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he\OneDrive\Área de Trabalho\Supply Chain Test\"/>
    </mc:Choice>
  </mc:AlternateContent>
  <xr:revisionPtr revIDLastSave="0" documentId="13_ncr:1_{BF1EB90F-3112-4F17-9008-B8DC010B1DAC}" xr6:coauthVersionLast="47" xr6:coauthVersionMax="47" xr10:uidLastSave="{00000000-0000-0000-0000-000000000000}"/>
  <bookViews>
    <workbookView xWindow="-28920" yWindow="-1695" windowWidth="29040" windowHeight="15840" firstSheet="1" activeTab="12" xr2:uid="{DFCE9FCC-9830-47E6-830B-9A9EDCC80F36}"/>
  </bookViews>
  <sheets>
    <sheet name="Distâncias Todas Combinações" sheetId="4" r:id="rId1"/>
    <sheet name="Centros" sheetId="1" r:id="rId2"/>
    <sheet name="Silos" sheetId="2" r:id="rId3"/>
    <sheet name="Dados Extras" sheetId="3" r:id="rId4"/>
    <sheet name="Distâncias Por Localidade" sheetId="5" r:id="rId5"/>
    <sheet name="Estoque" sheetId="11" r:id="rId6"/>
    <sheet name="Compradores" sheetId="7" r:id="rId7"/>
    <sheet name="Itens Soltos" sheetId="8" r:id="rId8"/>
    <sheet name="Planilha1" sheetId="12" r:id="rId9"/>
    <sheet name="Planilha2" sheetId="13" r:id="rId10"/>
    <sheet name="Demanda" sheetId="10" r:id="rId11"/>
    <sheet name="Demanda Interna" sheetId="14" r:id="rId12"/>
    <sheet name="Silo - Porto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3" l="1"/>
  <c r="X19" i="13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2" i="13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2" i="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" i="15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592" i="14"/>
  <c r="L593" i="14"/>
  <c r="L594" i="14"/>
  <c r="L595" i="14"/>
  <c r="L596" i="14"/>
  <c r="L597" i="14"/>
  <c r="L598" i="14"/>
  <c r="L599" i="14"/>
  <c r="L600" i="14"/>
  <c r="L601" i="14"/>
  <c r="L602" i="14"/>
  <c r="L603" i="14"/>
  <c r="L604" i="14"/>
  <c r="L605" i="14"/>
  <c r="L606" i="14"/>
  <c r="L607" i="14"/>
  <c r="L608" i="14"/>
  <c r="L609" i="14"/>
  <c r="L610" i="14"/>
  <c r="L611" i="14"/>
  <c r="L612" i="14"/>
  <c r="L613" i="14"/>
  <c r="L614" i="14"/>
  <c r="L615" i="14"/>
  <c r="L616" i="14"/>
  <c r="L617" i="14"/>
  <c r="L618" i="14"/>
  <c r="L619" i="14"/>
  <c r="L620" i="14"/>
  <c r="L621" i="14"/>
  <c r="L622" i="14"/>
  <c r="L623" i="14"/>
  <c r="L624" i="14"/>
  <c r="L625" i="14"/>
  <c r="L626" i="14"/>
  <c r="L627" i="14"/>
  <c r="L628" i="14"/>
  <c r="L629" i="14"/>
  <c r="L630" i="14"/>
  <c r="L631" i="14"/>
  <c r="L632" i="14"/>
  <c r="L633" i="14"/>
  <c r="L634" i="14"/>
  <c r="L635" i="14"/>
  <c r="L636" i="14"/>
  <c r="L637" i="14"/>
  <c r="L638" i="14"/>
  <c r="L639" i="14"/>
  <c r="L640" i="14"/>
  <c r="L641" i="14"/>
  <c r="L642" i="14"/>
  <c r="L643" i="14"/>
  <c r="L644" i="14"/>
  <c r="L645" i="14"/>
  <c r="L646" i="14"/>
  <c r="L647" i="14"/>
  <c r="L648" i="14"/>
  <c r="L649" i="14"/>
  <c r="L2" i="14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" i="15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2" i="14"/>
  <c r="S99" i="5"/>
  <c r="S100" i="5"/>
  <c r="S101" i="5"/>
  <c r="S50" i="5"/>
  <c r="S51" i="5"/>
  <c r="S52" i="5"/>
  <c r="S53" i="5"/>
  <c r="S102" i="5"/>
  <c r="S103" i="5"/>
  <c r="S104" i="5"/>
  <c r="S105" i="5"/>
  <c r="S338" i="5"/>
  <c r="S339" i="5"/>
  <c r="S340" i="5"/>
  <c r="S341" i="5"/>
  <c r="S54" i="5"/>
  <c r="S55" i="5"/>
  <c r="S56" i="5"/>
  <c r="S57" i="5"/>
  <c r="S58" i="5"/>
  <c r="S59" i="5"/>
  <c r="S60" i="5"/>
  <c r="S61" i="5"/>
  <c r="S2" i="5"/>
  <c r="S3" i="5"/>
  <c r="S4" i="5"/>
  <c r="S5" i="5"/>
  <c r="S342" i="5"/>
  <c r="S343" i="5"/>
  <c r="S344" i="5"/>
  <c r="S345" i="5"/>
  <c r="S106" i="5"/>
  <c r="S107" i="5"/>
  <c r="S108" i="5"/>
  <c r="S109" i="5"/>
  <c r="S346" i="5"/>
  <c r="S347" i="5"/>
  <c r="S348" i="5"/>
  <c r="S349" i="5"/>
  <c r="S350" i="5"/>
  <c r="S351" i="5"/>
  <c r="S352" i="5"/>
  <c r="S353" i="5"/>
  <c r="S6" i="5"/>
  <c r="S7" i="5"/>
  <c r="S8" i="5"/>
  <c r="S9" i="5"/>
  <c r="S354" i="5"/>
  <c r="S355" i="5"/>
  <c r="S356" i="5"/>
  <c r="S357" i="5"/>
  <c r="S62" i="5"/>
  <c r="S63" i="5"/>
  <c r="S64" i="5"/>
  <c r="S6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10" i="5"/>
  <c r="S111" i="5"/>
  <c r="S112" i="5"/>
  <c r="S113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0" i="5"/>
  <c r="S11" i="5"/>
  <c r="S12" i="5"/>
  <c r="S13" i="5"/>
  <c r="S114" i="5"/>
  <c r="S115" i="5"/>
  <c r="S116" i="5"/>
  <c r="S117" i="5"/>
  <c r="S186" i="5"/>
  <c r="S187" i="5"/>
  <c r="S188" i="5"/>
  <c r="S189" i="5"/>
  <c r="S190" i="5"/>
  <c r="S191" i="5"/>
  <c r="S192" i="5"/>
  <c r="S193" i="5"/>
  <c r="S118" i="5"/>
  <c r="S119" i="5"/>
  <c r="S120" i="5"/>
  <c r="S121" i="5"/>
  <c r="S194" i="5"/>
  <c r="S195" i="5"/>
  <c r="S196" i="5"/>
  <c r="S197" i="5"/>
  <c r="S198" i="5"/>
  <c r="S199" i="5"/>
  <c r="S200" i="5"/>
  <c r="S201" i="5"/>
  <c r="S14" i="5"/>
  <c r="S15" i="5"/>
  <c r="S16" i="5"/>
  <c r="S17" i="5"/>
  <c r="S18" i="5"/>
  <c r="S19" i="5"/>
  <c r="S20" i="5"/>
  <c r="S21" i="5"/>
  <c r="S202" i="5"/>
  <c r="S203" i="5"/>
  <c r="S204" i="5"/>
  <c r="S205" i="5"/>
  <c r="S206" i="5"/>
  <c r="S207" i="5"/>
  <c r="S208" i="5"/>
  <c r="S209" i="5"/>
  <c r="S66" i="5"/>
  <c r="S67" i="5"/>
  <c r="S68" i="5"/>
  <c r="S69" i="5"/>
  <c r="S358" i="5"/>
  <c r="S359" i="5"/>
  <c r="S360" i="5"/>
  <c r="S361" i="5"/>
  <c r="S22" i="5"/>
  <c r="S23" i="5"/>
  <c r="S24" i="5"/>
  <c r="S25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70" i="5"/>
  <c r="S71" i="5"/>
  <c r="S72" i="5"/>
  <c r="S73" i="5"/>
  <c r="S234" i="5"/>
  <c r="S235" i="5"/>
  <c r="S236" i="5"/>
  <c r="S237" i="5"/>
  <c r="S238" i="5"/>
  <c r="S239" i="5"/>
  <c r="S240" i="5"/>
  <c r="S241" i="5"/>
  <c r="S98" i="5"/>
  <c r="P99" i="5"/>
  <c r="P100" i="5"/>
  <c r="P101" i="5"/>
  <c r="P50" i="5"/>
  <c r="P51" i="5"/>
  <c r="P52" i="5"/>
  <c r="P53" i="5"/>
  <c r="P102" i="5"/>
  <c r="P103" i="5"/>
  <c r="P104" i="5"/>
  <c r="P105" i="5"/>
  <c r="P338" i="5"/>
  <c r="P339" i="5"/>
  <c r="P340" i="5"/>
  <c r="P341" i="5"/>
  <c r="P54" i="5"/>
  <c r="P55" i="5"/>
  <c r="P56" i="5"/>
  <c r="P57" i="5"/>
  <c r="P58" i="5"/>
  <c r="P59" i="5"/>
  <c r="P60" i="5"/>
  <c r="P61" i="5"/>
  <c r="P2" i="5"/>
  <c r="P3" i="5"/>
  <c r="P4" i="5"/>
  <c r="P5" i="5"/>
  <c r="P342" i="5"/>
  <c r="P343" i="5"/>
  <c r="P344" i="5"/>
  <c r="P345" i="5"/>
  <c r="P106" i="5"/>
  <c r="P107" i="5"/>
  <c r="P108" i="5"/>
  <c r="P109" i="5"/>
  <c r="P346" i="5"/>
  <c r="P347" i="5"/>
  <c r="P348" i="5"/>
  <c r="P349" i="5"/>
  <c r="P350" i="5"/>
  <c r="P351" i="5"/>
  <c r="P352" i="5"/>
  <c r="P353" i="5"/>
  <c r="P6" i="5"/>
  <c r="P7" i="5"/>
  <c r="P8" i="5"/>
  <c r="P9" i="5"/>
  <c r="P354" i="5"/>
  <c r="P355" i="5"/>
  <c r="P356" i="5"/>
  <c r="P357" i="5"/>
  <c r="P62" i="5"/>
  <c r="P63" i="5"/>
  <c r="P64" i="5"/>
  <c r="P6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10" i="5"/>
  <c r="P111" i="5"/>
  <c r="P112" i="5"/>
  <c r="P113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0" i="5"/>
  <c r="P11" i="5"/>
  <c r="P12" i="5"/>
  <c r="P13" i="5"/>
  <c r="P114" i="5"/>
  <c r="P115" i="5"/>
  <c r="P116" i="5"/>
  <c r="P117" i="5"/>
  <c r="P186" i="5"/>
  <c r="P187" i="5"/>
  <c r="P188" i="5"/>
  <c r="P189" i="5"/>
  <c r="P190" i="5"/>
  <c r="P191" i="5"/>
  <c r="P192" i="5"/>
  <c r="P193" i="5"/>
  <c r="P118" i="5"/>
  <c r="P119" i="5"/>
  <c r="P120" i="5"/>
  <c r="P121" i="5"/>
  <c r="P194" i="5"/>
  <c r="P195" i="5"/>
  <c r="P196" i="5"/>
  <c r="P197" i="5"/>
  <c r="P198" i="5"/>
  <c r="P199" i="5"/>
  <c r="P200" i="5"/>
  <c r="P201" i="5"/>
  <c r="P14" i="5"/>
  <c r="P15" i="5"/>
  <c r="P16" i="5"/>
  <c r="P17" i="5"/>
  <c r="P18" i="5"/>
  <c r="P19" i="5"/>
  <c r="P20" i="5"/>
  <c r="P21" i="5"/>
  <c r="P202" i="5"/>
  <c r="P203" i="5"/>
  <c r="P204" i="5"/>
  <c r="P205" i="5"/>
  <c r="P206" i="5"/>
  <c r="P207" i="5"/>
  <c r="P208" i="5"/>
  <c r="P209" i="5"/>
  <c r="P66" i="5"/>
  <c r="P67" i="5"/>
  <c r="P68" i="5"/>
  <c r="P69" i="5"/>
  <c r="P358" i="5"/>
  <c r="P359" i="5"/>
  <c r="P360" i="5"/>
  <c r="P361" i="5"/>
  <c r="P22" i="5"/>
  <c r="P23" i="5"/>
  <c r="P24" i="5"/>
  <c r="P25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70" i="5"/>
  <c r="P71" i="5"/>
  <c r="P72" i="5"/>
  <c r="P73" i="5"/>
  <c r="P234" i="5"/>
  <c r="P235" i="5"/>
  <c r="P236" i="5"/>
  <c r="P237" i="5"/>
  <c r="P238" i="5"/>
  <c r="P239" i="5"/>
  <c r="P240" i="5"/>
  <c r="P241" i="5"/>
  <c r="P122" i="5"/>
  <c r="S122" i="5" s="1"/>
  <c r="P123" i="5"/>
  <c r="S123" i="5" s="1"/>
  <c r="P124" i="5"/>
  <c r="S124" i="5" s="1"/>
  <c r="P125" i="5"/>
  <c r="S125" i="5" s="1"/>
  <c r="P74" i="5"/>
  <c r="S74" i="5" s="1"/>
  <c r="P75" i="5"/>
  <c r="S75" i="5" s="1"/>
  <c r="P76" i="5"/>
  <c r="S76" i="5" s="1"/>
  <c r="P77" i="5"/>
  <c r="S77" i="5" s="1"/>
  <c r="P126" i="5"/>
  <c r="S126" i="5" s="1"/>
  <c r="P127" i="5"/>
  <c r="S127" i="5" s="1"/>
  <c r="P128" i="5"/>
  <c r="S128" i="5" s="1"/>
  <c r="P129" i="5"/>
  <c r="S129" i="5" s="1"/>
  <c r="P362" i="5"/>
  <c r="S362" i="5" s="1"/>
  <c r="P363" i="5"/>
  <c r="S363" i="5" s="1"/>
  <c r="P364" i="5"/>
  <c r="S364" i="5" s="1"/>
  <c r="P365" i="5"/>
  <c r="S365" i="5" s="1"/>
  <c r="P78" i="5"/>
  <c r="S78" i="5" s="1"/>
  <c r="P79" i="5"/>
  <c r="S79" i="5" s="1"/>
  <c r="P80" i="5"/>
  <c r="S80" i="5" s="1"/>
  <c r="P81" i="5"/>
  <c r="S81" i="5" s="1"/>
  <c r="P82" i="5"/>
  <c r="S82" i="5" s="1"/>
  <c r="P83" i="5"/>
  <c r="S83" i="5" s="1"/>
  <c r="P84" i="5"/>
  <c r="S84" i="5" s="1"/>
  <c r="P85" i="5"/>
  <c r="S85" i="5" s="1"/>
  <c r="P26" i="5"/>
  <c r="S26" i="5" s="1"/>
  <c r="P27" i="5"/>
  <c r="S27" i="5" s="1"/>
  <c r="P28" i="5"/>
  <c r="S28" i="5" s="1"/>
  <c r="P29" i="5"/>
  <c r="S29" i="5" s="1"/>
  <c r="P366" i="5"/>
  <c r="S366" i="5" s="1"/>
  <c r="P367" i="5"/>
  <c r="S367" i="5" s="1"/>
  <c r="P368" i="5"/>
  <c r="S368" i="5" s="1"/>
  <c r="P369" i="5"/>
  <c r="S369" i="5" s="1"/>
  <c r="P130" i="5"/>
  <c r="S130" i="5" s="1"/>
  <c r="P131" i="5"/>
  <c r="S131" i="5" s="1"/>
  <c r="P132" i="5"/>
  <c r="S132" i="5" s="1"/>
  <c r="P133" i="5"/>
  <c r="S133" i="5" s="1"/>
  <c r="P370" i="5"/>
  <c r="S370" i="5" s="1"/>
  <c r="P371" i="5"/>
  <c r="S371" i="5" s="1"/>
  <c r="P372" i="5"/>
  <c r="S372" i="5" s="1"/>
  <c r="P373" i="5"/>
  <c r="S373" i="5" s="1"/>
  <c r="P374" i="5"/>
  <c r="S374" i="5" s="1"/>
  <c r="P375" i="5"/>
  <c r="S375" i="5" s="1"/>
  <c r="P376" i="5"/>
  <c r="S376" i="5" s="1"/>
  <c r="P377" i="5"/>
  <c r="S377" i="5" s="1"/>
  <c r="P30" i="5"/>
  <c r="S30" i="5" s="1"/>
  <c r="P31" i="5"/>
  <c r="S31" i="5" s="1"/>
  <c r="P32" i="5"/>
  <c r="S32" i="5" s="1"/>
  <c r="P33" i="5"/>
  <c r="S33" i="5" s="1"/>
  <c r="P378" i="5"/>
  <c r="S378" i="5" s="1"/>
  <c r="P379" i="5"/>
  <c r="S379" i="5" s="1"/>
  <c r="P380" i="5"/>
  <c r="S380" i="5" s="1"/>
  <c r="P381" i="5"/>
  <c r="S381" i="5" s="1"/>
  <c r="P86" i="5"/>
  <c r="S86" i="5" s="1"/>
  <c r="P87" i="5"/>
  <c r="S87" i="5" s="1"/>
  <c r="P88" i="5"/>
  <c r="S88" i="5" s="1"/>
  <c r="P89" i="5"/>
  <c r="S89" i="5" s="1"/>
  <c r="P242" i="5"/>
  <c r="S242" i="5" s="1"/>
  <c r="P243" i="5"/>
  <c r="S243" i="5" s="1"/>
  <c r="P244" i="5"/>
  <c r="S244" i="5" s="1"/>
  <c r="P245" i="5"/>
  <c r="S245" i="5" s="1"/>
  <c r="P246" i="5"/>
  <c r="S246" i="5" s="1"/>
  <c r="P247" i="5"/>
  <c r="S247" i="5" s="1"/>
  <c r="P248" i="5"/>
  <c r="S248" i="5" s="1"/>
  <c r="P249" i="5"/>
  <c r="S249" i="5" s="1"/>
  <c r="P250" i="5"/>
  <c r="S250" i="5" s="1"/>
  <c r="P251" i="5"/>
  <c r="S251" i="5" s="1"/>
  <c r="P252" i="5"/>
  <c r="S252" i="5" s="1"/>
  <c r="P253" i="5"/>
  <c r="S253" i="5" s="1"/>
  <c r="P254" i="5"/>
  <c r="S254" i="5" s="1"/>
  <c r="P255" i="5"/>
  <c r="S255" i="5" s="1"/>
  <c r="P256" i="5"/>
  <c r="S256" i="5" s="1"/>
  <c r="P257" i="5"/>
  <c r="S257" i="5" s="1"/>
  <c r="P134" i="5"/>
  <c r="S134" i="5" s="1"/>
  <c r="P135" i="5"/>
  <c r="S135" i="5" s="1"/>
  <c r="P136" i="5"/>
  <c r="S136" i="5" s="1"/>
  <c r="P137" i="5"/>
  <c r="S137" i="5" s="1"/>
  <c r="P258" i="5"/>
  <c r="S258" i="5" s="1"/>
  <c r="P259" i="5"/>
  <c r="S259" i="5" s="1"/>
  <c r="P260" i="5"/>
  <c r="S260" i="5" s="1"/>
  <c r="P261" i="5"/>
  <c r="S261" i="5" s="1"/>
  <c r="P262" i="5"/>
  <c r="S262" i="5" s="1"/>
  <c r="P263" i="5"/>
  <c r="S263" i="5" s="1"/>
  <c r="P264" i="5"/>
  <c r="S264" i="5" s="1"/>
  <c r="P265" i="5"/>
  <c r="S265" i="5" s="1"/>
  <c r="P266" i="5"/>
  <c r="S266" i="5" s="1"/>
  <c r="P267" i="5"/>
  <c r="S267" i="5" s="1"/>
  <c r="P268" i="5"/>
  <c r="S268" i="5" s="1"/>
  <c r="P269" i="5"/>
  <c r="S269" i="5" s="1"/>
  <c r="P270" i="5"/>
  <c r="S270" i="5" s="1"/>
  <c r="P271" i="5"/>
  <c r="S271" i="5" s="1"/>
  <c r="P272" i="5"/>
  <c r="S272" i="5" s="1"/>
  <c r="P273" i="5"/>
  <c r="S273" i="5" s="1"/>
  <c r="P274" i="5"/>
  <c r="S274" i="5" s="1"/>
  <c r="P275" i="5"/>
  <c r="S275" i="5" s="1"/>
  <c r="P276" i="5"/>
  <c r="S276" i="5" s="1"/>
  <c r="P277" i="5"/>
  <c r="S277" i="5" s="1"/>
  <c r="P278" i="5"/>
  <c r="S278" i="5" s="1"/>
  <c r="P279" i="5"/>
  <c r="S279" i="5" s="1"/>
  <c r="P280" i="5"/>
  <c r="S280" i="5" s="1"/>
  <c r="P281" i="5"/>
  <c r="S281" i="5" s="1"/>
  <c r="P34" i="5"/>
  <c r="S34" i="5" s="1"/>
  <c r="P35" i="5"/>
  <c r="S35" i="5" s="1"/>
  <c r="P36" i="5"/>
  <c r="S36" i="5" s="1"/>
  <c r="P37" i="5"/>
  <c r="S37" i="5" s="1"/>
  <c r="P138" i="5"/>
  <c r="S138" i="5" s="1"/>
  <c r="P139" i="5"/>
  <c r="S139" i="5" s="1"/>
  <c r="P140" i="5"/>
  <c r="S140" i="5" s="1"/>
  <c r="P141" i="5"/>
  <c r="S141" i="5" s="1"/>
  <c r="P282" i="5"/>
  <c r="S282" i="5" s="1"/>
  <c r="P283" i="5"/>
  <c r="S283" i="5" s="1"/>
  <c r="P284" i="5"/>
  <c r="S284" i="5" s="1"/>
  <c r="P285" i="5"/>
  <c r="S285" i="5" s="1"/>
  <c r="P286" i="5"/>
  <c r="S286" i="5" s="1"/>
  <c r="P287" i="5"/>
  <c r="S287" i="5" s="1"/>
  <c r="P288" i="5"/>
  <c r="S288" i="5" s="1"/>
  <c r="P289" i="5"/>
  <c r="S289" i="5" s="1"/>
  <c r="P142" i="5"/>
  <c r="S142" i="5" s="1"/>
  <c r="P143" i="5"/>
  <c r="S143" i="5" s="1"/>
  <c r="P144" i="5"/>
  <c r="S144" i="5" s="1"/>
  <c r="P145" i="5"/>
  <c r="S145" i="5" s="1"/>
  <c r="P290" i="5"/>
  <c r="S290" i="5" s="1"/>
  <c r="P291" i="5"/>
  <c r="S291" i="5" s="1"/>
  <c r="P292" i="5"/>
  <c r="S292" i="5" s="1"/>
  <c r="P293" i="5"/>
  <c r="S293" i="5" s="1"/>
  <c r="P294" i="5"/>
  <c r="S294" i="5" s="1"/>
  <c r="P295" i="5"/>
  <c r="S295" i="5" s="1"/>
  <c r="P296" i="5"/>
  <c r="S296" i="5" s="1"/>
  <c r="P297" i="5"/>
  <c r="S297" i="5" s="1"/>
  <c r="P38" i="5"/>
  <c r="S38" i="5" s="1"/>
  <c r="P39" i="5"/>
  <c r="S39" i="5" s="1"/>
  <c r="P40" i="5"/>
  <c r="S40" i="5" s="1"/>
  <c r="P41" i="5"/>
  <c r="S41" i="5" s="1"/>
  <c r="P42" i="5"/>
  <c r="S42" i="5" s="1"/>
  <c r="P43" i="5"/>
  <c r="S43" i="5" s="1"/>
  <c r="P44" i="5"/>
  <c r="S44" i="5" s="1"/>
  <c r="P45" i="5"/>
  <c r="S45" i="5" s="1"/>
  <c r="P298" i="5"/>
  <c r="S298" i="5" s="1"/>
  <c r="P299" i="5"/>
  <c r="S299" i="5" s="1"/>
  <c r="P300" i="5"/>
  <c r="S300" i="5" s="1"/>
  <c r="P301" i="5"/>
  <c r="S301" i="5" s="1"/>
  <c r="P302" i="5"/>
  <c r="S302" i="5" s="1"/>
  <c r="P303" i="5"/>
  <c r="S303" i="5" s="1"/>
  <c r="P304" i="5"/>
  <c r="S304" i="5" s="1"/>
  <c r="P305" i="5"/>
  <c r="S305" i="5" s="1"/>
  <c r="P90" i="5"/>
  <c r="S90" i="5" s="1"/>
  <c r="P91" i="5"/>
  <c r="S91" i="5" s="1"/>
  <c r="P92" i="5"/>
  <c r="S92" i="5" s="1"/>
  <c r="P93" i="5"/>
  <c r="S93" i="5" s="1"/>
  <c r="P382" i="5"/>
  <c r="S382" i="5" s="1"/>
  <c r="P383" i="5"/>
  <c r="S383" i="5" s="1"/>
  <c r="P384" i="5"/>
  <c r="S384" i="5" s="1"/>
  <c r="P385" i="5"/>
  <c r="S385" i="5" s="1"/>
  <c r="P46" i="5"/>
  <c r="S46" i="5" s="1"/>
  <c r="P47" i="5"/>
  <c r="S47" i="5" s="1"/>
  <c r="P48" i="5"/>
  <c r="S48" i="5" s="1"/>
  <c r="P49" i="5"/>
  <c r="S49" i="5" s="1"/>
  <c r="P306" i="5"/>
  <c r="S306" i="5" s="1"/>
  <c r="P307" i="5"/>
  <c r="S307" i="5" s="1"/>
  <c r="P308" i="5"/>
  <c r="S308" i="5" s="1"/>
  <c r="P309" i="5"/>
  <c r="S309" i="5" s="1"/>
  <c r="P310" i="5"/>
  <c r="S310" i="5" s="1"/>
  <c r="P311" i="5"/>
  <c r="S311" i="5" s="1"/>
  <c r="P312" i="5"/>
  <c r="S312" i="5" s="1"/>
  <c r="P313" i="5"/>
  <c r="S313" i="5" s="1"/>
  <c r="P314" i="5"/>
  <c r="S314" i="5" s="1"/>
  <c r="P315" i="5"/>
  <c r="S315" i="5" s="1"/>
  <c r="P316" i="5"/>
  <c r="S316" i="5" s="1"/>
  <c r="P317" i="5"/>
  <c r="S317" i="5" s="1"/>
  <c r="P318" i="5"/>
  <c r="S318" i="5" s="1"/>
  <c r="P319" i="5"/>
  <c r="S319" i="5" s="1"/>
  <c r="P320" i="5"/>
  <c r="S320" i="5" s="1"/>
  <c r="P321" i="5"/>
  <c r="S321" i="5" s="1"/>
  <c r="P322" i="5"/>
  <c r="S322" i="5" s="1"/>
  <c r="P323" i="5"/>
  <c r="S323" i="5" s="1"/>
  <c r="P324" i="5"/>
  <c r="S324" i="5" s="1"/>
  <c r="P325" i="5"/>
  <c r="S325" i="5" s="1"/>
  <c r="P326" i="5"/>
  <c r="S326" i="5" s="1"/>
  <c r="P327" i="5"/>
  <c r="S327" i="5" s="1"/>
  <c r="P328" i="5"/>
  <c r="S328" i="5" s="1"/>
  <c r="P329" i="5"/>
  <c r="S329" i="5" s="1"/>
  <c r="P94" i="5"/>
  <c r="S94" i="5" s="1"/>
  <c r="P95" i="5"/>
  <c r="S95" i="5" s="1"/>
  <c r="P96" i="5"/>
  <c r="S96" i="5" s="1"/>
  <c r="P97" i="5"/>
  <c r="S97" i="5" s="1"/>
  <c r="P330" i="5"/>
  <c r="S330" i="5" s="1"/>
  <c r="P331" i="5"/>
  <c r="S331" i="5" s="1"/>
  <c r="P332" i="5"/>
  <c r="S332" i="5" s="1"/>
  <c r="P333" i="5"/>
  <c r="S333" i="5" s="1"/>
  <c r="P334" i="5"/>
  <c r="S334" i="5" s="1"/>
  <c r="P335" i="5"/>
  <c r="S335" i="5" s="1"/>
  <c r="P336" i="5"/>
  <c r="S336" i="5" s="1"/>
  <c r="P337" i="5"/>
  <c r="S337" i="5" s="1"/>
  <c r="P98" i="5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" i="10"/>
  <c r="J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L7" i="13"/>
  <c r="N7" i="13" s="1"/>
  <c r="M3" i="13"/>
  <c r="M4" i="13"/>
  <c r="M5" i="13"/>
  <c r="M6" i="13"/>
  <c r="M7" i="13"/>
  <c r="M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2" i="13"/>
  <c r="J3" i="12"/>
  <c r="J2" i="12"/>
  <c r="I2" i="3"/>
  <c r="I3" i="3"/>
  <c r="I4" i="3"/>
  <c r="I5" i="3"/>
  <c r="I10" i="3"/>
  <c r="I11" i="3"/>
  <c r="I12" i="3"/>
  <c r="I13" i="3"/>
  <c r="I18" i="3"/>
  <c r="I19" i="3"/>
  <c r="I20" i="3"/>
  <c r="I21" i="3"/>
  <c r="I26" i="3"/>
  <c r="I27" i="3"/>
  <c r="I28" i="3"/>
  <c r="I29" i="3"/>
  <c r="I30" i="3"/>
  <c r="I31" i="3"/>
  <c r="I32" i="3"/>
  <c r="I33" i="3"/>
  <c r="I42" i="3"/>
  <c r="I43" i="3"/>
  <c r="I44" i="3"/>
  <c r="I45" i="3"/>
  <c r="I6" i="3"/>
  <c r="I7" i="3"/>
  <c r="I8" i="3"/>
  <c r="I9" i="3"/>
  <c r="I14" i="3"/>
  <c r="I15" i="3"/>
  <c r="I16" i="3"/>
  <c r="I17" i="3"/>
  <c r="I22" i="3"/>
  <c r="I23" i="3"/>
  <c r="I24" i="3"/>
  <c r="I25" i="3"/>
  <c r="I34" i="3"/>
  <c r="I35" i="3"/>
  <c r="I36" i="3"/>
  <c r="I37" i="3"/>
  <c r="I38" i="3"/>
  <c r="I39" i="3"/>
  <c r="I40" i="3"/>
  <c r="I41" i="3"/>
  <c r="I46" i="3"/>
  <c r="I47" i="3"/>
  <c r="I48" i="3"/>
  <c r="I49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P3" i="13" l="1"/>
  <c r="P2" i="13"/>
  <c r="P4" i="13"/>
  <c r="P7" i="13"/>
  <c r="L4" i="13"/>
  <c r="N4" i="13" s="1"/>
  <c r="P6" i="13"/>
  <c r="L2" i="13"/>
  <c r="P5" i="13"/>
  <c r="O7" i="13"/>
  <c r="L3" i="13"/>
  <c r="L6" i="13"/>
  <c r="L5" i="13"/>
  <c r="O4" i="13" l="1"/>
  <c r="N3" i="13"/>
  <c r="O3" i="13"/>
  <c r="N2" i="13"/>
  <c r="O2" i="13"/>
  <c r="O5" i="13"/>
  <c r="N5" i="13"/>
  <c r="O6" i="13"/>
  <c r="N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tc={37557944-21FD-4EF0-B4DD-B04F5B2AA31D}</author>
  </authors>
  <commentList>
    <comment ref="B1" authorId="0" shapeId="0" xr:uid="{37557944-21FD-4EF0-B4DD-B04F5B2AA31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Dados Alterados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tc={5165D897-43A5-4420-B50A-00300B802BAA}</author>
  </authors>
  <commentList>
    <comment ref="C1" authorId="0" shapeId="0" xr:uid="{5165D897-43A5-4420-B50A-00300B802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Peguei a área total de plantio de cada estado na safra e dividi o valor elo numero de cada cidade no estado</t>
      </text>
    </comment>
  </commentList>
</comments>
</file>

<file path=xl/sharedStrings.xml><?xml version="1.0" encoding="utf-8"?>
<sst xmlns="http://schemas.openxmlformats.org/spreadsheetml/2006/main" count="10414" uniqueCount="194">
  <si>
    <t>Estado</t>
  </si>
  <si>
    <t>Latitude</t>
  </si>
  <si>
    <t>Localidade</t>
  </si>
  <si>
    <t>Longitude</t>
  </si>
  <si>
    <t xml:space="preserve">SORRISO-MT                                        </t>
  </si>
  <si>
    <t>MT</t>
  </si>
  <si>
    <t xml:space="preserve">NOVA UBIRATÃ-MT                                   </t>
  </si>
  <si>
    <t xml:space="preserve">NOVA MUTUM-MT                                     </t>
  </si>
  <si>
    <t xml:space="preserve">CAMPO NOVO DO PARECIS-MT                          </t>
  </si>
  <si>
    <t xml:space="preserve">RIO VERDE-GO                                      </t>
  </si>
  <si>
    <t xml:space="preserve">JATAÍ-GO                                          </t>
  </si>
  <si>
    <t>GO</t>
  </si>
  <si>
    <t xml:space="preserve">MARACAJU-MS                                       </t>
  </si>
  <si>
    <t xml:space="preserve">DOURADOS-MS                                       </t>
  </si>
  <si>
    <t>MS</t>
  </si>
  <si>
    <t xml:space="preserve">PATOS DE MINAS-MG                                 </t>
  </si>
  <si>
    <t xml:space="preserve">UBERLÂNDIA-MG                                     </t>
  </si>
  <si>
    <t>MG</t>
  </si>
  <si>
    <t xml:space="preserve">TOLEDO-PR                                         </t>
  </si>
  <si>
    <t xml:space="preserve">CASCAVEL-PR                                       </t>
  </si>
  <si>
    <t>PR</t>
  </si>
  <si>
    <t>Localidade Silo</t>
  </si>
  <si>
    <t>Latitude Silo</t>
  </si>
  <si>
    <t>Dados da Área Designada:</t>
  </si>
  <si>
    <t>MT: 70,8 mil ha</t>
  </si>
  <si>
    <t>MS: 70,8 mil ha</t>
  </si>
  <si>
    <t>PR: 296,3 mil ha</t>
  </si>
  <si>
    <t>MG: 684 mil ha</t>
  </si>
  <si>
    <t>GO: 149 mil ha</t>
  </si>
  <si>
    <t>MT: 6984,2 mil ha</t>
  </si>
  <si>
    <t>MS: 2122,3 mil ha</t>
  </si>
  <si>
    <t>PR: 2512,5 mil ha</t>
  </si>
  <si>
    <t>MG: 459,2 mil ha</t>
  </si>
  <si>
    <t>GO: 1592,4 mil ha</t>
  </si>
  <si>
    <t>Capacidade (t)</t>
  </si>
  <si>
    <t>Longitude Silo</t>
  </si>
  <si>
    <t>aux1</t>
  </si>
  <si>
    <t>origem</t>
  </si>
  <si>
    <t>SORRISO-MT</t>
  </si>
  <si>
    <t>NOVA UBIRATÃ-MT</t>
  </si>
  <si>
    <t>NOVA MUTUM-MT</t>
  </si>
  <si>
    <t>CAMPO NOVO DO PARECIS-MT</t>
  </si>
  <si>
    <t>RIO VERDE-GO</t>
  </si>
  <si>
    <t>JATAÍ-GO</t>
  </si>
  <si>
    <t>MARACAJU-MS</t>
  </si>
  <si>
    <t>DOURADOS-MS</t>
  </si>
  <si>
    <t>PATOS DE MINAS-MG</t>
  </si>
  <si>
    <t>UBERLÂNDIA-MG</t>
  </si>
  <si>
    <t>TOLEDO-PR</t>
  </si>
  <si>
    <t>CASCAVEL-PR</t>
  </si>
  <si>
    <t>destino</t>
  </si>
  <si>
    <t>distancia_metros</t>
  </si>
  <si>
    <t>Estado Origem</t>
  </si>
  <si>
    <t>Estado Silo</t>
  </si>
  <si>
    <t>Capacidade(t)</t>
  </si>
  <si>
    <t>Capacidade Silo (t)</t>
  </si>
  <si>
    <t>MT - 1</t>
  </si>
  <si>
    <t>MT - 2</t>
  </si>
  <si>
    <t>safrao</t>
  </si>
  <si>
    <t>plantio setembro a dezembro</t>
  </si>
  <si>
    <t>plantio janeiro a fevereiro</t>
  </si>
  <si>
    <t>GO - 1</t>
  </si>
  <si>
    <t>GO - 2</t>
  </si>
  <si>
    <t>MS - 1</t>
  </si>
  <si>
    <t>MS - 2</t>
  </si>
  <si>
    <t>MG - 1</t>
  </si>
  <si>
    <t>MG - 2</t>
  </si>
  <si>
    <t>PR - 1</t>
  </si>
  <si>
    <t>PR - 2</t>
  </si>
  <si>
    <t>Latitude Comprador</t>
  </si>
  <si>
    <t>Longitude Comprador</t>
  </si>
  <si>
    <t>São Paulo</t>
  </si>
  <si>
    <t>Fortaleza</t>
  </si>
  <si>
    <t>CAMPO NOVO DO PARECIS-MT_1</t>
  </si>
  <si>
    <t>CAMPO NOVO DO PARECIS-MT_2</t>
  </si>
  <si>
    <t>CAMPO NOVO DO PARECIS-MT_3</t>
  </si>
  <si>
    <t>NOVA MUTUM-MT_1</t>
  </si>
  <si>
    <t>NOVA MUTUM-MT_2</t>
  </si>
  <si>
    <t>NOVA MUTUM-MT_3</t>
  </si>
  <si>
    <t>NOVA UBIRATÃ-MT_1</t>
  </si>
  <si>
    <t>NOVA UBIRATÃ-MT_2</t>
  </si>
  <si>
    <t>NOVA UBIRATÃ-MT_3</t>
  </si>
  <si>
    <t>SORRISO-MT_1</t>
  </si>
  <si>
    <t>SORRISO-MT_2</t>
  </si>
  <si>
    <t>SORRISO-MT_3</t>
  </si>
  <si>
    <t>JATAÍ-GO_1</t>
  </si>
  <si>
    <t>JATAÍ-GO_2</t>
  </si>
  <si>
    <t>JATAÍ-GO_3</t>
  </si>
  <si>
    <t>RIO VERDE-GO_1</t>
  </si>
  <si>
    <t>RIO VERDE-GO_2</t>
  </si>
  <si>
    <t>RIO VERDE-GO_3</t>
  </si>
  <si>
    <t>DOURADOS-MS_1</t>
  </si>
  <si>
    <t>DOURADOS-MS_2</t>
  </si>
  <si>
    <t>DOURADOS-MS_3</t>
  </si>
  <si>
    <t>MARACAJU-MS_1</t>
  </si>
  <si>
    <t>MARACAJU-MS_2</t>
  </si>
  <si>
    <t>MARACAJU-MS_3</t>
  </si>
  <si>
    <t>PATOS DE MINAS-MG_1</t>
  </si>
  <si>
    <t>PATOS DE MINAS-MG_2</t>
  </si>
  <si>
    <t>PATOS DE MINAS-MG_3</t>
  </si>
  <si>
    <t>UBERLÂNDIA-MG_1</t>
  </si>
  <si>
    <t>UBERLÂNDIA-MG_2</t>
  </si>
  <si>
    <t>UBERLÂNDIA-MG_3</t>
  </si>
  <si>
    <t>CASCAVEL-PR_1</t>
  </si>
  <si>
    <t>CASCAVEL-PR_2</t>
  </si>
  <si>
    <t>CASCAVEL-PR_3</t>
  </si>
  <si>
    <t>TOLEDO-PR_1</t>
  </si>
  <si>
    <t>TOLEDO-PR_2</t>
  </si>
  <si>
    <t>TOLEDO-PR_3</t>
  </si>
  <si>
    <t>distancia_km</t>
  </si>
  <si>
    <t>Safra Principal</t>
  </si>
  <si>
    <t>Safra Pequena</t>
  </si>
  <si>
    <t>Área Safra Principal (ha)</t>
  </si>
  <si>
    <t>Área Safra Pequena (ha)</t>
  </si>
  <si>
    <t>Safra1</t>
  </si>
  <si>
    <t>Safra2</t>
  </si>
  <si>
    <t>Custo de Produção (2024/2025)/ ha</t>
  </si>
  <si>
    <t>Custo de Produção Safra Principal/ha</t>
  </si>
  <si>
    <t>Custo de Produção Safra Pequena/ha</t>
  </si>
  <si>
    <t>Produtividade Safra P</t>
  </si>
  <si>
    <t>Produtividade Safra Pe</t>
  </si>
  <si>
    <t>Custo Armazenamento Extra/t</t>
  </si>
  <si>
    <t>Periodo</t>
  </si>
  <si>
    <t>Periodo Relativo</t>
  </si>
  <si>
    <t>Safra</t>
  </si>
  <si>
    <t>Safra Secundaria</t>
  </si>
  <si>
    <t>Safra Relativa</t>
  </si>
  <si>
    <t>Área Disponível (ha)</t>
  </si>
  <si>
    <t>Produtividade Safra(t/ha)</t>
  </si>
  <si>
    <t>Produtor</t>
  </si>
  <si>
    <t>Silo</t>
  </si>
  <si>
    <t>Distância Produtor-Silo (m)</t>
  </si>
  <si>
    <t>Distância Silo-Comprador (m)</t>
  </si>
  <si>
    <t>Distância Silo-Comprador (km)</t>
  </si>
  <si>
    <t>Mercado</t>
  </si>
  <si>
    <t>Demanda(t)</t>
  </si>
  <si>
    <t>Mercado Estado</t>
  </si>
  <si>
    <t>SP</t>
  </si>
  <si>
    <t>CE</t>
  </si>
  <si>
    <t>Custo Ativação Silo</t>
  </si>
  <si>
    <t>Capacidade Maxima de Transporte pelo Modal(t)</t>
  </si>
  <si>
    <t>Localidade Estado do Silo</t>
  </si>
  <si>
    <t>Custo do Silo (R$/ton)</t>
  </si>
  <si>
    <t>Custo Estoque (R$/ton)</t>
  </si>
  <si>
    <t>Custo Silo</t>
  </si>
  <si>
    <t>aux</t>
  </si>
  <si>
    <t>Custo de Produção/ha</t>
  </si>
  <si>
    <t>Capacidade Silo (antigo)(t)</t>
  </si>
  <si>
    <t>Mercados</t>
  </si>
  <si>
    <t>Pará</t>
  </si>
  <si>
    <t>Acre</t>
  </si>
  <si>
    <t>Santa Catarina</t>
  </si>
  <si>
    <t>Amapá</t>
  </si>
  <si>
    <t>Rondônia</t>
  </si>
  <si>
    <t>Mato Grosso do Sul</t>
  </si>
  <si>
    <t>Tocantins</t>
  </si>
  <si>
    <t>Ceará</t>
  </si>
  <si>
    <t>SC</t>
  </si>
  <si>
    <t>PA</t>
  </si>
  <si>
    <t>AC</t>
  </si>
  <si>
    <t>AM</t>
  </si>
  <si>
    <t>RO</t>
  </si>
  <si>
    <t>TO</t>
  </si>
  <si>
    <t>SOMA</t>
  </si>
  <si>
    <t>PERIODO</t>
  </si>
  <si>
    <t>China - Xangai</t>
  </si>
  <si>
    <t>Capacidade</t>
  </si>
  <si>
    <t>Demanda</t>
  </si>
  <si>
    <t>Saldo</t>
  </si>
  <si>
    <t>Total</t>
  </si>
  <si>
    <t>Percentual</t>
  </si>
  <si>
    <t>Número Silos</t>
  </si>
  <si>
    <t>aux2</t>
  </si>
  <si>
    <t>aa</t>
  </si>
  <si>
    <t>aaa</t>
  </si>
  <si>
    <t>ICMS</t>
  </si>
  <si>
    <t>Valor por ton.</t>
  </si>
  <si>
    <t>Multiplica Taxa</t>
  </si>
  <si>
    <t>Valor Carga</t>
  </si>
  <si>
    <t>Porto</t>
  </si>
  <si>
    <t>Capacidade Porto</t>
  </si>
  <si>
    <t>Período</t>
  </si>
  <si>
    <t>Distância (km)</t>
  </si>
  <si>
    <t>Estado Porto</t>
  </si>
  <si>
    <t>Santos, São Paulo</t>
  </si>
  <si>
    <t>São Francisco do Sul</t>
  </si>
  <si>
    <t>Vitória, Espírito Santo</t>
  </si>
  <si>
    <t>ES</t>
  </si>
  <si>
    <t>Paranaguá</t>
  </si>
  <si>
    <t>Valor da Carga</t>
  </si>
  <si>
    <t>Taxa Multiplica</t>
  </si>
  <si>
    <t>Custo Secagem por ton.</t>
  </si>
  <si>
    <t>a</t>
  </si>
  <si>
    <t>aaa2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</si>
</sst>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165" fontId="0" fillId="0" borderId="0" xfId="0" applyNumberFormat="1"/>
    <xf numFmtId="4" fontId="0" fillId="0" borderId="0" xfId="0" applyNumberFormat="1"/>
  </cellXfs>
  <cellStyles count="2">
    <cellStyle name="Normal" xfId="0" builtinId="0"/>
    <cellStyle name="Porcentagem" xfId="1" builtinId="5"/>
  </cellStyles>
  <dxfs count="17"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heus Queiroz Mota" id="{5C9ACE77-990A-4089-A9B7-BAB560C96CF5}" userId="d736b13d2cde55dd" providerId="Windows Live"/>
  <person displayName="FIXED-TERM Mota Matheus (BISB/ENG-DB)" id="{5C3AEE16-F18E-4AE8-861C-6ED80BD745C6}" userId="S::mmt7ca@bosch.com::ed9fb5da-0557-48a7-b17d-e517024d54b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81E93B-9741-4915-81CF-065EF3D05470}" name="Tabela3" displayName="Tabela3" ref="A1:H433" totalsRowShown="0">
  <autoFilter ref="A1:H433" xr:uid="{7981E93B-9741-4915-81CF-065EF3D05470}"/>
  <tableColumns count="8">
    <tableColumn id="1" xr3:uid="{261F08EB-A047-464A-AE83-0961C1440648}" name="origem"/>
    <tableColumn id="2" xr3:uid="{2211D691-349C-46B8-A6DF-2117F685F1A2}" name="destino"/>
    <tableColumn id="3" xr3:uid="{C8C83302-FCEC-4C73-A88F-2A3DA2B5609E}" name="Latitude Silo"/>
    <tableColumn id="4" xr3:uid="{B82B2CE8-469C-46BB-8C7B-FB2E0F4C0CAF}" name="Longitude Silo"/>
    <tableColumn id="5" xr3:uid="{4802D8B4-9DE3-4171-864A-E741AB301F20}" name="distancia_metros"/>
    <tableColumn id="6" xr3:uid="{26805CD8-1B11-4E11-82DF-6623B7EEA28B}" name="Capacidade(t)"/>
    <tableColumn id="7" xr3:uid="{CE522D25-4EDC-4E14-BF2F-856365E4781C}" name="Estado Origem"/>
    <tableColumn id="8" xr3:uid="{E197B4BD-3E29-4043-AB23-D3FB05BD5594}" name="Estado Silo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13C554-7BC7-45F0-AE04-2E2ED2729495}" name="Tabela10" displayName="Tabela10" ref="J15:L20" totalsRowShown="0">
  <autoFilter ref="J15:L20" xr:uid="{C313C554-7BC7-45F0-AE04-2E2ED2729495}"/>
  <tableColumns count="3">
    <tableColumn id="1" xr3:uid="{BEBF631B-5A3F-4ABB-AEBA-51486E122EF6}" name="Estado"/>
    <tableColumn id="2" xr3:uid="{1B5C1F78-58F3-4010-903C-8A90401ABF26}" name="Produtividade Safra P"/>
    <tableColumn id="3" xr3:uid="{C90A4AA8-2B8B-46B9-B5F9-D7F3624A5FBD}" name="Produtividade Safra Pe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651550-7B31-4154-B96B-F96F76C6ACCD}" name="Tabela7" displayName="Tabela7" ref="P15:R17" totalsRowShown="0">
  <autoFilter ref="P15:R17" xr:uid="{1F651550-7B31-4154-B96B-F96F76C6ACCD}"/>
  <tableColumns count="3">
    <tableColumn id="1" xr3:uid="{C4F80717-7DD6-4257-B19A-38F6F5F21282}" name="Localidade"/>
    <tableColumn id="2" xr3:uid="{F9ED6757-9286-40DD-BFFF-23B93C89C5F0}" name="Latitude Comprador"/>
    <tableColumn id="3" xr3:uid="{A6BBE699-4F82-44BF-8AF3-1BE32B42CA4B}" name="Longitude Comprador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F54C6D-F365-4A14-A7BD-C3118817DBAE}" name="Tabela5" displayName="Tabela5" ref="A25:B35" totalsRowShown="0">
  <autoFilter ref="A25:B35" xr:uid="{78F54C6D-F365-4A14-A7BD-C3118817DBAE}"/>
  <tableColumns count="2">
    <tableColumn id="1" xr3:uid="{ABC640C5-150E-492C-A55A-2B1F87BBA2D0}" name="Estado"/>
    <tableColumn id="2" xr3:uid="{53147707-561E-494A-9F3C-91DB63B8B9DE}" name="Custo de Produção (2024/2025)/ ha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BB4BD05-0B03-42B8-869F-C5F15C262301}" name="Tabela14" displayName="Tabela14" ref="W1:AB193" totalsRowShown="0">
  <autoFilter ref="W1:AB193" xr:uid="{3BB4BD05-0B03-42B8-869F-C5F15C262301}"/>
  <tableColumns count="6">
    <tableColumn id="1" xr3:uid="{017222FE-A200-4F13-9B03-D6507946769B}" name="Produtor"/>
    <tableColumn id="2" xr3:uid="{22C47076-33F9-447F-A30A-6B8CA4F778FE}" name="Silo"/>
    <tableColumn id="3" xr3:uid="{FCF13494-4321-4818-9358-094E9BA2324D}" name="Distância Produtor-Silo (m)"/>
    <tableColumn id="4" xr3:uid="{AEF8AD11-8212-4D8B-BCCE-C18139F53834}" name="Mercado"/>
    <tableColumn id="5" xr3:uid="{A0E688DE-AFE8-4509-A6F8-328AD083F627}" name="Distância Silo-Comprador (m)"/>
    <tableColumn id="6" xr3:uid="{A7F12639-B063-421B-B7DF-143BC62A03EC}" name="Distância Silo-Comprador (km)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717AE48-A5B1-4B06-BAE4-BD1F600C8869}" name="Tabela13" displayName="Tabela13" ref="G25:G409" totalsRowShown="0">
  <autoFilter ref="G25:G409" xr:uid="{A717AE48-A5B1-4B06-BAE4-BD1F600C8869}"/>
  <tableColumns count="1">
    <tableColumn id="1" xr3:uid="{7F317255-6F05-4701-8F73-D856A9E0B672}" name="Capacidade Silo (antigo)(t)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1FB9B4-1634-4747-AD3C-EA9BE7C1D4EB}" name="Tabela16" displayName="Tabela16" ref="A1:C10" totalsRowShown="0">
  <autoFilter ref="A1:C10" xr:uid="{A31FB9B4-1634-4747-AD3C-EA9BE7C1D4EB}"/>
  <tableColumns count="3">
    <tableColumn id="1" xr3:uid="{7187236B-22C1-4894-B5EC-1263799F4BF6}" name="Mercados"/>
    <tableColumn id="2" xr3:uid="{FF9396E6-D60C-47C2-95A0-89666F954A60}" name="Latitude Comprador" dataDxfId="2"/>
    <tableColumn id="3" xr3:uid="{ED6776C2-8422-4F2C-B58E-1B763517F228}" name="Longitude Comprador" dataDxfId="1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FB00E00-9EC1-457C-AEF6-1C10035788D6}" name="Tabela17" displayName="Tabela17" ref="F1:H385" totalsRowShown="0">
  <autoFilter ref="F1:H385" xr:uid="{4FB00E00-9EC1-457C-AEF6-1C10035788D6}"/>
  <tableColumns count="3">
    <tableColumn id="1" xr3:uid="{A0592F2A-C7AD-47DA-8E6B-5B18AF7AA80B}" name="destino"/>
    <tableColumn id="2" xr3:uid="{9095DD99-4817-4883-A8A6-26C16A67B4C5}" name="Capacidade Silo (t)"/>
    <tableColumn id="3" xr3:uid="{8422EF3F-F5FF-42BE-B4AC-5F6DDFD46947}" name="Periodo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AF328F4-3918-4F04-AFA1-C6A12B93631B}" name="Tabela18" displayName="Tabela18" ref="J1:K5" totalsRowShown="0">
  <autoFilter ref="J1:K5" xr:uid="{1AF328F4-3918-4F04-AFA1-C6A12B93631B}"/>
  <tableColumns count="2">
    <tableColumn id="1" xr3:uid="{FA3A45A5-C06B-4E4A-910A-E62B6799FF5A}" name="SOMA"/>
    <tableColumn id="2" xr3:uid="{CD153D64-9DDC-4A5C-A450-230B22F8D389}" name="PERIODO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21D3B01-4C3F-46A0-806D-2A47C34C5F45}" name="Tabela19" displayName="Tabela19" ref="O1:R145" totalsRowShown="0">
  <autoFilter ref="O1:R145" xr:uid="{821D3B01-4C3F-46A0-806D-2A47C34C5F45}">
    <filterColumn colId="2">
      <filters>
        <filter val="1"/>
      </filters>
    </filterColumn>
  </autoFilter>
  <tableColumns count="4">
    <tableColumn id="1" xr3:uid="{E45884BA-433F-47FB-8161-856626990339}" name="destino"/>
    <tableColumn id="2" xr3:uid="{F9A3CC26-2A39-4752-A88A-D8FB3E3B86EF}" name="Capacidade Silo (t)"/>
    <tableColumn id="3" xr3:uid="{53FAEB96-1753-4151-A8AA-567FF8646603}" name="Periodo"/>
    <tableColumn id="4" xr3:uid="{D66EEE08-5825-411F-8ED6-21758774AB18}" name="Safra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3688E42-AF60-4AE5-A232-1F3655CE638B}" name="Tabela20" displayName="Tabela20" ref="A1:E73" totalsRowShown="0">
  <autoFilter ref="A1:E73" xr:uid="{23688E42-AF60-4AE5-A232-1F3655CE638B}"/>
  <tableColumns count="5">
    <tableColumn id="1" xr3:uid="{2BD91DB4-8885-4FFE-B019-B5DA54F2BFE1}" name="destino"/>
    <tableColumn id="2" xr3:uid="{38B54FCF-1FC9-4E49-AD48-E9E03E04253B}" name="Capacidade Silo (t)"/>
    <tableColumn id="3" xr3:uid="{84AA0725-CDF2-46D5-AFAA-E5BF99094546}" name="Periodo"/>
    <tableColumn id="4" xr3:uid="{6D0066BF-2DFD-48FF-9D2D-D10929F410D8}" name="Safra"/>
    <tableColumn id="5" xr3:uid="{49B0BC5F-E59C-4350-A3AB-B9E7AD9BF29A}" name="Estado">
      <calculatedColumnFormula>INDEX(Tabela4[],MATCH(Tabela20[[#This Row],[destino]],Tabela4[destino],0),10)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9FBC41-0151-4EC0-84CA-F18D32EC249A}" name="Tabela1" displayName="Tabela1" ref="A1:D13" totalsRowShown="0">
  <autoFilter ref="A1:D13" xr:uid="{8E9FBC41-0151-4EC0-84CA-F18D32EC249A}"/>
  <tableColumns count="4">
    <tableColumn id="1" xr3:uid="{A69AB0C8-A451-48DD-8FD3-2B3915F95C5B}" name="Localidade"/>
    <tableColumn id="2" xr3:uid="{6C6236E3-38C0-42CD-BB20-AD3933ED1E28}" name="Latitude"/>
    <tableColumn id="3" xr3:uid="{A8876DD7-FD0A-482F-8AEC-E07F3FC2AF25}" name="Longitude"/>
    <tableColumn id="4" xr3:uid="{B69DE2EC-A658-4F0E-8644-7290FD82B0CE}" name="Estado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186ECF5-15AD-4FAB-AA24-A9778AC70DB8}" name="Tabela21" displayName="Tabela21" ref="G1:I11" totalsRowShown="0">
  <autoFilter ref="G1:I11" xr:uid="{8186ECF5-15AD-4FAB-AA24-A9778AC70DB8}"/>
  <tableColumns count="3">
    <tableColumn id="1" xr3:uid="{7FDC5E5C-D760-4DFD-8F60-1CE90F053574}" name="Mercado"/>
    <tableColumn id="2" xr3:uid="{08E3ADB5-DF2A-49FC-A024-2F1A9053BA3E}" name="Periodo"/>
    <tableColumn id="3" xr3:uid="{DBF3B9FE-40C5-4388-BC88-16BA08ADA202}" name="Demanda(t)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19B60AF-E235-46E1-B94B-61B14B280C67}" name="Tabela22" displayName="Tabela22" ref="K1:P7" totalsRowShown="0">
  <autoFilter ref="K1:P7" xr:uid="{719B60AF-E235-46E1-B94B-61B14B280C67}"/>
  <tableColumns count="6">
    <tableColumn id="1" xr3:uid="{3EC724A2-1131-411E-BF5E-DDB779A343D5}" name="Estado"/>
    <tableColumn id="2" xr3:uid="{8B5A6472-589E-44BF-91AD-B064E9DE8767}" name="Capacidade">
      <calculatedColumnFormula>SUMIF(Tabela20[Estado],Tabela22[[#This Row],[Estado]],Tabela20[Capacidade Silo (t)])</calculatedColumnFormula>
    </tableColumn>
    <tableColumn id="3" xr3:uid="{8FE0EA13-00A7-43F2-9F2E-872B2C6C838B}" name="Demanda">
      <calculatedColumnFormula>SUM(Tabela21[Demanda(t)])</calculatedColumnFormula>
    </tableColumn>
    <tableColumn id="4" xr3:uid="{12819023-557D-40C1-9FC4-2902A4D36EB7}" name="Saldo">
      <calculatedColumnFormula>Tabela22[[#This Row],[Capacidade]]-Tabela22[[#This Row],[Demanda]]</calculatedColumnFormula>
    </tableColumn>
    <tableColumn id="5" xr3:uid="{8371A306-3900-4CF2-B702-2A4EC3B385A9}" name="Percentual" dataCellStyle="Porcentagem">
      <calculatedColumnFormula>Tabela22[[#This Row],[Capacidade]]/$L$7</calculatedColumnFormula>
    </tableColumn>
    <tableColumn id="6" xr3:uid="{148E8D3C-65A3-4B1F-A9B8-5BF498540634}" name="Número Silos">
      <calculatedColumnFormula>COUNTIF(Tabela20[Estado],Tabela22[[#This Row],[Estado]])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A4BD4BA-CCF0-47B6-A143-3AFDD2C62D73}" name="Tabela12" displayName="Tabela12" ref="A1:E19" totalsRowShown="0">
  <autoFilter ref="A1:E19" xr:uid="{2A4BD4BA-CCF0-47B6-A143-3AFDD2C62D73}"/>
  <sortState xmlns:xlrd2="http://schemas.microsoft.com/office/spreadsheetml/2017/richdata2" ref="A2:D19">
    <sortCondition ref="C4:C19"/>
  </sortState>
  <tableColumns count="5">
    <tableColumn id="1" xr3:uid="{FA3F7576-4F2B-4098-8534-531355B7855B}" name="Mercado"/>
    <tableColumn id="2" xr3:uid="{27CF8F28-05C6-48E3-8D94-1F85F71DECA5}" name="Periodo"/>
    <tableColumn id="3" xr3:uid="{BC440FFD-CC92-4956-B25B-5397360B3284}" name="Demanda(t)"/>
    <tableColumn id="4" xr3:uid="{E69DA951-DB5A-4495-9EAB-43FCCF9E786E}" name="Mercado Estado"/>
    <tableColumn id="5" xr3:uid="{CF1B01D6-0F8C-4A3F-A877-9A056C6FF9E4}" name="aa">
      <calculatedColumnFormula>Tabela12[[#This Row],[Mercado]]&amp;Tabela12[[#This Row],[Periodo]]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51E436F-7BE0-4312-994B-D6ED037BECD7}" name="Tabela23" displayName="Tabela23" ref="A1:L649" totalsRowShown="0">
  <autoFilter ref="A1:L649" xr:uid="{D51E436F-7BE0-4312-994B-D6ED037BECD7}"/>
  <tableColumns count="12">
    <tableColumn id="1" xr3:uid="{98941635-EC6A-4963-B10C-FCC4EE67FD7B}" name="Mercado"/>
    <tableColumn id="2" xr3:uid="{66F3859B-F81B-443C-A68F-904CBC9E8201}" name="Periodo"/>
    <tableColumn id="3" xr3:uid="{3A5B1BBE-2CCD-47AB-A20F-EA47D6DC28CA}" name="Demanda(t)"/>
    <tableColumn id="4" xr3:uid="{E4A48715-8EC6-4B70-820A-107773965323}" name="Mercado Estado"/>
    <tableColumn id="5" xr3:uid="{F41EA150-7501-4598-B770-911C1A54AF8E}" name="Silo"/>
    <tableColumn id="6" xr3:uid="{A239DB65-A755-4CF1-BD99-D29428CD200B}" name="Distância Silo-Comprador (m)"/>
    <tableColumn id="7" xr3:uid="{266F9B9E-6DC7-4E6B-9DE5-1554C837A99C}" name="Distância Silo-Comprador (km)"/>
    <tableColumn id="8" xr3:uid="{92CA384A-3032-41E7-A397-1ED70199F2FF}" name="Estado Silo"/>
    <tableColumn id="10" xr3:uid="{FC5E5103-9275-461E-86FA-BE767E0B7E5B}" name="ICMS"/>
    <tableColumn id="11" xr3:uid="{EFFEAC73-FD41-4D3B-A0E8-8311E4CC88F3}" name="Valor Carga"/>
    <tableColumn id="12" xr3:uid="{42025910-92C3-442E-B840-96780FAB0F8F}" name="Multiplica Taxa" dataDxfId="0">
      <calculatedColumnFormula>Tabela23[[#This Row],[ICMS]]*Tabela23[[#This Row],[Valor Carga]]</calculatedColumnFormula>
    </tableColumn>
    <tableColumn id="9" xr3:uid="{C42A53A6-C852-4E84-9B46-083A88ED185A}" name="a">
      <calculatedColumnFormula>Tabela23[[#This Row],[Mercado Estado]]&amp;Tabela23[[#This Row],[Estado Silo]]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832E563-C25F-4707-90C2-82EE5E598B56}" name="Tabela24" displayName="Tabela24" ref="A1:K289" totalsRowShown="0">
  <autoFilter ref="A1:K289" xr:uid="{0832E563-C25F-4707-90C2-82EE5E598B56}"/>
  <tableColumns count="11">
    <tableColumn id="1" xr3:uid="{27EBD220-A87C-4577-9C1D-D63583AAC170}" name="Localidade Silo"/>
    <tableColumn id="2" xr3:uid="{EFA9DC38-F131-4586-83EB-EB0FEDF18365}" name="Porto"/>
    <tableColumn id="3" xr3:uid="{8C8FAD4A-86A9-45F0-9D83-A1D306C89220}" name="Capacidade Porto"/>
    <tableColumn id="4" xr3:uid="{A8031557-945E-410E-A01D-BBCB98D2A746}" name="Período"/>
    <tableColumn id="5" xr3:uid="{E687F81F-F448-4CFC-BE19-7B5CD40DC787}" name="Distância (km)"/>
    <tableColumn id="6" xr3:uid="{4CF6A835-EE29-462C-BE1C-3885648CBD10}" name="Estado Silo"/>
    <tableColumn id="7" xr3:uid="{0A7C23A6-A802-4FD2-8B51-DECA4651771F}" name="Estado Porto"/>
    <tableColumn id="8" xr3:uid="{257A17A0-7007-4358-BD7E-07358E1A8514}" name="ICMS"/>
    <tableColumn id="9" xr3:uid="{80655072-91FB-4690-8CC3-10249755A7E5}" name="Valor da Carga"/>
    <tableColumn id="10" xr3:uid="{C09D3CC4-567C-4366-9518-CDEDDFB8F2E2}" name="Taxa Multiplica">
      <calculatedColumnFormula>Tabela24[[#This Row],[ICMS]]*Tabela24[[#This Row],[Valor da Carga]]</calculatedColumnFormula>
    </tableColumn>
    <tableColumn id="11" xr3:uid="{047AB916-C403-45F2-B7C8-F62822499375}" name="aa">
      <calculatedColumnFormula>Tabela24[[#This Row],[Estado Silo]]&amp;Tabela24[[#This Row],[Estado Porto]]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25B3B-282D-4A2D-A611-0942450F3CE4}" name="Tabela2" displayName="Tabela2" ref="A1:G37" totalsRowShown="0">
  <autoFilter ref="A1:G37" xr:uid="{BFA25B3B-282D-4A2D-A611-0942450F3CE4}"/>
  <sortState xmlns:xlrd2="http://schemas.microsoft.com/office/spreadsheetml/2017/richdata2" ref="A2:E37">
    <sortCondition ref="A7:A37"/>
  </sortState>
  <tableColumns count="7">
    <tableColumn id="1" xr3:uid="{501999EE-BC2F-4558-856C-DABFB5781D8D}" name="Localidade Silo"/>
    <tableColumn id="2" xr3:uid="{74BEE431-0B31-45ED-919E-30AFB79DA35E}" name="Capacidade (t)"/>
    <tableColumn id="3" xr3:uid="{898BCB01-C105-4F1A-BD90-F47CBAC9629C}" name="Latitude Silo"/>
    <tableColumn id="4" xr3:uid="{2D3379B2-3C00-473A-A2AE-BD2728C663BF}" name="Longitude Silo"/>
    <tableColumn id="5" xr3:uid="{B06A745E-DF39-4AE8-B981-3A70C53F1579}" name="Estado"/>
    <tableColumn id="6" xr3:uid="{9495769A-DE94-46FC-9BDB-B5814594C26C}" name="aux1" dataDxfId="16">
      <calculatedColumnFormula>Tabela2[[#This Row],[Latitude Silo]]&amp;Tabela2[[#This Row],[Longitude Silo]]</calculatedColumnFormula>
    </tableColumn>
    <tableColumn id="7" xr3:uid="{5170B6F2-6830-4474-9C9C-17A48227CBCF}" name="Custo do Silo (R$/ton)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D85A25-CC28-4407-86DC-8E76855DA98A}" name="Tabela9" displayName="Tabela9" ref="A1:K49" totalsRowShown="0">
  <autoFilter ref="A1:K49" xr:uid="{63D85A25-CC28-4407-86DC-8E76855DA98A}"/>
  <tableColumns count="11">
    <tableColumn id="1" xr3:uid="{F09776BE-6398-417D-8D9A-9489A7CD67A9}" name="Localidade"/>
    <tableColumn id="2" xr3:uid="{55FA8C36-4203-4AD8-BE5F-BAB9129FCB24}" name="Estado"/>
    <tableColumn id="3" xr3:uid="{88198582-F60C-4569-9D4B-E20193715A29}" name="Área Disponível (ha)" dataDxfId="15"/>
    <tableColumn id="5" xr3:uid="{4B867AA4-5429-4E6B-8D7C-8D675A892B4D}" name="Custo de Produção/ha" dataDxfId="14"/>
    <tableColumn id="7" xr3:uid="{64E7A60A-BF34-40C0-B16F-67A5E7A9C279}" name="Produtividade Safra(t/ha)" dataDxfId="13"/>
    <tableColumn id="9" xr3:uid="{9207FAF3-E564-4B9F-B77E-88D9A85DF41D}" name="Periodo Relativo" dataDxfId="12"/>
    <tableColumn id="10" xr3:uid="{5541946F-63CD-4F3A-924B-9C508A0E2329}" name="Safra Relativa" dataDxfId="11"/>
    <tableColumn id="4" xr3:uid="{C5DD107C-D458-40FB-AEF3-C82A5F918400}" name="Custo Silo" dataDxfId="10"/>
    <tableColumn id="6" xr3:uid="{8B3022A7-A22D-4E6A-B12D-3321A6E3C5AC}" name="aux" dataDxfId="9">
      <calculatedColumnFormula>Tabela9[[#This Row],[Estado]]&amp;Tabela9[[#This Row],[Safra Relativa]]</calculatedColumnFormula>
    </tableColumn>
    <tableColumn id="8" xr3:uid="{95780B7D-81DB-4F4D-BD26-063EB202B4E4}" name="aux1" dataDxfId="8">
      <calculatedColumnFormula>Tabela9[[#This Row],[Localidade]]&amp;Tabela9[[#This Row],[Periodo Relativo]]</calculatedColumnFormula>
    </tableColumn>
    <tableColumn id="11" xr3:uid="{35C2D1AB-9277-4B6E-B121-4364D3EBC392}" name="aux2" dataDxfId="7">
      <calculatedColumnFormula>Tabela9[[#This Row],[Localidade]]&amp;Tabela9[[#This Row],[Periodo Relativo]]&amp;Tabela9[[#This Row],[Safra Relativa]]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CF8304-2ABD-4003-8AC7-09E3370069C9}" name="Tabela4" displayName="Tabela4" ref="A1:U385" totalsRowShown="0">
  <autoFilter ref="A1:U385" xr:uid="{A3CF8304-2ABD-4003-8AC7-09E3370069C9}"/>
  <tableColumns count="21">
    <tableColumn id="1" xr3:uid="{900BB7F2-1A1E-4FE0-A640-669ED6D32FA2}" name="origem"/>
    <tableColumn id="9" xr3:uid="{C0C026A1-F762-4191-969C-E36B4B66C562}" name="destino" dataDxfId="6"/>
    <tableColumn id="13" xr3:uid="{9123C55D-591C-4EFB-B24F-5CE44432B366}" name="Localidade Estado do Silo"/>
    <tableColumn id="3" xr3:uid="{7B11504A-6D32-4CF9-9B73-C50413330F57}" name="Latitude Silo"/>
    <tableColumn id="4" xr3:uid="{0A23CC02-474C-43DA-84DA-F028A3AEF3DA}" name="Longitude Silo"/>
    <tableColumn id="5" xr3:uid="{EBDB7EE6-B8B3-4BC9-91B7-3C4E04C4BC59}" name="distancia_metros"/>
    <tableColumn id="2" xr3:uid="{602B7BC5-7C25-404C-A3BF-03F89A5A0CB1}" name="distancia_km" dataDxfId="5"/>
    <tableColumn id="6" xr3:uid="{D50D9C76-4CEC-4C48-88AA-DA15337BBFCA}" name="Capacidade Silo (t)"/>
    <tableColumn id="7" xr3:uid="{E662005C-25B3-4432-9930-47CE0470C9F8}" name="Estado Origem"/>
    <tableColumn id="8" xr3:uid="{35FE229C-1550-41AD-88B0-3104DF3F55D2}" name="Estado Silo"/>
    <tableColumn id="10" xr3:uid="{291E5197-60B1-49AB-BA60-12705397555B}" name="Custo Armazenamento Extra/t" dataDxfId="4"/>
    <tableColumn id="11" xr3:uid="{B0E8A451-F011-4002-853E-26AFADFBE89B}" name="Periodo"/>
    <tableColumn id="12" xr3:uid="{9E38DACF-87B1-47C3-8FA4-C4CCC9AEF66B}" name="Safra"/>
    <tableColumn id="14" xr3:uid="{2F0E9B6D-3611-487E-B5DE-90D129901B3F}" name="Custo Ativação Silo"/>
    <tableColumn id="15" xr3:uid="{4CDCA2D0-991E-43CC-88D2-177287278C66}" name="Capacidade Maxima de Transporte pelo Modal(t)"/>
    <tableColumn id="17" xr3:uid="{2534BF0C-EBE5-4148-9430-B88F282B56A9}" name="aaa">
      <calculatedColumnFormula>Tabela4[[#This Row],[Estado Origem]]&amp;Tabela4[[#This Row],[Estado Silo]]</calculatedColumnFormula>
    </tableColumn>
    <tableColumn id="18" xr3:uid="{50A923A4-2FAA-4147-B3EE-DA4484814B60}" name="ICMS"/>
    <tableColumn id="19" xr3:uid="{BD6BEBB7-46C6-4B38-A91D-5F0C097BBCB3}" name="Valor por ton."/>
    <tableColumn id="20" xr3:uid="{E8A6FF9E-CD6C-41F3-94B3-F4D9B4E59529}" name="Multiplica Taxa" dataDxfId="3">
      <calculatedColumnFormula>Tabela4[[#This Row],[ICMS]]*Tabela4[[#This Row],[Valor por ton.]]</calculatedColumnFormula>
    </tableColumn>
    <tableColumn id="21" xr3:uid="{AEE13298-411E-46F2-AE5D-0FF1594187D6}" name="Custo Secagem por ton."/>
    <tableColumn id="16" xr3:uid="{C6C54596-6567-4098-AE6F-630674E04815}" name="aaa2">
      <calculatedColumnFormula>Tabela4[[#This Row],[destino]]&amp;Tabela4[[#This Row],[Periodo]]&amp;Tabela4[[#This Row],[Safra]]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FA0673A-4C88-40B4-8B02-82E964953D7A}" name="Tabela15" displayName="Tabela15" ref="A1:C73" totalsRowShown="0">
  <autoFilter ref="A1:C73" xr:uid="{9FA0673A-4C88-40B4-8B02-82E964953D7A}"/>
  <tableColumns count="3">
    <tableColumn id="1" xr3:uid="{FBBDE345-07D9-4EEE-90EB-2B3B8544FAE8}" name="Silo"/>
    <tableColumn id="2" xr3:uid="{2122D172-CEAC-40F3-8C4E-D3E5320AFC14}" name="Periodo"/>
    <tableColumn id="3" xr3:uid="{91E792B1-2492-4642-AE45-C6DC1AA67747}" name="Custo Estoque (R$/ton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A069B2-85E8-401C-83E9-593B203C1C16}" name="Tabela11" displayName="Tabela11" ref="A1:E325" totalsRowShown="0">
  <autoFilter ref="A1:E325" xr:uid="{7AA069B2-85E8-401C-83E9-593B203C1C16}"/>
  <tableColumns count="5">
    <tableColumn id="1" xr3:uid="{881F991C-5FBC-49A4-89B0-DF201495C82B}" name="Silo"/>
    <tableColumn id="2" xr3:uid="{2AA9CDEF-4779-44FD-BEA5-BEE7C0A239FB}" name="Mercado"/>
    <tableColumn id="3" xr3:uid="{AB7C3483-AD42-40F6-BD31-5AD1572AC4B1}" name="Distância Silo-Comprador (m)"/>
    <tableColumn id="4" xr3:uid="{9DB5A7F5-7E38-40A2-9A5A-80F50F8D6BBB}" name="Distância Silo-Comprador (km)"/>
    <tableColumn id="5" xr3:uid="{25DE0B11-8B77-4716-B5D2-45646D3A040F}" name="Estado Silo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4ED02A-625E-44CE-8EF7-6727F36AEF1A}" name="Tabela8" displayName="Tabela8" ref="J1:K11" totalsRowShown="0">
  <autoFilter ref="J1:K11" xr:uid="{A24ED02A-625E-44CE-8EF7-6727F36AEF1A}"/>
  <tableColumns count="2">
    <tableColumn id="1" xr3:uid="{E25A052A-84BF-429C-86D2-C5147BDB3004}" name="Estado"/>
    <tableColumn id="2" xr3:uid="{1C6FAE15-FF68-4EFD-AB11-72B7C26142D9}" name="Custo de Produção (2024/2025)/ ha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7B45E6-63E7-4B50-BEE3-CA512F597943}" name="Tabela6" displayName="Tabela6" ref="O1:S6" totalsRowShown="0">
  <autoFilter ref="O1:S6" xr:uid="{9B7B45E6-63E7-4B50-BEE3-CA512F597943}"/>
  <tableColumns count="5">
    <tableColumn id="1" xr3:uid="{F1789D0E-2F8B-466F-BCB3-44B0C90012AA}" name="Estado"/>
    <tableColumn id="2" xr3:uid="{1280EAA7-4ED1-4A04-A937-EB793EB173A6}" name="Área Safra Principal (ha)"/>
    <tableColumn id="3" xr3:uid="{4A6C2E53-0A65-45F7-86EF-B78CDAF61701}" name="Área Safra Pequena (ha)"/>
    <tableColumn id="4" xr3:uid="{51DB838E-9D15-460B-A497-9083ED099D2F}" name="Custo de Produção Safra Principal/ha"/>
    <tableColumn id="5" xr3:uid="{0DF65B4A-8477-41F0-BF22-8D0A88E79995}" name="Custo de Produção Safra Pequena/h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4-15T15:53:44.67" personId="{5C3AEE16-F18E-4AE8-861C-6ED80BD745C6}" id="{37557944-21FD-4EF0-B4DD-B04F5B2AA31D}">
    <text xml:space="preserve">Dados Alterados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5-02-04T04:50:06.83" personId="{5C9ACE77-990A-4089-A9B7-BAB560C96CF5}" id="{5165D897-43A5-4420-B50A-00300B802BAA}">
    <text>Peguei a área total de plantio de cada estado na safra e dividi o valor elo numero de cada cidade no estado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F146-58E5-47B0-A140-6E57D3D7552B}">
  <dimension ref="A1:H433"/>
  <sheetViews>
    <sheetView workbookViewId="0">
      <selection activeCell="I1" sqref="I1"/>
    </sheetView>
  </sheetViews>
  <sheetFormatPr defaultRowHeight="15" x14ac:dyDescent="0.25"/>
  <cols>
    <col min="1" max="1" width="9.28515625" customWidth="1"/>
    <col min="2" max="2" width="9.7109375" customWidth="1"/>
    <col min="3" max="3" width="13.85546875" customWidth="1"/>
    <col min="4" max="4" width="15.42578125" customWidth="1"/>
    <col min="5" max="5" width="18.42578125" customWidth="1"/>
    <col min="6" max="6" width="13.7109375" customWidth="1"/>
    <col min="7" max="7" width="16" customWidth="1"/>
    <col min="8" max="8" width="12.85546875" customWidth="1"/>
  </cols>
  <sheetData>
    <row r="1" spans="1:8" x14ac:dyDescent="0.25">
      <c r="A1" t="s">
        <v>37</v>
      </c>
      <c r="B1" t="s">
        <v>50</v>
      </c>
      <c r="C1" t="s">
        <v>22</v>
      </c>
      <c r="D1" t="s">
        <v>35</v>
      </c>
      <c r="E1" t="s">
        <v>51</v>
      </c>
      <c r="F1" t="s">
        <v>54</v>
      </c>
      <c r="G1" t="s">
        <v>52</v>
      </c>
      <c r="H1" t="s">
        <v>53</v>
      </c>
    </row>
    <row r="2" spans="1:8" x14ac:dyDescent="0.25">
      <c r="A2" t="s">
        <v>38</v>
      </c>
      <c r="B2" t="s">
        <v>41</v>
      </c>
      <c r="C2">
        <v>-14.317221999999999</v>
      </c>
      <c r="D2">
        <v>-57.956111</v>
      </c>
      <c r="E2">
        <v>415335</v>
      </c>
      <c r="F2">
        <v>153860</v>
      </c>
      <c r="G2" t="s">
        <v>5</v>
      </c>
      <c r="H2" t="s">
        <v>5</v>
      </c>
    </row>
    <row r="3" spans="1:8" x14ac:dyDescent="0.25">
      <c r="A3" t="s">
        <v>38</v>
      </c>
      <c r="B3" t="s">
        <v>41</v>
      </c>
      <c r="C3">
        <v>-13.7864</v>
      </c>
      <c r="D3">
        <v>-57.844099999999997</v>
      </c>
      <c r="E3">
        <v>379677</v>
      </c>
      <c r="F3">
        <v>108640</v>
      </c>
      <c r="G3" t="s">
        <v>5</v>
      </c>
      <c r="H3" t="s">
        <v>5</v>
      </c>
    </row>
    <row r="4" spans="1:8" x14ac:dyDescent="0.25">
      <c r="A4" t="s">
        <v>38</v>
      </c>
      <c r="B4" t="s">
        <v>41</v>
      </c>
      <c r="C4">
        <v>-14.31831</v>
      </c>
      <c r="D4">
        <v>-57.957206999999997</v>
      </c>
      <c r="E4">
        <v>415386</v>
      </c>
      <c r="F4">
        <v>38760</v>
      </c>
      <c r="G4" t="s">
        <v>5</v>
      </c>
      <c r="H4" t="s">
        <v>5</v>
      </c>
    </row>
    <row r="5" spans="1:8" x14ac:dyDescent="0.25">
      <c r="A5" t="s">
        <v>38</v>
      </c>
      <c r="B5" t="s">
        <v>49</v>
      </c>
      <c r="C5">
        <v>-24.9941</v>
      </c>
      <c r="D5">
        <v>-53.316200000000002</v>
      </c>
      <c r="E5">
        <v>1710147</v>
      </c>
      <c r="F5">
        <v>126290</v>
      </c>
      <c r="G5" t="s">
        <v>5</v>
      </c>
      <c r="H5" t="s">
        <v>20</v>
      </c>
    </row>
    <row r="6" spans="1:8" x14ac:dyDescent="0.25">
      <c r="A6" t="s">
        <v>38</v>
      </c>
      <c r="B6" t="s">
        <v>49</v>
      </c>
      <c r="C6">
        <v>-24.992909999999998</v>
      </c>
      <c r="D6">
        <v>-53.325949999999999</v>
      </c>
      <c r="E6">
        <v>1708737</v>
      </c>
      <c r="F6">
        <v>70760</v>
      </c>
      <c r="G6" t="s">
        <v>5</v>
      </c>
      <c r="H6" t="s">
        <v>20</v>
      </c>
    </row>
    <row r="7" spans="1:8" x14ac:dyDescent="0.25">
      <c r="A7" t="s">
        <v>38</v>
      </c>
      <c r="B7" t="s">
        <v>49</v>
      </c>
      <c r="C7">
        <v>-24.984030000000001</v>
      </c>
      <c r="D7">
        <v>-53.468789999999998</v>
      </c>
      <c r="E7">
        <v>1706174</v>
      </c>
      <c r="F7">
        <v>31800</v>
      </c>
      <c r="G7" t="s">
        <v>5</v>
      </c>
      <c r="H7" t="s">
        <v>20</v>
      </c>
    </row>
    <row r="8" spans="1:8" x14ac:dyDescent="0.25">
      <c r="A8" t="s">
        <v>38</v>
      </c>
      <c r="B8" t="s">
        <v>45</v>
      </c>
      <c r="C8">
        <v>-22.368849999999998</v>
      </c>
      <c r="D8">
        <v>-54.801079999999999</v>
      </c>
      <c r="E8">
        <v>1301784</v>
      </c>
      <c r="F8">
        <v>218780</v>
      </c>
      <c r="G8" t="s">
        <v>5</v>
      </c>
      <c r="H8" t="s">
        <v>14</v>
      </c>
    </row>
    <row r="9" spans="1:8" x14ac:dyDescent="0.25">
      <c r="A9" t="s">
        <v>38</v>
      </c>
      <c r="B9" t="s">
        <v>45</v>
      </c>
      <c r="C9">
        <v>-22.220690000000001</v>
      </c>
      <c r="D9">
        <v>-54.718330000000002</v>
      </c>
      <c r="E9">
        <v>1281563</v>
      </c>
      <c r="F9">
        <v>162740</v>
      </c>
      <c r="G9" t="s">
        <v>5</v>
      </c>
      <c r="H9" t="s">
        <v>14</v>
      </c>
    </row>
    <row r="10" spans="1:8" x14ac:dyDescent="0.25">
      <c r="A10" t="s">
        <v>38</v>
      </c>
      <c r="B10" t="s">
        <v>45</v>
      </c>
      <c r="C10">
        <v>-22.20974</v>
      </c>
      <c r="D10">
        <v>-54.860210000000002</v>
      </c>
      <c r="E10">
        <v>1296894</v>
      </c>
      <c r="F10">
        <v>51900</v>
      </c>
      <c r="G10" t="s">
        <v>5</v>
      </c>
      <c r="H10" t="s">
        <v>14</v>
      </c>
    </row>
    <row r="11" spans="1:8" x14ac:dyDescent="0.25">
      <c r="A11" t="s">
        <v>38</v>
      </c>
      <c r="B11" t="s">
        <v>43</v>
      </c>
      <c r="C11">
        <v>-17.908609999999999</v>
      </c>
      <c r="D11">
        <v>-51.682360000000003</v>
      </c>
      <c r="E11">
        <v>975410</v>
      </c>
      <c r="F11">
        <v>141860</v>
      </c>
      <c r="G11" t="s">
        <v>5</v>
      </c>
      <c r="H11" t="s">
        <v>11</v>
      </c>
    </row>
    <row r="12" spans="1:8" x14ac:dyDescent="0.25">
      <c r="A12" t="s">
        <v>38</v>
      </c>
      <c r="B12" t="s">
        <v>43</v>
      </c>
      <c r="C12">
        <v>-17.906980000000001</v>
      </c>
      <c r="D12">
        <v>-51.678089999999997</v>
      </c>
      <c r="E12">
        <v>975924</v>
      </c>
      <c r="F12">
        <v>97580</v>
      </c>
      <c r="G12" t="s">
        <v>5</v>
      </c>
      <c r="H12" t="s">
        <v>11</v>
      </c>
    </row>
    <row r="13" spans="1:8" x14ac:dyDescent="0.25">
      <c r="A13" t="s">
        <v>38</v>
      </c>
      <c r="B13" t="s">
        <v>43</v>
      </c>
      <c r="C13">
        <v>-17.89123</v>
      </c>
      <c r="D13">
        <v>-51.660429999999998</v>
      </c>
      <c r="E13">
        <v>979363</v>
      </c>
      <c r="F13">
        <v>43970</v>
      </c>
      <c r="G13" t="s">
        <v>5</v>
      </c>
      <c r="H13" t="s">
        <v>11</v>
      </c>
    </row>
    <row r="14" spans="1:8" x14ac:dyDescent="0.25">
      <c r="A14" t="s">
        <v>38</v>
      </c>
      <c r="B14" t="s">
        <v>44</v>
      </c>
      <c r="C14">
        <v>-21.77366</v>
      </c>
      <c r="D14">
        <v>-54.958689999999997</v>
      </c>
      <c r="E14">
        <v>1264621</v>
      </c>
      <c r="F14">
        <v>214910</v>
      </c>
      <c r="G14" t="s">
        <v>5</v>
      </c>
      <c r="H14" t="s">
        <v>14</v>
      </c>
    </row>
    <row r="15" spans="1:8" x14ac:dyDescent="0.25">
      <c r="A15" t="s">
        <v>38</v>
      </c>
      <c r="B15" t="s">
        <v>44</v>
      </c>
      <c r="C15">
        <v>-21.618272999999999</v>
      </c>
      <c r="D15">
        <v>-55.448493999999997</v>
      </c>
      <c r="E15">
        <v>1265413</v>
      </c>
      <c r="F15">
        <v>100520</v>
      </c>
      <c r="G15" t="s">
        <v>5</v>
      </c>
      <c r="H15" t="s">
        <v>14</v>
      </c>
    </row>
    <row r="16" spans="1:8" x14ac:dyDescent="0.25">
      <c r="A16" t="s">
        <v>38</v>
      </c>
      <c r="B16" t="s">
        <v>44</v>
      </c>
      <c r="C16">
        <v>-21.611305999999999</v>
      </c>
      <c r="D16">
        <v>-55.178969000000002</v>
      </c>
      <c r="E16">
        <v>1232773</v>
      </c>
      <c r="F16">
        <v>55700</v>
      </c>
      <c r="G16" t="s">
        <v>5</v>
      </c>
      <c r="H16" t="s">
        <v>14</v>
      </c>
    </row>
    <row r="17" spans="1:8" x14ac:dyDescent="0.25">
      <c r="A17" t="s">
        <v>38</v>
      </c>
      <c r="B17" t="s">
        <v>40</v>
      </c>
      <c r="C17">
        <v>-13.77923</v>
      </c>
      <c r="D17">
        <v>-56.053100000000001</v>
      </c>
      <c r="E17">
        <v>155992</v>
      </c>
      <c r="F17">
        <v>208070</v>
      </c>
      <c r="G17" t="s">
        <v>5</v>
      </c>
      <c r="H17" t="s">
        <v>5</v>
      </c>
    </row>
    <row r="18" spans="1:8" x14ac:dyDescent="0.25">
      <c r="A18" t="s">
        <v>38</v>
      </c>
      <c r="B18" t="s">
        <v>40</v>
      </c>
      <c r="C18">
        <v>-13.73663</v>
      </c>
      <c r="D18">
        <v>-56.052120000000002</v>
      </c>
      <c r="E18">
        <v>148049</v>
      </c>
      <c r="F18">
        <v>115020</v>
      </c>
      <c r="G18" t="s">
        <v>5</v>
      </c>
      <c r="H18" t="s">
        <v>5</v>
      </c>
    </row>
    <row r="19" spans="1:8" x14ac:dyDescent="0.25">
      <c r="A19" t="s">
        <v>38</v>
      </c>
      <c r="B19" t="s">
        <v>40</v>
      </c>
      <c r="C19">
        <v>-13.53487</v>
      </c>
      <c r="D19">
        <v>-55.847610000000003</v>
      </c>
      <c r="E19">
        <v>155813</v>
      </c>
      <c r="F19">
        <v>60000</v>
      </c>
      <c r="G19" t="s">
        <v>5</v>
      </c>
      <c r="H19" t="s">
        <v>5</v>
      </c>
    </row>
    <row r="20" spans="1:8" x14ac:dyDescent="0.25">
      <c r="A20" t="s">
        <v>38</v>
      </c>
      <c r="B20" t="s">
        <v>39</v>
      </c>
      <c r="C20">
        <v>-13.038539999999999</v>
      </c>
      <c r="D20">
        <v>-55.297849999999997</v>
      </c>
      <c r="E20">
        <v>82360</v>
      </c>
      <c r="F20">
        <v>260000</v>
      </c>
      <c r="G20" t="s">
        <v>5</v>
      </c>
      <c r="H20" t="s">
        <v>5</v>
      </c>
    </row>
    <row r="21" spans="1:8" x14ac:dyDescent="0.25">
      <c r="A21" t="s">
        <v>38</v>
      </c>
      <c r="B21" t="s">
        <v>39</v>
      </c>
      <c r="C21">
        <v>-13.608549999999999</v>
      </c>
      <c r="D21">
        <v>-54.80903</v>
      </c>
      <c r="E21">
        <v>177571</v>
      </c>
      <c r="F21">
        <v>95890</v>
      </c>
      <c r="G21" t="s">
        <v>5</v>
      </c>
      <c r="H21" t="s">
        <v>5</v>
      </c>
    </row>
    <row r="22" spans="1:8" x14ac:dyDescent="0.25">
      <c r="A22" t="s">
        <v>38</v>
      </c>
      <c r="B22" t="s">
        <v>39</v>
      </c>
      <c r="C22">
        <v>-12.7453</v>
      </c>
      <c r="D22">
        <v>-54.437899999999999</v>
      </c>
      <c r="E22">
        <v>195133</v>
      </c>
      <c r="F22">
        <v>59120</v>
      </c>
      <c r="G22" t="s">
        <v>5</v>
      </c>
      <c r="H22" t="s">
        <v>5</v>
      </c>
    </row>
    <row r="23" spans="1:8" x14ac:dyDescent="0.25">
      <c r="A23" t="s">
        <v>38</v>
      </c>
      <c r="B23" t="s">
        <v>46</v>
      </c>
      <c r="C23">
        <v>-18.673169999999999</v>
      </c>
      <c r="D23">
        <v>-46.544269999999997</v>
      </c>
      <c r="E23">
        <v>1602401</v>
      </c>
      <c r="F23">
        <v>40470</v>
      </c>
      <c r="G23" t="s">
        <v>5</v>
      </c>
      <c r="H23" t="s">
        <v>17</v>
      </c>
    </row>
    <row r="24" spans="1:8" x14ac:dyDescent="0.25">
      <c r="A24" t="s">
        <v>38</v>
      </c>
      <c r="B24" t="s">
        <v>46</v>
      </c>
      <c r="C24">
        <v>-18.736599999999999</v>
      </c>
      <c r="D24">
        <v>-46.668700000000001</v>
      </c>
      <c r="E24">
        <v>1588971</v>
      </c>
      <c r="F24">
        <v>33080</v>
      </c>
      <c r="G24" t="s">
        <v>5</v>
      </c>
      <c r="H24" t="s">
        <v>17</v>
      </c>
    </row>
    <row r="25" spans="1:8" x14ac:dyDescent="0.25">
      <c r="A25" t="s">
        <v>38</v>
      </c>
      <c r="B25" t="s">
        <v>46</v>
      </c>
      <c r="C25">
        <v>-18.628119999999999</v>
      </c>
      <c r="D25">
        <v>-46.31335</v>
      </c>
      <c r="E25">
        <v>1626609</v>
      </c>
      <c r="F25">
        <v>27344</v>
      </c>
      <c r="G25" t="s">
        <v>5</v>
      </c>
      <c r="H25" t="s">
        <v>17</v>
      </c>
    </row>
    <row r="26" spans="1:8" x14ac:dyDescent="0.25">
      <c r="A26" t="s">
        <v>38</v>
      </c>
      <c r="B26" t="s">
        <v>42</v>
      </c>
      <c r="C26">
        <v>-17.819027999999999</v>
      </c>
      <c r="D26">
        <v>-50.958610999999998</v>
      </c>
      <c r="E26">
        <v>1061025</v>
      </c>
      <c r="F26">
        <v>120450</v>
      </c>
      <c r="G26" t="s">
        <v>5</v>
      </c>
      <c r="H26" t="s">
        <v>11</v>
      </c>
    </row>
    <row r="27" spans="1:8" x14ac:dyDescent="0.25">
      <c r="A27" t="s">
        <v>38</v>
      </c>
      <c r="B27" t="s">
        <v>42</v>
      </c>
      <c r="C27">
        <v>-17.823459</v>
      </c>
      <c r="D27">
        <v>-50.962704000000002</v>
      </c>
      <c r="E27">
        <v>1059122</v>
      </c>
      <c r="F27">
        <v>115790</v>
      </c>
      <c r="G27" t="s">
        <v>5</v>
      </c>
      <c r="H27" t="s">
        <v>11</v>
      </c>
    </row>
    <row r="28" spans="1:8" x14ac:dyDescent="0.25">
      <c r="A28" t="s">
        <v>38</v>
      </c>
      <c r="B28" t="s">
        <v>42</v>
      </c>
      <c r="C28">
        <v>-17.246459999999999</v>
      </c>
      <c r="D28">
        <v>-51.000549999999997</v>
      </c>
      <c r="E28">
        <v>1090310</v>
      </c>
      <c r="F28">
        <v>63610</v>
      </c>
      <c r="G28" t="s">
        <v>5</v>
      </c>
      <c r="H28" t="s">
        <v>11</v>
      </c>
    </row>
    <row r="29" spans="1:8" x14ac:dyDescent="0.25">
      <c r="A29" t="s">
        <v>38</v>
      </c>
      <c r="B29" t="s">
        <v>38</v>
      </c>
      <c r="C29">
        <v>-12.32408</v>
      </c>
      <c r="D29">
        <v>-55.583390000000001</v>
      </c>
      <c r="E29">
        <v>31200</v>
      </c>
      <c r="F29">
        <v>198640</v>
      </c>
      <c r="G29" t="s">
        <v>5</v>
      </c>
      <c r="H29" t="s">
        <v>5</v>
      </c>
    </row>
    <row r="30" spans="1:8" x14ac:dyDescent="0.25">
      <c r="A30" t="s">
        <v>38</v>
      </c>
      <c r="B30" t="s">
        <v>38</v>
      </c>
      <c r="C30">
        <v>-12.556616</v>
      </c>
      <c r="D30">
        <v>-55.715366000000003</v>
      </c>
      <c r="E30">
        <v>3541</v>
      </c>
      <c r="F30">
        <v>122754</v>
      </c>
      <c r="G30" t="s">
        <v>5</v>
      </c>
      <c r="H30" t="s">
        <v>5</v>
      </c>
    </row>
    <row r="31" spans="1:8" x14ac:dyDescent="0.25">
      <c r="A31" t="s">
        <v>38</v>
      </c>
      <c r="B31" t="s">
        <v>38</v>
      </c>
      <c r="C31">
        <v>-12.313000000000001</v>
      </c>
      <c r="D31">
        <v>-55.584850000000003</v>
      </c>
      <c r="E31">
        <v>32957</v>
      </c>
      <c r="F31">
        <v>73420</v>
      </c>
      <c r="G31" t="s">
        <v>5</v>
      </c>
      <c r="H31" t="s">
        <v>5</v>
      </c>
    </row>
    <row r="32" spans="1:8" x14ac:dyDescent="0.25">
      <c r="A32" t="s">
        <v>38</v>
      </c>
      <c r="B32" t="s">
        <v>48</v>
      </c>
      <c r="C32">
        <v>-24.75216</v>
      </c>
      <c r="D32">
        <v>-53.73292</v>
      </c>
      <c r="E32">
        <v>1656676</v>
      </c>
      <c r="F32">
        <v>54000</v>
      </c>
      <c r="G32" t="s">
        <v>5</v>
      </c>
      <c r="H32" t="s">
        <v>20</v>
      </c>
    </row>
    <row r="33" spans="1:8" x14ac:dyDescent="0.25">
      <c r="A33" t="s">
        <v>38</v>
      </c>
      <c r="B33" t="s">
        <v>48</v>
      </c>
      <c r="C33">
        <v>-24.725940000000001</v>
      </c>
      <c r="D33">
        <v>-53.684019999999997</v>
      </c>
      <c r="E33">
        <v>1656880</v>
      </c>
      <c r="F33">
        <v>51170</v>
      </c>
      <c r="G33" t="s">
        <v>5</v>
      </c>
      <c r="H33" t="s">
        <v>20</v>
      </c>
    </row>
    <row r="34" spans="1:8" x14ac:dyDescent="0.25">
      <c r="A34" t="s">
        <v>38</v>
      </c>
      <c r="B34" t="s">
        <v>48</v>
      </c>
      <c r="C34">
        <v>-24.67643</v>
      </c>
      <c r="D34">
        <v>-53.798819999999999</v>
      </c>
      <c r="E34">
        <v>1642825</v>
      </c>
      <c r="F34">
        <v>47700</v>
      </c>
      <c r="G34" t="s">
        <v>5</v>
      </c>
      <c r="H34" t="s">
        <v>20</v>
      </c>
    </row>
    <row r="35" spans="1:8" x14ac:dyDescent="0.25">
      <c r="A35" t="s">
        <v>38</v>
      </c>
      <c r="B35" t="s">
        <v>47</v>
      </c>
      <c r="C35">
        <v>-18.841950000000001</v>
      </c>
      <c r="D35">
        <v>-48.289589999999997</v>
      </c>
      <c r="E35">
        <v>1421305</v>
      </c>
      <c r="F35">
        <v>231360</v>
      </c>
      <c r="G35" t="s">
        <v>5</v>
      </c>
      <c r="H35" t="s">
        <v>17</v>
      </c>
    </row>
    <row r="36" spans="1:8" x14ac:dyDescent="0.25">
      <c r="A36" t="s">
        <v>38</v>
      </c>
      <c r="B36" t="s">
        <v>47</v>
      </c>
      <c r="C36">
        <v>-18.84451</v>
      </c>
      <c r="D36">
        <v>-48.287599999999998</v>
      </c>
      <c r="E36">
        <v>1420911</v>
      </c>
      <c r="F36">
        <v>125280</v>
      </c>
      <c r="G36" t="s">
        <v>5</v>
      </c>
      <c r="H36" t="s">
        <v>17</v>
      </c>
    </row>
    <row r="37" spans="1:8" x14ac:dyDescent="0.25">
      <c r="A37" t="s">
        <v>38</v>
      </c>
      <c r="B37" t="s">
        <v>47</v>
      </c>
      <c r="C37">
        <v>-18.849430000000002</v>
      </c>
      <c r="D37">
        <v>-48.283250000000002</v>
      </c>
      <c r="E37">
        <v>1422562</v>
      </c>
      <c r="F37">
        <v>74870</v>
      </c>
      <c r="G37" t="s">
        <v>5</v>
      </c>
      <c r="H37" t="s">
        <v>17</v>
      </c>
    </row>
    <row r="38" spans="1:8" x14ac:dyDescent="0.25">
      <c r="A38" t="s">
        <v>39</v>
      </c>
      <c r="B38" t="s">
        <v>41</v>
      </c>
      <c r="C38">
        <v>-14.317221999999999</v>
      </c>
      <c r="D38">
        <v>-57.956111</v>
      </c>
      <c r="E38">
        <v>445593</v>
      </c>
      <c r="F38">
        <v>153860</v>
      </c>
      <c r="G38" t="s">
        <v>5</v>
      </c>
      <c r="H38" t="s">
        <v>5</v>
      </c>
    </row>
    <row r="39" spans="1:8" x14ac:dyDescent="0.25">
      <c r="A39" t="s">
        <v>39</v>
      </c>
      <c r="B39" t="s">
        <v>41</v>
      </c>
      <c r="C39">
        <v>-13.7864</v>
      </c>
      <c r="D39">
        <v>-57.844099999999997</v>
      </c>
      <c r="E39">
        <v>409935</v>
      </c>
      <c r="F39">
        <v>108640</v>
      </c>
      <c r="G39" t="s">
        <v>5</v>
      </c>
      <c r="H39" t="s">
        <v>5</v>
      </c>
    </row>
    <row r="40" spans="1:8" x14ac:dyDescent="0.25">
      <c r="A40" t="s">
        <v>39</v>
      </c>
      <c r="B40" t="s">
        <v>41</v>
      </c>
      <c r="C40">
        <v>-14.31831</v>
      </c>
      <c r="D40">
        <v>-57.957206999999997</v>
      </c>
      <c r="E40">
        <v>445644</v>
      </c>
      <c r="F40">
        <v>38760</v>
      </c>
      <c r="G40" t="s">
        <v>5</v>
      </c>
      <c r="H40" t="s">
        <v>5</v>
      </c>
    </row>
    <row r="41" spans="1:8" x14ac:dyDescent="0.25">
      <c r="A41" t="s">
        <v>39</v>
      </c>
      <c r="B41" t="s">
        <v>49</v>
      </c>
      <c r="C41">
        <v>-24.9941</v>
      </c>
      <c r="D41">
        <v>-53.316200000000002</v>
      </c>
      <c r="E41">
        <v>1651616</v>
      </c>
      <c r="F41">
        <v>126290</v>
      </c>
      <c r="G41" t="s">
        <v>5</v>
      </c>
      <c r="H41" t="s">
        <v>20</v>
      </c>
    </row>
    <row r="42" spans="1:8" x14ac:dyDescent="0.25">
      <c r="A42" t="s">
        <v>39</v>
      </c>
      <c r="B42" t="s">
        <v>49</v>
      </c>
      <c r="C42">
        <v>-24.992909999999998</v>
      </c>
      <c r="D42">
        <v>-53.325949999999999</v>
      </c>
      <c r="E42">
        <v>1650206</v>
      </c>
      <c r="F42">
        <v>70760</v>
      </c>
      <c r="G42" t="s">
        <v>5</v>
      </c>
      <c r="H42" t="s">
        <v>20</v>
      </c>
    </row>
    <row r="43" spans="1:8" x14ac:dyDescent="0.25">
      <c r="A43" t="s">
        <v>39</v>
      </c>
      <c r="B43" t="s">
        <v>49</v>
      </c>
      <c r="C43">
        <v>-24.984030000000001</v>
      </c>
      <c r="D43">
        <v>-53.468789999999998</v>
      </c>
      <c r="E43">
        <v>1647643</v>
      </c>
      <c r="F43">
        <v>31800</v>
      </c>
      <c r="G43" t="s">
        <v>5</v>
      </c>
      <c r="H43" t="s">
        <v>20</v>
      </c>
    </row>
    <row r="44" spans="1:8" x14ac:dyDescent="0.25">
      <c r="A44" t="s">
        <v>39</v>
      </c>
      <c r="B44" t="s">
        <v>45</v>
      </c>
      <c r="C44">
        <v>-22.368849999999998</v>
      </c>
      <c r="D44">
        <v>-54.801079999999999</v>
      </c>
      <c r="E44">
        <v>1243253</v>
      </c>
      <c r="F44">
        <v>218780</v>
      </c>
      <c r="G44" t="s">
        <v>5</v>
      </c>
      <c r="H44" t="s">
        <v>14</v>
      </c>
    </row>
    <row r="45" spans="1:8" x14ac:dyDescent="0.25">
      <c r="A45" t="s">
        <v>39</v>
      </c>
      <c r="B45" t="s">
        <v>45</v>
      </c>
      <c r="C45">
        <v>-22.220690000000001</v>
      </c>
      <c r="D45">
        <v>-54.718330000000002</v>
      </c>
      <c r="E45">
        <v>1223031</v>
      </c>
      <c r="F45">
        <v>162740</v>
      </c>
      <c r="G45" t="s">
        <v>5</v>
      </c>
      <c r="H45" t="s">
        <v>14</v>
      </c>
    </row>
    <row r="46" spans="1:8" x14ac:dyDescent="0.25">
      <c r="A46" t="s">
        <v>39</v>
      </c>
      <c r="B46" t="s">
        <v>45</v>
      </c>
      <c r="C46">
        <v>-22.20974</v>
      </c>
      <c r="D46">
        <v>-54.860210000000002</v>
      </c>
      <c r="E46">
        <v>1238363</v>
      </c>
      <c r="F46">
        <v>51900</v>
      </c>
      <c r="G46" t="s">
        <v>5</v>
      </c>
      <c r="H46" t="s">
        <v>14</v>
      </c>
    </row>
    <row r="47" spans="1:8" x14ac:dyDescent="0.25">
      <c r="A47" t="s">
        <v>39</v>
      </c>
      <c r="B47" t="s">
        <v>43</v>
      </c>
      <c r="C47">
        <v>-17.908609999999999</v>
      </c>
      <c r="D47">
        <v>-51.682360000000003</v>
      </c>
      <c r="E47">
        <v>916879</v>
      </c>
      <c r="F47">
        <v>141860</v>
      </c>
      <c r="G47" t="s">
        <v>5</v>
      </c>
      <c r="H47" t="s">
        <v>11</v>
      </c>
    </row>
    <row r="48" spans="1:8" x14ac:dyDescent="0.25">
      <c r="A48" t="s">
        <v>39</v>
      </c>
      <c r="B48" t="s">
        <v>43</v>
      </c>
      <c r="C48">
        <v>-17.906980000000001</v>
      </c>
      <c r="D48">
        <v>-51.678089999999997</v>
      </c>
      <c r="E48">
        <v>917393</v>
      </c>
      <c r="F48">
        <v>97580</v>
      </c>
      <c r="G48" t="s">
        <v>5</v>
      </c>
      <c r="H48" t="s">
        <v>11</v>
      </c>
    </row>
    <row r="49" spans="1:8" x14ac:dyDescent="0.25">
      <c r="A49" t="s">
        <v>39</v>
      </c>
      <c r="B49" t="s">
        <v>43</v>
      </c>
      <c r="C49">
        <v>-17.89123</v>
      </c>
      <c r="D49">
        <v>-51.660429999999998</v>
      </c>
      <c r="E49">
        <v>920832</v>
      </c>
      <c r="F49">
        <v>43970</v>
      </c>
      <c r="G49" t="s">
        <v>5</v>
      </c>
      <c r="H49" t="s">
        <v>11</v>
      </c>
    </row>
    <row r="50" spans="1:8" x14ac:dyDescent="0.25">
      <c r="A50" t="s">
        <v>39</v>
      </c>
      <c r="B50" t="s">
        <v>44</v>
      </c>
      <c r="C50">
        <v>-21.77366</v>
      </c>
      <c r="D50">
        <v>-54.958689999999997</v>
      </c>
      <c r="E50">
        <v>1206137</v>
      </c>
      <c r="F50">
        <v>214910</v>
      </c>
      <c r="G50" t="s">
        <v>5</v>
      </c>
      <c r="H50" t="s">
        <v>14</v>
      </c>
    </row>
    <row r="51" spans="1:8" x14ac:dyDescent="0.25">
      <c r="A51" t="s">
        <v>39</v>
      </c>
      <c r="B51" t="s">
        <v>44</v>
      </c>
      <c r="C51">
        <v>-21.618272999999999</v>
      </c>
      <c r="D51">
        <v>-55.448493999999997</v>
      </c>
      <c r="E51">
        <v>1206882</v>
      </c>
      <c r="F51">
        <v>100520</v>
      </c>
      <c r="G51" t="s">
        <v>5</v>
      </c>
      <c r="H51" t="s">
        <v>14</v>
      </c>
    </row>
    <row r="52" spans="1:8" x14ac:dyDescent="0.25">
      <c r="A52" t="s">
        <v>39</v>
      </c>
      <c r="B52" t="s">
        <v>44</v>
      </c>
      <c r="C52">
        <v>-21.611305999999999</v>
      </c>
      <c r="D52">
        <v>-55.178969000000002</v>
      </c>
      <c r="E52">
        <v>1174242</v>
      </c>
      <c r="F52">
        <v>55700</v>
      </c>
      <c r="G52" t="s">
        <v>5</v>
      </c>
      <c r="H52" t="s">
        <v>14</v>
      </c>
    </row>
    <row r="53" spans="1:8" x14ac:dyDescent="0.25">
      <c r="A53" t="s">
        <v>39</v>
      </c>
      <c r="B53" t="s">
        <v>40</v>
      </c>
      <c r="C53">
        <v>-13.77923</v>
      </c>
      <c r="D53">
        <v>-56.053100000000001</v>
      </c>
      <c r="E53">
        <v>186249</v>
      </c>
      <c r="F53">
        <v>208070</v>
      </c>
      <c r="G53" t="s">
        <v>5</v>
      </c>
      <c r="H53" t="s">
        <v>5</v>
      </c>
    </row>
    <row r="54" spans="1:8" x14ac:dyDescent="0.25">
      <c r="A54" t="s">
        <v>39</v>
      </c>
      <c r="B54" t="s">
        <v>40</v>
      </c>
      <c r="C54">
        <v>-13.73663</v>
      </c>
      <c r="D54">
        <v>-56.052120000000002</v>
      </c>
      <c r="E54">
        <v>178307</v>
      </c>
      <c r="F54">
        <v>115020</v>
      </c>
      <c r="G54" t="s">
        <v>5</v>
      </c>
      <c r="H54" t="s">
        <v>5</v>
      </c>
    </row>
    <row r="55" spans="1:8" x14ac:dyDescent="0.25">
      <c r="A55" t="s">
        <v>39</v>
      </c>
      <c r="B55" t="s">
        <v>40</v>
      </c>
      <c r="C55">
        <v>-13.53487</v>
      </c>
      <c r="D55">
        <v>-55.847610000000003</v>
      </c>
      <c r="E55">
        <v>221237</v>
      </c>
      <c r="F55">
        <v>60000</v>
      </c>
      <c r="G55" t="s">
        <v>5</v>
      </c>
      <c r="H55" t="s">
        <v>5</v>
      </c>
    </row>
    <row r="56" spans="1:8" x14ac:dyDescent="0.25">
      <c r="A56" t="s">
        <v>39</v>
      </c>
      <c r="B56" t="s">
        <v>39</v>
      </c>
      <c r="C56">
        <v>-13.038539999999999</v>
      </c>
      <c r="D56">
        <v>-55.297849999999997</v>
      </c>
      <c r="E56">
        <v>5727</v>
      </c>
      <c r="F56">
        <v>260000</v>
      </c>
      <c r="G56" t="s">
        <v>5</v>
      </c>
      <c r="H56" t="s">
        <v>5</v>
      </c>
    </row>
    <row r="57" spans="1:8" x14ac:dyDescent="0.25">
      <c r="A57" t="s">
        <v>39</v>
      </c>
      <c r="B57" t="s">
        <v>39</v>
      </c>
      <c r="C57">
        <v>-13.608549999999999</v>
      </c>
      <c r="D57">
        <v>-54.80903</v>
      </c>
      <c r="E57">
        <v>102391</v>
      </c>
      <c r="F57">
        <v>95890</v>
      </c>
      <c r="G57" t="s">
        <v>5</v>
      </c>
      <c r="H57" t="s">
        <v>5</v>
      </c>
    </row>
    <row r="58" spans="1:8" x14ac:dyDescent="0.25">
      <c r="A58" t="s">
        <v>39</v>
      </c>
      <c r="B58" t="s">
        <v>39</v>
      </c>
      <c r="C58">
        <v>-12.7453</v>
      </c>
      <c r="D58">
        <v>-54.437899999999999</v>
      </c>
      <c r="E58">
        <v>108390</v>
      </c>
      <c r="F58">
        <v>59120</v>
      </c>
      <c r="G58" t="s">
        <v>5</v>
      </c>
      <c r="H58" t="s">
        <v>5</v>
      </c>
    </row>
    <row r="59" spans="1:8" x14ac:dyDescent="0.25">
      <c r="A59" t="s">
        <v>39</v>
      </c>
      <c r="B59" t="s">
        <v>46</v>
      </c>
      <c r="C59">
        <v>-18.673169999999999</v>
      </c>
      <c r="D59">
        <v>-46.544269999999997</v>
      </c>
      <c r="E59">
        <v>1543870</v>
      </c>
      <c r="F59">
        <v>40470</v>
      </c>
      <c r="G59" t="s">
        <v>5</v>
      </c>
      <c r="H59" t="s">
        <v>17</v>
      </c>
    </row>
    <row r="60" spans="1:8" x14ac:dyDescent="0.25">
      <c r="A60" t="s">
        <v>39</v>
      </c>
      <c r="B60" t="s">
        <v>46</v>
      </c>
      <c r="C60">
        <v>-18.736599999999999</v>
      </c>
      <c r="D60">
        <v>-46.668700000000001</v>
      </c>
      <c r="E60">
        <v>1530440</v>
      </c>
      <c r="F60">
        <v>33080</v>
      </c>
      <c r="G60" t="s">
        <v>5</v>
      </c>
      <c r="H60" t="s">
        <v>17</v>
      </c>
    </row>
    <row r="61" spans="1:8" x14ac:dyDescent="0.25">
      <c r="A61" t="s">
        <v>39</v>
      </c>
      <c r="B61" t="s">
        <v>46</v>
      </c>
      <c r="C61">
        <v>-18.628119999999999</v>
      </c>
      <c r="D61">
        <v>-46.31335</v>
      </c>
      <c r="E61">
        <v>1568078</v>
      </c>
      <c r="F61">
        <v>27344</v>
      </c>
      <c r="G61" t="s">
        <v>5</v>
      </c>
      <c r="H61" t="s">
        <v>17</v>
      </c>
    </row>
    <row r="62" spans="1:8" x14ac:dyDescent="0.25">
      <c r="A62" t="s">
        <v>39</v>
      </c>
      <c r="B62" t="s">
        <v>42</v>
      </c>
      <c r="C62">
        <v>-17.819027999999999</v>
      </c>
      <c r="D62">
        <v>-50.958610999999998</v>
      </c>
      <c r="E62">
        <v>1002494</v>
      </c>
      <c r="F62">
        <v>120450</v>
      </c>
      <c r="G62" t="s">
        <v>5</v>
      </c>
      <c r="H62" t="s">
        <v>11</v>
      </c>
    </row>
    <row r="63" spans="1:8" x14ac:dyDescent="0.25">
      <c r="A63" t="s">
        <v>39</v>
      </c>
      <c r="B63" t="s">
        <v>42</v>
      </c>
      <c r="C63">
        <v>-17.823459</v>
      </c>
      <c r="D63">
        <v>-50.962704000000002</v>
      </c>
      <c r="E63">
        <v>1000591</v>
      </c>
      <c r="F63">
        <v>115790</v>
      </c>
      <c r="G63" t="s">
        <v>5</v>
      </c>
      <c r="H63" t="s">
        <v>11</v>
      </c>
    </row>
    <row r="64" spans="1:8" x14ac:dyDescent="0.25">
      <c r="A64" t="s">
        <v>39</v>
      </c>
      <c r="B64" t="s">
        <v>42</v>
      </c>
      <c r="C64">
        <v>-17.246459999999999</v>
      </c>
      <c r="D64">
        <v>-51.000549999999997</v>
      </c>
      <c r="E64">
        <v>1031779</v>
      </c>
      <c r="F64">
        <v>63610</v>
      </c>
      <c r="G64" t="s">
        <v>5</v>
      </c>
      <c r="H64" t="s">
        <v>11</v>
      </c>
    </row>
    <row r="65" spans="1:8" x14ac:dyDescent="0.25">
      <c r="A65" t="s">
        <v>39</v>
      </c>
      <c r="B65" t="s">
        <v>38</v>
      </c>
      <c r="C65">
        <v>-12.32408</v>
      </c>
      <c r="D65">
        <v>-55.583390000000001</v>
      </c>
      <c r="E65">
        <v>114484</v>
      </c>
      <c r="F65">
        <v>198640</v>
      </c>
      <c r="G65" t="s">
        <v>5</v>
      </c>
      <c r="H65" t="s">
        <v>5</v>
      </c>
    </row>
    <row r="66" spans="1:8" x14ac:dyDescent="0.25">
      <c r="A66" t="s">
        <v>39</v>
      </c>
      <c r="B66" t="s">
        <v>38</v>
      </c>
      <c r="C66">
        <v>-12.556616</v>
      </c>
      <c r="D66">
        <v>-55.715366000000003</v>
      </c>
      <c r="E66">
        <v>84777</v>
      </c>
      <c r="F66">
        <v>122754</v>
      </c>
      <c r="G66" t="s">
        <v>5</v>
      </c>
      <c r="H66" t="s">
        <v>5</v>
      </c>
    </row>
    <row r="67" spans="1:8" x14ac:dyDescent="0.25">
      <c r="A67" t="s">
        <v>39</v>
      </c>
      <c r="B67" t="s">
        <v>38</v>
      </c>
      <c r="C67">
        <v>-12.313000000000001</v>
      </c>
      <c r="D67">
        <v>-55.584850000000003</v>
      </c>
      <c r="E67">
        <v>116241</v>
      </c>
      <c r="F67">
        <v>73420</v>
      </c>
      <c r="G67" t="s">
        <v>5</v>
      </c>
      <c r="H67" t="s">
        <v>5</v>
      </c>
    </row>
    <row r="68" spans="1:8" x14ac:dyDescent="0.25">
      <c r="A68" t="s">
        <v>39</v>
      </c>
      <c r="B68" t="s">
        <v>48</v>
      </c>
      <c r="C68">
        <v>-24.75216</v>
      </c>
      <c r="D68">
        <v>-53.73292</v>
      </c>
      <c r="E68">
        <v>1598145</v>
      </c>
      <c r="F68">
        <v>54000</v>
      </c>
      <c r="G68" t="s">
        <v>5</v>
      </c>
      <c r="H68" t="s">
        <v>20</v>
      </c>
    </row>
    <row r="69" spans="1:8" x14ac:dyDescent="0.25">
      <c r="A69" t="s">
        <v>39</v>
      </c>
      <c r="B69" t="s">
        <v>48</v>
      </c>
      <c r="C69">
        <v>-24.725940000000001</v>
      </c>
      <c r="D69">
        <v>-53.684019999999997</v>
      </c>
      <c r="E69">
        <v>1598349</v>
      </c>
      <c r="F69">
        <v>51170</v>
      </c>
      <c r="G69" t="s">
        <v>5</v>
      </c>
      <c r="H69" t="s">
        <v>20</v>
      </c>
    </row>
    <row r="70" spans="1:8" x14ac:dyDescent="0.25">
      <c r="A70" t="s">
        <v>39</v>
      </c>
      <c r="B70" t="s">
        <v>48</v>
      </c>
      <c r="C70">
        <v>-24.67643</v>
      </c>
      <c r="D70">
        <v>-53.798819999999999</v>
      </c>
      <c r="E70">
        <v>1584294</v>
      </c>
      <c r="F70">
        <v>47700</v>
      </c>
      <c r="G70" t="s">
        <v>5</v>
      </c>
      <c r="H70" t="s">
        <v>20</v>
      </c>
    </row>
    <row r="71" spans="1:8" x14ac:dyDescent="0.25">
      <c r="A71" t="s">
        <v>39</v>
      </c>
      <c r="B71" t="s">
        <v>47</v>
      </c>
      <c r="C71">
        <v>-18.841950000000001</v>
      </c>
      <c r="D71">
        <v>-48.289589999999997</v>
      </c>
      <c r="E71">
        <v>1362773</v>
      </c>
      <c r="F71">
        <v>231360</v>
      </c>
      <c r="G71" t="s">
        <v>5</v>
      </c>
      <c r="H71" t="s">
        <v>17</v>
      </c>
    </row>
    <row r="72" spans="1:8" x14ac:dyDescent="0.25">
      <c r="A72" t="s">
        <v>39</v>
      </c>
      <c r="B72" t="s">
        <v>47</v>
      </c>
      <c r="C72">
        <v>-18.84451</v>
      </c>
      <c r="D72">
        <v>-48.287599999999998</v>
      </c>
      <c r="E72">
        <v>1362380</v>
      </c>
      <c r="F72">
        <v>125280</v>
      </c>
      <c r="G72" t="s">
        <v>5</v>
      </c>
      <c r="H72" t="s">
        <v>17</v>
      </c>
    </row>
    <row r="73" spans="1:8" x14ac:dyDescent="0.25">
      <c r="A73" t="s">
        <v>39</v>
      </c>
      <c r="B73" t="s">
        <v>47</v>
      </c>
      <c r="C73">
        <v>-18.849430000000002</v>
      </c>
      <c r="D73">
        <v>-48.283250000000002</v>
      </c>
      <c r="E73">
        <v>1364031</v>
      </c>
      <c r="F73">
        <v>74870</v>
      </c>
      <c r="G73" t="s">
        <v>5</v>
      </c>
      <c r="H73" t="s">
        <v>17</v>
      </c>
    </row>
    <row r="74" spans="1:8" x14ac:dyDescent="0.25">
      <c r="A74" t="s">
        <v>40</v>
      </c>
      <c r="B74" t="s">
        <v>41</v>
      </c>
      <c r="C74">
        <v>-14.317221999999999</v>
      </c>
      <c r="D74">
        <v>-57.956111</v>
      </c>
      <c r="E74">
        <v>256533</v>
      </c>
      <c r="F74">
        <v>153860</v>
      </c>
      <c r="G74" t="s">
        <v>5</v>
      </c>
      <c r="H74" t="s">
        <v>5</v>
      </c>
    </row>
    <row r="75" spans="1:8" x14ac:dyDescent="0.25">
      <c r="A75" t="s">
        <v>40</v>
      </c>
      <c r="B75" t="s">
        <v>41</v>
      </c>
      <c r="C75">
        <v>-13.7864</v>
      </c>
      <c r="D75">
        <v>-57.844099999999997</v>
      </c>
      <c r="E75">
        <v>220875</v>
      </c>
      <c r="F75">
        <v>108640</v>
      </c>
      <c r="G75" t="s">
        <v>5</v>
      </c>
      <c r="H75" t="s">
        <v>5</v>
      </c>
    </row>
    <row r="76" spans="1:8" x14ac:dyDescent="0.25">
      <c r="A76" t="s">
        <v>40</v>
      </c>
      <c r="B76" t="s">
        <v>41</v>
      </c>
      <c r="C76">
        <v>-14.31831</v>
      </c>
      <c r="D76">
        <v>-57.957206999999997</v>
      </c>
      <c r="E76">
        <v>256584</v>
      </c>
      <c r="F76">
        <v>38760</v>
      </c>
      <c r="G76" t="s">
        <v>5</v>
      </c>
      <c r="H76" t="s">
        <v>5</v>
      </c>
    </row>
    <row r="77" spans="1:8" x14ac:dyDescent="0.25">
      <c r="A77" t="s">
        <v>40</v>
      </c>
      <c r="B77" t="s">
        <v>49</v>
      </c>
      <c r="C77">
        <v>-24.9941</v>
      </c>
      <c r="D77">
        <v>-53.316200000000002</v>
      </c>
      <c r="E77">
        <v>1592666</v>
      </c>
      <c r="F77">
        <v>126290</v>
      </c>
      <c r="G77" t="s">
        <v>5</v>
      </c>
      <c r="H77" t="s">
        <v>20</v>
      </c>
    </row>
    <row r="78" spans="1:8" x14ac:dyDescent="0.25">
      <c r="A78" t="s">
        <v>40</v>
      </c>
      <c r="B78" t="s">
        <v>49</v>
      </c>
      <c r="C78">
        <v>-24.992909999999998</v>
      </c>
      <c r="D78">
        <v>-53.325949999999999</v>
      </c>
      <c r="E78">
        <v>1591256</v>
      </c>
      <c r="F78">
        <v>70760</v>
      </c>
      <c r="G78" t="s">
        <v>5</v>
      </c>
      <c r="H78" t="s">
        <v>20</v>
      </c>
    </row>
    <row r="79" spans="1:8" x14ac:dyDescent="0.25">
      <c r="A79" t="s">
        <v>40</v>
      </c>
      <c r="B79" t="s">
        <v>49</v>
      </c>
      <c r="C79">
        <v>-24.984030000000001</v>
      </c>
      <c r="D79">
        <v>-53.468789999999998</v>
      </c>
      <c r="E79">
        <v>1588693</v>
      </c>
      <c r="F79">
        <v>31800</v>
      </c>
      <c r="G79" t="s">
        <v>5</v>
      </c>
      <c r="H79" t="s">
        <v>20</v>
      </c>
    </row>
    <row r="80" spans="1:8" x14ac:dyDescent="0.25">
      <c r="A80" t="s">
        <v>40</v>
      </c>
      <c r="B80" t="s">
        <v>45</v>
      </c>
      <c r="C80">
        <v>-22.368849999999998</v>
      </c>
      <c r="D80">
        <v>-54.801079999999999</v>
      </c>
      <c r="E80">
        <v>1184303</v>
      </c>
      <c r="F80">
        <v>218780</v>
      </c>
      <c r="G80" t="s">
        <v>5</v>
      </c>
      <c r="H80" t="s">
        <v>14</v>
      </c>
    </row>
    <row r="81" spans="1:8" x14ac:dyDescent="0.25">
      <c r="A81" t="s">
        <v>40</v>
      </c>
      <c r="B81" t="s">
        <v>45</v>
      </c>
      <c r="C81">
        <v>-22.220690000000001</v>
      </c>
      <c r="D81">
        <v>-54.718330000000002</v>
      </c>
      <c r="E81">
        <v>1164082</v>
      </c>
      <c r="F81">
        <v>162740</v>
      </c>
      <c r="G81" t="s">
        <v>5</v>
      </c>
      <c r="H81" t="s">
        <v>14</v>
      </c>
    </row>
    <row r="82" spans="1:8" x14ac:dyDescent="0.25">
      <c r="A82" t="s">
        <v>40</v>
      </c>
      <c r="B82" t="s">
        <v>45</v>
      </c>
      <c r="C82">
        <v>-22.20974</v>
      </c>
      <c r="D82">
        <v>-54.860210000000002</v>
      </c>
      <c r="E82">
        <v>1179413</v>
      </c>
      <c r="F82">
        <v>51900</v>
      </c>
      <c r="G82" t="s">
        <v>5</v>
      </c>
      <c r="H82" t="s">
        <v>14</v>
      </c>
    </row>
    <row r="83" spans="1:8" x14ac:dyDescent="0.25">
      <c r="A83" t="s">
        <v>40</v>
      </c>
      <c r="B83" t="s">
        <v>43</v>
      </c>
      <c r="C83">
        <v>-17.908609999999999</v>
      </c>
      <c r="D83">
        <v>-51.682360000000003</v>
      </c>
      <c r="E83">
        <v>857929</v>
      </c>
      <c r="F83">
        <v>141860</v>
      </c>
      <c r="G83" t="s">
        <v>5</v>
      </c>
      <c r="H83" t="s">
        <v>11</v>
      </c>
    </row>
    <row r="84" spans="1:8" x14ac:dyDescent="0.25">
      <c r="A84" t="s">
        <v>40</v>
      </c>
      <c r="B84" t="s">
        <v>43</v>
      </c>
      <c r="C84">
        <v>-17.906980000000001</v>
      </c>
      <c r="D84">
        <v>-51.678089999999997</v>
      </c>
      <c r="E84">
        <v>858443</v>
      </c>
      <c r="F84">
        <v>97580</v>
      </c>
      <c r="G84" t="s">
        <v>5</v>
      </c>
      <c r="H84" t="s">
        <v>11</v>
      </c>
    </row>
    <row r="85" spans="1:8" x14ac:dyDescent="0.25">
      <c r="A85" t="s">
        <v>40</v>
      </c>
      <c r="B85" t="s">
        <v>43</v>
      </c>
      <c r="C85">
        <v>-17.89123</v>
      </c>
      <c r="D85">
        <v>-51.660429999999998</v>
      </c>
      <c r="E85">
        <v>861882</v>
      </c>
      <c r="F85">
        <v>43970</v>
      </c>
      <c r="G85" t="s">
        <v>5</v>
      </c>
      <c r="H85" t="s">
        <v>11</v>
      </c>
    </row>
    <row r="86" spans="1:8" x14ac:dyDescent="0.25">
      <c r="A86" t="s">
        <v>40</v>
      </c>
      <c r="B86" t="s">
        <v>44</v>
      </c>
      <c r="C86">
        <v>-21.77366</v>
      </c>
      <c r="D86">
        <v>-54.958689999999997</v>
      </c>
      <c r="E86">
        <v>1147140</v>
      </c>
      <c r="F86">
        <v>214910</v>
      </c>
      <c r="G86" t="s">
        <v>5</v>
      </c>
      <c r="H86" t="s">
        <v>14</v>
      </c>
    </row>
    <row r="87" spans="1:8" x14ac:dyDescent="0.25">
      <c r="A87" t="s">
        <v>40</v>
      </c>
      <c r="B87" t="s">
        <v>44</v>
      </c>
      <c r="C87">
        <v>-21.618272999999999</v>
      </c>
      <c r="D87">
        <v>-55.448493999999997</v>
      </c>
      <c r="E87">
        <v>1147932</v>
      </c>
      <c r="F87">
        <v>100520</v>
      </c>
      <c r="G87" t="s">
        <v>5</v>
      </c>
      <c r="H87" t="s">
        <v>14</v>
      </c>
    </row>
    <row r="88" spans="1:8" x14ac:dyDescent="0.25">
      <c r="A88" t="s">
        <v>40</v>
      </c>
      <c r="B88" t="s">
        <v>44</v>
      </c>
      <c r="C88">
        <v>-21.611305999999999</v>
      </c>
      <c r="D88">
        <v>-55.178969000000002</v>
      </c>
      <c r="E88">
        <v>1115292</v>
      </c>
      <c r="F88">
        <v>55700</v>
      </c>
      <c r="G88" t="s">
        <v>5</v>
      </c>
      <c r="H88" t="s">
        <v>14</v>
      </c>
    </row>
    <row r="89" spans="1:8" x14ac:dyDescent="0.25">
      <c r="A89" t="s">
        <v>40</v>
      </c>
      <c r="B89" t="s">
        <v>40</v>
      </c>
      <c r="C89">
        <v>-13.77923</v>
      </c>
      <c r="D89">
        <v>-56.053100000000001</v>
      </c>
      <c r="E89">
        <v>7956</v>
      </c>
      <c r="F89">
        <v>208070</v>
      </c>
      <c r="G89" t="s">
        <v>5</v>
      </c>
      <c r="H89" t="s">
        <v>5</v>
      </c>
    </row>
    <row r="90" spans="1:8" x14ac:dyDescent="0.25">
      <c r="A90" t="s">
        <v>40</v>
      </c>
      <c r="B90" t="s">
        <v>40</v>
      </c>
      <c r="C90">
        <v>-13.73663</v>
      </c>
      <c r="D90">
        <v>-56.052120000000002</v>
      </c>
      <c r="E90">
        <v>10927</v>
      </c>
      <c r="F90">
        <v>115020</v>
      </c>
      <c r="G90" t="s">
        <v>5</v>
      </c>
      <c r="H90" t="s">
        <v>5</v>
      </c>
    </row>
    <row r="91" spans="1:8" x14ac:dyDescent="0.25">
      <c r="A91" t="s">
        <v>40</v>
      </c>
      <c r="B91" t="s">
        <v>40</v>
      </c>
      <c r="C91">
        <v>-13.53487</v>
      </c>
      <c r="D91">
        <v>-55.847610000000003</v>
      </c>
      <c r="E91">
        <v>64277</v>
      </c>
      <c r="F91">
        <v>60000</v>
      </c>
      <c r="G91" t="s">
        <v>5</v>
      </c>
      <c r="H91" t="s">
        <v>5</v>
      </c>
    </row>
    <row r="92" spans="1:8" x14ac:dyDescent="0.25">
      <c r="A92" t="s">
        <v>40</v>
      </c>
      <c r="B92" t="s">
        <v>39</v>
      </c>
      <c r="C92">
        <v>-13.038539999999999</v>
      </c>
      <c r="D92">
        <v>-55.297849999999997</v>
      </c>
      <c r="E92">
        <v>183033</v>
      </c>
      <c r="F92">
        <v>260000</v>
      </c>
      <c r="G92" t="s">
        <v>5</v>
      </c>
      <c r="H92" t="s">
        <v>5</v>
      </c>
    </row>
    <row r="93" spans="1:8" x14ac:dyDescent="0.25">
      <c r="A93" t="s">
        <v>40</v>
      </c>
      <c r="B93" t="s">
        <v>39</v>
      </c>
      <c r="C93">
        <v>-13.608549999999999</v>
      </c>
      <c r="D93">
        <v>-54.80903</v>
      </c>
      <c r="E93">
        <v>196652</v>
      </c>
      <c r="F93">
        <v>95890</v>
      </c>
      <c r="G93" t="s">
        <v>5</v>
      </c>
      <c r="H93" t="s">
        <v>5</v>
      </c>
    </row>
    <row r="94" spans="1:8" x14ac:dyDescent="0.25">
      <c r="A94" t="s">
        <v>40</v>
      </c>
      <c r="B94" t="s">
        <v>39</v>
      </c>
      <c r="C94">
        <v>-12.7453</v>
      </c>
      <c r="D94">
        <v>-54.437899999999999</v>
      </c>
      <c r="E94">
        <v>295807</v>
      </c>
      <c r="F94">
        <v>59120</v>
      </c>
      <c r="G94" t="s">
        <v>5</v>
      </c>
      <c r="H94" t="s">
        <v>5</v>
      </c>
    </row>
    <row r="95" spans="1:8" x14ac:dyDescent="0.25">
      <c r="A95" t="s">
        <v>40</v>
      </c>
      <c r="B95" t="s">
        <v>46</v>
      </c>
      <c r="C95">
        <v>-18.673169999999999</v>
      </c>
      <c r="D95">
        <v>-46.544269999999997</v>
      </c>
      <c r="E95">
        <v>1484920</v>
      </c>
      <c r="F95">
        <v>40470</v>
      </c>
      <c r="G95" t="s">
        <v>5</v>
      </c>
      <c r="H95" t="s">
        <v>17</v>
      </c>
    </row>
    <row r="96" spans="1:8" x14ac:dyDescent="0.25">
      <c r="A96" t="s">
        <v>40</v>
      </c>
      <c r="B96" t="s">
        <v>46</v>
      </c>
      <c r="C96">
        <v>-18.736599999999999</v>
      </c>
      <c r="D96">
        <v>-46.668700000000001</v>
      </c>
      <c r="E96">
        <v>1471490</v>
      </c>
      <c r="F96">
        <v>33080</v>
      </c>
      <c r="G96" t="s">
        <v>5</v>
      </c>
      <c r="H96" t="s">
        <v>17</v>
      </c>
    </row>
    <row r="97" spans="1:8" x14ac:dyDescent="0.25">
      <c r="A97" t="s">
        <v>40</v>
      </c>
      <c r="B97" t="s">
        <v>46</v>
      </c>
      <c r="C97">
        <v>-18.628119999999999</v>
      </c>
      <c r="D97">
        <v>-46.31335</v>
      </c>
      <c r="E97">
        <v>1509128</v>
      </c>
      <c r="F97">
        <v>27344</v>
      </c>
      <c r="G97" t="s">
        <v>5</v>
      </c>
      <c r="H97" t="s">
        <v>17</v>
      </c>
    </row>
    <row r="98" spans="1:8" x14ac:dyDescent="0.25">
      <c r="A98" t="s">
        <v>40</v>
      </c>
      <c r="B98" t="s">
        <v>42</v>
      </c>
      <c r="C98">
        <v>-17.819027999999999</v>
      </c>
      <c r="D98">
        <v>-50.958610999999998</v>
      </c>
      <c r="E98">
        <v>943544</v>
      </c>
      <c r="F98">
        <v>120450</v>
      </c>
      <c r="G98" t="s">
        <v>5</v>
      </c>
      <c r="H98" t="s">
        <v>11</v>
      </c>
    </row>
    <row r="99" spans="1:8" x14ac:dyDescent="0.25">
      <c r="A99" t="s">
        <v>40</v>
      </c>
      <c r="B99" t="s">
        <v>42</v>
      </c>
      <c r="C99">
        <v>-17.823459</v>
      </c>
      <c r="D99">
        <v>-50.962704000000002</v>
      </c>
      <c r="E99">
        <v>941641</v>
      </c>
      <c r="F99">
        <v>115790</v>
      </c>
      <c r="G99" t="s">
        <v>5</v>
      </c>
      <c r="H99" t="s">
        <v>11</v>
      </c>
    </row>
    <row r="100" spans="1:8" x14ac:dyDescent="0.25">
      <c r="A100" t="s">
        <v>40</v>
      </c>
      <c r="B100" t="s">
        <v>42</v>
      </c>
      <c r="C100">
        <v>-17.246459999999999</v>
      </c>
      <c r="D100">
        <v>-51.000549999999997</v>
      </c>
      <c r="E100">
        <v>997184</v>
      </c>
      <c r="F100">
        <v>63610</v>
      </c>
      <c r="G100" t="s">
        <v>5</v>
      </c>
      <c r="H100" t="s">
        <v>11</v>
      </c>
    </row>
    <row r="101" spans="1:8" x14ac:dyDescent="0.25">
      <c r="A101" t="s">
        <v>40</v>
      </c>
      <c r="B101" t="s">
        <v>38</v>
      </c>
      <c r="C101">
        <v>-12.32408</v>
      </c>
      <c r="D101">
        <v>-55.583390000000001</v>
      </c>
      <c r="E101">
        <v>185738</v>
      </c>
      <c r="F101">
        <v>198640</v>
      </c>
      <c r="G101" t="s">
        <v>5</v>
      </c>
      <c r="H101" t="s">
        <v>5</v>
      </c>
    </row>
    <row r="102" spans="1:8" x14ac:dyDescent="0.25">
      <c r="A102" t="s">
        <v>40</v>
      </c>
      <c r="B102" t="s">
        <v>38</v>
      </c>
      <c r="C102">
        <v>-12.556616</v>
      </c>
      <c r="D102">
        <v>-55.715366000000003</v>
      </c>
      <c r="E102">
        <v>156039</v>
      </c>
      <c r="F102">
        <v>122754</v>
      </c>
      <c r="G102" t="s">
        <v>5</v>
      </c>
      <c r="H102" t="s">
        <v>5</v>
      </c>
    </row>
    <row r="103" spans="1:8" x14ac:dyDescent="0.25">
      <c r="A103" t="s">
        <v>40</v>
      </c>
      <c r="B103" t="s">
        <v>38</v>
      </c>
      <c r="C103">
        <v>-12.313000000000001</v>
      </c>
      <c r="D103">
        <v>-55.584850000000003</v>
      </c>
      <c r="E103">
        <v>187495</v>
      </c>
      <c r="F103">
        <v>73420</v>
      </c>
      <c r="G103" t="s">
        <v>5</v>
      </c>
      <c r="H103" t="s">
        <v>5</v>
      </c>
    </row>
    <row r="104" spans="1:8" x14ac:dyDescent="0.25">
      <c r="A104" t="s">
        <v>40</v>
      </c>
      <c r="B104" t="s">
        <v>48</v>
      </c>
      <c r="C104">
        <v>-24.75216</v>
      </c>
      <c r="D104">
        <v>-53.73292</v>
      </c>
      <c r="E104">
        <v>1539195</v>
      </c>
      <c r="F104">
        <v>54000</v>
      </c>
      <c r="G104" t="s">
        <v>5</v>
      </c>
      <c r="H104" t="s">
        <v>20</v>
      </c>
    </row>
    <row r="105" spans="1:8" x14ac:dyDescent="0.25">
      <c r="A105" t="s">
        <v>40</v>
      </c>
      <c r="B105" t="s">
        <v>48</v>
      </c>
      <c r="C105">
        <v>-24.725940000000001</v>
      </c>
      <c r="D105">
        <v>-53.684019999999997</v>
      </c>
      <c r="E105">
        <v>1539399</v>
      </c>
      <c r="F105">
        <v>51170</v>
      </c>
      <c r="G105" t="s">
        <v>5</v>
      </c>
      <c r="H105" t="s">
        <v>20</v>
      </c>
    </row>
    <row r="106" spans="1:8" x14ac:dyDescent="0.25">
      <c r="A106" t="s">
        <v>40</v>
      </c>
      <c r="B106" t="s">
        <v>48</v>
      </c>
      <c r="C106">
        <v>-24.67643</v>
      </c>
      <c r="D106">
        <v>-53.798819999999999</v>
      </c>
      <c r="E106">
        <v>1525344</v>
      </c>
      <c r="F106">
        <v>47700</v>
      </c>
      <c r="G106" t="s">
        <v>5</v>
      </c>
      <c r="H106" t="s">
        <v>20</v>
      </c>
    </row>
    <row r="107" spans="1:8" x14ac:dyDescent="0.25">
      <c r="A107" t="s">
        <v>40</v>
      </c>
      <c r="B107" t="s">
        <v>47</v>
      </c>
      <c r="C107">
        <v>-18.841950000000001</v>
      </c>
      <c r="D107">
        <v>-48.289589999999997</v>
      </c>
      <c r="E107">
        <v>1303824</v>
      </c>
      <c r="F107">
        <v>231360</v>
      </c>
      <c r="G107" t="s">
        <v>5</v>
      </c>
      <c r="H107" t="s">
        <v>17</v>
      </c>
    </row>
    <row r="108" spans="1:8" x14ac:dyDescent="0.25">
      <c r="A108" t="s">
        <v>40</v>
      </c>
      <c r="B108" t="s">
        <v>47</v>
      </c>
      <c r="C108">
        <v>-18.84451</v>
      </c>
      <c r="D108">
        <v>-48.287599999999998</v>
      </c>
      <c r="E108">
        <v>1303430</v>
      </c>
      <c r="F108">
        <v>125280</v>
      </c>
      <c r="G108" t="s">
        <v>5</v>
      </c>
      <c r="H108" t="s">
        <v>17</v>
      </c>
    </row>
    <row r="109" spans="1:8" x14ac:dyDescent="0.25">
      <c r="A109" t="s">
        <v>40</v>
      </c>
      <c r="B109" t="s">
        <v>47</v>
      </c>
      <c r="C109">
        <v>-18.849430000000002</v>
      </c>
      <c r="D109">
        <v>-48.283250000000002</v>
      </c>
      <c r="E109">
        <v>1305081</v>
      </c>
      <c r="F109">
        <v>74870</v>
      </c>
      <c r="G109" t="s">
        <v>5</v>
      </c>
      <c r="H109" t="s">
        <v>17</v>
      </c>
    </row>
    <row r="110" spans="1:8" x14ac:dyDescent="0.25">
      <c r="A110" t="s">
        <v>41</v>
      </c>
      <c r="B110" t="s">
        <v>41</v>
      </c>
      <c r="C110">
        <v>-14.317221999999999</v>
      </c>
      <c r="D110">
        <v>-57.956111</v>
      </c>
      <c r="E110">
        <v>78993</v>
      </c>
      <c r="F110">
        <v>153860</v>
      </c>
      <c r="G110" t="s">
        <v>5</v>
      </c>
      <c r="H110" t="s">
        <v>5</v>
      </c>
    </row>
    <row r="111" spans="1:8" x14ac:dyDescent="0.25">
      <c r="A111" t="s">
        <v>41</v>
      </c>
      <c r="B111" t="s">
        <v>41</v>
      </c>
      <c r="C111">
        <v>-13.7864</v>
      </c>
      <c r="D111">
        <v>-57.844099999999997</v>
      </c>
      <c r="E111">
        <v>27454</v>
      </c>
      <c r="F111">
        <v>108640</v>
      </c>
      <c r="G111" t="s">
        <v>5</v>
      </c>
      <c r="H111" t="s">
        <v>5</v>
      </c>
    </row>
    <row r="112" spans="1:8" x14ac:dyDescent="0.25">
      <c r="A112" t="s">
        <v>41</v>
      </c>
      <c r="B112" t="s">
        <v>41</v>
      </c>
      <c r="C112">
        <v>-14.31831</v>
      </c>
      <c r="D112">
        <v>-57.957206999999997</v>
      </c>
      <c r="E112">
        <v>78765</v>
      </c>
      <c r="F112">
        <v>38760</v>
      </c>
      <c r="G112" t="s">
        <v>5</v>
      </c>
      <c r="H112" t="s">
        <v>5</v>
      </c>
    </row>
    <row r="113" spans="1:8" x14ac:dyDescent="0.25">
      <c r="A113" t="s">
        <v>41</v>
      </c>
      <c r="B113" t="s">
        <v>49</v>
      </c>
      <c r="C113">
        <v>-24.9941</v>
      </c>
      <c r="D113">
        <v>-53.316200000000002</v>
      </c>
      <c r="E113">
        <v>1744867</v>
      </c>
      <c r="F113">
        <v>126290</v>
      </c>
      <c r="G113" t="s">
        <v>5</v>
      </c>
      <c r="H113" t="s">
        <v>20</v>
      </c>
    </row>
    <row r="114" spans="1:8" x14ac:dyDescent="0.25">
      <c r="A114" t="s">
        <v>41</v>
      </c>
      <c r="B114" t="s">
        <v>49</v>
      </c>
      <c r="C114">
        <v>-24.992909999999998</v>
      </c>
      <c r="D114">
        <v>-53.325949999999999</v>
      </c>
      <c r="E114">
        <v>1743457</v>
      </c>
      <c r="F114">
        <v>70760</v>
      </c>
      <c r="G114" t="s">
        <v>5</v>
      </c>
      <c r="H114" t="s">
        <v>20</v>
      </c>
    </row>
    <row r="115" spans="1:8" x14ac:dyDescent="0.25">
      <c r="A115" t="s">
        <v>41</v>
      </c>
      <c r="B115" t="s">
        <v>49</v>
      </c>
      <c r="C115">
        <v>-24.984030000000001</v>
      </c>
      <c r="D115">
        <v>-53.468789999999998</v>
      </c>
      <c r="E115">
        <v>1740894</v>
      </c>
      <c r="F115">
        <v>31800</v>
      </c>
      <c r="G115" t="s">
        <v>5</v>
      </c>
      <c r="H115" t="s">
        <v>20</v>
      </c>
    </row>
    <row r="116" spans="1:8" x14ac:dyDescent="0.25">
      <c r="A116" t="s">
        <v>41</v>
      </c>
      <c r="B116" t="s">
        <v>45</v>
      </c>
      <c r="C116">
        <v>-22.368849999999998</v>
      </c>
      <c r="D116">
        <v>-54.801079999999999</v>
      </c>
      <c r="E116">
        <v>1336504</v>
      </c>
      <c r="F116">
        <v>218780</v>
      </c>
      <c r="G116" t="s">
        <v>5</v>
      </c>
      <c r="H116" t="s">
        <v>14</v>
      </c>
    </row>
    <row r="117" spans="1:8" x14ac:dyDescent="0.25">
      <c r="A117" t="s">
        <v>41</v>
      </c>
      <c r="B117" t="s">
        <v>45</v>
      </c>
      <c r="C117">
        <v>-22.220690000000001</v>
      </c>
      <c r="D117">
        <v>-54.718330000000002</v>
      </c>
      <c r="E117">
        <v>1316282</v>
      </c>
      <c r="F117">
        <v>162740</v>
      </c>
      <c r="G117" t="s">
        <v>5</v>
      </c>
      <c r="H117" t="s">
        <v>14</v>
      </c>
    </row>
    <row r="118" spans="1:8" x14ac:dyDescent="0.25">
      <c r="A118" t="s">
        <v>41</v>
      </c>
      <c r="B118" t="s">
        <v>45</v>
      </c>
      <c r="C118">
        <v>-22.20974</v>
      </c>
      <c r="D118">
        <v>-54.860210000000002</v>
      </c>
      <c r="E118">
        <v>1331614</v>
      </c>
      <c r="F118">
        <v>51900</v>
      </c>
      <c r="G118" t="s">
        <v>5</v>
      </c>
      <c r="H118" t="s">
        <v>14</v>
      </c>
    </row>
    <row r="119" spans="1:8" x14ac:dyDescent="0.25">
      <c r="A119" t="s">
        <v>41</v>
      </c>
      <c r="B119" t="s">
        <v>43</v>
      </c>
      <c r="C119">
        <v>-17.908609999999999</v>
      </c>
      <c r="D119">
        <v>-51.682360000000003</v>
      </c>
      <c r="E119">
        <v>1010130</v>
      </c>
      <c r="F119">
        <v>141860</v>
      </c>
      <c r="G119" t="s">
        <v>5</v>
      </c>
      <c r="H119" t="s">
        <v>11</v>
      </c>
    </row>
    <row r="120" spans="1:8" x14ac:dyDescent="0.25">
      <c r="A120" t="s">
        <v>41</v>
      </c>
      <c r="B120" t="s">
        <v>43</v>
      </c>
      <c r="C120">
        <v>-17.906980000000001</v>
      </c>
      <c r="D120">
        <v>-51.678089999999997</v>
      </c>
      <c r="E120">
        <v>1010644</v>
      </c>
      <c r="F120">
        <v>97580</v>
      </c>
      <c r="G120" t="s">
        <v>5</v>
      </c>
      <c r="H120" t="s">
        <v>11</v>
      </c>
    </row>
    <row r="121" spans="1:8" x14ac:dyDescent="0.25">
      <c r="A121" t="s">
        <v>41</v>
      </c>
      <c r="B121" t="s">
        <v>43</v>
      </c>
      <c r="C121">
        <v>-17.89123</v>
      </c>
      <c r="D121">
        <v>-51.660429999999998</v>
      </c>
      <c r="E121">
        <v>1014083</v>
      </c>
      <c r="F121">
        <v>43970</v>
      </c>
      <c r="G121" t="s">
        <v>5</v>
      </c>
      <c r="H121" t="s">
        <v>11</v>
      </c>
    </row>
    <row r="122" spans="1:8" x14ac:dyDescent="0.25">
      <c r="A122" t="s">
        <v>41</v>
      </c>
      <c r="B122" t="s">
        <v>44</v>
      </c>
      <c r="C122">
        <v>-21.77366</v>
      </c>
      <c r="D122">
        <v>-54.958689999999997</v>
      </c>
      <c r="E122">
        <v>1299341</v>
      </c>
      <c r="F122">
        <v>214910</v>
      </c>
      <c r="G122" t="s">
        <v>5</v>
      </c>
      <c r="H122" t="s">
        <v>14</v>
      </c>
    </row>
    <row r="123" spans="1:8" x14ac:dyDescent="0.25">
      <c r="A123" t="s">
        <v>41</v>
      </c>
      <c r="B123" t="s">
        <v>44</v>
      </c>
      <c r="C123">
        <v>-21.618272999999999</v>
      </c>
      <c r="D123">
        <v>-55.448493999999997</v>
      </c>
      <c r="E123">
        <v>1300133</v>
      </c>
      <c r="F123">
        <v>100520</v>
      </c>
      <c r="G123" t="s">
        <v>5</v>
      </c>
      <c r="H123" t="s">
        <v>14</v>
      </c>
    </row>
    <row r="124" spans="1:8" x14ac:dyDescent="0.25">
      <c r="A124" t="s">
        <v>41</v>
      </c>
      <c r="B124" t="s">
        <v>44</v>
      </c>
      <c r="C124">
        <v>-21.611305999999999</v>
      </c>
      <c r="D124">
        <v>-55.178969000000002</v>
      </c>
      <c r="E124">
        <v>1267493</v>
      </c>
      <c r="F124">
        <v>55700</v>
      </c>
      <c r="G124" t="s">
        <v>5</v>
      </c>
      <c r="H124" t="s">
        <v>14</v>
      </c>
    </row>
    <row r="125" spans="1:8" x14ac:dyDescent="0.25">
      <c r="A125" t="s">
        <v>41</v>
      </c>
      <c r="B125" t="s">
        <v>40</v>
      </c>
      <c r="C125">
        <v>-13.77923</v>
      </c>
      <c r="D125">
        <v>-56.053100000000001</v>
      </c>
      <c r="E125">
        <v>224844</v>
      </c>
      <c r="F125">
        <v>208070</v>
      </c>
      <c r="G125" t="s">
        <v>5</v>
      </c>
      <c r="H125" t="s">
        <v>5</v>
      </c>
    </row>
    <row r="126" spans="1:8" x14ac:dyDescent="0.25">
      <c r="A126" t="s">
        <v>41</v>
      </c>
      <c r="B126" t="s">
        <v>40</v>
      </c>
      <c r="C126">
        <v>-13.73663</v>
      </c>
      <c r="D126">
        <v>-56.052120000000002</v>
      </c>
      <c r="E126">
        <v>227815</v>
      </c>
      <c r="F126">
        <v>115020</v>
      </c>
      <c r="G126" t="s">
        <v>5</v>
      </c>
      <c r="H126" t="s">
        <v>5</v>
      </c>
    </row>
    <row r="127" spans="1:8" x14ac:dyDescent="0.25">
      <c r="A127" t="s">
        <v>41</v>
      </c>
      <c r="B127" t="s">
        <v>40</v>
      </c>
      <c r="C127">
        <v>-13.53487</v>
      </c>
      <c r="D127">
        <v>-55.847610000000003</v>
      </c>
      <c r="E127">
        <v>281165</v>
      </c>
      <c r="F127">
        <v>60000</v>
      </c>
      <c r="G127" t="s">
        <v>5</v>
      </c>
      <c r="H127" t="s">
        <v>5</v>
      </c>
    </row>
    <row r="128" spans="1:8" x14ac:dyDescent="0.25">
      <c r="A128" t="s">
        <v>41</v>
      </c>
      <c r="B128" t="s">
        <v>39</v>
      </c>
      <c r="C128">
        <v>-13.038539999999999</v>
      </c>
      <c r="D128">
        <v>-55.297849999999997</v>
      </c>
      <c r="E128">
        <v>399922</v>
      </c>
      <c r="F128">
        <v>260000</v>
      </c>
      <c r="G128" t="s">
        <v>5</v>
      </c>
      <c r="H128" t="s">
        <v>5</v>
      </c>
    </row>
    <row r="129" spans="1:8" x14ac:dyDescent="0.25">
      <c r="A129" t="s">
        <v>41</v>
      </c>
      <c r="B129" t="s">
        <v>39</v>
      </c>
      <c r="C129">
        <v>-13.608549999999999</v>
      </c>
      <c r="D129">
        <v>-54.80903</v>
      </c>
      <c r="E129">
        <v>413541</v>
      </c>
      <c r="F129">
        <v>95890</v>
      </c>
      <c r="G129" t="s">
        <v>5</v>
      </c>
      <c r="H129" t="s">
        <v>5</v>
      </c>
    </row>
    <row r="130" spans="1:8" x14ac:dyDescent="0.25">
      <c r="A130" t="s">
        <v>41</v>
      </c>
      <c r="B130" t="s">
        <v>39</v>
      </c>
      <c r="C130">
        <v>-12.7453</v>
      </c>
      <c r="D130">
        <v>-54.437899999999999</v>
      </c>
      <c r="E130">
        <v>512695</v>
      </c>
      <c r="F130">
        <v>59120</v>
      </c>
      <c r="G130" t="s">
        <v>5</v>
      </c>
      <c r="H130" t="s">
        <v>5</v>
      </c>
    </row>
    <row r="131" spans="1:8" x14ac:dyDescent="0.25">
      <c r="A131" t="s">
        <v>41</v>
      </c>
      <c r="B131" t="s">
        <v>46</v>
      </c>
      <c r="C131">
        <v>-18.673169999999999</v>
      </c>
      <c r="D131">
        <v>-46.544269999999997</v>
      </c>
      <c r="E131">
        <v>1637121</v>
      </c>
      <c r="F131">
        <v>40470</v>
      </c>
      <c r="G131" t="s">
        <v>5</v>
      </c>
      <c r="H131" t="s">
        <v>17</v>
      </c>
    </row>
    <row r="132" spans="1:8" x14ac:dyDescent="0.25">
      <c r="A132" t="s">
        <v>41</v>
      </c>
      <c r="B132" t="s">
        <v>46</v>
      </c>
      <c r="C132">
        <v>-18.736599999999999</v>
      </c>
      <c r="D132">
        <v>-46.668700000000001</v>
      </c>
      <c r="E132">
        <v>1623691</v>
      </c>
      <c r="F132">
        <v>33080</v>
      </c>
      <c r="G132" t="s">
        <v>5</v>
      </c>
      <c r="H132" t="s">
        <v>17</v>
      </c>
    </row>
    <row r="133" spans="1:8" x14ac:dyDescent="0.25">
      <c r="A133" t="s">
        <v>41</v>
      </c>
      <c r="B133" t="s">
        <v>46</v>
      </c>
      <c r="C133">
        <v>-18.628119999999999</v>
      </c>
      <c r="D133">
        <v>-46.31335</v>
      </c>
      <c r="E133">
        <v>1661329</v>
      </c>
      <c r="F133">
        <v>27344</v>
      </c>
      <c r="G133" t="s">
        <v>5</v>
      </c>
      <c r="H133" t="s">
        <v>17</v>
      </c>
    </row>
    <row r="134" spans="1:8" x14ac:dyDescent="0.25">
      <c r="A134" t="s">
        <v>41</v>
      </c>
      <c r="B134" t="s">
        <v>42</v>
      </c>
      <c r="C134">
        <v>-17.819027999999999</v>
      </c>
      <c r="D134">
        <v>-50.958610999999998</v>
      </c>
      <c r="E134">
        <v>1095745</v>
      </c>
      <c r="F134">
        <v>120450</v>
      </c>
      <c r="G134" t="s">
        <v>5</v>
      </c>
      <c r="H134" t="s">
        <v>11</v>
      </c>
    </row>
    <row r="135" spans="1:8" x14ac:dyDescent="0.25">
      <c r="A135" t="s">
        <v>41</v>
      </c>
      <c r="B135" t="s">
        <v>42</v>
      </c>
      <c r="C135">
        <v>-17.823459</v>
      </c>
      <c r="D135">
        <v>-50.962704000000002</v>
      </c>
      <c r="E135">
        <v>1093842</v>
      </c>
      <c r="F135">
        <v>115790</v>
      </c>
      <c r="G135" t="s">
        <v>5</v>
      </c>
      <c r="H135" t="s">
        <v>11</v>
      </c>
    </row>
    <row r="136" spans="1:8" x14ac:dyDescent="0.25">
      <c r="A136" t="s">
        <v>41</v>
      </c>
      <c r="B136" t="s">
        <v>42</v>
      </c>
      <c r="C136">
        <v>-17.246459999999999</v>
      </c>
      <c r="D136">
        <v>-51.000549999999997</v>
      </c>
      <c r="E136">
        <v>1204041</v>
      </c>
      <c r="F136">
        <v>63610</v>
      </c>
      <c r="G136" t="s">
        <v>5</v>
      </c>
      <c r="H136" t="s">
        <v>11</v>
      </c>
    </row>
    <row r="137" spans="1:8" x14ac:dyDescent="0.25">
      <c r="A137" t="s">
        <v>41</v>
      </c>
      <c r="B137" t="s">
        <v>38</v>
      </c>
      <c r="C137">
        <v>-12.32408</v>
      </c>
      <c r="D137">
        <v>-55.583390000000001</v>
      </c>
      <c r="E137">
        <v>402627</v>
      </c>
      <c r="F137">
        <v>198640</v>
      </c>
      <c r="G137" t="s">
        <v>5</v>
      </c>
      <c r="H137" t="s">
        <v>5</v>
      </c>
    </row>
    <row r="138" spans="1:8" x14ac:dyDescent="0.25">
      <c r="A138" t="s">
        <v>41</v>
      </c>
      <c r="B138" t="s">
        <v>38</v>
      </c>
      <c r="C138">
        <v>-12.556616</v>
      </c>
      <c r="D138">
        <v>-55.715366000000003</v>
      </c>
      <c r="E138">
        <v>372928</v>
      </c>
      <c r="F138">
        <v>122754</v>
      </c>
      <c r="G138" t="s">
        <v>5</v>
      </c>
      <c r="H138" t="s">
        <v>5</v>
      </c>
    </row>
    <row r="139" spans="1:8" x14ac:dyDescent="0.25">
      <c r="A139" t="s">
        <v>41</v>
      </c>
      <c r="B139" t="s">
        <v>38</v>
      </c>
      <c r="C139">
        <v>-12.313000000000001</v>
      </c>
      <c r="D139">
        <v>-55.584850000000003</v>
      </c>
      <c r="E139">
        <v>404383</v>
      </c>
      <c r="F139">
        <v>73420</v>
      </c>
      <c r="G139" t="s">
        <v>5</v>
      </c>
      <c r="H139" t="s">
        <v>5</v>
      </c>
    </row>
    <row r="140" spans="1:8" x14ac:dyDescent="0.25">
      <c r="A140" t="s">
        <v>41</v>
      </c>
      <c r="B140" t="s">
        <v>48</v>
      </c>
      <c r="C140">
        <v>-24.75216</v>
      </c>
      <c r="D140">
        <v>-53.73292</v>
      </c>
      <c r="E140">
        <v>1691396</v>
      </c>
      <c r="F140">
        <v>54000</v>
      </c>
      <c r="G140" t="s">
        <v>5</v>
      </c>
      <c r="H140" t="s">
        <v>20</v>
      </c>
    </row>
    <row r="141" spans="1:8" x14ac:dyDescent="0.25">
      <c r="A141" t="s">
        <v>41</v>
      </c>
      <c r="B141" t="s">
        <v>48</v>
      </c>
      <c r="C141">
        <v>-24.725940000000001</v>
      </c>
      <c r="D141">
        <v>-53.684019999999997</v>
      </c>
      <c r="E141">
        <v>1691600</v>
      </c>
      <c r="F141">
        <v>51170</v>
      </c>
      <c r="G141" t="s">
        <v>5</v>
      </c>
      <c r="H141" t="s">
        <v>20</v>
      </c>
    </row>
    <row r="142" spans="1:8" x14ac:dyDescent="0.25">
      <c r="A142" t="s">
        <v>41</v>
      </c>
      <c r="B142" t="s">
        <v>48</v>
      </c>
      <c r="C142">
        <v>-24.67643</v>
      </c>
      <c r="D142">
        <v>-53.798819999999999</v>
      </c>
      <c r="E142">
        <v>1677545</v>
      </c>
      <c r="F142">
        <v>47700</v>
      </c>
      <c r="G142" t="s">
        <v>5</v>
      </c>
      <c r="H142" t="s">
        <v>20</v>
      </c>
    </row>
    <row r="143" spans="1:8" x14ac:dyDescent="0.25">
      <c r="A143" t="s">
        <v>41</v>
      </c>
      <c r="B143" t="s">
        <v>47</v>
      </c>
      <c r="C143">
        <v>-18.841950000000001</v>
      </c>
      <c r="D143">
        <v>-48.289589999999997</v>
      </c>
      <c r="E143">
        <v>1456024</v>
      </c>
      <c r="F143">
        <v>231360</v>
      </c>
      <c r="G143" t="s">
        <v>5</v>
      </c>
      <c r="H143" t="s">
        <v>17</v>
      </c>
    </row>
    <row r="144" spans="1:8" x14ac:dyDescent="0.25">
      <c r="A144" t="s">
        <v>41</v>
      </c>
      <c r="B144" t="s">
        <v>47</v>
      </c>
      <c r="C144">
        <v>-18.84451</v>
      </c>
      <c r="D144">
        <v>-48.287599999999998</v>
      </c>
      <c r="E144">
        <v>1455631</v>
      </c>
      <c r="F144">
        <v>125280</v>
      </c>
      <c r="G144" t="s">
        <v>5</v>
      </c>
      <c r="H144" t="s">
        <v>17</v>
      </c>
    </row>
    <row r="145" spans="1:8" x14ac:dyDescent="0.25">
      <c r="A145" t="s">
        <v>41</v>
      </c>
      <c r="B145" t="s">
        <v>47</v>
      </c>
      <c r="C145">
        <v>-18.849430000000002</v>
      </c>
      <c r="D145">
        <v>-48.283250000000002</v>
      </c>
      <c r="E145">
        <v>1457282</v>
      </c>
      <c r="F145">
        <v>74870</v>
      </c>
      <c r="G145" t="s">
        <v>5</v>
      </c>
      <c r="H145" t="s">
        <v>17</v>
      </c>
    </row>
    <row r="146" spans="1:8" x14ac:dyDescent="0.25">
      <c r="A146" t="s">
        <v>42</v>
      </c>
      <c r="B146" t="s">
        <v>41</v>
      </c>
      <c r="C146">
        <v>-14.317221999999999</v>
      </c>
      <c r="D146">
        <v>-57.956111</v>
      </c>
      <c r="E146">
        <v>1016952</v>
      </c>
      <c r="F146">
        <v>153860</v>
      </c>
      <c r="G146" t="s">
        <v>11</v>
      </c>
      <c r="H146" t="s">
        <v>5</v>
      </c>
    </row>
    <row r="147" spans="1:8" x14ac:dyDescent="0.25">
      <c r="A147" t="s">
        <v>42</v>
      </c>
      <c r="B147" t="s">
        <v>41</v>
      </c>
      <c r="C147">
        <v>-13.7864</v>
      </c>
      <c r="D147">
        <v>-57.844099999999997</v>
      </c>
      <c r="E147">
        <v>1091452</v>
      </c>
      <c r="F147">
        <v>108640</v>
      </c>
      <c r="G147" t="s">
        <v>11</v>
      </c>
      <c r="H147" t="s">
        <v>5</v>
      </c>
    </row>
    <row r="148" spans="1:8" x14ac:dyDescent="0.25">
      <c r="A148" t="s">
        <v>42</v>
      </c>
      <c r="B148" t="s">
        <v>41</v>
      </c>
      <c r="C148">
        <v>-14.31831</v>
      </c>
      <c r="D148">
        <v>-57.957206999999997</v>
      </c>
      <c r="E148">
        <v>1016723</v>
      </c>
      <c r="F148">
        <v>38760</v>
      </c>
      <c r="G148" t="s">
        <v>11</v>
      </c>
      <c r="H148" t="s">
        <v>5</v>
      </c>
    </row>
    <row r="149" spans="1:8" x14ac:dyDescent="0.25">
      <c r="A149" t="s">
        <v>42</v>
      </c>
      <c r="B149" t="s">
        <v>49</v>
      </c>
      <c r="C149">
        <v>-24.9941</v>
      </c>
      <c r="D149">
        <v>-53.316200000000002</v>
      </c>
      <c r="E149">
        <v>1053853</v>
      </c>
      <c r="F149">
        <v>126290</v>
      </c>
      <c r="G149" t="s">
        <v>11</v>
      </c>
      <c r="H149" t="s">
        <v>20</v>
      </c>
    </row>
    <row r="150" spans="1:8" x14ac:dyDescent="0.25">
      <c r="A150" t="s">
        <v>42</v>
      </c>
      <c r="B150" t="s">
        <v>49</v>
      </c>
      <c r="C150">
        <v>-24.992909999999998</v>
      </c>
      <c r="D150">
        <v>-53.325949999999999</v>
      </c>
      <c r="E150">
        <v>1052443</v>
      </c>
      <c r="F150">
        <v>70760</v>
      </c>
      <c r="G150" t="s">
        <v>11</v>
      </c>
      <c r="H150" t="s">
        <v>20</v>
      </c>
    </row>
    <row r="151" spans="1:8" x14ac:dyDescent="0.25">
      <c r="A151" t="s">
        <v>42</v>
      </c>
      <c r="B151" t="s">
        <v>49</v>
      </c>
      <c r="C151">
        <v>-24.984030000000001</v>
      </c>
      <c r="D151">
        <v>-53.468789999999998</v>
      </c>
      <c r="E151">
        <v>1049880</v>
      </c>
      <c r="F151">
        <v>31800</v>
      </c>
      <c r="G151" t="s">
        <v>11</v>
      </c>
      <c r="H151" t="s">
        <v>20</v>
      </c>
    </row>
    <row r="152" spans="1:8" x14ac:dyDescent="0.25">
      <c r="A152" t="s">
        <v>42</v>
      </c>
      <c r="B152" t="s">
        <v>45</v>
      </c>
      <c r="C152">
        <v>-22.368849999999998</v>
      </c>
      <c r="D152">
        <v>-54.801079999999999</v>
      </c>
      <c r="E152">
        <v>847972</v>
      </c>
      <c r="F152">
        <v>218780</v>
      </c>
      <c r="G152" t="s">
        <v>11</v>
      </c>
      <c r="H152" t="s">
        <v>14</v>
      </c>
    </row>
    <row r="153" spans="1:8" x14ac:dyDescent="0.25">
      <c r="A153" t="s">
        <v>42</v>
      </c>
      <c r="B153" t="s">
        <v>45</v>
      </c>
      <c r="C153">
        <v>-22.220690000000001</v>
      </c>
      <c r="D153">
        <v>-54.718330000000002</v>
      </c>
      <c r="E153">
        <v>827751</v>
      </c>
      <c r="F153">
        <v>162740</v>
      </c>
      <c r="G153" t="s">
        <v>11</v>
      </c>
      <c r="H153" t="s">
        <v>14</v>
      </c>
    </row>
    <row r="154" spans="1:8" x14ac:dyDescent="0.25">
      <c r="A154" t="s">
        <v>42</v>
      </c>
      <c r="B154" t="s">
        <v>45</v>
      </c>
      <c r="C154">
        <v>-22.20974</v>
      </c>
      <c r="D154">
        <v>-54.860210000000002</v>
      </c>
      <c r="E154">
        <v>843082</v>
      </c>
      <c r="F154">
        <v>51900</v>
      </c>
      <c r="G154" t="s">
        <v>11</v>
      </c>
      <c r="H154" t="s">
        <v>14</v>
      </c>
    </row>
    <row r="155" spans="1:8" x14ac:dyDescent="0.25">
      <c r="A155" t="s">
        <v>42</v>
      </c>
      <c r="B155" t="s">
        <v>43</v>
      </c>
      <c r="C155">
        <v>-17.908609999999999</v>
      </c>
      <c r="D155">
        <v>-51.682360000000003</v>
      </c>
      <c r="E155">
        <v>89582</v>
      </c>
      <c r="F155">
        <v>141860</v>
      </c>
      <c r="G155" t="s">
        <v>11</v>
      </c>
      <c r="H155" t="s">
        <v>11</v>
      </c>
    </row>
    <row r="156" spans="1:8" x14ac:dyDescent="0.25">
      <c r="A156" t="s">
        <v>42</v>
      </c>
      <c r="B156" t="s">
        <v>43</v>
      </c>
      <c r="C156">
        <v>-17.906980000000001</v>
      </c>
      <c r="D156">
        <v>-51.678089999999997</v>
      </c>
      <c r="E156">
        <v>90096</v>
      </c>
      <c r="F156">
        <v>97580</v>
      </c>
      <c r="G156" t="s">
        <v>11</v>
      </c>
      <c r="H156" t="s">
        <v>11</v>
      </c>
    </row>
    <row r="157" spans="1:8" x14ac:dyDescent="0.25">
      <c r="A157" t="s">
        <v>42</v>
      </c>
      <c r="B157" t="s">
        <v>43</v>
      </c>
      <c r="C157">
        <v>-17.89123</v>
      </c>
      <c r="D157">
        <v>-51.660429999999998</v>
      </c>
      <c r="E157">
        <v>83479</v>
      </c>
      <c r="F157">
        <v>43970</v>
      </c>
      <c r="G157" t="s">
        <v>11</v>
      </c>
      <c r="H157" t="s">
        <v>11</v>
      </c>
    </row>
    <row r="158" spans="1:8" x14ac:dyDescent="0.25">
      <c r="A158" t="s">
        <v>42</v>
      </c>
      <c r="B158" t="s">
        <v>44</v>
      </c>
      <c r="C158">
        <v>-21.77366</v>
      </c>
      <c r="D158">
        <v>-54.958689999999997</v>
      </c>
      <c r="E158">
        <v>810856</v>
      </c>
      <c r="F158">
        <v>214910</v>
      </c>
      <c r="G158" t="s">
        <v>11</v>
      </c>
      <c r="H158" t="s">
        <v>14</v>
      </c>
    </row>
    <row r="159" spans="1:8" x14ac:dyDescent="0.25">
      <c r="A159" t="s">
        <v>42</v>
      </c>
      <c r="B159" t="s">
        <v>44</v>
      </c>
      <c r="C159">
        <v>-21.618272999999999</v>
      </c>
      <c r="D159">
        <v>-55.448493999999997</v>
      </c>
      <c r="E159">
        <v>811601</v>
      </c>
      <c r="F159">
        <v>100520</v>
      </c>
      <c r="G159" t="s">
        <v>11</v>
      </c>
      <c r="H159" t="s">
        <v>14</v>
      </c>
    </row>
    <row r="160" spans="1:8" x14ac:dyDescent="0.25">
      <c r="A160" t="s">
        <v>42</v>
      </c>
      <c r="B160" t="s">
        <v>44</v>
      </c>
      <c r="C160">
        <v>-21.611305999999999</v>
      </c>
      <c r="D160">
        <v>-55.178969000000002</v>
      </c>
      <c r="E160">
        <v>778961</v>
      </c>
      <c r="F160">
        <v>55700</v>
      </c>
      <c r="G160" t="s">
        <v>11</v>
      </c>
      <c r="H160" t="s">
        <v>14</v>
      </c>
    </row>
    <row r="161" spans="1:8" x14ac:dyDescent="0.25">
      <c r="A161" t="s">
        <v>42</v>
      </c>
      <c r="B161" t="s">
        <v>40</v>
      </c>
      <c r="C161">
        <v>-13.77923</v>
      </c>
      <c r="D161">
        <v>-56.053100000000001</v>
      </c>
      <c r="E161">
        <v>945949</v>
      </c>
      <c r="F161">
        <v>208070</v>
      </c>
      <c r="G161" t="s">
        <v>11</v>
      </c>
      <c r="H161" t="s">
        <v>5</v>
      </c>
    </row>
    <row r="162" spans="1:8" x14ac:dyDescent="0.25">
      <c r="A162" t="s">
        <v>42</v>
      </c>
      <c r="B162" t="s">
        <v>40</v>
      </c>
      <c r="C162">
        <v>-13.73663</v>
      </c>
      <c r="D162">
        <v>-56.052120000000002</v>
      </c>
      <c r="E162">
        <v>948920</v>
      </c>
      <c r="F162">
        <v>115020</v>
      </c>
      <c r="G162" t="s">
        <v>11</v>
      </c>
      <c r="H162" t="s">
        <v>5</v>
      </c>
    </row>
    <row r="163" spans="1:8" x14ac:dyDescent="0.25">
      <c r="A163" t="s">
        <v>42</v>
      </c>
      <c r="B163" t="s">
        <v>40</v>
      </c>
      <c r="C163">
        <v>-13.53487</v>
      </c>
      <c r="D163">
        <v>-55.847610000000003</v>
      </c>
      <c r="E163">
        <v>958245</v>
      </c>
      <c r="F163">
        <v>60000</v>
      </c>
      <c r="G163" t="s">
        <v>11</v>
      </c>
      <c r="H163" t="s">
        <v>5</v>
      </c>
    </row>
    <row r="164" spans="1:8" x14ac:dyDescent="0.25">
      <c r="A164" t="s">
        <v>42</v>
      </c>
      <c r="B164" t="s">
        <v>39</v>
      </c>
      <c r="C164">
        <v>-13.038539999999999</v>
      </c>
      <c r="D164">
        <v>-55.297849999999997</v>
      </c>
      <c r="E164">
        <v>997868</v>
      </c>
      <c r="F164">
        <v>260000</v>
      </c>
      <c r="G164" t="s">
        <v>11</v>
      </c>
      <c r="H164" t="s">
        <v>5</v>
      </c>
    </row>
    <row r="165" spans="1:8" x14ac:dyDescent="0.25">
      <c r="A165" t="s">
        <v>42</v>
      </c>
      <c r="B165" t="s">
        <v>39</v>
      </c>
      <c r="C165">
        <v>-13.608549999999999</v>
      </c>
      <c r="D165">
        <v>-54.80903</v>
      </c>
      <c r="E165">
        <v>968255</v>
      </c>
      <c r="F165">
        <v>95890</v>
      </c>
      <c r="G165" t="s">
        <v>11</v>
      </c>
      <c r="H165" t="s">
        <v>5</v>
      </c>
    </row>
    <row r="166" spans="1:8" x14ac:dyDescent="0.25">
      <c r="A166" t="s">
        <v>42</v>
      </c>
      <c r="B166" t="s">
        <v>39</v>
      </c>
      <c r="C166">
        <v>-12.7453</v>
      </c>
      <c r="D166">
        <v>-54.437899999999999</v>
      </c>
      <c r="E166">
        <v>998786</v>
      </c>
      <c r="F166">
        <v>59120</v>
      </c>
      <c r="G166" t="s">
        <v>11</v>
      </c>
      <c r="H166" t="s">
        <v>5</v>
      </c>
    </row>
    <row r="167" spans="1:8" x14ac:dyDescent="0.25">
      <c r="A167" t="s">
        <v>42</v>
      </c>
      <c r="B167" t="s">
        <v>46</v>
      </c>
      <c r="C167">
        <v>-18.673169999999999</v>
      </c>
      <c r="D167">
        <v>-46.544269999999997</v>
      </c>
      <c r="E167">
        <v>543780</v>
      </c>
      <c r="F167">
        <v>40470</v>
      </c>
      <c r="G167" t="s">
        <v>11</v>
      </c>
      <c r="H167" t="s">
        <v>17</v>
      </c>
    </row>
    <row r="168" spans="1:8" x14ac:dyDescent="0.25">
      <c r="A168" t="s">
        <v>42</v>
      </c>
      <c r="B168" t="s">
        <v>46</v>
      </c>
      <c r="C168">
        <v>-18.736599999999999</v>
      </c>
      <c r="D168">
        <v>-46.668700000000001</v>
      </c>
      <c r="E168">
        <v>530350</v>
      </c>
      <c r="F168">
        <v>33080</v>
      </c>
      <c r="G168" t="s">
        <v>11</v>
      </c>
      <c r="H168" t="s">
        <v>17</v>
      </c>
    </row>
    <row r="169" spans="1:8" x14ac:dyDescent="0.25">
      <c r="A169" t="s">
        <v>42</v>
      </c>
      <c r="B169" t="s">
        <v>46</v>
      </c>
      <c r="C169">
        <v>-18.628119999999999</v>
      </c>
      <c r="D169">
        <v>-46.31335</v>
      </c>
      <c r="E169">
        <v>567988</v>
      </c>
      <c r="F169">
        <v>27344</v>
      </c>
      <c r="G169" t="s">
        <v>11</v>
      </c>
      <c r="H169" t="s">
        <v>17</v>
      </c>
    </row>
    <row r="170" spans="1:8" x14ac:dyDescent="0.25">
      <c r="A170" t="s">
        <v>42</v>
      </c>
      <c r="B170" t="s">
        <v>42</v>
      </c>
      <c r="C170">
        <v>-17.819027999999999</v>
      </c>
      <c r="D170">
        <v>-50.958610999999998</v>
      </c>
      <c r="E170">
        <v>9072</v>
      </c>
      <c r="F170">
        <v>120450</v>
      </c>
      <c r="G170" t="s">
        <v>11</v>
      </c>
      <c r="H170" t="s">
        <v>11</v>
      </c>
    </row>
    <row r="171" spans="1:8" x14ac:dyDescent="0.25">
      <c r="A171" t="s">
        <v>42</v>
      </c>
      <c r="B171" t="s">
        <v>42</v>
      </c>
      <c r="C171">
        <v>-17.823459</v>
      </c>
      <c r="D171">
        <v>-50.962704000000002</v>
      </c>
      <c r="E171">
        <v>7169</v>
      </c>
      <c r="F171">
        <v>115790</v>
      </c>
      <c r="G171" t="s">
        <v>11</v>
      </c>
      <c r="H171" t="s">
        <v>11</v>
      </c>
    </row>
    <row r="172" spans="1:8" x14ac:dyDescent="0.25">
      <c r="A172" t="s">
        <v>42</v>
      </c>
      <c r="B172" t="s">
        <v>42</v>
      </c>
      <c r="C172">
        <v>-17.246459999999999</v>
      </c>
      <c r="D172">
        <v>-51.000549999999997</v>
      </c>
      <c r="E172">
        <v>86860</v>
      </c>
      <c r="F172">
        <v>63610</v>
      </c>
      <c r="G172" t="s">
        <v>11</v>
      </c>
      <c r="H172" t="s">
        <v>11</v>
      </c>
    </row>
    <row r="173" spans="1:8" x14ac:dyDescent="0.25">
      <c r="A173" t="s">
        <v>42</v>
      </c>
      <c r="B173" t="s">
        <v>38</v>
      </c>
      <c r="C173">
        <v>-12.32408</v>
      </c>
      <c r="D173">
        <v>-55.583390000000001</v>
      </c>
      <c r="E173">
        <v>1088678</v>
      </c>
      <c r="F173">
        <v>198640</v>
      </c>
      <c r="G173" t="s">
        <v>11</v>
      </c>
      <c r="H173" t="s">
        <v>5</v>
      </c>
    </row>
    <row r="174" spans="1:8" x14ac:dyDescent="0.25">
      <c r="A174" t="s">
        <v>42</v>
      </c>
      <c r="B174" t="s">
        <v>38</v>
      </c>
      <c r="C174">
        <v>-12.556616</v>
      </c>
      <c r="D174">
        <v>-55.715366000000003</v>
      </c>
      <c r="E174">
        <v>1058971</v>
      </c>
      <c r="F174">
        <v>122754</v>
      </c>
      <c r="G174" t="s">
        <v>11</v>
      </c>
      <c r="H174" t="s">
        <v>5</v>
      </c>
    </row>
    <row r="175" spans="1:8" x14ac:dyDescent="0.25">
      <c r="A175" t="s">
        <v>42</v>
      </c>
      <c r="B175" t="s">
        <v>38</v>
      </c>
      <c r="C175">
        <v>-12.313000000000001</v>
      </c>
      <c r="D175">
        <v>-55.584850000000003</v>
      </c>
      <c r="E175">
        <v>1090435</v>
      </c>
      <c r="F175">
        <v>73420</v>
      </c>
      <c r="G175" t="s">
        <v>11</v>
      </c>
      <c r="H175" t="s">
        <v>5</v>
      </c>
    </row>
    <row r="176" spans="1:8" x14ac:dyDescent="0.25">
      <c r="A176" t="s">
        <v>42</v>
      </c>
      <c r="B176" t="s">
        <v>48</v>
      </c>
      <c r="C176">
        <v>-24.75216</v>
      </c>
      <c r="D176">
        <v>-53.73292</v>
      </c>
      <c r="E176">
        <v>1032806</v>
      </c>
      <c r="F176">
        <v>54000</v>
      </c>
      <c r="G176" t="s">
        <v>11</v>
      </c>
      <c r="H176" t="s">
        <v>20</v>
      </c>
    </row>
    <row r="177" spans="1:8" x14ac:dyDescent="0.25">
      <c r="A177" t="s">
        <v>42</v>
      </c>
      <c r="B177" t="s">
        <v>48</v>
      </c>
      <c r="C177">
        <v>-24.725940000000001</v>
      </c>
      <c r="D177">
        <v>-53.684019999999997</v>
      </c>
      <c r="E177">
        <v>1030393</v>
      </c>
      <c r="F177">
        <v>51170</v>
      </c>
      <c r="G177" t="s">
        <v>11</v>
      </c>
      <c r="H177" t="s">
        <v>20</v>
      </c>
    </row>
    <row r="178" spans="1:8" x14ac:dyDescent="0.25">
      <c r="A178" t="s">
        <v>42</v>
      </c>
      <c r="B178" t="s">
        <v>48</v>
      </c>
      <c r="C178">
        <v>-24.67643</v>
      </c>
      <c r="D178">
        <v>-53.798819999999999</v>
      </c>
      <c r="E178">
        <v>1041196</v>
      </c>
      <c r="F178">
        <v>47700</v>
      </c>
      <c r="G178" t="s">
        <v>11</v>
      </c>
      <c r="H178" t="s">
        <v>20</v>
      </c>
    </row>
    <row r="179" spans="1:8" x14ac:dyDescent="0.25">
      <c r="A179" t="s">
        <v>42</v>
      </c>
      <c r="B179" t="s">
        <v>47</v>
      </c>
      <c r="C179">
        <v>-18.841950000000001</v>
      </c>
      <c r="D179">
        <v>-48.289589999999997</v>
      </c>
      <c r="E179">
        <v>341576</v>
      </c>
      <c r="F179">
        <v>231360</v>
      </c>
      <c r="G179" t="s">
        <v>11</v>
      </c>
      <c r="H179" t="s">
        <v>17</v>
      </c>
    </row>
    <row r="180" spans="1:8" x14ac:dyDescent="0.25">
      <c r="A180" t="s">
        <v>42</v>
      </c>
      <c r="B180" t="s">
        <v>47</v>
      </c>
      <c r="C180">
        <v>-18.84451</v>
      </c>
      <c r="D180">
        <v>-48.287599999999998</v>
      </c>
      <c r="E180">
        <v>341182</v>
      </c>
      <c r="F180">
        <v>125280</v>
      </c>
      <c r="G180" t="s">
        <v>11</v>
      </c>
      <c r="H180" t="s">
        <v>17</v>
      </c>
    </row>
    <row r="181" spans="1:8" x14ac:dyDescent="0.25">
      <c r="A181" t="s">
        <v>42</v>
      </c>
      <c r="B181" t="s">
        <v>47</v>
      </c>
      <c r="C181">
        <v>-18.849430000000002</v>
      </c>
      <c r="D181">
        <v>-48.283250000000002</v>
      </c>
      <c r="E181">
        <v>342833</v>
      </c>
      <c r="F181">
        <v>74870</v>
      </c>
      <c r="G181" t="s">
        <v>11</v>
      </c>
      <c r="H181" t="s">
        <v>17</v>
      </c>
    </row>
    <row r="182" spans="1:8" x14ac:dyDescent="0.25">
      <c r="A182" t="s">
        <v>43</v>
      </c>
      <c r="B182" t="s">
        <v>41</v>
      </c>
      <c r="C182">
        <v>-14.317221999999999</v>
      </c>
      <c r="D182">
        <v>-57.956111</v>
      </c>
      <c r="E182">
        <v>928062</v>
      </c>
      <c r="F182">
        <v>153860</v>
      </c>
      <c r="G182" t="s">
        <v>11</v>
      </c>
      <c r="H182" t="s">
        <v>5</v>
      </c>
    </row>
    <row r="183" spans="1:8" x14ac:dyDescent="0.25">
      <c r="A183" t="s">
        <v>43</v>
      </c>
      <c r="B183" t="s">
        <v>41</v>
      </c>
      <c r="C183">
        <v>-13.7864</v>
      </c>
      <c r="D183">
        <v>-57.844099999999997</v>
      </c>
      <c r="E183">
        <v>1002562</v>
      </c>
      <c r="F183">
        <v>108640</v>
      </c>
      <c r="G183" t="s">
        <v>11</v>
      </c>
      <c r="H183" t="s">
        <v>5</v>
      </c>
    </row>
    <row r="184" spans="1:8" x14ac:dyDescent="0.25">
      <c r="A184" t="s">
        <v>43</v>
      </c>
      <c r="B184" t="s">
        <v>41</v>
      </c>
      <c r="C184">
        <v>-14.31831</v>
      </c>
      <c r="D184">
        <v>-57.957206999999997</v>
      </c>
      <c r="E184">
        <v>927834</v>
      </c>
      <c r="F184">
        <v>38760</v>
      </c>
      <c r="G184" t="s">
        <v>11</v>
      </c>
      <c r="H184" t="s">
        <v>5</v>
      </c>
    </row>
    <row r="185" spans="1:8" x14ac:dyDescent="0.25">
      <c r="A185" t="s">
        <v>43</v>
      </c>
      <c r="B185" t="s">
        <v>49</v>
      </c>
      <c r="C185">
        <v>-24.9941</v>
      </c>
      <c r="D185">
        <v>-53.316200000000002</v>
      </c>
      <c r="E185">
        <v>1054860</v>
      </c>
      <c r="F185">
        <v>126290</v>
      </c>
      <c r="G185" t="s">
        <v>11</v>
      </c>
      <c r="H185" t="s">
        <v>20</v>
      </c>
    </row>
    <row r="186" spans="1:8" x14ac:dyDescent="0.25">
      <c r="A186" t="s">
        <v>43</v>
      </c>
      <c r="B186" t="s">
        <v>49</v>
      </c>
      <c r="C186">
        <v>-24.992909999999998</v>
      </c>
      <c r="D186">
        <v>-53.325949999999999</v>
      </c>
      <c r="E186">
        <v>1053451</v>
      </c>
      <c r="F186">
        <v>70760</v>
      </c>
      <c r="G186" t="s">
        <v>11</v>
      </c>
      <c r="H186" t="s">
        <v>20</v>
      </c>
    </row>
    <row r="187" spans="1:8" x14ac:dyDescent="0.25">
      <c r="A187" t="s">
        <v>43</v>
      </c>
      <c r="B187" t="s">
        <v>49</v>
      </c>
      <c r="C187">
        <v>-24.984030000000001</v>
      </c>
      <c r="D187">
        <v>-53.468789999999998</v>
      </c>
      <c r="E187">
        <v>1050888</v>
      </c>
      <c r="F187">
        <v>31800</v>
      </c>
      <c r="G187" t="s">
        <v>11</v>
      </c>
      <c r="H187" t="s">
        <v>20</v>
      </c>
    </row>
    <row r="188" spans="1:8" x14ac:dyDescent="0.25">
      <c r="A188" t="s">
        <v>43</v>
      </c>
      <c r="B188" t="s">
        <v>45</v>
      </c>
      <c r="C188">
        <v>-22.368849999999998</v>
      </c>
      <c r="D188">
        <v>-54.801079999999999</v>
      </c>
      <c r="E188">
        <v>759082</v>
      </c>
      <c r="F188">
        <v>218780</v>
      </c>
      <c r="G188" t="s">
        <v>11</v>
      </c>
      <c r="H188" t="s">
        <v>14</v>
      </c>
    </row>
    <row r="189" spans="1:8" x14ac:dyDescent="0.25">
      <c r="A189" t="s">
        <v>43</v>
      </c>
      <c r="B189" t="s">
        <v>45</v>
      </c>
      <c r="C189">
        <v>-22.220690000000001</v>
      </c>
      <c r="D189">
        <v>-54.718330000000002</v>
      </c>
      <c r="E189">
        <v>738861</v>
      </c>
      <c r="F189">
        <v>162740</v>
      </c>
      <c r="G189" t="s">
        <v>11</v>
      </c>
      <c r="H189" t="s">
        <v>14</v>
      </c>
    </row>
    <row r="190" spans="1:8" x14ac:dyDescent="0.25">
      <c r="A190" t="s">
        <v>43</v>
      </c>
      <c r="B190" t="s">
        <v>45</v>
      </c>
      <c r="C190">
        <v>-22.20974</v>
      </c>
      <c r="D190">
        <v>-54.860210000000002</v>
      </c>
      <c r="E190">
        <v>754192</v>
      </c>
      <c r="F190">
        <v>51900</v>
      </c>
      <c r="G190" t="s">
        <v>11</v>
      </c>
      <c r="H190" t="s">
        <v>14</v>
      </c>
    </row>
    <row r="191" spans="1:8" x14ac:dyDescent="0.25">
      <c r="A191" t="s">
        <v>43</v>
      </c>
      <c r="B191" t="s">
        <v>43</v>
      </c>
      <c r="C191">
        <v>-17.908609999999999</v>
      </c>
      <c r="D191">
        <v>-51.682360000000003</v>
      </c>
      <c r="E191">
        <v>8935</v>
      </c>
      <c r="F191">
        <v>141860</v>
      </c>
      <c r="G191" t="s">
        <v>11</v>
      </c>
      <c r="H191" t="s">
        <v>11</v>
      </c>
    </row>
    <row r="192" spans="1:8" x14ac:dyDescent="0.25">
      <c r="A192" t="s">
        <v>43</v>
      </c>
      <c r="B192" t="s">
        <v>43</v>
      </c>
      <c r="C192">
        <v>-17.906980000000001</v>
      </c>
      <c r="D192">
        <v>-51.678089999999997</v>
      </c>
      <c r="E192">
        <v>9449</v>
      </c>
      <c r="F192">
        <v>97580</v>
      </c>
      <c r="G192" t="s">
        <v>11</v>
      </c>
      <c r="H192" t="s">
        <v>11</v>
      </c>
    </row>
    <row r="193" spans="1:8" x14ac:dyDescent="0.25">
      <c r="A193" t="s">
        <v>43</v>
      </c>
      <c r="B193" t="s">
        <v>43</v>
      </c>
      <c r="C193">
        <v>-17.89123</v>
      </c>
      <c r="D193">
        <v>-51.660429999999998</v>
      </c>
      <c r="E193">
        <v>7297</v>
      </c>
      <c r="F193">
        <v>43970</v>
      </c>
      <c r="G193" t="s">
        <v>11</v>
      </c>
      <c r="H193" t="s">
        <v>11</v>
      </c>
    </row>
    <row r="194" spans="1:8" x14ac:dyDescent="0.25">
      <c r="A194" t="s">
        <v>43</v>
      </c>
      <c r="B194" t="s">
        <v>44</v>
      </c>
      <c r="C194">
        <v>-21.77366</v>
      </c>
      <c r="D194">
        <v>-54.958689999999997</v>
      </c>
      <c r="E194">
        <v>721967</v>
      </c>
      <c r="F194">
        <v>214910</v>
      </c>
      <c r="G194" t="s">
        <v>11</v>
      </c>
      <c r="H194" t="s">
        <v>14</v>
      </c>
    </row>
    <row r="195" spans="1:8" x14ac:dyDescent="0.25">
      <c r="A195" t="s">
        <v>43</v>
      </c>
      <c r="B195" t="s">
        <v>44</v>
      </c>
      <c r="C195">
        <v>-21.618272999999999</v>
      </c>
      <c r="D195">
        <v>-55.448493999999997</v>
      </c>
      <c r="E195">
        <v>722711</v>
      </c>
      <c r="F195">
        <v>100520</v>
      </c>
      <c r="G195" t="s">
        <v>11</v>
      </c>
      <c r="H195" t="s">
        <v>14</v>
      </c>
    </row>
    <row r="196" spans="1:8" x14ac:dyDescent="0.25">
      <c r="A196" t="s">
        <v>43</v>
      </c>
      <c r="B196" t="s">
        <v>44</v>
      </c>
      <c r="C196">
        <v>-21.611305999999999</v>
      </c>
      <c r="D196">
        <v>-55.178969000000002</v>
      </c>
      <c r="E196">
        <v>690072</v>
      </c>
      <c r="F196">
        <v>55700</v>
      </c>
      <c r="G196" t="s">
        <v>11</v>
      </c>
      <c r="H196" t="s">
        <v>14</v>
      </c>
    </row>
    <row r="197" spans="1:8" x14ac:dyDescent="0.25">
      <c r="A197" t="s">
        <v>43</v>
      </c>
      <c r="B197" t="s">
        <v>40</v>
      </c>
      <c r="C197">
        <v>-13.77923</v>
      </c>
      <c r="D197">
        <v>-56.053100000000001</v>
      </c>
      <c r="E197">
        <v>857059</v>
      </c>
      <c r="F197">
        <v>208070</v>
      </c>
      <c r="G197" t="s">
        <v>11</v>
      </c>
      <c r="H197" t="s">
        <v>5</v>
      </c>
    </row>
    <row r="198" spans="1:8" x14ac:dyDescent="0.25">
      <c r="A198" t="s">
        <v>43</v>
      </c>
      <c r="B198" t="s">
        <v>40</v>
      </c>
      <c r="C198">
        <v>-13.73663</v>
      </c>
      <c r="D198">
        <v>-56.052120000000002</v>
      </c>
      <c r="E198">
        <v>860030</v>
      </c>
      <c r="F198">
        <v>115020</v>
      </c>
      <c r="G198" t="s">
        <v>11</v>
      </c>
      <c r="H198" t="s">
        <v>5</v>
      </c>
    </row>
    <row r="199" spans="1:8" x14ac:dyDescent="0.25">
      <c r="A199" t="s">
        <v>43</v>
      </c>
      <c r="B199" t="s">
        <v>40</v>
      </c>
      <c r="C199">
        <v>-13.53487</v>
      </c>
      <c r="D199">
        <v>-55.847610000000003</v>
      </c>
      <c r="E199">
        <v>869356</v>
      </c>
      <c r="F199">
        <v>60000</v>
      </c>
      <c r="G199" t="s">
        <v>11</v>
      </c>
      <c r="H199" t="s">
        <v>5</v>
      </c>
    </row>
    <row r="200" spans="1:8" x14ac:dyDescent="0.25">
      <c r="A200" t="s">
        <v>43</v>
      </c>
      <c r="B200" t="s">
        <v>39</v>
      </c>
      <c r="C200">
        <v>-13.038539999999999</v>
      </c>
      <c r="D200">
        <v>-55.297849999999997</v>
      </c>
      <c r="E200">
        <v>908978</v>
      </c>
      <c r="F200">
        <v>260000</v>
      </c>
      <c r="G200" t="s">
        <v>11</v>
      </c>
      <c r="H200" t="s">
        <v>5</v>
      </c>
    </row>
    <row r="201" spans="1:8" x14ac:dyDescent="0.25">
      <c r="A201" t="s">
        <v>43</v>
      </c>
      <c r="B201" t="s">
        <v>39</v>
      </c>
      <c r="C201">
        <v>-13.608549999999999</v>
      </c>
      <c r="D201">
        <v>-54.80903</v>
      </c>
      <c r="E201">
        <v>879366</v>
      </c>
      <c r="F201">
        <v>95890</v>
      </c>
      <c r="G201" t="s">
        <v>11</v>
      </c>
      <c r="H201" t="s">
        <v>5</v>
      </c>
    </row>
    <row r="202" spans="1:8" x14ac:dyDescent="0.25">
      <c r="A202" t="s">
        <v>43</v>
      </c>
      <c r="B202" t="s">
        <v>39</v>
      </c>
      <c r="C202">
        <v>-12.7453</v>
      </c>
      <c r="D202">
        <v>-54.437899999999999</v>
      </c>
      <c r="E202">
        <v>936930</v>
      </c>
      <c r="F202">
        <v>59120</v>
      </c>
      <c r="G202" t="s">
        <v>11</v>
      </c>
      <c r="H202" t="s">
        <v>5</v>
      </c>
    </row>
    <row r="203" spans="1:8" x14ac:dyDescent="0.25">
      <c r="A203" t="s">
        <v>43</v>
      </c>
      <c r="B203" t="s">
        <v>46</v>
      </c>
      <c r="C203">
        <v>-18.673169999999999</v>
      </c>
      <c r="D203">
        <v>-46.544269999999997</v>
      </c>
      <c r="E203">
        <v>631627</v>
      </c>
      <c r="F203">
        <v>40470</v>
      </c>
      <c r="G203" t="s">
        <v>11</v>
      </c>
      <c r="H203" t="s">
        <v>17</v>
      </c>
    </row>
    <row r="204" spans="1:8" x14ac:dyDescent="0.25">
      <c r="A204" t="s">
        <v>43</v>
      </c>
      <c r="B204" t="s">
        <v>46</v>
      </c>
      <c r="C204">
        <v>-18.736599999999999</v>
      </c>
      <c r="D204">
        <v>-46.668700000000001</v>
      </c>
      <c r="E204">
        <v>618197</v>
      </c>
      <c r="F204">
        <v>33080</v>
      </c>
      <c r="G204" t="s">
        <v>11</v>
      </c>
      <c r="H204" t="s">
        <v>17</v>
      </c>
    </row>
    <row r="205" spans="1:8" x14ac:dyDescent="0.25">
      <c r="A205" t="s">
        <v>43</v>
      </c>
      <c r="B205" t="s">
        <v>46</v>
      </c>
      <c r="C205">
        <v>-18.628119999999999</v>
      </c>
      <c r="D205">
        <v>-46.31335</v>
      </c>
      <c r="E205">
        <v>655835</v>
      </c>
      <c r="F205">
        <v>27344</v>
      </c>
      <c r="G205" t="s">
        <v>11</v>
      </c>
      <c r="H205" t="s">
        <v>17</v>
      </c>
    </row>
    <row r="206" spans="1:8" x14ac:dyDescent="0.25">
      <c r="A206" t="s">
        <v>43</v>
      </c>
      <c r="B206" t="s">
        <v>42</v>
      </c>
      <c r="C206">
        <v>-17.819027999999999</v>
      </c>
      <c r="D206">
        <v>-50.958610999999998</v>
      </c>
      <c r="E206">
        <v>90251</v>
      </c>
      <c r="F206">
        <v>120450</v>
      </c>
      <c r="G206" t="s">
        <v>11</v>
      </c>
      <c r="H206" t="s">
        <v>11</v>
      </c>
    </row>
    <row r="207" spans="1:8" x14ac:dyDescent="0.25">
      <c r="A207" t="s">
        <v>43</v>
      </c>
      <c r="B207" t="s">
        <v>42</v>
      </c>
      <c r="C207">
        <v>-17.823459</v>
      </c>
      <c r="D207">
        <v>-50.962704000000002</v>
      </c>
      <c r="E207">
        <v>88348</v>
      </c>
      <c r="F207">
        <v>115790</v>
      </c>
      <c r="G207" t="s">
        <v>11</v>
      </c>
      <c r="H207" t="s">
        <v>11</v>
      </c>
    </row>
    <row r="208" spans="1:8" x14ac:dyDescent="0.25">
      <c r="A208" t="s">
        <v>43</v>
      </c>
      <c r="B208" t="s">
        <v>42</v>
      </c>
      <c r="C208">
        <v>-17.246459999999999</v>
      </c>
      <c r="D208">
        <v>-51.000549999999997</v>
      </c>
      <c r="E208">
        <v>173772</v>
      </c>
      <c r="F208">
        <v>63610</v>
      </c>
      <c r="G208" t="s">
        <v>11</v>
      </c>
      <c r="H208" t="s">
        <v>11</v>
      </c>
    </row>
    <row r="209" spans="1:8" x14ac:dyDescent="0.25">
      <c r="A209" t="s">
        <v>43</v>
      </c>
      <c r="B209" t="s">
        <v>38</v>
      </c>
      <c r="C209">
        <v>-12.32408</v>
      </c>
      <c r="D209">
        <v>-55.583390000000001</v>
      </c>
      <c r="E209">
        <v>999789</v>
      </c>
      <c r="F209">
        <v>198640</v>
      </c>
      <c r="G209" t="s">
        <v>11</v>
      </c>
      <c r="H209" t="s">
        <v>5</v>
      </c>
    </row>
    <row r="210" spans="1:8" x14ac:dyDescent="0.25">
      <c r="A210" t="s">
        <v>43</v>
      </c>
      <c r="B210" t="s">
        <v>38</v>
      </c>
      <c r="C210">
        <v>-12.556616</v>
      </c>
      <c r="D210">
        <v>-55.715366000000003</v>
      </c>
      <c r="E210">
        <v>970082</v>
      </c>
      <c r="F210">
        <v>122754</v>
      </c>
      <c r="G210" t="s">
        <v>11</v>
      </c>
      <c r="H210" t="s">
        <v>5</v>
      </c>
    </row>
    <row r="211" spans="1:8" x14ac:dyDescent="0.25">
      <c r="A211" t="s">
        <v>43</v>
      </c>
      <c r="B211" t="s">
        <v>38</v>
      </c>
      <c r="C211">
        <v>-12.313000000000001</v>
      </c>
      <c r="D211">
        <v>-55.584850000000003</v>
      </c>
      <c r="E211">
        <v>1001545</v>
      </c>
      <c r="F211">
        <v>73420</v>
      </c>
      <c r="G211" t="s">
        <v>11</v>
      </c>
      <c r="H211" t="s">
        <v>5</v>
      </c>
    </row>
    <row r="212" spans="1:8" x14ac:dyDescent="0.25">
      <c r="A212" t="s">
        <v>43</v>
      </c>
      <c r="B212" t="s">
        <v>48</v>
      </c>
      <c r="C212">
        <v>-24.75216</v>
      </c>
      <c r="D212">
        <v>-53.73292</v>
      </c>
      <c r="E212">
        <v>1033813</v>
      </c>
      <c r="F212">
        <v>54000</v>
      </c>
      <c r="G212" t="s">
        <v>11</v>
      </c>
      <c r="H212" t="s">
        <v>20</v>
      </c>
    </row>
    <row r="213" spans="1:8" x14ac:dyDescent="0.25">
      <c r="A213" t="s">
        <v>43</v>
      </c>
      <c r="B213" t="s">
        <v>48</v>
      </c>
      <c r="C213">
        <v>-24.725940000000001</v>
      </c>
      <c r="D213">
        <v>-53.684019999999997</v>
      </c>
      <c r="E213">
        <v>1031401</v>
      </c>
      <c r="F213">
        <v>51170</v>
      </c>
      <c r="G213" t="s">
        <v>11</v>
      </c>
      <c r="H213" t="s">
        <v>20</v>
      </c>
    </row>
    <row r="214" spans="1:8" x14ac:dyDescent="0.25">
      <c r="A214" t="s">
        <v>43</v>
      </c>
      <c r="B214" t="s">
        <v>48</v>
      </c>
      <c r="C214">
        <v>-24.67643</v>
      </c>
      <c r="D214">
        <v>-53.798819999999999</v>
      </c>
      <c r="E214">
        <v>1042203</v>
      </c>
      <c r="F214">
        <v>47700</v>
      </c>
      <c r="G214" t="s">
        <v>11</v>
      </c>
      <c r="H214" t="s">
        <v>20</v>
      </c>
    </row>
    <row r="215" spans="1:8" x14ac:dyDescent="0.25">
      <c r="A215" t="s">
        <v>43</v>
      </c>
      <c r="B215" t="s">
        <v>47</v>
      </c>
      <c r="C215">
        <v>-18.841950000000001</v>
      </c>
      <c r="D215">
        <v>-48.289589999999997</v>
      </c>
      <c r="E215">
        <v>429423</v>
      </c>
      <c r="F215">
        <v>231360</v>
      </c>
      <c r="G215" t="s">
        <v>11</v>
      </c>
      <c r="H215" t="s">
        <v>17</v>
      </c>
    </row>
    <row r="216" spans="1:8" x14ac:dyDescent="0.25">
      <c r="A216" t="s">
        <v>43</v>
      </c>
      <c r="B216" t="s">
        <v>47</v>
      </c>
      <c r="C216">
        <v>-18.84451</v>
      </c>
      <c r="D216">
        <v>-48.287599999999998</v>
      </c>
      <c r="E216">
        <v>429029</v>
      </c>
      <c r="F216">
        <v>125280</v>
      </c>
      <c r="G216" t="s">
        <v>11</v>
      </c>
      <c r="H216" t="s">
        <v>17</v>
      </c>
    </row>
    <row r="217" spans="1:8" x14ac:dyDescent="0.25">
      <c r="A217" t="s">
        <v>43</v>
      </c>
      <c r="B217" t="s">
        <v>47</v>
      </c>
      <c r="C217">
        <v>-18.849430000000002</v>
      </c>
      <c r="D217">
        <v>-48.283250000000002</v>
      </c>
      <c r="E217">
        <v>430680</v>
      </c>
      <c r="F217">
        <v>74870</v>
      </c>
      <c r="G217" t="s">
        <v>11</v>
      </c>
      <c r="H217" t="s">
        <v>17</v>
      </c>
    </row>
    <row r="218" spans="1:8" x14ac:dyDescent="0.25">
      <c r="A218" t="s">
        <v>44</v>
      </c>
      <c r="B218" t="s">
        <v>41</v>
      </c>
      <c r="C218">
        <v>-14.317221999999999</v>
      </c>
      <c r="D218">
        <v>-57.956111</v>
      </c>
      <c r="E218">
        <v>1196995</v>
      </c>
      <c r="F218">
        <v>153860</v>
      </c>
      <c r="G218" t="s">
        <v>14</v>
      </c>
      <c r="H218" t="s">
        <v>5</v>
      </c>
    </row>
    <row r="219" spans="1:8" x14ac:dyDescent="0.25">
      <c r="A219" t="s">
        <v>44</v>
      </c>
      <c r="B219" t="s">
        <v>41</v>
      </c>
      <c r="C219">
        <v>-13.7864</v>
      </c>
      <c r="D219">
        <v>-57.844099999999997</v>
      </c>
      <c r="E219">
        <v>1271495</v>
      </c>
      <c r="F219">
        <v>108640</v>
      </c>
      <c r="G219" t="s">
        <v>14</v>
      </c>
      <c r="H219" t="s">
        <v>5</v>
      </c>
    </row>
    <row r="220" spans="1:8" x14ac:dyDescent="0.25">
      <c r="A220" t="s">
        <v>44</v>
      </c>
      <c r="B220" t="s">
        <v>41</v>
      </c>
      <c r="C220">
        <v>-14.31831</v>
      </c>
      <c r="D220">
        <v>-57.957206999999997</v>
      </c>
      <c r="E220">
        <v>1196766</v>
      </c>
      <c r="F220">
        <v>38760</v>
      </c>
      <c r="G220" t="s">
        <v>14</v>
      </c>
      <c r="H220" t="s">
        <v>5</v>
      </c>
    </row>
    <row r="221" spans="1:8" x14ac:dyDescent="0.25">
      <c r="A221" t="s">
        <v>44</v>
      </c>
      <c r="B221" t="s">
        <v>49</v>
      </c>
      <c r="C221">
        <v>-24.9941</v>
      </c>
      <c r="D221">
        <v>-53.316200000000002</v>
      </c>
      <c r="E221">
        <v>518868</v>
      </c>
      <c r="F221">
        <v>126290</v>
      </c>
      <c r="G221" t="s">
        <v>14</v>
      </c>
      <c r="H221" t="s">
        <v>20</v>
      </c>
    </row>
    <row r="222" spans="1:8" x14ac:dyDescent="0.25">
      <c r="A222" t="s">
        <v>44</v>
      </c>
      <c r="B222" t="s">
        <v>49</v>
      </c>
      <c r="C222">
        <v>-24.992909999999998</v>
      </c>
      <c r="D222">
        <v>-53.325949999999999</v>
      </c>
      <c r="E222">
        <v>517506</v>
      </c>
      <c r="F222">
        <v>70760</v>
      </c>
      <c r="G222" t="s">
        <v>14</v>
      </c>
      <c r="H222" t="s">
        <v>20</v>
      </c>
    </row>
    <row r="223" spans="1:8" x14ac:dyDescent="0.25">
      <c r="A223" t="s">
        <v>44</v>
      </c>
      <c r="B223" t="s">
        <v>49</v>
      </c>
      <c r="C223">
        <v>-24.984030000000001</v>
      </c>
      <c r="D223">
        <v>-53.468789999999998</v>
      </c>
      <c r="E223">
        <v>514896</v>
      </c>
      <c r="F223">
        <v>31800</v>
      </c>
      <c r="G223" t="s">
        <v>14</v>
      </c>
      <c r="H223" t="s">
        <v>20</v>
      </c>
    </row>
    <row r="224" spans="1:8" x14ac:dyDescent="0.25">
      <c r="A224" t="s">
        <v>44</v>
      </c>
      <c r="B224" t="s">
        <v>45</v>
      </c>
      <c r="C224">
        <v>-22.368849999999998</v>
      </c>
      <c r="D224">
        <v>-54.801079999999999</v>
      </c>
      <c r="E224">
        <v>110552</v>
      </c>
      <c r="F224">
        <v>218780</v>
      </c>
      <c r="G224" t="s">
        <v>14</v>
      </c>
      <c r="H224" t="s">
        <v>14</v>
      </c>
    </row>
    <row r="225" spans="1:8" x14ac:dyDescent="0.25">
      <c r="A225" t="s">
        <v>44</v>
      </c>
      <c r="B225" t="s">
        <v>45</v>
      </c>
      <c r="C225">
        <v>-22.220690000000001</v>
      </c>
      <c r="D225">
        <v>-54.718330000000002</v>
      </c>
      <c r="E225">
        <v>103052</v>
      </c>
      <c r="F225">
        <v>162740</v>
      </c>
      <c r="G225" t="s">
        <v>14</v>
      </c>
      <c r="H225" t="s">
        <v>14</v>
      </c>
    </row>
    <row r="226" spans="1:8" x14ac:dyDescent="0.25">
      <c r="A226" t="s">
        <v>44</v>
      </c>
      <c r="B226" t="s">
        <v>45</v>
      </c>
      <c r="C226">
        <v>-22.20974</v>
      </c>
      <c r="D226">
        <v>-54.860210000000002</v>
      </c>
      <c r="E226">
        <v>95933</v>
      </c>
      <c r="F226">
        <v>51900</v>
      </c>
      <c r="G226" t="s">
        <v>14</v>
      </c>
      <c r="H226" t="s">
        <v>14</v>
      </c>
    </row>
    <row r="227" spans="1:8" x14ac:dyDescent="0.25">
      <c r="A227" t="s">
        <v>44</v>
      </c>
      <c r="B227" t="s">
        <v>43</v>
      </c>
      <c r="C227">
        <v>-17.908609999999999</v>
      </c>
      <c r="D227">
        <v>-51.682360000000003</v>
      </c>
      <c r="E227">
        <v>693622</v>
      </c>
      <c r="F227">
        <v>141860</v>
      </c>
      <c r="G227" t="s">
        <v>14</v>
      </c>
      <c r="H227" t="s">
        <v>11</v>
      </c>
    </row>
    <row r="228" spans="1:8" x14ac:dyDescent="0.25">
      <c r="A228" t="s">
        <v>44</v>
      </c>
      <c r="B228" t="s">
        <v>43</v>
      </c>
      <c r="C228">
        <v>-17.906980000000001</v>
      </c>
      <c r="D228">
        <v>-51.678089999999997</v>
      </c>
      <c r="E228">
        <v>694136</v>
      </c>
      <c r="F228">
        <v>97580</v>
      </c>
      <c r="G228" t="s">
        <v>14</v>
      </c>
      <c r="H228" t="s">
        <v>11</v>
      </c>
    </row>
    <row r="229" spans="1:8" x14ac:dyDescent="0.25">
      <c r="A229" t="s">
        <v>44</v>
      </c>
      <c r="B229" t="s">
        <v>43</v>
      </c>
      <c r="C229">
        <v>-17.89123</v>
      </c>
      <c r="D229">
        <v>-51.660429999999998</v>
      </c>
      <c r="E229">
        <v>697575</v>
      </c>
      <c r="F229">
        <v>43970</v>
      </c>
      <c r="G229" t="s">
        <v>14</v>
      </c>
      <c r="H229" t="s">
        <v>11</v>
      </c>
    </row>
    <row r="230" spans="1:8" x14ac:dyDescent="0.25">
      <c r="A230" t="s">
        <v>44</v>
      </c>
      <c r="B230" t="s">
        <v>44</v>
      </c>
      <c r="C230">
        <v>-21.77366</v>
      </c>
      <c r="D230">
        <v>-54.958689999999997</v>
      </c>
      <c r="E230">
        <v>30983</v>
      </c>
      <c r="F230">
        <v>214910</v>
      </c>
      <c r="G230" t="s">
        <v>14</v>
      </c>
      <c r="H230" t="s">
        <v>14</v>
      </c>
    </row>
    <row r="231" spans="1:8" x14ac:dyDescent="0.25">
      <c r="A231" t="s">
        <v>44</v>
      </c>
      <c r="B231" t="s">
        <v>44</v>
      </c>
      <c r="C231">
        <v>-21.618272999999999</v>
      </c>
      <c r="D231">
        <v>-55.448493999999997</v>
      </c>
      <c r="E231">
        <v>33631</v>
      </c>
      <c r="F231">
        <v>100520</v>
      </c>
      <c r="G231" t="s">
        <v>14</v>
      </c>
      <c r="H231" t="s">
        <v>14</v>
      </c>
    </row>
    <row r="232" spans="1:8" x14ac:dyDescent="0.25">
      <c r="A232" t="s">
        <v>44</v>
      </c>
      <c r="B232" t="s">
        <v>44</v>
      </c>
      <c r="C232">
        <v>-21.611305999999999</v>
      </c>
      <c r="D232">
        <v>-55.178969000000002</v>
      </c>
      <c r="E232">
        <v>1505</v>
      </c>
      <c r="F232">
        <v>55700</v>
      </c>
      <c r="G232" t="s">
        <v>14</v>
      </c>
      <c r="H232" t="s">
        <v>14</v>
      </c>
    </row>
    <row r="233" spans="1:8" x14ac:dyDescent="0.25">
      <c r="A233" t="s">
        <v>44</v>
      </c>
      <c r="B233" t="s">
        <v>40</v>
      </c>
      <c r="C233">
        <v>-13.77923</v>
      </c>
      <c r="D233">
        <v>-56.053100000000001</v>
      </c>
      <c r="E233">
        <v>1125992</v>
      </c>
      <c r="F233">
        <v>208070</v>
      </c>
      <c r="G233" t="s">
        <v>14</v>
      </c>
      <c r="H233" t="s">
        <v>5</v>
      </c>
    </row>
    <row r="234" spans="1:8" x14ac:dyDescent="0.25">
      <c r="A234" t="s">
        <v>44</v>
      </c>
      <c r="B234" t="s">
        <v>40</v>
      </c>
      <c r="C234">
        <v>-13.73663</v>
      </c>
      <c r="D234">
        <v>-56.052120000000002</v>
      </c>
      <c r="E234">
        <v>1128963</v>
      </c>
      <c r="F234">
        <v>115020</v>
      </c>
      <c r="G234" t="s">
        <v>14</v>
      </c>
      <c r="H234" t="s">
        <v>5</v>
      </c>
    </row>
    <row r="235" spans="1:8" x14ac:dyDescent="0.25">
      <c r="A235" t="s">
        <v>44</v>
      </c>
      <c r="B235" t="s">
        <v>40</v>
      </c>
      <c r="C235">
        <v>-13.53487</v>
      </c>
      <c r="D235">
        <v>-55.847610000000003</v>
      </c>
      <c r="E235">
        <v>1138289</v>
      </c>
      <c r="F235">
        <v>60000</v>
      </c>
      <c r="G235" t="s">
        <v>14</v>
      </c>
      <c r="H235" t="s">
        <v>5</v>
      </c>
    </row>
    <row r="236" spans="1:8" x14ac:dyDescent="0.25">
      <c r="A236" t="s">
        <v>44</v>
      </c>
      <c r="B236" t="s">
        <v>39</v>
      </c>
      <c r="C236">
        <v>-13.038539999999999</v>
      </c>
      <c r="D236">
        <v>-55.297849999999997</v>
      </c>
      <c r="E236">
        <v>1177911</v>
      </c>
      <c r="F236">
        <v>260000</v>
      </c>
      <c r="G236" t="s">
        <v>14</v>
      </c>
      <c r="H236" t="s">
        <v>5</v>
      </c>
    </row>
    <row r="237" spans="1:8" x14ac:dyDescent="0.25">
      <c r="A237" t="s">
        <v>44</v>
      </c>
      <c r="B237" t="s">
        <v>39</v>
      </c>
      <c r="C237">
        <v>-13.608549999999999</v>
      </c>
      <c r="D237">
        <v>-54.80903</v>
      </c>
      <c r="E237">
        <v>1148298</v>
      </c>
      <c r="F237">
        <v>95890</v>
      </c>
      <c r="G237" t="s">
        <v>14</v>
      </c>
      <c r="H237" t="s">
        <v>5</v>
      </c>
    </row>
    <row r="238" spans="1:8" x14ac:dyDescent="0.25">
      <c r="A238" t="s">
        <v>44</v>
      </c>
      <c r="B238" t="s">
        <v>39</v>
      </c>
      <c r="C238">
        <v>-12.7453</v>
      </c>
      <c r="D238">
        <v>-54.437899999999999</v>
      </c>
      <c r="E238">
        <v>1183094</v>
      </c>
      <c r="F238">
        <v>59120</v>
      </c>
      <c r="G238" t="s">
        <v>14</v>
      </c>
      <c r="H238" t="s">
        <v>5</v>
      </c>
    </row>
    <row r="239" spans="1:8" x14ac:dyDescent="0.25">
      <c r="A239" t="s">
        <v>44</v>
      </c>
      <c r="B239" t="s">
        <v>46</v>
      </c>
      <c r="C239">
        <v>-18.673169999999999</v>
      </c>
      <c r="D239">
        <v>-46.544269999999997</v>
      </c>
      <c r="E239">
        <v>1137477</v>
      </c>
      <c r="F239">
        <v>40470</v>
      </c>
      <c r="G239" t="s">
        <v>14</v>
      </c>
      <c r="H239" t="s">
        <v>17</v>
      </c>
    </row>
    <row r="240" spans="1:8" x14ac:dyDescent="0.25">
      <c r="A240" t="s">
        <v>44</v>
      </c>
      <c r="B240" t="s">
        <v>46</v>
      </c>
      <c r="C240">
        <v>-18.736599999999999</v>
      </c>
      <c r="D240">
        <v>-46.668700000000001</v>
      </c>
      <c r="E240">
        <v>1124047</v>
      </c>
      <c r="F240">
        <v>33080</v>
      </c>
      <c r="G240" t="s">
        <v>14</v>
      </c>
      <c r="H240" t="s">
        <v>17</v>
      </c>
    </row>
    <row r="241" spans="1:8" x14ac:dyDescent="0.25">
      <c r="A241" t="s">
        <v>44</v>
      </c>
      <c r="B241" t="s">
        <v>46</v>
      </c>
      <c r="C241">
        <v>-18.628119999999999</v>
      </c>
      <c r="D241">
        <v>-46.31335</v>
      </c>
      <c r="E241">
        <v>1161685</v>
      </c>
      <c r="F241">
        <v>27344</v>
      </c>
      <c r="G241" t="s">
        <v>14</v>
      </c>
      <c r="H241" t="s">
        <v>17</v>
      </c>
    </row>
    <row r="242" spans="1:8" x14ac:dyDescent="0.25">
      <c r="A242" t="s">
        <v>44</v>
      </c>
      <c r="B242" t="s">
        <v>42</v>
      </c>
      <c r="C242">
        <v>-17.819027999999999</v>
      </c>
      <c r="D242">
        <v>-50.958610999999998</v>
      </c>
      <c r="E242">
        <v>779237</v>
      </c>
      <c r="F242">
        <v>120450</v>
      </c>
      <c r="G242" t="s">
        <v>14</v>
      </c>
      <c r="H242" t="s">
        <v>11</v>
      </c>
    </row>
    <row r="243" spans="1:8" x14ac:dyDescent="0.25">
      <c r="A243" t="s">
        <v>44</v>
      </c>
      <c r="B243" t="s">
        <v>42</v>
      </c>
      <c r="C243">
        <v>-17.823459</v>
      </c>
      <c r="D243">
        <v>-50.962704000000002</v>
      </c>
      <c r="E243">
        <v>777334</v>
      </c>
      <c r="F243">
        <v>115790</v>
      </c>
      <c r="G243" t="s">
        <v>14</v>
      </c>
      <c r="H243" t="s">
        <v>11</v>
      </c>
    </row>
    <row r="244" spans="1:8" x14ac:dyDescent="0.25">
      <c r="A244" t="s">
        <v>44</v>
      </c>
      <c r="B244" t="s">
        <v>42</v>
      </c>
      <c r="C244">
        <v>-17.246459999999999</v>
      </c>
      <c r="D244">
        <v>-51.000549999999997</v>
      </c>
      <c r="E244">
        <v>863760</v>
      </c>
      <c r="F244">
        <v>63610</v>
      </c>
      <c r="G244" t="s">
        <v>14</v>
      </c>
      <c r="H244" t="s">
        <v>11</v>
      </c>
    </row>
    <row r="245" spans="1:8" x14ac:dyDescent="0.25">
      <c r="A245" t="s">
        <v>44</v>
      </c>
      <c r="B245" t="s">
        <v>38</v>
      </c>
      <c r="C245">
        <v>-12.32408</v>
      </c>
      <c r="D245">
        <v>-55.583390000000001</v>
      </c>
      <c r="E245">
        <v>1268722</v>
      </c>
      <c r="F245">
        <v>198640</v>
      </c>
      <c r="G245" t="s">
        <v>14</v>
      </c>
      <c r="H245" t="s">
        <v>5</v>
      </c>
    </row>
    <row r="246" spans="1:8" x14ac:dyDescent="0.25">
      <c r="A246" t="s">
        <v>44</v>
      </c>
      <c r="B246" t="s">
        <v>38</v>
      </c>
      <c r="C246">
        <v>-12.556616</v>
      </c>
      <c r="D246">
        <v>-55.715366000000003</v>
      </c>
      <c r="E246">
        <v>1239015</v>
      </c>
      <c r="F246">
        <v>122754</v>
      </c>
      <c r="G246" t="s">
        <v>14</v>
      </c>
      <c r="H246" t="s">
        <v>5</v>
      </c>
    </row>
    <row r="247" spans="1:8" x14ac:dyDescent="0.25">
      <c r="A247" t="s">
        <v>44</v>
      </c>
      <c r="B247" t="s">
        <v>38</v>
      </c>
      <c r="C247">
        <v>-12.313000000000001</v>
      </c>
      <c r="D247">
        <v>-55.584850000000003</v>
      </c>
      <c r="E247">
        <v>1270478</v>
      </c>
      <c r="F247">
        <v>73420</v>
      </c>
      <c r="G247" t="s">
        <v>14</v>
      </c>
      <c r="H247" t="s">
        <v>5</v>
      </c>
    </row>
    <row r="248" spans="1:8" x14ac:dyDescent="0.25">
      <c r="A248" t="s">
        <v>44</v>
      </c>
      <c r="B248" t="s">
        <v>48</v>
      </c>
      <c r="C248">
        <v>-24.75216</v>
      </c>
      <c r="D248">
        <v>-53.73292</v>
      </c>
      <c r="E248">
        <v>465444</v>
      </c>
      <c r="F248">
        <v>54000</v>
      </c>
      <c r="G248" t="s">
        <v>14</v>
      </c>
      <c r="H248" t="s">
        <v>20</v>
      </c>
    </row>
    <row r="249" spans="1:8" x14ac:dyDescent="0.25">
      <c r="A249" t="s">
        <v>44</v>
      </c>
      <c r="B249" t="s">
        <v>48</v>
      </c>
      <c r="C249">
        <v>-24.725940000000001</v>
      </c>
      <c r="D249">
        <v>-53.684019999999997</v>
      </c>
      <c r="E249">
        <v>465649</v>
      </c>
      <c r="F249">
        <v>51170</v>
      </c>
      <c r="G249" t="s">
        <v>14</v>
      </c>
      <c r="H249" t="s">
        <v>20</v>
      </c>
    </row>
    <row r="250" spans="1:8" x14ac:dyDescent="0.25">
      <c r="A250" t="s">
        <v>44</v>
      </c>
      <c r="B250" t="s">
        <v>48</v>
      </c>
      <c r="C250">
        <v>-24.67643</v>
      </c>
      <c r="D250">
        <v>-53.798819999999999</v>
      </c>
      <c r="E250">
        <v>451594</v>
      </c>
      <c r="F250">
        <v>47700</v>
      </c>
      <c r="G250" t="s">
        <v>14</v>
      </c>
      <c r="H250" t="s">
        <v>20</v>
      </c>
    </row>
    <row r="251" spans="1:8" x14ac:dyDescent="0.25">
      <c r="A251" t="s">
        <v>44</v>
      </c>
      <c r="B251" t="s">
        <v>47</v>
      </c>
      <c r="C251">
        <v>-18.841950000000001</v>
      </c>
      <c r="D251">
        <v>-48.289589999999997</v>
      </c>
      <c r="E251">
        <v>930462</v>
      </c>
      <c r="F251">
        <v>231360</v>
      </c>
      <c r="G251" t="s">
        <v>14</v>
      </c>
      <c r="H251" t="s">
        <v>17</v>
      </c>
    </row>
    <row r="252" spans="1:8" x14ac:dyDescent="0.25">
      <c r="A252" t="s">
        <v>44</v>
      </c>
      <c r="B252" t="s">
        <v>47</v>
      </c>
      <c r="C252">
        <v>-18.84451</v>
      </c>
      <c r="D252">
        <v>-48.287599999999998</v>
      </c>
      <c r="E252">
        <v>930068</v>
      </c>
      <c r="F252">
        <v>125280</v>
      </c>
      <c r="G252" t="s">
        <v>14</v>
      </c>
      <c r="H252" t="s">
        <v>17</v>
      </c>
    </row>
    <row r="253" spans="1:8" x14ac:dyDescent="0.25">
      <c r="A253" t="s">
        <v>44</v>
      </c>
      <c r="B253" t="s">
        <v>47</v>
      </c>
      <c r="C253">
        <v>-18.849430000000002</v>
      </c>
      <c r="D253">
        <v>-48.283250000000002</v>
      </c>
      <c r="E253">
        <v>931719</v>
      </c>
      <c r="F253">
        <v>74870</v>
      </c>
      <c r="G253" t="s">
        <v>14</v>
      </c>
      <c r="H253" t="s">
        <v>17</v>
      </c>
    </row>
    <row r="254" spans="1:8" x14ac:dyDescent="0.25">
      <c r="A254" t="s">
        <v>45</v>
      </c>
      <c r="B254" t="s">
        <v>41</v>
      </c>
      <c r="C254">
        <v>-14.317221999999999</v>
      </c>
      <c r="D254">
        <v>-57.956111</v>
      </c>
      <c r="E254">
        <v>1243721</v>
      </c>
      <c r="F254">
        <v>153860</v>
      </c>
      <c r="G254" t="s">
        <v>14</v>
      </c>
      <c r="H254" t="s">
        <v>5</v>
      </c>
    </row>
    <row r="255" spans="1:8" x14ac:dyDescent="0.25">
      <c r="A255" t="s">
        <v>45</v>
      </c>
      <c r="B255" t="s">
        <v>41</v>
      </c>
      <c r="C255">
        <v>-13.7864</v>
      </c>
      <c r="D255">
        <v>-57.844099999999997</v>
      </c>
      <c r="E255">
        <v>1318221</v>
      </c>
      <c r="F255">
        <v>108640</v>
      </c>
      <c r="G255" t="s">
        <v>14</v>
      </c>
      <c r="H255" t="s">
        <v>5</v>
      </c>
    </row>
    <row r="256" spans="1:8" x14ac:dyDescent="0.25">
      <c r="A256" t="s">
        <v>45</v>
      </c>
      <c r="B256" t="s">
        <v>41</v>
      </c>
      <c r="C256">
        <v>-14.31831</v>
      </c>
      <c r="D256">
        <v>-57.957206999999997</v>
      </c>
      <c r="E256">
        <v>1243492</v>
      </c>
      <c r="F256">
        <v>38760</v>
      </c>
      <c r="G256" t="s">
        <v>14</v>
      </c>
      <c r="H256" t="s">
        <v>5</v>
      </c>
    </row>
    <row r="257" spans="1:8" x14ac:dyDescent="0.25">
      <c r="A257" t="s">
        <v>45</v>
      </c>
      <c r="B257" t="s">
        <v>49</v>
      </c>
      <c r="C257">
        <v>-24.9941</v>
      </c>
      <c r="D257">
        <v>-53.316200000000002</v>
      </c>
      <c r="E257">
        <v>426526</v>
      </c>
      <c r="F257">
        <v>126290</v>
      </c>
      <c r="G257" t="s">
        <v>14</v>
      </c>
      <c r="H257" t="s">
        <v>20</v>
      </c>
    </row>
    <row r="258" spans="1:8" x14ac:dyDescent="0.25">
      <c r="A258" t="s">
        <v>45</v>
      </c>
      <c r="B258" t="s">
        <v>49</v>
      </c>
      <c r="C258">
        <v>-24.992909999999998</v>
      </c>
      <c r="D258">
        <v>-53.325949999999999</v>
      </c>
      <c r="E258">
        <v>425117</v>
      </c>
      <c r="F258">
        <v>70760</v>
      </c>
      <c r="G258" t="s">
        <v>14</v>
      </c>
      <c r="H258" t="s">
        <v>20</v>
      </c>
    </row>
    <row r="259" spans="1:8" x14ac:dyDescent="0.25">
      <c r="A259" t="s">
        <v>45</v>
      </c>
      <c r="B259" t="s">
        <v>49</v>
      </c>
      <c r="C259">
        <v>-24.984030000000001</v>
      </c>
      <c r="D259">
        <v>-53.468789999999998</v>
      </c>
      <c r="E259">
        <v>422554</v>
      </c>
      <c r="F259">
        <v>31800</v>
      </c>
      <c r="G259" t="s">
        <v>14</v>
      </c>
      <c r="H259" t="s">
        <v>20</v>
      </c>
    </row>
    <row r="260" spans="1:8" x14ac:dyDescent="0.25">
      <c r="A260" t="s">
        <v>45</v>
      </c>
      <c r="B260" t="s">
        <v>45</v>
      </c>
      <c r="C260">
        <v>-22.368849999999998</v>
      </c>
      <c r="D260">
        <v>-54.801079999999999</v>
      </c>
      <c r="E260">
        <v>18163</v>
      </c>
      <c r="F260">
        <v>218780</v>
      </c>
      <c r="G260" t="s">
        <v>14</v>
      </c>
      <c r="H260" t="s">
        <v>14</v>
      </c>
    </row>
    <row r="261" spans="1:8" x14ac:dyDescent="0.25">
      <c r="A261" t="s">
        <v>45</v>
      </c>
      <c r="B261" t="s">
        <v>45</v>
      </c>
      <c r="C261">
        <v>-22.220690000000001</v>
      </c>
      <c r="D261">
        <v>-54.718330000000002</v>
      </c>
      <c r="E261">
        <v>11534</v>
      </c>
      <c r="F261">
        <v>162740</v>
      </c>
      <c r="G261" t="s">
        <v>14</v>
      </c>
      <c r="H261" t="s">
        <v>14</v>
      </c>
    </row>
    <row r="262" spans="1:8" x14ac:dyDescent="0.25">
      <c r="A262" t="s">
        <v>45</v>
      </c>
      <c r="B262" t="s">
        <v>45</v>
      </c>
      <c r="C262">
        <v>-22.20974</v>
      </c>
      <c r="D262">
        <v>-54.860210000000002</v>
      </c>
      <c r="E262">
        <v>6255</v>
      </c>
      <c r="F262">
        <v>51900</v>
      </c>
      <c r="G262" t="s">
        <v>14</v>
      </c>
      <c r="H262" t="s">
        <v>14</v>
      </c>
    </row>
    <row r="263" spans="1:8" x14ac:dyDescent="0.25">
      <c r="A263" t="s">
        <v>45</v>
      </c>
      <c r="B263" t="s">
        <v>43</v>
      </c>
      <c r="C263">
        <v>-17.908609999999999</v>
      </c>
      <c r="D263">
        <v>-51.682360000000003</v>
      </c>
      <c r="E263">
        <v>748389</v>
      </c>
      <c r="F263">
        <v>141860</v>
      </c>
      <c r="G263" t="s">
        <v>14</v>
      </c>
      <c r="H263" t="s">
        <v>11</v>
      </c>
    </row>
    <row r="264" spans="1:8" x14ac:dyDescent="0.25">
      <c r="A264" t="s">
        <v>45</v>
      </c>
      <c r="B264" t="s">
        <v>43</v>
      </c>
      <c r="C264">
        <v>-17.906980000000001</v>
      </c>
      <c r="D264">
        <v>-51.678089999999997</v>
      </c>
      <c r="E264">
        <v>748903</v>
      </c>
      <c r="F264">
        <v>97580</v>
      </c>
      <c r="G264" t="s">
        <v>14</v>
      </c>
      <c r="H264" t="s">
        <v>11</v>
      </c>
    </row>
    <row r="265" spans="1:8" x14ac:dyDescent="0.25">
      <c r="A265" t="s">
        <v>45</v>
      </c>
      <c r="B265" t="s">
        <v>43</v>
      </c>
      <c r="C265">
        <v>-17.89123</v>
      </c>
      <c r="D265">
        <v>-51.660429999999998</v>
      </c>
      <c r="E265">
        <v>752342</v>
      </c>
      <c r="F265">
        <v>43970</v>
      </c>
      <c r="G265" t="s">
        <v>14</v>
      </c>
      <c r="H265" t="s">
        <v>11</v>
      </c>
    </row>
    <row r="266" spans="1:8" x14ac:dyDescent="0.25">
      <c r="A266" t="s">
        <v>45</v>
      </c>
      <c r="B266" t="s">
        <v>44</v>
      </c>
      <c r="C266">
        <v>-21.77366</v>
      </c>
      <c r="D266">
        <v>-54.958689999999997</v>
      </c>
      <c r="E266">
        <v>66544</v>
      </c>
      <c r="F266">
        <v>214910</v>
      </c>
      <c r="G266" t="s">
        <v>14</v>
      </c>
      <c r="H266" t="s">
        <v>14</v>
      </c>
    </row>
    <row r="267" spans="1:8" x14ac:dyDescent="0.25">
      <c r="A267" t="s">
        <v>45</v>
      </c>
      <c r="B267" t="s">
        <v>44</v>
      </c>
      <c r="C267">
        <v>-21.618272999999999</v>
      </c>
      <c r="D267">
        <v>-55.448493999999997</v>
      </c>
      <c r="E267">
        <v>122898</v>
      </c>
      <c r="F267">
        <v>100520</v>
      </c>
      <c r="G267" t="s">
        <v>14</v>
      </c>
      <c r="H267" t="s">
        <v>14</v>
      </c>
    </row>
    <row r="268" spans="1:8" x14ac:dyDescent="0.25">
      <c r="A268" t="s">
        <v>45</v>
      </c>
      <c r="B268" t="s">
        <v>44</v>
      </c>
      <c r="C268">
        <v>-21.611305999999999</v>
      </c>
      <c r="D268">
        <v>-55.178969000000002</v>
      </c>
      <c r="E268">
        <v>95088</v>
      </c>
      <c r="F268">
        <v>55700</v>
      </c>
      <c r="G268" t="s">
        <v>14</v>
      </c>
      <c r="H268" t="s">
        <v>14</v>
      </c>
    </row>
    <row r="269" spans="1:8" x14ac:dyDescent="0.25">
      <c r="A269" t="s">
        <v>45</v>
      </c>
      <c r="B269" t="s">
        <v>40</v>
      </c>
      <c r="C269">
        <v>-13.77923</v>
      </c>
      <c r="D269">
        <v>-56.053100000000001</v>
      </c>
      <c r="E269">
        <v>1172718</v>
      </c>
      <c r="F269">
        <v>208070</v>
      </c>
      <c r="G269" t="s">
        <v>14</v>
      </c>
      <c r="H269" t="s">
        <v>5</v>
      </c>
    </row>
    <row r="270" spans="1:8" x14ac:dyDescent="0.25">
      <c r="A270" t="s">
        <v>45</v>
      </c>
      <c r="B270" t="s">
        <v>40</v>
      </c>
      <c r="C270">
        <v>-13.73663</v>
      </c>
      <c r="D270">
        <v>-56.052120000000002</v>
      </c>
      <c r="E270">
        <v>1175689</v>
      </c>
      <c r="F270">
        <v>115020</v>
      </c>
      <c r="G270" t="s">
        <v>14</v>
      </c>
      <c r="H270" t="s">
        <v>5</v>
      </c>
    </row>
    <row r="271" spans="1:8" x14ac:dyDescent="0.25">
      <c r="A271" t="s">
        <v>45</v>
      </c>
      <c r="B271" t="s">
        <v>40</v>
      </c>
      <c r="C271">
        <v>-13.53487</v>
      </c>
      <c r="D271">
        <v>-55.847610000000003</v>
      </c>
      <c r="E271">
        <v>1185015</v>
      </c>
      <c r="F271">
        <v>60000</v>
      </c>
      <c r="G271" t="s">
        <v>14</v>
      </c>
      <c r="H271" t="s">
        <v>5</v>
      </c>
    </row>
    <row r="272" spans="1:8" x14ac:dyDescent="0.25">
      <c r="A272" t="s">
        <v>45</v>
      </c>
      <c r="B272" t="s">
        <v>39</v>
      </c>
      <c r="C272">
        <v>-13.038539999999999</v>
      </c>
      <c r="D272">
        <v>-55.297849999999997</v>
      </c>
      <c r="E272">
        <v>1224637</v>
      </c>
      <c r="F272">
        <v>260000</v>
      </c>
      <c r="G272" t="s">
        <v>14</v>
      </c>
      <c r="H272" t="s">
        <v>5</v>
      </c>
    </row>
    <row r="273" spans="1:8" x14ac:dyDescent="0.25">
      <c r="A273" t="s">
        <v>45</v>
      </c>
      <c r="B273" t="s">
        <v>39</v>
      </c>
      <c r="C273">
        <v>-13.608549999999999</v>
      </c>
      <c r="D273">
        <v>-54.80903</v>
      </c>
      <c r="E273">
        <v>1195024</v>
      </c>
      <c r="F273">
        <v>95890</v>
      </c>
      <c r="G273" t="s">
        <v>14</v>
      </c>
      <c r="H273" t="s">
        <v>5</v>
      </c>
    </row>
    <row r="274" spans="1:8" x14ac:dyDescent="0.25">
      <c r="A274" t="s">
        <v>45</v>
      </c>
      <c r="B274" t="s">
        <v>39</v>
      </c>
      <c r="C274">
        <v>-12.7453</v>
      </c>
      <c r="D274">
        <v>-54.437899999999999</v>
      </c>
      <c r="E274">
        <v>1229820</v>
      </c>
      <c r="F274">
        <v>59120</v>
      </c>
      <c r="G274" t="s">
        <v>14</v>
      </c>
      <c r="H274" t="s">
        <v>5</v>
      </c>
    </row>
    <row r="275" spans="1:8" x14ac:dyDescent="0.25">
      <c r="A275" t="s">
        <v>45</v>
      </c>
      <c r="B275" t="s">
        <v>46</v>
      </c>
      <c r="C275">
        <v>-18.673169999999999</v>
      </c>
      <c r="D275">
        <v>-46.544269999999997</v>
      </c>
      <c r="E275">
        <v>1157202</v>
      </c>
      <c r="F275">
        <v>40470</v>
      </c>
      <c r="G275" t="s">
        <v>14</v>
      </c>
      <c r="H275" t="s">
        <v>17</v>
      </c>
    </row>
    <row r="276" spans="1:8" x14ac:dyDescent="0.25">
      <c r="A276" t="s">
        <v>45</v>
      </c>
      <c r="B276" t="s">
        <v>46</v>
      </c>
      <c r="C276">
        <v>-18.736599999999999</v>
      </c>
      <c r="D276">
        <v>-46.668700000000001</v>
      </c>
      <c r="E276">
        <v>1143772</v>
      </c>
      <c r="F276">
        <v>33080</v>
      </c>
      <c r="G276" t="s">
        <v>14</v>
      </c>
      <c r="H276" t="s">
        <v>17</v>
      </c>
    </row>
    <row r="277" spans="1:8" x14ac:dyDescent="0.25">
      <c r="A277" t="s">
        <v>45</v>
      </c>
      <c r="B277" t="s">
        <v>46</v>
      </c>
      <c r="C277">
        <v>-18.628119999999999</v>
      </c>
      <c r="D277">
        <v>-46.31335</v>
      </c>
      <c r="E277">
        <v>1181410</v>
      </c>
      <c r="F277">
        <v>27344</v>
      </c>
      <c r="G277" t="s">
        <v>14</v>
      </c>
      <c r="H277" t="s">
        <v>17</v>
      </c>
    </row>
    <row r="278" spans="1:8" x14ac:dyDescent="0.25">
      <c r="A278" t="s">
        <v>45</v>
      </c>
      <c r="B278" t="s">
        <v>42</v>
      </c>
      <c r="C278">
        <v>-17.819027999999999</v>
      </c>
      <c r="D278">
        <v>-50.958610999999998</v>
      </c>
      <c r="E278">
        <v>834004</v>
      </c>
      <c r="F278">
        <v>120450</v>
      </c>
      <c r="G278" t="s">
        <v>14</v>
      </c>
      <c r="H278" t="s">
        <v>11</v>
      </c>
    </row>
    <row r="279" spans="1:8" x14ac:dyDescent="0.25">
      <c r="A279" t="s">
        <v>45</v>
      </c>
      <c r="B279" t="s">
        <v>42</v>
      </c>
      <c r="C279">
        <v>-17.823459</v>
      </c>
      <c r="D279">
        <v>-50.962704000000002</v>
      </c>
      <c r="E279">
        <v>832101</v>
      </c>
      <c r="F279">
        <v>115790</v>
      </c>
      <c r="G279" t="s">
        <v>14</v>
      </c>
      <c r="H279" t="s">
        <v>11</v>
      </c>
    </row>
    <row r="280" spans="1:8" x14ac:dyDescent="0.25">
      <c r="A280" t="s">
        <v>45</v>
      </c>
      <c r="B280" t="s">
        <v>42</v>
      </c>
      <c r="C280">
        <v>-17.246459999999999</v>
      </c>
      <c r="D280">
        <v>-51.000549999999997</v>
      </c>
      <c r="E280">
        <v>918526</v>
      </c>
      <c r="F280">
        <v>63610</v>
      </c>
      <c r="G280" t="s">
        <v>14</v>
      </c>
      <c r="H280" t="s">
        <v>11</v>
      </c>
    </row>
    <row r="281" spans="1:8" x14ac:dyDescent="0.25">
      <c r="A281" t="s">
        <v>45</v>
      </c>
      <c r="B281" t="s">
        <v>38</v>
      </c>
      <c r="C281">
        <v>-12.32408</v>
      </c>
      <c r="D281">
        <v>-55.583390000000001</v>
      </c>
      <c r="E281">
        <v>1315447</v>
      </c>
      <c r="F281">
        <v>198640</v>
      </c>
      <c r="G281" t="s">
        <v>14</v>
      </c>
      <c r="H281" t="s">
        <v>5</v>
      </c>
    </row>
    <row r="282" spans="1:8" x14ac:dyDescent="0.25">
      <c r="A282" t="s">
        <v>45</v>
      </c>
      <c r="B282" t="s">
        <v>38</v>
      </c>
      <c r="C282">
        <v>-12.556616</v>
      </c>
      <c r="D282">
        <v>-55.715366000000003</v>
      </c>
      <c r="E282">
        <v>1285741</v>
      </c>
      <c r="F282">
        <v>122754</v>
      </c>
      <c r="G282" t="s">
        <v>14</v>
      </c>
      <c r="H282" t="s">
        <v>5</v>
      </c>
    </row>
    <row r="283" spans="1:8" x14ac:dyDescent="0.25">
      <c r="A283" t="s">
        <v>45</v>
      </c>
      <c r="B283" t="s">
        <v>38</v>
      </c>
      <c r="C283">
        <v>-12.313000000000001</v>
      </c>
      <c r="D283">
        <v>-55.584850000000003</v>
      </c>
      <c r="E283">
        <v>1317204</v>
      </c>
      <c r="F283">
        <v>73420</v>
      </c>
      <c r="G283" t="s">
        <v>14</v>
      </c>
      <c r="H283" t="s">
        <v>5</v>
      </c>
    </row>
    <row r="284" spans="1:8" x14ac:dyDescent="0.25">
      <c r="A284" t="s">
        <v>45</v>
      </c>
      <c r="B284" t="s">
        <v>48</v>
      </c>
      <c r="C284">
        <v>-24.75216</v>
      </c>
      <c r="D284">
        <v>-53.73292</v>
      </c>
      <c r="E284">
        <v>373055</v>
      </c>
      <c r="F284">
        <v>54000</v>
      </c>
      <c r="G284" t="s">
        <v>14</v>
      </c>
      <c r="H284" t="s">
        <v>20</v>
      </c>
    </row>
    <row r="285" spans="1:8" x14ac:dyDescent="0.25">
      <c r="A285" t="s">
        <v>45</v>
      </c>
      <c r="B285" t="s">
        <v>48</v>
      </c>
      <c r="C285">
        <v>-24.725940000000001</v>
      </c>
      <c r="D285">
        <v>-53.684019999999997</v>
      </c>
      <c r="E285">
        <v>373260</v>
      </c>
      <c r="F285">
        <v>51170</v>
      </c>
      <c r="G285" t="s">
        <v>14</v>
      </c>
      <c r="H285" t="s">
        <v>20</v>
      </c>
    </row>
    <row r="286" spans="1:8" x14ac:dyDescent="0.25">
      <c r="A286" t="s">
        <v>45</v>
      </c>
      <c r="B286" t="s">
        <v>48</v>
      </c>
      <c r="C286">
        <v>-24.67643</v>
      </c>
      <c r="D286">
        <v>-53.798819999999999</v>
      </c>
      <c r="E286">
        <v>359204</v>
      </c>
      <c r="F286">
        <v>47700</v>
      </c>
      <c r="G286" t="s">
        <v>14</v>
      </c>
      <c r="H286" t="s">
        <v>20</v>
      </c>
    </row>
    <row r="287" spans="1:8" x14ac:dyDescent="0.25">
      <c r="A287" t="s">
        <v>45</v>
      </c>
      <c r="B287" t="s">
        <v>47</v>
      </c>
      <c r="C287">
        <v>-18.841950000000001</v>
      </c>
      <c r="D287">
        <v>-48.289589999999997</v>
      </c>
      <c r="E287">
        <v>950187</v>
      </c>
      <c r="F287">
        <v>231360</v>
      </c>
      <c r="G287" t="s">
        <v>14</v>
      </c>
      <c r="H287" t="s">
        <v>17</v>
      </c>
    </row>
    <row r="288" spans="1:8" x14ac:dyDescent="0.25">
      <c r="A288" t="s">
        <v>45</v>
      </c>
      <c r="B288" t="s">
        <v>47</v>
      </c>
      <c r="C288">
        <v>-18.84451</v>
      </c>
      <c r="D288">
        <v>-48.287599999999998</v>
      </c>
      <c r="E288">
        <v>949793</v>
      </c>
      <c r="F288">
        <v>125280</v>
      </c>
      <c r="G288" t="s">
        <v>14</v>
      </c>
      <c r="H288" t="s">
        <v>17</v>
      </c>
    </row>
    <row r="289" spans="1:8" x14ac:dyDescent="0.25">
      <c r="A289" t="s">
        <v>45</v>
      </c>
      <c r="B289" t="s">
        <v>47</v>
      </c>
      <c r="C289">
        <v>-18.849430000000002</v>
      </c>
      <c r="D289">
        <v>-48.283250000000002</v>
      </c>
      <c r="E289">
        <v>951444</v>
      </c>
      <c r="F289">
        <v>74870</v>
      </c>
      <c r="G289" t="s">
        <v>14</v>
      </c>
      <c r="H289" t="s">
        <v>17</v>
      </c>
    </row>
    <row r="290" spans="1:8" x14ac:dyDescent="0.25">
      <c r="A290" t="s">
        <v>46</v>
      </c>
      <c r="B290" t="s">
        <v>41</v>
      </c>
      <c r="C290">
        <v>-14.317221999999999</v>
      </c>
      <c r="D290">
        <v>-57.956111</v>
      </c>
      <c r="E290">
        <v>1564509</v>
      </c>
      <c r="F290">
        <v>153860</v>
      </c>
      <c r="G290" t="s">
        <v>17</v>
      </c>
      <c r="H290" t="s">
        <v>5</v>
      </c>
    </row>
    <row r="291" spans="1:8" x14ac:dyDescent="0.25">
      <c r="A291" t="s">
        <v>46</v>
      </c>
      <c r="B291" t="s">
        <v>41</v>
      </c>
      <c r="C291">
        <v>-13.7864</v>
      </c>
      <c r="D291">
        <v>-57.844099999999997</v>
      </c>
      <c r="E291">
        <v>1639009</v>
      </c>
      <c r="F291">
        <v>108640</v>
      </c>
      <c r="G291" t="s">
        <v>17</v>
      </c>
      <c r="H291" t="s">
        <v>5</v>
      </c>
    </row>
    <row r="292" spans="1:8" x14ac:dyDescent="0.25">
      <c r="A292" t="s">
        <v>46</v>
      </c>
      <c r="B292" t="s">
        <v>41</v>
      </c>
      <c r="C292">
        <v>-14.31831</v>
      </c>
      <c r="D292">
        <v>-57.957206999999997</v>
      </c>
      <c r="E292">
        <v>1564280</v>
      </c>
      <c r="F292">
        <v>38760</v>
      </c>
      <c r="G292" t="s">
        <v>17</v>
      </c>
      <c r="H292" t="s">
        <v>5</v>
      </c>
    </row>
    <row r="293" spans="1:8" x14ac:dyDescent="0.25">
      <c r="A293" t="s">
        <v>46</v>
      </c>
      <c r="B293" t="s">
        <v>49</v>
      </c>
      <c r="C293">
        <v>-24.9941</v>
      </c>
      <c r="D293">
        <v>-53.316200000000002</v>
      </c>
      <c r="E293">
        <v>1187847</v>
      </c>
      <c r="F293">
        <v>126290</v>
      </c>
      <c r="G293" t="s">
        <v>17</v>
      </c>
      <c r="H293" t="s">
        <v>20</v>
      </c>
    </row>
    <row r="294" spans="1:8" x14ac:dyDescent="0.25">
      <c r="A294" t="s">
        <v>46</v>
      </c>
      <c r="B294" t="s">
        <v>49</v>
      </c>
      <c r="C294">
        <v>-24.992909999999998</v>
      </c>
      <c r="D294">
        <v>-53.325949999999999</v>
      </c>
      <c r="E294">
        <v>1186438</v>
      </c>
      <c r="F294">
        <v>70760</v>
      </c>
      <c r="G294" t="s">
        <v>17</v>
      </c>
      <c r="H294" t="s">
        <v>20</v>
      </c>
    </row>
    <row r="295" spans="1:8" x14ac:dyDescent="0.25">
      <c r="A295" t="s">
        <v>46</v>
      </c>
      <c r="B295" t="s">
        <v>49</v>
      </c>
      <c r="C295">
        <v>-24.984030000000001</v>
      </c>
      <c r="D295">
        <v>-53.468789999999998</v>
      </c>
      <c r="E295">
        <v>1183874</v>
      </c>
      <c r="F295">
        <v>31800</v>
      </c>
      <c r="G295" t="s">
        <v>17</v>
      </c>
      <c r="H295" t="s">
        <v>20</v>
      </c>
    </row>
    <row r="296" spans="1:8" x14ac:dyDescent="0.25">
      <c r="A296" t="s">
        <v>46</v>
      </c>
      <c r="B296" t="s">
        <v>45</v>
      </c>
      <c r="C296">
        <v>-22.368849999999998</v>
      </c>
      <c r="D296">
        <v>-54.801079999999999</v>
      </c>
      <c r="E296">
        <v>1179747</v>
      </c>
      <c r="F296">
        <v>218780</v>
      </c>
      <c r="G296" t="s">
        <v>17</v>
      </c>
      <c r="H296" t="s">
        <v>14</v>
      </c>
    </row>
    <row r="297" spans="1:8" x14ac:dyDescent="0.25">
      <c r="A297" t="s">
        <v>46</v>
      </c>
      <c r="B297" t="s">
        <v>45</v>
      </c>
      <c r="C297">
        <v>-22.220690000000001</v>
      </c>
      <c r="D297">
        <v>-54.718330000000002</v>
      </c>
      <c r="E297">
        <v>1159526</v>
      </c>
      <c r="F297">
        <v>162740</v>
      </c>
      <c r="G297" t="s">
        <v>17</v>
      </c>
      <c r="H297" t="s">
        <v>14</v>
      </c>
    </row>
    <row r="298" spans="1:8" x14ac:dyDescent="0.25">
      <c r="A298" t="s">
        <v>46</v>
      </c>
      <c r="B298" t="s">
        <v>45</v>
      </c>
      <c r="C298">
        <v>-22.20974</v>
      </c>
      <c r="D298">
        <v>-54.860210000000002</v>
      </c>
      <c r="E298">
        <v>1174857</v>
      </c>
      <c r="F298">
        <v>51900</v>
      </c>
      <c r="G298" t="s">
        <v>17</v>
      </c>
      <c r="H298" t="s">
        <v>14</v>
      </c>
    </row>
    <row r="299" spans="1:8" x14ac:dyDescent="0.25">
      <c r="A299" t="s">
        <v>46</v>
      </c>
      <c r="B299" t="s">
        <v>43</v>
      </c>
      <c r="C299">
        <v>-17.908609999999999</v>
      </c>
      <c r="D299">
        <v>-51.682360000000003</v>
      </c>
      <c r="E299">
        <v>637139</v>
      </c>
      <c r="F299">
        <v>141860</v>
      </c>
      <c r="G299" t="s">
        <v>17</v>
      </c>
      <c r="H299" t="s">
        <v>11</v>
      </c>
    </row>
    <row r="300" spans="1:8" x14ac:dyDescent="0.25">
      <c r="A300" t="s">
        <v>46</v>
      </c>
      <c r="B300" t="s">
        <v>43</v>
      </c>
      <c r="C300">
        <v>-17.906980000000001</v>
      </c>
      <c r="D300">
        <v>-51.678089999999997</v>
      </c>
      <c r="E300">
        <v>637653</v>
      </c>
      <c r="F300">
        <v>97580</v>
      </c>
      <c r="G300" t="s">
        <v>17</v>
      </c>
      <c r="H300" t="s">
        <v>11</v>
      </c>
    </row>
    <row r="301" spans="1:8" x14ac:dyDescent="0.25">
      <c r="A301" t="s">
        <v>46</v>
      </c>
      <c r="B301" t="s">
        <v>43</v>
      </c>
      <c r="C301">
        <v>-17.89123</v>
      </c>
      <c r="D301">
        <v>-51.660429999999998</v>
      </c>
      <c r="E301">
        <v>631036</v>
      </c>
      <c r="F301">
        <v>43970</v>
      </c>
      <c r="G301" t="s">
        <v>17</v>
      </c>
      <c r="H301" t="s">
        <v>11</v>
      </c>
    </row>
    <row r="302" spans="1:8" x14ac:dyDescent="0.25">
      <c r="A302" t="s">
        <v>46</v>
      </c>
      <c r="B302" t="s">
        <v>44</v>
      </c>
      <c r="C302">
        <v>-21.77366</v>
      </c>
      <c r="D302">
        <v>-54.958689999999997</v>
      </c>
      <c r="E302">
        <v>1177851</v>
      </c>
      <c r="F302">
        <v>214910</v>
      </c>
      <c r="G302" t="s">
        <v>17</v>
      </c>
      <c r="H302" t="s">
        <v>14</v>
      </c>
    </row>
    <row r="303" spans="1:8" x14ac:dyDescent="0.25">
      <c r="A303" t="s">
        <v>46</v>
      </c>
      <c r="B303" t="s">
        <v>44</v>
      </c>
      <c r="C303">
        <v>-21.618272999999999</v>
      </c>
      <c r="D303">
        <v>-55.448493999999997</v>
      </c>
      <c r="E303">
        <v>1178596</v>
      </c>
      <c r="F303">
        <v>100520</v>
      </c>
      <c r="G303" t="s">
        <v>17</v>
      </c>
      <c r="H303" t="s">
        <v>14</v>
      </c>
    </row>
    <row r="304" spans="1:8" x14ac:dyDescent="0.25">
      <c r="A304" t="s">
        <v>46</v>
      </c>
      <c r="B304" t="s">
        <v>44</v>
      </c>
      <c r="C304">
        <v>-21.611305999999999</v>
      </c>
      <c r="D304">
        <v>-55.178969000000002</v>
      </c>
      <c r="E304">
        <v>1145956</v>
      </c>
      <c r="F304">
        <v>55700</v>
      </c>
      <c r="G304" t="s">
        <v>17</v>
      </c>
      <c r="H304" t="s">
        <v>14</v>
      </c>
    </row>
    <row r="305" spans="1:8" x14ac:dyDescent="0.25">
      <c r="A305" t="s">
        <v>46</v>
      </c>
      <c r="B305" t="s">
        <v>40</v>
      </c>
      <c r="C305">
        <v>-13.77923</v>
      </c>
      <c r="D305">
        <v>-56.053100000000001</v>
      </c>
      <c r="E305">
        <v>1493506</v>
      </c>
      <c r="F305">
        <v>208070</v>
      </c>
      <c r="G305" t="s">
        <v>17</v>
      </c>
      <c r="H305" t="s">
        <v>5</v>
      </c>
    </row>
    <row r="306" spans="1:8" x14ac:dyDescent="0.25">
      <c r="A306" t="s">
        <v>46</v>
      </c>
      <c r="B306" t="s">
        <v>40</v>
      </c>
      <c r="C306">
        <v>-13.73663</v>
      </c>
      <c r="D306">
        <v>-56.052120000000002</v>
      </c>
      <c r="E306">
        <v>1496477</v>
      </c>
      <c r="F306">
        <v>115020</v>
      </c>
      <c r="G306" t="s">
        <v>17</v>
      </c>
      <c r="H306" t="s">
        <v>5</v>
      </c>
    </row>
    <row r="307" spans="1:8" x14ac:dyDescent="0.25">
      <c r="A307" t="s">
        <v>46</v>
      </c>
      <c r="B307" t="s">
        <v>40</v>
      </c>
      <c r="C307">
        <v>-13.53487</v>
      </c>
      <c r="D307">
        <v>-55.847610000000003</v>
      </c>
      <c r="E307">
        <v>1505802</v>
      </c>
      <c r="F307">
        <v>60000</v>
      </c>
      <c r="G307" t="s">
        <v>17</v>
      </c>
      <c r="H307" t="s">
        <v>5</v>
      </c>
    </row>
    <row r="308" spans="1:8" x14ac:dyDescent="0.25">
      <c r="A308" t="s">
        <v>46</v>
      </c>
      <c r="B308" t="s">
        <v>39</v>
      </c>
      <c r="C308">
        <v>-13.038539999999999</v>
      </c>
      <c r="D308">
        <v>-55.297849999999997</v>
      </c>
      <c r="E308">
        <v>1545425</v>
      </c>
      <c r="F308">
        <v>260000</v>
      </c>
      <c r="G308" t="s">
        <v>17</v>
      </c>
      <c r="H308" t="s">
        <v>5</v>
      </c>
    </row>
    <row r="309" spans="1:8" x14ac:dyDescent="0.25">
      <c r="A309" t="s">
        <v>46</v>
      </c>
      <c r="B309" t="s">
        <v>39</v>
      </c>
      <c r="C309">
        <v>-13.608549999999999</v>
      </c>
      <c r="D309">
        <v>-54.80903</v>
      </c>
      <c r="E309">
        <v>1472897</v>
      </c>
      <c r="F309">
        <v>95890</v>
      </c>
      <c r="G309" t="s">
        <v>17</v>
      </c>
      <c r="H309" t="s">
        <v>5</v>
      </c>
    </row>
    <row r="310" spans="1:8" x14ac:dyDescent="0.25">
      <c r="A310" t="s">
        <v>46</v>
      </c>
      <c r="B310" t="s">
        <v>39</v>
      </c>
      <c r="C310">
        <v>-12.7453</v>
      </c>
      <c r="D310">
        <v>-54.437899999999999</v>
      </c>
      <c r="E310">
        <v>1540376</v>
      </c>
      <c r="F310">
        <v>59120</v>
      </c>
      <c r="G310" t="s">
        <v>17</v>
      </c>
      <c r="H310" t="s">
        <v>5</v>
      </c>
    </row>
    <row r="311" spans="1:8" x14ac:dyDescent="0.25">
      <c r="A311" t="s">
        <v>46</v>
      </c>
      <c r="B311" t="s">
        <v>46</v>
      </c>
      <c r="C311">
        <v>-18.673169999999999</v>
      </c>
      <c r="D311">
        <v>-46.544269999999997</v>
      </c>
      <c r="E311">
        <v>16572</v>
      </c>
      <c r="F311">
        <v>40470</v>
      </c>
      <c r="G311" t="s">
        <v>17</v>
      </c>
      <c r="H311" t="s">
        <v>17</v>
      </c>
    </row>
    <row r="312" spans="1:8" x14ac:dyDescent="0.25">
      <c r="A312" t="s">
        <v>46</v>
      </c>
      <c r="B312" t="s">
        <v>46</v>
      </c>
      <c r="C312">
        <v>-18.736599999999999</v>
      </c>
      <c r="D312">
        <v>-46.668700000000001</v>
      </c>
      <c r="E312">
        <v>30207</v>
      </c>
      <c r="F312">
        <v>33080</v>
      </c>
      <c r="G312" t="s">
        <v>17</v>
      </c>
      <c r="H312" t="s">
        <v>17</v>
      </c>
    </row>
    <row r="313" spans="1:8" x14ac:dyDescent="0.25">
      <c r="A313" t="s">
        <v>46</v>
      </c>
      <c r="B313" t="s">
        <v>46</v>
      </c>
      <c r="C313">
        <v>-18.628119999999999</v>
      </c>
      <c r="D313">
        <v>-46.31335</v>
      </c>
      <c r="E313">
        <v>25790</v>
      </c>
      <c r="F313">
        <v>27344</v>
      </c>
      <c r="G313" t="s">
        <v>17</v>
      </c>
      <c r="H313" t="s">
        <v>17</v>
      </c>
    </row>
    <row r="314" spans="1:8" x14ac:dyDescent="0.25">
      <c r="A314" t="s">
        <v>46</v>
      </c>
      <c r="B314" t="s">
        <v>42</v>
      </c>
      <c r="C314">
        <v>-17.819027999999999</v>
      </c>
      <c r="D314">
        <v>-50.958610999999998</v>
      </c>
      <c r="E314">
        <v>556633</v>
      </c>
      <c r="F314">
        <v>120450</v>
      </c>
      <c r="G314" t="s">
        <v>17</v>
      </c>
      <c r="H314" t="s">
        <v>11</v>
      </c>
    </row>
    <row r="315" spans="1:8" x14ac:dyDescent="0.25">
      <c r="A315" t="s">
        <v>46</v>
      </c>
      <c r="B315" t="s">
        <v>42</v>
      </c>
      <c r="C315">
        <v>-17.823459</v>
      </c>
      <c r="D315">
        <v>-50.962704000000002</v>
      </c>
      <c r="E315">
        <v>554730</v>
      </c>
      <c r="F315">
        <v>115790</v>
      </c>
      <c r="G315" t="s">
        <v>17</v>
      </c>
      <c r="H315" t="s">
        <v>11</v>
      </c>
    </row>
    <row r="316" spans="1:8" x14ac:dyDescent="0.25">
      <c r="A316" t="s">
        <v>46</v>
      </c>
      <c r="B316" t="s">
        <v>42</v>
      </c>
      <c r="C316">
        <v>-17.246459999999999</v>
      </c>
      <c r="D316">
        <v>-51.000549999999997</v>
      </c>
      <c r="E316">
        <v>635960</v>
      </c>
      <c r="F316">
        <v>63610</v>
      </c>
      <c r="G316" t="s">
        <v>17</v>
      </c>
      <c r="H316" t="s">
        <v>11</v>
      </c>
    </row>
    <row r="317" spans="1:8" x14ac:dyDescent="0.25">
      <c r="A317" t="s">
        <v>46</v>
      </c>
      <c r="B317" t="s">
        <v>38</v>
      </c>
      <c r="C317">
        <v>-12.32408</v>
      </c>
      <c r="D317">
        <v>-55.583390000000001</v>
      </c>
      <c r="E317">
        <v>1636235</v>
      </c>
      <c r="F317">
        <v>198640</v>
      </c>
      <c r="G317" t="s">
        <v>17</v>
      </c>
      <c r="H317" t="s">
        <v>5</v>
      </c>
    </row>
    <row r="318" spans="1:8" x14ac:dyDescent="0.25">
      <c r="A318" t="s">
        <v>46</v>
      </c>
      <c r="B318" t="s">
        <v>38</v>
      </c>
      <c r="C318">
        <v>-12.556616</v>
      </c>
      <c r="D318">
        <v>-55.715366000000003</v>
      </c>
      <c r="E318">
        <v>1606528</v>
      </c>
      <c r="F318">
        <v>122754</v>
      </c>
      <c r="G318" t="s">
        <v>17</v>
      </c>
      <c r="H318" t="s">
        <v>5</v>
      </c>
    </row>
    <row r="319" spans="1:8" x14ac:dyDescent="0.25">
      <c r="A319" t="s">
        <v>46</v>
      </c>
      <c r="B319" t="s">
        <v>38</v>
      </c>
      <c r="C319">
        <v>-12.313000000000001</v>
      </c>
      <c r="D319">
        <v>-55.584850000000003</v>
      </c>
      <c r="E319">
        <v>1637992</v>
      </c>
      <c r="F319">
        <v>73420</v>
      </c>
      <c r="G319" t="s">
        <v>17</v>
      </c>
      <c r="H319" t="s">
        <v>5</v>
      </c>
    </row>
    <row r="320" spans="1:8" x14ac:dyDescent="0.25">
      <c r="A320" t="s">
        <v>46</v>
      </c>
      <c r="B320" t="s">
        <v>48</v>
      </c>
      <c r="C320">
        <v>-24.75216</v>
      </c>
      <c r="D320">
        <v>-53.73292</v>
      </c>
      <c r="E320">
        <v>1207954</v>
      </c>
      <c r="F320">
        <v>54000</v>
      </c>
      <c r="G320" t="s">
        <v>17</v>
      </c>
      <c r="H320" t="s">
        <v>20</v>
      </c>
    </row>
    <row r="321" spans="1:8" x14ac:dyDescent="0.25">
      <c r="A321" t="s">
        <v>46</v>
      </c>
      <c r="B321" t="s">
        <v>48</v>
      </c>
      <c r="C321">
        <v>-24.725940000000001</v>
      </c>
      <c r="D321">
        <v>-53.684019999999997</v>
      </c>
      <c r="E321">
        <v>1205542</v>
      </c>
      <c r="F321">
        <v>51170</v>
      </c>
      <c r="G321" t="s">
        <v>17</v>
      </c>
      <c r="H321" t="s">
        <v>20</v>
      </c>
    </row>
    <row r="322" spans="1:8" x14ac:dyDescent="0.25">
      <c r="A322" t="s">
        <v>46</v>
      </c>
      <c r="B322" t="s">
        <v>48</v>
      </c>
      <c r="C322">
        <v>-24.67643</v>
      </c>
      <c r="D322">
        <v>-53.798819999999999</v>
      </c>
      <c r="E322">
        <v>1216344</v>
      </c>
      <c r="F322">
        <v>47700</v>
      </c>
      <c r="G322" t="s">
        <v>17</v>
      </c>
      <c r="H322" t="s">
        <v>20</v>
      </c>
    </row>
    <row r="323" spans="1:8" x14ac:dyDescent="0.25">
      <c r="A323" t="s">
        <v>46</v>
      </c>
      <c r="B323" t="s">
        <v>47</v>
      </c>
      <c r="C323">
        <v>-18.841950000000001</v>
      </c>
      <c r="D323">
        <v>-48.289589999999997</v>
      </c>
      <c r="E323">
        <v>223529</v>
      </c>
      <c r="F323">
        <v>231360</v>
      </c>
      <c r="G323" t="s">
        <v>17</v>
      </c>
      <c r="H323" t="s">
        <v>17</v>
      </c>
    </row>
    <row r="324" spans="1:8" x14ac:dyDescent="0.25">
      <c r="A324" t="s">
        <v>46</v>
      </c>
      <c r="B324" t="s">
        <v>47</v>
      </c>
      <c r="C324">
        <v>-18.84451</v>
      </c>
      <c r="D324">
        <v>-48.287599999999998</v>
      </c>
      <c r="E324">
        <v>223136</v>
      </c>
      <c r="F324">
        <v>125280</v>
      </c>
      <c r="G324" t="s">
        <v>17</v>
      </c>
      <c r="H324" t="s">
        <v>17</v>
      </c>
    </row>
    <row r="325" spans="1:8" x14ac:dyDescent="0.25">
      <c r="A325" t="s">
        <v>46</v>
      </c>
      <c r="B325" t="s">
        <v>47</v>
      </c>
      <c r="C325">
        <v>-18.849430000000002</v>
      </c>
      <c r="D325">
        <v>-48.283250000000002</v>
      </c>
      <c r="E325">
        <v>228277</v>
      </c>
      <c r="F325">
        <v>74870</v>
      </c>
      <c r="G325" t="s">
        <v>17</v>
      </c>
      <c r="H325" t="s">
        <v>17</v>
      </c>
    </row>
    <row r="326" spans="1:8" x14ac:dyDescent="0.25">
      <c r="A326" t="s">
        <v>47</v>
      </c>
      <c r="B326" t="s">
        <v>41</v>
      </c>
      <c r="C326">
        <v>-14.317221999999999</v>
      </c>
      <c r="D326">
        <v>-57.956111</v>
      </c>
      <c r="E326">
        <v>1349873</v>
      </c>
      <c r="F326">
        <v>153860</v>
      </c>
      <c r="G326" t="s">
        <v>17</v>
      </c>
      <c r="H326" t="s">
        <v>5</v>
      </c>
    </row>
    <row r="327" spans="1:8" x14ac:dyDescent="0.25">
      <c r="A327" t="s">
        <v>47</v>
      </c>
      <c r="B327" t="s">
        <v>41</v>
      </c>
      <c r="C327">
        <v>-13.7864</v>
      </c>
      <c r="D327">
        <v>-57.844099999999997</v>
      </c>
      <c r="E327">
        <v>1424373</v>
      </c>
      <c r="F327">
        <v>108640</v>
      </c>
      <c r="G327" t="s">
        <v>17</v>
      </c>
      <c r="H327" t="s">
        <v>5</v>
      </c>
    </row>
    <row r="328" spans="1:8" x14ac:dyDescent="0.25">
      <c r="A328" t="s">
        <v>47</v>
      </c>
      <c r="B328" t="s">
        <v>41</v>
      </c>
      <c r="C328">
        <v>-14.31831</v>
      </c>
      <c r="D328">
        <v>-57.957206999999997</v>
      </c>
      <c r="E328">
        <v>1349645</v>
      </c>
      <c r="F328">
        <v>38760</v>
      </c>
      <c r="G328" t="s">
        <v>17</v>
      </c>
      <c r="H328" t="s">
        <v>5</v>
      </c>
    </row>
    <row r="329" spans="1:8" x14ac:dyDescent="0.25">
      <c r="A329" t="s">
        <v>47</v>
      </c>
      <c r="B329" t="s">
        <v>49</v>
      </c>
      <c r="C329">
        <v>-24.9941</v>
      </c>
      <c r="D329">
        <v>-53.316200000000002</v>
      </c>
      <c r="E329">
        <v>995901</v>
      </c>
      <c r="F329">
        <v>126290</v>
      </c>
      <c r="G329" t="s">
        <v>17</v>
      </c>
      <c r="H329" t="s">
        <v>20</v>
      </c>
    </row>
    <row r="330" spans="1:8" x14ac:dyDescent="0.25">
      <c r="A330" t="s">
        <v>47</v>
      </c>
      <c r="B330" t="s">
        <v>49</v>
      </c>
      <c r="C330">
        <v>-24.992909999999998</v>
      </c>
      <c r="D330">
        <v>-53.325949999999999</v>
      </c>
      <c r="E330">
        <v>994491</v>
      </c>
      <c r="F330">
        <v>70760</v>
      </c>
      <c r="G330" t="s">
        <v>17</v>
      </c>
      <c r="H330" t="s">
        <v>20</v>
      </c>
    </row>
    <row r="331" spans="1:8" x14ac:dyDescent="0.25">
      <c r="A331" t="s">
        <v>47</v>
      </c>
      <c r="B331" t="s">
        <v>49</v>
      </c>
      <c r="C331">
        <v>-24.984030000000001</v>
      </c>
      <c r="D331">
        <v>-53.468789999999998</v>
      </c>
      <c r="E331">
        <v>991928</v>
      </c>
      <c r="F331">
        <v>31800</v>
      </c>
      <c r="G331" t="s">
        <v>17</v>
      </c>
      <c r="H331" t="s">
        <v>20</v>
      </c>
    </row>
    <row r="332" spans="1:8" x14ac:dyDescent="0.25">
      <c r="A332" t="s">
        <v>47</v>
      </c>
      <c r="B332" t="s">
        <v>45</v>
      </c>
      <c r="C332">
        <v>-22.368849999999998</v>
      </c>
      <c r="D332">
        <v>-54.801079999999999</v>
      </c>
      <c r="E332">
        <v>956615</v>
      </c>
      <c r="F332">
        <v>218780</v>
      </c>
      <c r="G332" t="s">
        <v>17</v>
      </c>
      <c r="H332" t="s">
        <v>14</v>
      </c>
    </row>
    <row r="333" spans="1:8" x14ac:dyDescent="0.25">
      <c r="A333" t="s">
        <v>47</v>
      </c>
      <c r="B333" t="s">
        <v>45</v>
      </c>
      <c r="C333">
        <v>-22.220690000000001</v>
      </c>
      <c r="D333">
        <v>-54.718330000000002</v>
      </c>
      <c r="E333">
        <v>936394</v>
      </c>
      <c r="F333">
        <v>162740</v>
      </c>
      <c r="G333" t="s">
        <v>17</v>
      </c>
      <c r="H333" t="s">
        <v>14</v>
      </c>
    </row>
    <row r="334" spans="1:8" x14ac:dyDescent="0.25">
      <c r="A334" t="s">
        <v>47</v>
      </c>
      <c r="B334" t="s">
        <v>45</v>
      </c>
      <c r="C334">
        <v>-22.20974</v>
      </c>
      <c r="D334">
        <v>-54.860210000000002</v>
      </c>
      <c r="E334">
        <v>951725</v>
      </c>
      <c r="F334">
        <v>51900</v>
      </c>
      <c r="G334" t="s">
        <v>17</v>
      </c>
      <c r="H334" t="s">
        <v>14</v>
      </c>
    </row>
    <row r="335" spans="1:8" x14ac:dyDescent="0.25">
      <c r="A335" t="s">
        <v>47</v>
      </c>
      <c r="B335" t="s">
        <v>43</v>
      </c>
      <c r="C335">
        <v>-17.908609999999999</v>
      </c>
      <c r="D335">
        <v>-51.682360000000003</v>
      </c>
      <c r="E335">
        <v>422504</v>
      </c>
      <c r="F335">
        <v>141860</v>
      </c>
      <c r="G335" t="s">
        <v>17</v>
      </c>
      <c r="H335" t="s">
        <v>11</v>
      </c>
    </row>
    <row r="336" spans="1:8" x14ac:dyDescent="0.25">
      <c r="A336" t="s">
        <v>47</v>
      </c>
      <c r="B336" t="s">
        <v>43</v>
      </c>
      <c r="C336">
        <v>-17.906980000000001</v>
      </c>
      <c r="D336">
        <v>-51.678089999999997</v>
      </c>
      <c r="E336">
        <v>423018</v>
      </c>
      <c r="F336">
        <v>97580</v>
      </c>
      <c r="G336" t="s">
        <v>17</v>
      </c>
      <c r="H336" t="s">
        <v>11</v>
      </c>
    </row>
    <row r="337" spans="1:8" x14ac:dyDescent="0.25">
      <c r="A337" t="s">
        <v>47</v>
      </c>
      <c r="B337" t="s">
        <v>43</v>
      </c>
      <c r="C337">
        <v>-17.89123</v>
      </c>
      <c r="D337">
        <v>-51.660429999999998</v>
      </c>
      <c r="E337">
        <v>416401</v>
      </c>
      <c r="F337">
        <v>43970</v>
      </c>
      <c r="G337" t="s">
        <v>17</v>
      </c>
      <c r="H337" t="s">
        <v>11</v>
      </c>
    </row>
    <row r="338" spans="1:8" x14ac:dyDescent="0.25">
      <c r="A338" t="s">
        <v>47</v>
      </c>
      <c r="B338" t="s">
        <v>44</v>
      </c>
      <c r="C338">
        <v>-21.77366</v>
      </c>
      <c r="D338">
        <v>-54.958689999999997</v>
      </c>
      <c r="E338">
        <v>954719</v>
      </c>
      <c r="F338">
        <v>214910</v>
      </c>
      <c r="G338" t="s">
        <v>17</v>
      </c>
      <c r="H338" t="s">
        <v>14</v>
      </c>
    </row>
    <row r="339" spans="1:8" x14ac:dyDescent="0.25">
      <c r="A339" t="s">
        <v>47</v>
      </c>
      <c r="B339" t="s">
        <v>44</v>
      </c>
      <c r="C339">
        <v>-21.618272999999999</v>
      </c>
      <c r="D339">
        <v>-55.448493999999997</v>
      </c>
      <c r="E339">
        <v>955464</v>
      </c>
      <c r="F339">
        <v>100520</v>
      </c>
      <c r="G339" t="s">
        <v>17</v>
      </c>
      <c r="H339" t="s">
        <v>14</v>
      </c>
    </row>
    <row r="340" spans="1:8" x14ac:dyDescent="0.25">
      <c r="A340" t="s">
        <v>47</v>
      </c>
      <c r="B340" t="s">
        <v>44</v>
      </c>
      <c r="C340">
        <v>-21.611305999999999</v>
      </c>
      <c r="D340">
        <v>-55.178969000000002</v>
      </c>
      <c r="E340">
        <v>922824</v>
      </c>
      <c r="F340">
        <v>55700</v>
      </c>
      <c r="G340" t="s">
        <v>17</v>
      </c>
      <c r="H340" t="s">
        <v>14</v>
      </c>
    </row>
    <row r="341" spans="1:8" x14ac:dyDescent="0.25">
      <c r="A341" t="s">
        <v>47</v>
      </c>
      <c r="B341" t="s">
        <v>40</v>
      </c>
      <c r="C341">
        <v>-13.77923</v>
      </c>
      <c r="D341">
        <v>-56.053100000000001</v>
      </c>
      <c r="E341">
        <v>1278871</v>
      </c>
      <c r="F341">
        <v>208070</v>
      </c>
      <c r="G341" t="s">
        <v>17</v>
      </c>
      <c r="H341" t="s">
        <v>5</v>
      </c>
    </row>
    <row r="342" spans="1:8" x14ac:dyDescent="0.25">
      <c r="A342" t="s">
        <v>47</v>
      </c>
      <c r="B342" t="s">
        <v>40</v>
      </c>
      <c r="C342">
        <v>-13.73663</v>
      </c>
      <c r="D342">
        <v>-56.052120000000002</v>
      </c>
      <c r="E342">
        <v>1281842</v>
      </c>
      <c r="F342">
        <v>115020</v>
      </c>
      <c r="G342" t="s">
        <v>17</v>
      </c>
      <c r="H342" t="s">
        <v>5</v>
      </c>
    </row>
    <row r="343" spans="1:8" x14ac:dyDescent="0.25">
      <c r="A343" t="s">
        <v>47</v>
      </c>
      <c r="B343" t="s">
        <v>40</v>
      </c>
      <c r="C343">
        <v>-13.53487</v>
      </c>
      <c r="D343">
        <v>-55.847610000000003</v>
      </c>
      <c r="E343">
        <v>1291167</v>
      </c>
      <c r="F343">
        <v>60000</v>
      </c>
      <c r="G343" t="s">
        <v>17</v>
      </c>
      <c r="H343" t="s">
        <v>5</v>
      </c>
    </row>
    <row r="344" spans="1:8" x14ac:dyDescent="0.25">
      <c r="A344" t="s">
        <v>47</v>
      </c>
      <c r="B344" t="s">
        <v>39</v>
      </c>
      <c r="C344">
        <v>-13.038539999999999</v>
      </c>
      <c r="D344">
        <v>-55.297849999999997</v>
      </c>
      <c r="E344">
        <v>1330790</v>
      </c>
      <c r="F344">
        <v>260000</v>
      </c>
      <c r="G344" t="s">
        <v>17</v>
      </c>
      <c r="H344" t="s">
        <v>5</v>
      </c>
    </row>
    <row r="345" spans="1:8" x14ac:dyDescent="0.25">
      <c r="A345" t="s">
        <v>47</v>
      </c>
      <c r="B345" t="s">
        <v>39</v>
      </c>
      <c r="C345">
        <v>-13.608549999999999</v>
      </c>
      <c r="D345">
        <v>-54.80903</v>
      </c>
      <c r="E345">
        <v>1301177</v>
      </c>
      <c r="F345">
        <v>95890</v>
      </c>
      <c r="G345" t="s">
        <v>17</v>
      </c>
      <c r="H345" t="s">
        <v>5</v>
      </c>
    </row>
    <row r="346" spans="1:8" x14ac:dyDescent="0.25">
      <c r="A346" t="s">
        <v>47</v>
      </c>
      <c r="B346" t="s">
        <v>39</v>
      </c>
      <c r="C346">
        <v>-12.7453</v>
      </c>
      <c r="D346">
        <v>-54.437899999999999</v>
      </c>
      <c r="E346">
        <v>1344136</v>
      </c>
      <c r="F346">
        <v>59120</v>
      </c>
      <c r="G346" t="s">
        <v>17</v>
      </c>
      <c r="H346" t="s">
        <v>5</v>
      </c>
    </row>
    <row r="347" spans="1:8" x14ac:dyDescent="0.25">
      <c r="A347" t="s">
        <v>47</v>
      </c>
      <c r="B347" t="s">
        <v>46</v>
      </c>
      <c r="C347">
        <v>-18.673169999999999</v>
      </c>
      <c r="D347">
        <v>-46.544269999999997</v>
      </c>
      <c r="E347">
        <v>210754</v>
      </c>
      <c r="F347">
        <v>40470</v>
      </c>
      <c r="G347" t="s">
        <v>17</v>
      </c>
      <c r="H347" t="s">
        <v>17</v>
      </c>
    </row>
    <row r="348" spans="1:8" x14ac:dyDescent="0.25">
      <c r="A348" t="s">
        <v>47</v>
      </c>
      <c r="B348" t="s">
        <v>46</v>
      </c>
      <c r="C348">
        <v>-18.736599999999999</v>
      </c>
      <c r="D348">
        <v>-46.668700000000001</v>
      </c>
      <c r="E348">
        <v>197324</v>
      </c>
      <c r="F348">
        <v>33080</v>
      </c>
      <c r="G348" t="s">
        <v>17</v>
      </c>
      <c r="H348" t="s">
        <v>17</v>
      </c>
    </row>
    <row r="349" spans="1:8" x14ac:dyDescent="0.25">
      <c r="A349" t="s">
        <v>47</v>
      </c>
      <c r="B349" t="s">
        <v>46</v>
      </c>
      <c r="C349">
        <v>-18.628119999999999</v>
      </c>
      <c r="D349">
        <v>-46.31335</v>
      </c>
      <c r="E349">
        <v>234962</v>
      </c>
      <c r="F349">
        <v>27344</v>
      </c>
      <c r="G349" t="s">
        <v>17</v>
      </c>
      <c r="H349" t="s">
        <v>17</v>
      </c>
    </row>
    <row r="350" spans="1:8" x14ac:dyDescent="0.25">
      <c r="A350" t="s">
        <v>47</v>
      </c>
      <c r="B350" t="s">
        <v>42</v>
      </c>
      <c r="C350">
        <v>-17.819027999999999</v>
      </c>
      <c r="D350">
        <v>-50.958610999999998</v>
      </c>
      <c r="E350">
        <v>341998</v>
      </c>
      <c r="F350">
        <v>120450</v>
      </c>
      <c r="G350" t="s">
        <v>17</v>
      </c>
      <c r="H350" t="s">
        <v>11</v>
      </c>
    </row>
    <row r="351" spans="1:8" x14ac:dyDescent="0.25">
      <c r="A351" t="s">
        <v>47</v>
      </c>
      <c r="B351" t="s">
        <v>42</v>
      </c>
      <c r="C351">
        <v>-17.823459</v>
      </c>
      <c r="D351">
        <v>-50.962704000000002</v>
      </c>
      <c r="E351">
        <v>340095</v>
      </c>
      <c r="F351">
        <v>115790</v>
      </c>
      <c r="G351" t="s">
        <v>17</v>
      </c>
      <c r="H351" t="s">
        <v>11</v>
      </c>
    </row>
    <row r="352" spans="1:8" x14ac:dyDescent="0.25">
      <c r="A352" t="s">
        <v>47</v>
      </c>
      <c r="B352" t="s">
        <v>42</v>
      </c>
      <c r="C352">
        <v>-17.246459999999999</v>
      </c>
      <c r="D352">
        <v>-51.000549999999997</v>
      </c>
      <c r="E352">
        <v>421324</v>
      </c>
      <c r="F352">
        <v>63610</v>
      </c>
      <c r="G352" t="s">
        <v>17</v>
      </c>
      <c r="H352" t="s">
        <v>11</v>
      </c>
    </row>
    <row r="353" spans="1:8" x14ac:dyDescent="0.25">
      <c r="A353" t="s">
        <v>47</v>
      </c>
      <c r="B353" t="s">
        <v>38</v>
      </c>
      <c r="C353">
        <v>-12.32408</v>
      </c>
      <c r="D353">
        <v>-55.583390000000001</v>
      </c>
      <c r="E353">
        <v>1421600</v>
      </c>
      <c r="F353">
        <v>198640</v>
      </c>
      <c r="G353" t="s">
        <v>17</v>
      </c>
      <c r="H353" t="s">
        <v>5</v>
      </c>
    </row>
    <row r="354" spans="1:8" x14ac:dyDescent="0.25">
      <c r="A354" t="s">
        <v>47</v>
      </c>
      <c r="B354" t="s">
        <v>38</v>
      </c>
      <c r="C354">
        <v>-12.556616</v>
      </c>
      <c r="D354">
        <v>-55.715366000000003</v>
      </c>
      <c r="E354">
        <v>1391893</v>
      </c>
      <c r="F354">
        <v>122754</v>
      </c>
      <c r="G354" t="s">
        <v>17</v>
      </c>
      <c r="H354" t="s">
        <v>5</v>
      </c>
    </row>
    <row r="355" spans="1:8" x14ac:dyDescent="0.25">
      <c r="A355" t="s">
        <v>47</v>
      </c>
      <c r="B355" t="s">
        <v>38</v>
      </c>
      <c r="C355">
        <v>-12.313000000000001</v>
      </c>
      <c r="D355">
        <v>-55.584850000000003</v>
      </c>
      <c r="E355">
        <v>1423357</v>
      </c>
      <c r="F355">
        <v>73420</v>
      </c>
      <c r="G355" t="s">
        <v>17</v>
      </c>
      <c r="H355" t="s">
        <v>5</v>
      </c>
    </row>
    <row r="356" spans="1:8" x14ac:dyDescent="0.25">
      <c r="A356" t="s">
        <v>47</v>
      </c>
      <c r="B356" t="s">
        <v>48</v>
      </c>
      <c r="C356">
        <v>-24.75216</v>
      </c>
      <c r="D356">
        <v>-53.73292</v>
      </c>
      <c r="E356">
        <v>1016008</v>
      </c>
      <c r="F356">
        <v>54000</v>
      </c>
      <c r="G356" t="s">
        <v>17</v>
      </c>
      <c r="H356" t="s">
        <v>20</v>
      </c>
    </row>
    <row r="357" spans="1:8" x14ac:dyDescent="0.25">
      <c r="A357" t="s">
        <v>47</v>
      </c>
      <c r="B357" t="s">
        <v>48</v>
      </c>
      <c r="C357">
        <v>-24.725940000000001</v>
      </c>
      <c r="D357">
        <v>-53.684019999999997</v>
      </c>
      <c r="E357">
        <v>1013595</v>
      </c>
      <c r="F357">
        <v>51170</v>
      </c>
      <c r="G357" t="s">
        <v>17</v>
      </c>
      <c r="H357" t="s">
        <v>20</v>
      </c>
    </row>
    <row r="358" spans="1:8" x14ac:dyDescent="0.25">
      <c r="A358" t="s">
        <v>47</v>
      </c>
      <c r="B358" t="s">
        <v>48</v>
      </c>
      <c r="C358">
        <v>-24.67643</v>
      </c>
      <c r="D358">
        <v>-53.798819999999999</v>
      </c>
      <c r="E358">
        <v>1024398</v>
      </c>
      <c r="F358">
        <v>47700</v>
      </c>
      <c r="G358" t="s">
        <v>17</v>
      </c>
      <c r="H358" t="s">
        <v>20</v>
      </c>
    </row>
    <row r="359" spans="1:8" x14ac:dyDescent="0.25">
      <c r="A359" t="s">
        <v>47</v>
      </c>
      <c r="B359" t="s">
        <v>47</v>
      </c>
      <c r="C359">
        <v>-18.841950000000001</v>
      </c>
      <c r="D359">
        <v>-48.289589999999997</v>
      </c>
      <c r="E359">
        <v>13702</v>
      </c>
      <c r="F359">
        <v>231360</v>
      </c>
      <c r="G359" t="s">
        <v>17</v>
      </c>
      <c r="H359" t="s">
        <v>17</v>
      </c>
    </row>
    <row r="360" spans="1:8" x14ac:dyDescent="0.25">
      <c r="A360" t="s">
        <v>47</v>
      </c>
      <c r="B360" t="s">
        <v>47</v>
      </c>
      <c r="C360">
        <v>-18.84451</v>
      </c>
      <c r="D360">
        <v>-48.287599999999998</v>
      </c>
      <c r="E360">
        <v>13309</v>
      </c>
      <c r="F360">
        <v>125280</v>
      </c>
      <c r="G360" t="s">
        <v>17</v>
      </c>
      <c r="H360" t="s">
        <v>17</v>
      </c>
    </row>
    <row r="361" spans="1:8" x14ac:dyDescent="0.25">
      <c r="A361" t="s">
        <v>47</v>
      </c>
      <c r="B361" t="s">
        <v>47</v>
      </c>
      <c r="C361">
        <v>-18.849430000000002</v>
      </c>
      <c r="D361">
        <v>-48.283250000000002</v>
      </c>
      <c r="E361">
        <v>14383</v>
      </c>
      <c r="F361">
        <v>74870</v>
      </c>
      <c r="G361" t="s">
        <v>17</v>
      </c>
      <c r="H361" t="s">
        <v>17</v>
      </c>
    </row>
    <row r="362" spans="1:8" x14ac:dyDescent="0.25">
      <c r="A362" t="s">
        <v>48</v>
      </c>
      <c r="B362" t="s">
        <v>41</v>
      </c>
      <c r="C362">
        <v>-14.317221999999999</v>
      </c>
      <c r="D362">
        <v>-57.956111</v>
      </c>
      <c r="E362">
        <v>1614541</v>
      </c>
      <c r="F362">
        <v>153860</v>
      </c>
      <c r="G362" t="s">
        <v>20</v>
      </c>
      <c r="H362" t="s">
        <v>5</v>
      </c>
    </row>
    <row r="363" spans="1:8" x14ac:dyDescent="0.25">
      <c r="A363" t="s">
        <v>48</v>
      </c>
      <c r="B363" t="s">
        <v>41</v>
      </c>
      <c r="C363">
        <v>-13.7864</v>
      </c>
      <c r="D363">
        <v>-57.844099999999997</v>
      </c>
      <c r="E363">
        <v>1689041</v>
      </c>
      <c r="F363">
        <v>108640</v>
      </c>
      <c r="G363" t="s">
        <v>20</v>
      </c>
      <c r="H363" t="s">
        <v>5</v>
      </c>
    </row>
    <row r="364" spans="1:8" x14ac:dyDescent="0.25">
      <c r="A364" t="s">
        <v>48</v>
      </c>
      <c r="B364" t="s">
        <v>41</v>
      </c>
      <c r="C364">
        <v>-14.31831</v>
      </c>
      <c r="D364">
        <v>-57.957206999999997</v>
      </c>
      <c r="E364">
        <v>1614312</v>
      </c>
      <c r="F364">
        <v>38760</v>
      </c>
      <c r="G364" t="s">
        <v>20</v>
      </c>
      <c r="H364" t="s">
        <v>5</v>
      </c>
    </row>
    <row r="365" spans="1:8" x14ac:dyDescent="0.25">
      <c r="A365" t="s">
        <v>48</v>
      </c>
      <c r="B365" t="s">
        <v>49</v>
      </c>
      <c r="C365">
        <v>-24.9941</v>
      </c>
      <c r="D365">
        <v>-53.316200000000002</v>
      </c>
      <c r="E365">
        <v>56896</v>
      </c>
      <c r="F365">
        <v>126290</v>
      </c>
      <c r="G365" t="s">
        <v>20</v>
      </c>
      <c r="H365" t="s">
        <v>20</v>
      </c>
    </row>
    <row r="366" spans="1:8" x14ac:dyDescent="0.25">
      <c r="A366" t="s">
        <v>48</v>
      </c>
      <c r="B366" t="s">
        <v>49</v>
      </c>
      <c r="C366">
        <v>-24.992909999999998</v>
      </c>
      <c r="D366">
        <v>-53.325949999999999</v>
      </c>
      <c r="E366">
        <v>55486</v>
      </c>
      <c r="F366">
        <v>70760</v>
      </c>
      <c r="G366" t="s">
        <v>20</v>
      </c>
      <c r="H366" t="s">
        <v>20</v>
      </c>
    </row>
    <row r="367" spans="1:8" x14ac:dyDescent="0.25">
      <c r="A367" t="s">
        <v>48</v>
      </c>
      <c r="B367" t="s">
        <v>49</v>
      </c>
      <c r="C367">
        <v>-24.984030000000001</v>
      </c>
      <c r="D367">
        <v>-53.468789999999998</v>
      </c>
      <c r="E367">
        <v>52923</v>
      </c>
      <c r="F367">
        <v>31800</v>
      </c>
      <c r="G367" t="s">
        <v>20</v>
      </c>
      <c r="H367" t="s">
        <v>20</v>
      </c>
    </row>
    <row r="368" spans="1:8" x14ac:dyDescent="0.25">
      <c r="A368" t="s">
        <v>48</v>
      </c>
      <c r="B368" t="s">
        <v>45</v>
      </c>
      <c r="C368">
        <v>-22.368849999999998</v>
      </c>
      <c r="D368">
        <v>-54.801079999999999</v>
      </c>
      <c r="E368">
        <v>358002</v>
      </c>
      <c r="F368">
        <v>218780</v>
      </c>
      <c r="G368" t="s">
        <v>20</v>
      </c>
      <c r="H368" t="s">
        <v>14</v>
      </c>
    </row>
    <row r="369" spans="1:8" x14ac:dyDescent="0.25">
      <c r="A369" t="s">
        <v>48</v>
      </c>
      <c r="B369" t="s">
        <v>45</v>
      </c>
      <c r="C369">
        <v>-22.220690000000001</v>
      </c>
      <c r="D369">
        <v>-54.718330000000002</v>
      </c>
      <c r="E369">
        <v>382354</v>
      </c>
      <c r="F369">
        <v>162740</v>
      </c>
      <c r="G369" t="s">
        <v>20</v>
      </c>
      <c r="H369" t="s">
        <v>14</v>
      </c>
    </row>
    <row r="370" spans="1:8" x14ac:dyDescent="0.25">
      <c r="A370" t="s">
        <v>48</v>
      </c>
      <c r="B370" t="s">
        <v>45</v>
      </c>
      <c r="C370">
        <v>-22.20974</v>
      </c>
      <c r="D370">
        <v>-54.860210000000002</v>
      </c>
      <c r="E370">
        <v>384916</v>
      </c>
      <c r="F370">
        <v>51900</v>
      </c>
      <c r="G370" t="s">
        <v>20</v>
      </c>
      <c r="H370" t="s">
        <v>14</v>
      </c>
    </row>
    <row r="371" spans="1:8" x14ac:dyDescent="0.25">
      <c r="A371" t="s">
        <v>48</v>
      </c>
      <c r="B371" t="s">
        <v>43</v>
      </c>
      <c r="C371">
        <v>-17.908609999999999</v>
      </c>
      <c r="D371">
        <v>-51.682360000000003</v>
      </c>
      <c r="E371">
        <v>1034725</v>
      </c>
      <c r="F371">
        <v>141860</v>
      </c>
      <c r="G371" t="s">
        <v>20</v>
      </c>
      <c r="H371" t="s">
        <v>11</v>
      </c>
    </row>
    <row r="372" spans="1:8" x14ac:dyDescent="0.25">
      <c r="A372" t="s">
        <v>48</v>
      </c>
      <c r="B372" t="s">
        <v>43</v>
      </c>
      <c r="C372">
        <v>-17.906980000000001</v>
      </c>
      <c r="D372">
        <v>-51.678089999999997</v>
      </c>
      <c r="E372">
        <v>1035239</v>
      </c>
      <c r="F372">
        <v>97580</v>
      </c>
      <c r="G372" t="s">
        <v>20</v>
      </c>
      <c r="H372" t="s">
        <v>11</v>
      </c>
    </row>
    <row r="373" spans="1:8" x14ac:dyDescent="0.25">
      <c r="A373" t="s">
        <v>48</v>
      </c>
      <c r="B373" t="s">
        <v>43</v>
      </c>
      <c r="C373">
        <v>-17.89123</v>
      </c>
      <c r="D373">
        <v>-51.660429999999998</v>
      </c>
      <c r="E373">
        <v>1038678</v>
      </c>
      <c r="F373">
        <v>43970</v>
      </c>
      <c r="G373" t="s">
        <v>20</v>
      </c>
      <c r="H373" t="s">
        <v>11</v>
      </c>
    </row>
    <row r="374" spans="1:8" x14ac:dyDescent="0.25">
      <c r="A374" t="s">
        <v>48</v>
      </c>
      <c r="B374" t="s">
        <v>44</v>
      </c>
      <c r="C374">
        <v>-21.77366</v>
      </c>
      <c r="D374">
        <v>-54.958689999999997</v>
      </c>
      <c r="E374">
        <v>440738</v>
      </c>
      <c r="F374">
        <v>214910</v>
      </c>
      <c r="G374" t="s">
        <v>20</v>
      </c>
      <c r="H374" t="s">
        <v>14</v>
      </c>
    </row>
    <row r="375" spans="1:8" x14ac:dyDescent="0.25">
      <c r="A375" t="s">
        <v>48</v>
      </c>
      <c r="B375" t="s">
        <v>44</v>
      </c>
      <c r="C375">
        <v>-21.618272999999999</v>
      </c>
      <c r="D375">
        <v>-55.448493999999997</v>
      </c>
      <c r="E375">
        <v>497091</v>
      </c>
      <c r="F375">
        <v>100520</v>
      </c>
      <c r="G375" t="s">
        <v>20</v>
      </c>
      <c r="H375" t="s">
        <v>14</v>
      </c>
    </row>
    <row r="376" spans="1:8" x14ac:dyDescent="0.25">
      <c r="A376" t="s">
        <v>48</v>
      </c>
      <c r="B376" t="s">
        <v>44</v>
      </c>
      <c r="C376">
        <v>-21.611305999999999</v>
      </c>
      <c r="D376">
        <v>-55.178969000000002</v>
      </c>
      <c r="E376">
        <v>469282</v>
      </c>
      <c r="F376">
        <v>55700</v>
      </c>
      <c r="G376" t="s">
        <v>20</v>
      </c>
      <c r="H376" t="s">
        <v>14</v>
      </c>
    </row>
    <row r="377" spans="1:8" x14ac:dyDescent="0.25">
      <c r="A377" t="s">
        <v>48</v>
      </c>
      <c r="B377" t="s">
        <v>40</v>
      </c>
      <c r="C377">
        <v>-13.77923</v>
      </c>
      <c r="D377">
        <v>-56.053100000000001</v>
      </c>
      <c r="E377">
        <v>1543538</v>
      </c>
      <c r="F377">
        <v>208070</v>
      </c>
      <c r="G377" t="s">
        <v>20</v>
      </c>
      <c r="H377" t="s">
        <v>5</v>
      </c>
    </row>
    <row r="378" spans="1:8" x14ac:dyDescent="0.25">
      <c r="A378" t="s">
        <v>48</v>
      </c>
      <c r="B378" t="s">
        <v>40</v>
      </c>
      <c r="C378">
        <v>-13.73663</v>
      </c>
      <c r="D378">
        <v>-56.052120000000002</v>
      </c>
      <c r="E378">
        <v>1546509</v>
      </c>
      <c r="F378">
        <v>115020</v>
      </c>
      <c r="G378" t="s">
        <v>20</v>
      </c>
      <c r="H378" t="s">
        <v>5</v>
      </c>
    </row>
    <row r="379" spans="1:8" x14ac:dyDescent="0.25">
      <c r="A379" t="s">
        <v>48</v>
      </c>
      <c r="B379" t="s">
        <v>40</v>
      </c>
      <c r="C379">
        <v>-13.53487</v>
      </c>
      <c r="D379">
        <v>-55.847610000000003</v>
      </c>
      <c r="E379">
        <v>1555835</v>
      </c>
      <c r="F379">
        <v>60000</v>
      </c>
      <c r="G379" t="s">
        <v>20</v>
      </c>
      <c r="H379" t="s">
        <v>5</v>
      </c>
    </row>
    <row r="380" spans="1:8" x14ac:dyDescent="0.25">
      <c r="A380" t="s">
        <v>48</v>
      </c>
      <c r="B380" t="s">
        <v>39</v>
      </c>
      <c r="C380">
        <v>-13.038539999999999</v>
      </c>
      <c r="D380">
        <v>-55.297849999999997</v>
      </c>
      <c r="E380">
        <v>1595457</v>
      </c>
      <c r="F380">
        <v>260000</v>
      </c>
      <c r="G380" t="s">
        <v>20</v>
      </c>
      <c r="H380" t="s">
        <v>5</v>
      </c>
    </row>
    <row r="381" spans="1:8" x14ac:dyDescent="0.25">
      <c r="A381" t="s">
        <v>48</v>
      </c>
      <c r="B381" t="s">
        <v>39</v>
      </c>
      <c r="C381">
        <v>-13.608549999999999</v>
      </c>
      <c r="D381">
        <v>-54.80903</v>
      </c>
      <c r="E381">
        <v>1565844</v>
      </c>
      <c r="F381">
        <v>95890</v>
      </c>
      <c r="G381" t="s">
        <v>20</v>
      </c>
      <c r="H381" t="s">
        <v>5</v>
      </c>
    </row>
    <row r="382" spans="1:8" x14ac:dyDescent="0.25">
      <c r="A382" t="s">
        <v>48</v>
      </c>
      <c r="B382" t="s">
        <v>39</v>
      </c>
      <c r="C382">
        <v>-12.7453</v>
      </c>
      <c r="D382">
        <v>-54.437899999999999</v>
      </c>
      <c r="E382">
        <v>1600640</v>
      </c>
      <c r="F382">
        <v>59120</v>
      </c>
      <c r="G382" t="s">
        <v>20</v>
      </c>
      <c r="H382" t="s">
        <v>5</v>
      </c>
    </row>
    <row r="383" spans="1:8" x14ac:dyDescent="0.25">
      <c r="A383" t="s">
        <v>48</v>
      </c>
      <c r="B383" t="s">
        <v>46</v>
      </c>
      <c r="C383">
        <v>-18.673169999999999</v>
      </c>
      <c r="D383">
        <v>-46.544269999999997</v>
      </c>
      <c r="E383">
        <v>1195231</v>
      </c>
      <c r="F383">
        <v>40470</v>
      </c>
      <c r="G383" t="s">
        <v>20</v>
      </c>
      <c r="H383" t="s">
        <v>17</v>
      </c>
    </row>
    <row r="384" spans="1:8" x14ac:dyDescent="0.25">
      <c r="A384" t="s">
        <v>48</v>
      </c>
      <c r="B384" t="s">
        <v>46</v>
      </c>
      <c r="C384">
        <v>-18.736599999999999</v>
      </c>
      <c r="D384">
        <v>-46.668700000000001</v>
      </c>
      <c r="E384">
        <v>1181801</v>
      </c>
      <c r="F384">
        <v>33080</v>
      </c>
      <c r="G384" t="s">
        <v>20</v>
      </c>
      <c r="H384" t="s">
        <v>17</v>
      </c>
    </row>
    <row r="385" spans="1:8" x14ac:dyDescent="0.25">
      <c r="A385" t="s">
        <v>48</v>
      </c>
      <c r="B385" t="s">
        <v>46</v>
      </c>
      <c r="C385">
        <v>-18.628119999999999</v>
      </c>
      <c r="D385">
        <v>-46.31335</v>
      </c>
      <c r="E385">
        <v>1219439</v>
      </c>
      <c r="F385">
        <v>27344</v>
      </c>
      <c r="G385" t="s">
        <v>20</v>
      </c>
      <c r="H385" t="s">
        <v>17</v>
      </c>
    </row>
    <row r="386" spans="1:8" x14ac:dyDescent="0.25">
      <c r="A386" t="s">
        <v>48</v>
      </c>
      <c r="B386" t="s">
        <v>42</v>
      </c>
      <c r="C386">
        <v>-17.819027999999999</v>
      </c>
      <c r="D386">
        <v>-50.958610999999998</v>
      </c>
      <c r="E386">
        <v>1026567</v>
      </c>
      <c r="F386">
        <v>120450</v>
      </c>
      <c r="G386" t="s">
        <v>20</v>
      </c>
      <c r="H386" t="s">
        <v>11</v>
      </c>
    </row>
    <row r="387" spans="1:8" x14ac:dyDescent="0.25">
      <c r="A387" t="s">
        <v>48</v>
      </c>
      <c r="B387" t="s">
        <v>42</v>
      </c>
      <c r="C387">
        <v>-17.823459</v>
      </c>
      <c r="D387">
        <v>-50.962704000000002</v>
      </c>
      <c r="E387">
        <v>1024664</v>
      </c>
      <c r="F387">
        <v>115790</v>
      </c>
      <c r="G387" t="s">
        <v>20</v>
      </c>
      <c r="H387" t="s">
        <v>11</v>
      </c>
    </row>
    <row r="388" spans="1:8" x14ac:dyDescent="0.25">
      <c r="A388" t="s">
        <v>48</v>
      </c>
      <c r="B388" t="s">
        <v>42</v>
      </c>
      <c r="C388">
        <v>-17.246459999999999</v>
      </c>
      <c r="D388">
        <v>-51.000549999999997</v>
      </c>
      <c r="E388">
        <v>1122556</v>
      </c>
      <c r="F388">
        <v>63610</v>
      </c>
      <c r="G388" t="s">
        <v>20</v>
      </c>
      <c r="H388" t="s">
        <v>11</v>
      </c>
    </row>
    <row r="389" spans="1:8" x14ac:dyDescent="0.25">
      <c r="A389" t="s">
        <v>48</v>
      </c>
      <c r="B389" t="s">
        <v>38</v>
      </c>
      <c r="C389">
        <v>-12.32408</v>
      </c>
      <c r="D389">
        <v>-55.583390000000001</v>
      </c>
      <c r="E389">
        <v>1686267</v>
      </c>
      <c r="F389">
        <v>198640</v>
      </c>
      <c r="G389" t="s">
        <v>20</v>
      </c>
      <c r="H389" t="s">
        <v>5</v>
      </c>
    </row>
    <row r="390" spans="1:8" x14ac:dyDescent="0.25">
      <c r="A390" t="s">
        <v>48</v>
      </c>
      <c r="B390" t="s">
        <v>38</v>
      </c>
      <c r="C390">
        <v>-12.556616</v>
      </c>
      <c r="D390">
        <v>-55.715366000000003</v>
      </c>
      <c r="E390">
        <v>1656561</v>
      </c>
      <c r="F390">
        <v>122754</v>
      </c>
      <c r="G390" t="s">
        <v>20</v>
      </c>
      <c r="H390" t="s">
        <v>5</v>
      </c>
    </row>
    <row r="391" spans="1:8" x14ac:dyDescent="0.25">
      <c r="A391" t="s">
        <v>48</v>
      </c>
      <c r="B391" t="s">
        <v>38</v>
      </c>
      <c r="C391">
        <v>-12.313000000000001</v>
      </c>
      <c r="D391">
        <v>-55.584850000000003</v>
      </c>
      <c r="E391">
        <v>1688024</v>
      </c>
      <c r="F391">
        <v>73420</v>
      </c>
      <c r="G391" t="s">
        <v>20</v>
      </c>
      <c r="H391" t="s">
        <v>5</v>
      </c>
    </row>
    <row r="392" spans="1:8" x14ac:dyDescent="0.25">
      <c r="A392" t="s">
        <v>48</v>
      </c>
      <c r="B392" t="s">
        <v>48</v>
      </c>
      <c r="C392">
        <v>-24.75216</v>
      </c>
      <c r="D392">
        <v>-53.73292</v>
      </c>
      <c r="E392">
        <v>3107</v>
      </c>
      <c r="F392">
        <v>54000</v>
      </c>
      <c r="G392" t="s">
        <v>20</v>
      </c>
      <c r="H392" t="s">
        <v>20</v>
      </c>
    </row>
    <row r="393" spans="1:8" x14ac:dyDescent="0.25">
      <c r="A393" t="s">
        <v>48</v>
      </c>
      <c r="B393" t="s">
        <v>48</v>
      </c>
      <c r="C393">
        <v>-24.725940000000001</v>
      </c>
      <c r="D393">
        <v>-53.684019999999997</v>
      </c>
      <c r="E393">
        <v>7442</v>
      </c>
      <c r="F393">
        <v>51170</v>
      </c>
      <c r="G393" t="s">
        <v>20</v>
      </c>
      <c r="H393" t="s">
        <v>20</v>
      </c>
    </row>
    <row r="394" spans="1:8" x14ac:dyDescent="0.25">
      <c r="A394" t="s">
        <v>48</v>
      </c>
      <c r="B394" t="s">
        <v>48</v>
      </c>
      <c r="C394">
        <v>-24.67643</v>
      </c>
      <c r="D394">
        <v>-53.798819999999999</v>
      </c>
      <c r="E394">
        <v>19791</v>
      </c>
      <c r="F394">
        <v>47700</v>
      </c>
      <c r="G394" t="s">
        <v>20</v>
      </c>
      <c r="H394" t="s">
        <v>20</v>
      </c>
    </row>
    <row r="395" spans="1:8" x14ac:dyDescent="0.25">
      <c r="A395" t="s">
        <v>48</v>
      </c>
      <c r="B395" t="s">
        <v>47</v>
      </c>
      <c r="C395">
        <v>-18.841950000000001</v>
      </c>
      <c r="D395">
        <v>-48.289589999999997</v>
      </c>
      <c r="E395">
        <v>1018868</v>
      </c>
      <c r="F395">
        <v>231360</v>
      </c>
      <c r="G395" t="s">
        <v>20</v>
      </c>
      <c r="H395" t="s">
        <v>17</v>
      </c>
    </row>
    <row r="396" spans="1:8" x14ac:dyDescent="0.25">
      <c r="A396" t="s">
        <v>48</v>
      </c>
      <c r="B396" t="s">
        <v>47</v>
      </c>
      <c r="C396">
        <v>-18.84451</v>
      </c>
      <c r="D396">
        <v>-48.287599999999998</v>
      </c>
      <c r="E396">
        <v>1018475</v>
      </c>
      <c r="F396">
        <v>125280</v>
      </c>
      <c r="G396" t="s">
        <v>20</v>
      </c>
      <c r="H396" t="s">
        <v>17</v>
      </c>
    </row>
    <row r="397" spans="1:8" x14ac:dyDescent="0.25">
      <c r="A397" t="s">
        <v>48</v>
      </c>
      <c r="B397" t="s">
        <v>47</v>
      </c>
      <c r="C397">
        <v>-18.849430000000002</v>
      </c>
      <c r="D397">
        <v>-48.283250000000002</v>
      </c>
      <c r="E397">
        <v>1020126</v>
      </c>
      <c r="F397">
        <v>74870</v>
      </c>
      <c r="G397" t="s">
        <v>20</v>
      </c>
      <c r="H397" t="s">
        <v>17</v>
      </c>
    </row>
    <row r="398" spans="1:8" x14ac:dyDescent="0.25">
      <c r="A398" t="s">
        <v>49</v>
      </c>
      <c r="B398" t="s">
        <v>41</v>
      </c>
      <c r="C398">
        <v>-14.317221999999999</v>
      </c>
      <c r="D398">
        <v>-57.956111</v>
      </c>
      <c r="E398">
        <v>1652038</v>
      </c>
      <c r="F398">
        <v>153860</v>
      </c>
      <c r="G398" t="s">
        <v>20</v>
      </c>
      <c r="H398" t="s">
        <v>5</v>
      </c>
    </row>
    <row r="399" spans="1:8" x14ac:dyDescent="0.25">
      <c r="A399" t="s">
        <v>49</v>
      </c>
      <c r="B399" t="s">
        <v>41</v>
      </c>
      <c r="C399">
        <v>-13.7864</v>
      </c>
      <c r="D399">
        <v>-57.844099999999997</v>
      </c>
      <c r="E399">
        <v>1726538</v>
      </c>
      <c r="F399">
        <v>108640</v>
      </c>
      <c r="G399" t="s">
        <v>20</v>
      </c>
      <c r="H399" t="s">
        <v>5</v>
      </c>
    </row>
    <row r="400" spans="1:8" x14ac:dyDescent="0.25">
      <c r="A400" t="s">
        <v>49</v>
      </c>
      <c r="B400" t="s">
        <v>41</v>
      </c>
      <c r="C400">
        <v>-14.31831</v>
      </c>
      <c r="D400">
        <v>-57.957206999999997</v>
      </c>
      <c r="E400">
        <v>1651810</v>
      </c>
      <c r="F400">
        <v>38760</v>
      </c>
      <c r="G400" t="s">
        <v>20</v>
      </c>
      <c r="H400" t="s">
        <v>5</v>
      </c>
    </row>
    <row r="401" spans="1:8" x14ac:dyDescent="0.25">
      <c r="A401" t="s">
        <v>49</v>
      </c>
      <c r="B401" t="s">
        <v>49</v>
      </c>
      <c r="C401">
        <v>-24.9941</v>
      </c>
      <c r="D401">
        <v>-53.316200000000002</v>
      </c>
      <c r="E401">
        <v>17847</v>
      </c>
      <c r="F401">
        <v>126290</v>
      </c>
      <c r="G401" t="s">
        <v>20</v>
      </c>
      <c r="H401" t="s">
        <v>20</v>
      </c>
    </row>
    <row r="402" spans="1:8" x14ac:dyDescent="0.25">
      <c r="A402" t="s">
        <v>49</v>
      </c>
      <c r="B402" t="s">
        <v>49</v>
      </c>
      <c r="C402">
        <v>-24.992909999999998</v>
      </c>
      <c r="D402">
        <v>-53.325949999999999</v>
      </c>
      <c r="E402">
        <v>16438</v>
      </c>
      <c r="F402">
        <v>70760</v>
      </c>
      <c r="G402" t="s">
        <v>20</v>
      </c>
      <c r="H402" t="s">
        <v>20</v>
      </c>
    </row>
    <row r="403" spans="1:8" x14ac:dyDescent="0.25">
      <c r="A403" t="s">
        <v>49</v>
      </c>
      <c r="B403" t="s">
        <v>49</v>
      </c>
      <c r="C403">
        <v>-24.984030000000001</v>
      </c>
      <c r="D403">
        <v>-53.468789999999998</v>
      </c>
      <c r="E403">
        <v>3605</v>
      </c>
      <c r="F403">
        <v>31800</v>
      </c>
      <c r="G403" t="s">
        <v>20</v>
      </c>
      <c r="H403" t="s">
        <v>20</v>
      </c>
    </row>
    <row r="404" spans="1:8" x14ac:dyDescent="0.25">
      <c r="A404" t="s">
        <v>49</v>
      </c>
      <c r="B404" t="s">
        <v>45</v>
      </c>
      <c r="C404">
        <v>-22.368849999999998</v>
      </c>
      <c r="D404">
        <v>-54.801079999999999</v>
      </c>
      <c r="E404">
        <v>395499</v>
      </c>
      <c r="F404">
        <v>218780</v>
      </c>
      <c r="G404" t="s">
        <v>20</v>
      </c>
      <c r="H404" t="s">
        <v>14</v>
      </c>
    </row>
    <row r="405" spans="1:8" x14ac:dyDescent="0.25">
      <c r="A405" t="s">
        <v>49</v>
      </c>
      <c r="B405" t="s">
        <v>45</v>
      </c>
      <c r="C405">
        <v>-22.220690000000001</v>
      </c>
      <c r="D405">
        <v>-54.718330000000002</v>
      </c>
      <c r="E405">
        <v>419852</v>
      </c>
      <c r="F405">
        <v>162740</v>
      </c>
      <c r="G405" t="s">
        <v>20</v>
      </c>
      <c r="H405" t="s">
        <v>14</v>
      </c>
    </row>
    <row r="406" spans="1:8" x14ac:dyDescent="0.25">
      <c r="A406" t="s">
        <v>49</v>
      </c>
      <c r="B406" t="s">
        <v>45</v>
      </c>
      <c r="C406">
        <v>-22.20974</v>
      </c>
      <c r="D406">
        <v>-54.860210000000002</v>
      </c>
      <c r="E406">
        <v>422413</v>
      </c>
      <c r="F406">
        <v>51900</v>
      </c>
      <c r="G406" t="s">
        <v>20</v>
      </c>
      <c r="H406" t="s">
        <v>14</v>
      </c>
    </row>
    <row r="407" spans="1:8" x14ac:dyDescent="0.25">
      <c r="A407" t="s">
        <v>49</v>
      </c>
      <c r="B407" t="s">
        <v>43</v>
      </c>
      <c r="C407">
        <v>-17.908609999999999</v>
      </c>
      <c r="D407">
        <v>-51.682360000000003</v>
      </c>
      <c r="E407">
        <v>1071253</v>
      </c>
      <c r="F407">
        <v>141860</v>
      </c>
      <c r="G407" t="s">
        <v>20</v>
      </c>
      <c r="H407" t="s">
        <v>11</v>
      </c>
    </row>
    <row r="408" spans="1:8" x14ac:dyDescent="0.25">
      <c r="A408" t="s">
        <v>49</v>
      </c>
      <c r="B408" t="s">
        <v>43</v>
      </c>
      <c r="C408">
        <v>-17.906980000000001</v>
      </c>
      <c r="D408">
        <v>-51.678089999999997</v>
      </c>
      <c r="E408">
        <v>1071767</v>
      </c>
      <c r="F408">
        <v>97580</v>
      </c>
      <c r="G408" t="s">
        <v>20</v>
      </c>
      <c r="H408" t="s">
        <v>11</v>
      </c>
    </row>
    <row r="409" spans="1:8" x14ac:dyDescent="0.25">
      <c r="A409" t="s">
        <v>49</v>
      </c>
      <c r="B409" t="s">
        <v>43</v>
      </c>
      <c r="C409">
        <v>-17.89123</v>
      </c>
      <c r="D409">
        <v>-51.660429999999998</v>
      </c>
      <c r="E409">
        <v>1075207</v>
      </c>
      <c r="F409">
        <v>43970</v>
      </c>
      <c r="G409" t="s">
        <v>20</v>
      </c>
      <c r="H409" t="s">
        <v>11</v>
      </c>
    </row>
    <row r="410" spans="1:8" x14ac:dyDescent="0.25">
      <c r="A410" t="s">
        <v>49</v>
      </c>
      <c r="B410" t="s">
        <v>44</v>
      </c>
      <c r="C410">
        <v>-21.77366</v>
      </c>
      <c r="D410">
        <v>-54.958689999999997</v>
      </c>
      <c r="E410">
        <v>478235</v>
      </c>
      <c r="F410">
        <v>214910</v>
      </c>
      <c r="G410" t="s">
        <v>20</v>
      </c>
      <c r="H410" t="s">
        <v>14</v>
      </c>
    </row>
    <row r="411" spans="1:8" x14ac:dyDescent="0.25">
      <c r="A411" t="s">
        <v>49</v>
      </c>
      <c r="B411" t="s">
        <v>44</v>
      </c>
      <c r="C411">
        <v>-21.618272999999999</v>
      </c>
      <c r="D411">
        <v>-55.448493999999997</v>
      </c>
      <c r="E411">
        <v>534589</v>
      </c>
      <c r="F411">
        <v>100520</v>
      </c>
      <c r="G411" t="s">
        <v>20</v>
      </c>
      <c r="H411" t="s">
        <v>14</v>
      </c>
    </row>
    <row r="412" spans="1:8" x14ac:dyDescent="0.25">
      <c r="A412" t="s">
        <v>49</v>
      </c>
      <c r="B412" t="s">
        <v>44</v>
      </c>
      <c r="C412">
        <v>-21.611305999999999</v>
      </c>
      <c r="D412">
        <v>-55.178969000000002</v>
      </c>
      <c r="E412">
        <v>506779</v>
      </c>
      <c r="F412">
        <v>55700</v>
      </c>
      <c r="G412" t="s">
        <v>20</v>
      </c>
      <c r="H412" t="s">
        <v>14</v>
      </c>
    </row>
    <row r="413" spans="1:8" x14ac:dyDescent="0.25">
      <c r="A413" t="s">
        <v>49</v>
      </c>
      <c r="B413" t="s">
        <v>40</v>
      </c>
      <c r="C413">
        <v>-13.77923</v>
      </c>
      <c r="D413">
        <v>-56.053100000000001</v>
      </c>
      <c r="E413">
        <v>1581036</v>
      </c>
      <c r="F413">
        <v>208070</v>
      </c>
      <c r="G413" t="s">
        <v>20</v>
      </c>
      <c r="H413" t="s">
        <v>5</v>
      </c>
    </row>
    <row r="414" spans="1:8" x14ac:dyDescent="0.25">
      <c r="A414" t="s">
        <v>49</v>
      </c>
      <c r="B414" t="s">
        <v>40</v>
      </c>
      <c r="C414">
        <v>-13.73663</v>
      </c>
      <c r="D414">
        <v>-56.052120000000002</v>
      </c>
      <c r="E414">
        <v>1584007</v>
      </c>
      <c r="F414">
        <v>115020</v>
      </c>
      <c r="G414" t="s">
        <v>20</v>
      </c>
      <c r="H414" t="s">
        <v>5</v>
      </c>
    </row>
    <row r="415" spans="1:8" x14ac:dyDescent="0.25">
      <c r="A415" t="s">
        <v>49</v>
      </c>
      <c r="B415" t="s">
        <v>40</v>
      </c>
      <c r="C415">
        <v>-13.53487</v>
      </c>
      <c r="D415">
        <v>-55.847610000000003</v>
      </c>
      <c r="E415">
        <v>1593332</v>
      </c>
      <c r="F415">
        <v>60000</v>
      </c>
      <c r="G415" t="s">
        <v>20</v>
      </c>
      <c r="H415" t="s">
        <v>5</v>
      </c>
    </row>
    <row r="416" spans="1:8" x14ac:dyDescent="0.25">
      <c r="A416" t="s">
        <v>49</v>
      </c>
      <c r="B416" t="s">
        <v>39</v>
      </c>
      <c r="C416">
        <v>-13.038539999999999</v>
      </c>
      <c r="D416">
        <v>-55.297849999999997</v>
      </c>
      <c r="E416">
        <v>1632955</v>
      </c>
      <c r="F416">
        <v>260000</v>
      </c>
      <c r="G416" t="s">
        <v>20</v>
      </c>
      <c r="H416" t="s">
        <v>5</v>
      </c>
    </row>
    <row r="417" spans="1:8" x14ac:dyDescent="0.25">
      <c r="A417" t="s">
        <v>49</v>
      </c>
      <c r="B417" t="s">
        <v>39</v>
      </c>
      <c r="C417">
        <v>-13.608549999999999</v>
      </c>
      <c r="D417">
        <v>-54.80903</v>
      </c>
      <c r="E417">
        <v>1603342</v>
      </c>
      <c r="F417">
        <v>95890</v>
      </c>
      <c r="G417" t="s">
        <v>20</v>
      </c>
      <c r="H417" t="s">
        <v>5</v>
      </c>
    </row>
    <row r="418" spans="1:8" x14ac:dyDescent="0.25">
      <c r="A418" t="s">
        <v>49</v>
      </c>
      <c r="B418" t="s">
        <v>39</v>
      </c>
      <c r="C418">
        <v>-12.7453</v>
      </c>
      <c r="D418">
        <v>-54.437899999999999</v>
      </c>
      <c r="E418">
        <v>1638137</v>
      </c>
      <c r="F418">
        <v>59120</v>
      </c>
      <c r="G418" t="s">
        <v>20</v>
      </c>
      <c r="H418" t="s">
        <v>5</v>
      </c>
    </row>
    <row r="419" spans="1:8" x14ac:dyDescent="0.25">
      <c r="A419" t="s">
        <v>49</v>
      </c>
      <c r="B419" t="s">
        <v>46</v>
      </c>
      <c r="C419">
        <v>-18.673169999999999</v>
      </c>
      <c r="D419">
        <v>-46.544269999999997</v>
      </c>
      <c r="E419">
        <v>1212143</v>
      </c>
      <c r="F419">
        <v>40470</v>
      </c>
      <c r="G419" t="s">
        <v>20</v>
      </c>
      <c r="H419" t="s">
        <v>17</v>
      </c>
    </row>
    <row r="420" spans="1:8" x14ac:dyDescent="0.25">
      <c r="A420" t="s">
        <v>49</v>
      </c>
      <c r="B420" t="s">
        <v>46</v>
      </c>
      <c r="C420">
        <v>-18.736599999999999</v>
      </c>
      <c r="D420">
        <v>-46.668700000000001</v>
      </c>
      <c r="E420">
        <v>1198712</v>
      </c>
      <c r="F420">
        <v>33080</v>
      </c>
      <c r="G420" t="s">
        <v>20</v>
      </c>
      <c r="H420" t="s">
        <v>17</v>
      </c>
    </row>
    <row r="421" spans="1:8" x14ac:dyDescent="0.25">
      <c r="A421" t="s">
        <v>49</v>
      </c>
      <c r="B421" t="s">
        <v>46</v>
      </c>
      <c r="C421">
        <v>-18.628119999999999</v>
      </c>
      <c r="D421">
        <v>-46.31335</v>
      </c>
      <c r="E421">
        <v>1236351</v>
      </c>
      <c r="F421">
        <v>27344</v>
      </c>
      <c r="G421" t="s">
        <v>20</v>
      </c>
      <c r="H421" t="s">
        <v>17</v>
      </c>
    </row>
    <row r="422" spans="1:8" x14ac:dyDescent="0.25">
      <c r="A422" t="s">
        <v>49</v>
      </c>
      <c r="B422" t="s">
        <v>42</v>
      </c>
      <c r="C422">
        <v>-17.819027999999999</v>
      </c>
      <c r="D422">
        <v>-50.958610999999998</v>
      </c>
      <c r="E422">
        <v>1063095</v>
      </c>
      <c r="F422">
        <v>120450</v>
      </c>
      <c r="G422" t="s">
        <v>20</v>
      </c>
      <c r="H422" t="s">
        <v>11</v>
      </c>
    </row>
    <row r="423" spans="1:8" x14ac:dyDescent="0.25">
      <c r="A423" t="s">
        <v>49</v>
      </c>
      <c r="B423" t="s">
        <v>42</v>
      </c>
      <c r="C423">
        <v>-17.823459</v>
      </c>
      <c r="D423">
        <v>-50.962704000000002</v>
      </c>
      <c r="E423">
        <v>1061192</v>
      </c>
      <c r="F423">
        <v>115790</v>
      </c>
      <c r="G423" t="s">
        <v>20</v>
      </c>
      <c r="H423" t="s">
        <v>11</v>
      </c>
    </row>
    <row r="424" spans="1:8" x14ac:dyDescent="0.25">
      <c r="A424" t="s">
        <v>49</v>
      </c>
      <c r="B424" t="s">
        <v>42</v>
      </c>
      <c r="C424">
        <v>-17.246459999999999</v>
      </c>
      <c r="D424">
        <v>-51.000549999999997</v>
      </c>
      <c r="E424">
        <v>1159084</v>
      </c>
      <c r="F424">
        <v>63610</v>
      </c>
      <c r="G424" t="s">
        <v>20</v>
      </c>
      <c r="H424" t="s">
        <v>11</v>
      </c>
    </row>
    <row r="425" spans="1:8" x14ac:dyDescent="0.25">
      <c r="A425" t="s">
        <v>49</v>
      </c>
      <c r="B425" t="s">
        <v>38</v>
      </c>
      <c r="C425">
        <v>-12.32408</v>
      </c>
      <c r="D425">
        <v>-55.583390000000001</v>
      </c>
      <c r="E425">
        <v>1723765</v>
      </c>
      <c r="F425">
        <v>198640</v>
      </c>
      <c r="G425" t="s">
        <v>20</v>
      </c>
      <c r="H425" t="s">
        <v>5</v>
      </c>
    </row>
    <row r="426" spans="1:8" x14ac:dyDescent="0.25">
      <c r="A426" t="s">
        <v>49</v>
      </c>
      <c r="B426" t="s">
        <v>38</v>
      </c>
      <c r="C426">
        <v>-12.556616</v>
      </c>
      <c r="D426">
        <v>-55.715366000000003</v>
      </c>
      <c r="E426">
        <v>1694058</v>
      </c>
      <c r="F426">
        <v>122754</v>
      </c>
      <c r="G426" t="s">
        <v>20</v>
      </c>
      <c r="H426" t="s">
        <v>5</v>
      </c>
    </row>
    <row r="427" spans="1:8" x14ac:dyDescent="0.25">
      <c r="A427" t="s">
        <v>49</v>
      </c>
      <c r="B427" t="s">
        <v>38</v>
      </c>
      <c r="C427">
        <v>-12.313000000000001</v>
      </c>
      <c r="D427">
        <v>-55.584850000000003</v>
      </c>
      <c r="E427">
        <v>1725522</v>
      </c>
      <c r="F427">
        <v>73420</v>
      </c>
      <c r="G427" t="s">
        <v>20</v>
      </c>
      <c r="H427" t="s">
        <v>5</v>
      </c>
    </row>
    <row r="428" spans="1:8" x14ac:dyDescent="0.25">
      <c r="A428" t="s">
        <v>49</v>
      </c>
      <c r="B428" t="s">
        <v>48</v>
      </c>
      <c r="C428">
        <v>-24.75216</v>
      </c>
      <c r="D428">
        <v>-53.73292</v>
      </c>
      <c r="E428">
        <v>41067</v>
      </c>
      <c r="F428">
        <v>54000</v>
      </c>
      <c r="G428" t="s">
        <v>20</v>
      </c>
      <c r="H428" t="s">
        <v>20</v>
      </c>
    </row>
    <row r="429" spans="1:8" x14ac:dyDescent="0.25">
      <c r="A429" t="s">
        <v>49</v>
      </c>
      <c r="B429" t="s">
        <v>48</v>
      </c>
      <c r="C429">
        <v>-24.725940000000001</v>
      </c>
      <c r="D429">
        <v>-53.684019999999997</v>
      </c>
      <c r="E429">
        <v>43771</v>
      </c>
      <c r="F429">
        <v>51170</v>
      </c>
      <c r="G429" t="s">
        <v>20</v>
      </c>
      <c r="H429" t="s">
        <v>20</v>
      </c>
    </row>
    <row r="430" spans="1:8" x14ac:dyDescent="0.25">
      <c r="A430" t="s">
        <v>49</v>
      </c>
      <c r="B430" t="s">
        <v>48</v>
      </c>
      <c r="C430">
        <v>-24.67643</v>
      </c>
      <c r="D430">
        <v>-53.798819999999999</v>
      </c>
      <c r="E430">
        <v>57289</v>
      </c>
      <c r="F430">
        <v>47700</v>
      </c>
      <c r="G430" t="s">
        <v>20</v>
      </c>
      <c r="H430" t="s">
        <v>20</v>
      </c>
    </row>
    <row r="431" spans="1:8" x14ac:dyDescent="0.25">
      <c r="A431" t="s">
        <v>49</v>
      </c>
      <c r="B431" t="s">
        <v>47</v>
      </c>
      <c r="C431">
        <v>-18.841950000000001</v>
      </c>
      <c r="D431">
        <v>-48.289589999999997</v>
      </c>
      <c r="E431">
        <v>1035780</v>
      </c>
      <c r="F431">
        <v>231360</v>
      </c>
      <c r="G431" t="s">
        <v>20</v>
      </c>
      <c r="H431" t="s">
        <v>17</v>
      </c>
    </row>
    <row r="432" spans="1:8" x14ac:dyDescent="0.25">
      <c r="A432" t="s">
        <v>49</v>
      </c>
      <c r="B432" t="s">
        <v>47</v>
      </c>
      <c r="C432">
        <v>-18.84451</v>
      </c>
      <c r="D432">
        <v>-48.287599999999998</v>
      </c>
      <c r="E432">
        <v>1035386</v>
      </c>
      <c r="F432">
        <v>125280</v>
      </c>
      <c r="G432" t="s">
        <v>20</v>
      </c>
      <c r="H432" t="s">
        <v>17</v>
      </c>
    </row>
    <row r="433" spans="1:8" x14ac:dyDescent="0.25">
      <c r="A433" t="s">
        <v>49</v>
      </c>
      <c r="B433" t="s">
        <v>47</v>
      </c>
      <c r="C433">
        <v>-18.849430000000002</v>
      </c>
      <c r="D433">
        <v>-48.283250000000002</v>
      </c>
      <c r="E433">
        <v>1037037</v>
      </c>
      <c r="F433">
        <v>74870</v>
      </c>
      <c r="G433" t="s">
        <v>20</v>
      </c>
      <c r="H433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6FD9-E1BC-4345-BAB0-8D2F11D27EFB}">
  <dimension ref="A1:X73"/>
  <sheetViews>
    <sheetView topLeftCell="M1" workbookViewId="0">
      <selection activeCell="X22" sqref="X22"/>
    </sheetView>
  </sheetViews>
  <sheetFormatPr defaultRowHeight="15" x14ac:dyDescent="0.25"/>
  <cols>
    <col min="1" max="1" width="9.7109375" customWidth="1"/>
    <col min="2" max="2" width="19.85546875" customWidth="1"/>
    <col min="3" max="3" width="10" customWidth="1"/>
    <col min="7" max="7" width="10.85546875" customWidth="1"/>
    <col min="8" max="8" width="10" customWidth="1"/>
    <col min="9" max="9" width="13.7109375" customWidth="1"/>
    <col min="12" max="12" width="13.7109375" customWidth="1"/>
    <col min="13" max="13" width="11.7109375" customWidth="1"/>
    <col min="14" max="14" width="8.7109375" bestFit="1" customWidth="1"/>
    <col min="24" max="24" width="11.7109375" bestFit="1" customWidth="1"/>
  </cols>
  <sheetData>
    <row r="1" spans="1:24" x14ac:dyDescent="0.25">
      <c r="A1" t="s">
        <v>50</v>
      </c>
      <c r="B1" t="s">
        <v>55</v>
      </c>
      <c r="C1" t="s">
        <v>122</v>
      </c>
      <c r="D1" t="s">
        <v>124</v>
      </c>
      <c r="E1" t="s">
        <v>0</v>
      </c>
      <c r="G1" t="s">
        <v>134</v>
      </c>
      <c r="H1" t="s">
        <v>122</v>
      </c>
      <c r="I1" t="s">
        <v>135</v>
      </c>
      <c r="K1" t="s">
        <v>0</v>
      </c>
      <c r="L1" t="s">
        <v>166</v>
      </c>
      <c r="M1" t="s">
        <v>167</v>
      </c>
      <c r="N1" t="s">
        <v>168</v>
      </c>
      <c r="O1" t="s">
        <v>170</v>
      </c>
      <c r="P1" t="s">
        <v>171</v>
      </c>
      <c r="R1" t="s">
        <v>5</v>
      </c>
      <c r="U1" t="s">
        <v>134</v>
      </c>
      <c r="V1" t="s">
        <v>122</v>
      </c>
      <c r="W1" t="s">
        <v>135</v>
      </c>
    </row>
    <row r="2" spans="1:24" x14ac:dyDescent="0.25">
      <c r="A2" t="s">
        <v>73</v>
      </c>
      <c r="B2">
        <v>153860</v>
      </c>
      <c r="C2">
        <v>1</v>
      </c>
      <c r="D2" t="s">
        <v>110</v>
      </c>
      <c r="E2" t="str">
        <f>INDEX(Tabela4[],MATCH(Tabela20[[#This Row],[destino]],Tabela4[destino],0),10)</f>
        <v>MT</v>
      </c>
      <c r="G2" t="s">
        <v>71</v>
      </c>
      <c r="H2">
        <v>1</v>
      </c>
      <c r="I2">
        <v>1058191</v>
      </c>
      <c r="K2" t="s">
        <v>5</v>
      </c>
      <c r="L2">
        <f>SUMIF(Tabela20[Estado],Tabela22[[#This Row],[Estado]],Tabela20[Capacidade Silo (t)])</f>
        <v>2988348</v>
      </c>
      <c r="M2">
        <f>SUM(Tabela21[Demanda(t)])</f>
        <v>4737771</v>
      </c>
      <c r="N2">
        <f>Tabela22[[#This Row],[Capacidade]]-Tabela22[[#This Row],[Demanda]]</f>
        <v>-1749423</v>
      </c>
      <c r="O2" s="3">
        <f>Tabela22[[#This Row],[Capacidade]]/$L$7</f>
        <v>0.39360682045927037</v>
      </c>
      <c r="P2">
        <f>COUNTIF(Tabela20[Estado],Tabela22[[#This Row],[Estado]])</f>
        <v>24</v>
      </c>
      <c r="R2" t="s">
        <v>20</v>
      </c>
      <c r="U2" t="s">
        <v>156</v>
      </c>
      <c r="V2">
        <v>1</v>
      </c>
      <c r="W2">
        <v>108965</v>
      </c>
      <c r="X2">
        <f>INT(W2)</f>
        <v>108965</v>
      </c>
    </row>
    <row r="3" spans="1:24" x14ac:dyDescent="0.25">
      <c r="A3" t="s">
        <v>73</v>
      </c>
      <c r="B3">
        <v>153860</v>
      </c>
      <c r="C3">
        <v>1</v>
      </c>
      <c r="D3" t="s">
        <v>125</v>
      </c>
      <c r="E3" t="str">
        <f>INDEX(Tabela4[],MATCH(Tabela20[[#This Row],[destino]],Tabela4[destino],0),10)</f>
        <v>MT</v>
      </c>
      <c r="G3" t="s">
        <v>156</v>
      </c>
      <c r="H3">
        <v>1</v>
      </c>
      <c r="I3">
        <v>108965</v>
      </c>
      <c r="K3" t="s">
        <v>20</v>
      </c>
      <c r="L3">
        <f>SUMIF(Tabela20[Estado],Tabela22[[#This Row],[Estado]],Tabela20[Capacidade Silo (t)])</f>
        <v>763440</v>
      </c>
      <c r="M3">
        <f>SUM(Tabela21[Demanda(t)])</f>
        <v>4737771</v>
      </c>
      <c r="N3">
        <f>Tabela22[[#This Row],[Capacidade]]-Tabela22[[#This Row],[Demanda]]</f>
        <v>-3974331</v>
      </c>
      <c r="O3" s="3">
        <f>Tabela22[[#This Row],[Capacidade]]/$L$7</f>
        <v>0.10055562170517804</v>
      </c>
      <c r="P3">
        <f>COUNTIF(Tabela20[Estado],Tabela22[[#This Row],[Estado]])</f>
        <v>12</v>
      </c>
      <c r="R3" t="s">
        <v>14</v>
      </c>
      <c r="U3" t="s">
        <v>150</v>
      </c>
      <c r="V3">
        <v>1</v>
      </c>
      <c r="W3">
        <v>120236</v>
      </c>
      <c r="X3">
        <f t="shared" ref="X3:X19" si="0">INT(W3)</f>
        <v>120236</v>
      </c>
    </row>
    <row r="4" spans="1:24" x14ac:dyDescent="0.25">
      <c r="A4" t="s">
        <v>74</v>
      </c>
      <c r="B4">
        <v>108640</v>
      </c>
      <c r="C4">
        <v>1</v>
      </c>
      <c r="D4" t="s">
        <v>110</v>
      </c>
      <c r="E4" t="str">
        <f>INDEX(Tabela4[],MATCH(Tabela20[[#This Row],[destino]],Tabela4[destino],0),10)</f>
        <v>MT</v>
      </c>
      <c r="G4" t="s">
        <v>149</v>
      </c>
      <c r="H4">
        <v>1</v>
      </c>
      <c r="I4">
        <v>259896</v>
      </c>
      <c r="K4" t="s">
        <v>14</v>
      </c>
      <c r="L4">
        <f>SUMIF(Tabela20[Estado],Tabela22[[#This Row],[Estado]],Tabela20[Capacidade Silo (t)])</f>
        <v>1609100</v>
      </c>
      <c r="M4">
        <f>SUM(Tabela21[Demanda(t)])</f>
        <v>4737771</v>
      </c>
      <c r="N4">
        <f>Tabela22[[#This Row],[Capacidade]]-Tabela22[[#This Row],[Demanda]]</f>
        <v>-3128671</v>
      </c>
      <c r="O4" s="3">
        <f>Tabela22[[#This Row],[Capacidade]]/$L$7</f>
        <v>0.21194075616394475</v>
      </c>
      <c r="P4">
        <f>COUNTIF(Tabela20[Estado],Tabela22[[#This Row],[Estado]])</f>
        <v>12</v>
      </c>
      <c r="R4" t="s">
        <v>11</v>
      </c>
      <c r="U4" t="s">
        <v>153</v>
      </c>
      <c r="V4">
        <v>1</v>
      </c>
      <c r="W4">
        <v>125689</v>
      </c>
      <c r="X4">
        <f t="shared" si="0"/>
        <v>125689</v>
      </c>
    </row>
    <row r="5" spans="1:24" x14ac:dyDescent="0.25">
      <c r="A5" t="s">
        <v>74</v>
      </c>
      <c r="B5">
        <v>108640</v>
      </c>
      <c r="C5">
        <v>1</v>
      </c>
      <c r="D5" t="s">
        <v>125</v>
      </c>
      <c r="E5" t="str">
        <f>INDEX(Tabela4[],MATCH(Tabela20[[#This Row],[destino]],Tabela4[destino],0),10)</f>
        <v>MT</v>
      </c>
      <c r="G5" t="s">
        <v>150</v>
      </c>
      <c r="H5">
        <v>1</v>
      </c>
      <c r="I5">
        <v>120236</v>
      </c>
      <c r="K5" t="s">
        <v>11</v>
      </c>
      <c r="L5">
        <f>SUMIF(Tabela20[Estado],Tabela22[[#This Row],[Estado]],Tabela20[Capacidade Silo (t)])</f>
        <v>1166520</v>
      </c>
      <c r="M5">
        <f>SUM(Tabela21[Demanda(t)])</f>
        <v>4737771</v>
      </c>
      <c r="N5">
        <f>Tabela22[[#This Row],[Capacidade]]-Tabela22[[#This Row],[Demanda]]</f>
        <v>-3571251</v>
      </c>
      <c r="O5" s="3">
        <f>Tabela22[[#This Row],[Capacidade]]/$L$7</f>
        <v>0.15364684039547874</v>
      </c>
      <c r="P5">
        <f>COUNTIF(Tabela20[Estado],Tabela22[[#This Row],[Estado]])</f>
        <v>12</v>
      </c>
      <c r="R5" t="s">
        <v>17</v>
      </c>
      <c r="U5" t="s">
        <v>155</v>
      </c>
      <c r="V5">
        <v>1</v>
      </c>
      <c r="W5">
        <v>125698</v>
      </c>
      <c r="X5">
        <f t="shared" si="0"/>
        <v>125698</v>
      </c>
    </row>
    <row r="6" spans="1:24" x14ac:dyDescent="0.25">
      <c r="A6" t="s">
        <v>75</v>
      </c>
      <c r="B6">
        <v>38760</v>
      </c>
      <c r="C6">
        <v>1</v>
      </c>
      <c r="D6" t="s">
        <v>110</v>
      </c>
      <c r="E6" t="str">
        <f>INDEX(Tabela4[],MATCH(Tabela20[[#This Row],[destino]],Tabela4[destino],0),10)</f>
        <v>MT</v>
      </c>
      <c r="G6" t="s">
        <v>151</v>
      </c>
      <c r="H6">
        <v>1</v>
      </c>
      <c r="I6">
        <v>809562</v>
      </c>
      <c r="K6" t="s">
        <v>17</v>
      </c>
      <c r="L6">
        <f>SUMIF(Tabela20[Estado],Tabela22[[#This Row],[Estado]],Tabela20[Capacidade Silo (t)])</f>
        <v>1064808</v>
      </c>
      <c r="M6">
        <f>SUM(Tabela21[Demanda(t)])</f>
        <v>4737771</v>
      </c>
      <c r="N6">
        <f>Tabela22[[#This Row],[Capacidade]]-Tabela22[[#This Row],[Demanda]]</f>
        <v>-3672963</v>
      </c>
      <c r="O6" s="3">
        <f>Tabela22[[#This Row],[Capacidade]]/$L$7</f>
        <v>0.14024996127612807</v>
      </c>
      <c r="P6">
        <f>COUNTIF(Tabela20[Estado],Tabela22[[#This Row],[Estado]])</f>
        <v>12</v>
      </c>
      <c r="U6" t="s">
        <v>149</v>
      </c>
      <c r="V6">
        <v>1</v>
      </c>
      <c r="W6">
        <v>259896</v>
      </c>
      <c r="X6">
        <f t="shared" si="0"/>
        <v>259896</v>
      </c>
    </row>
    <row r="7" spans="1:24" x14ac:dyDescent="0.25">
      <c r="A7" t="s">
        <v>75</v>
      </c>
      <c r="B7">
        <v>38760</v>
      </c>
      <c r="C7">
        <v>1</v>
      </c>
      <c r="D7" t="s">
        <v>125</v>
      </c>
      <c r="E7" t="str">
        <f>INDEX(Tabela4[],MATCH(Tabela20[[#This Row],[destino]],Tabela4[destino],0),10)</f>
        <v>MT</v>
      </c>
      <c r="G7" t="s">
        <v>152</v>
      </c>
      <c r="H7">
        <v>1</v>
      </c>
      <c r="I7">
        <v>569895</v>
      </c>
      <c r="K7" t="s">
        <v>169</v>
      </c>
      <c r="L7">
        <f>SUM(Tabela20[Capacidade Silo (t)])</f>
        <v>7592216</v>
      </c>
      <c r="M7">
        <f>SUM(Tabela21[Demanda(t)])</f>
        <v>4737771</v>
      </c>
      <c r="N7">
        <f>Tabela22[[#This Row],[Capacidade]]-Tabela22[[#This Row],[Demanda]]</f>
        <v>2854445</v>
      </c>
      <c r="O7" s="3">
        <f>Tabela22[[#This Row],[Capacidade]]/$L$7</f>
        <v>1</v>
      </c>
      <c r="P7">
        <f>COUNTIF(Tabela20[Estado],Tabela22[[#This Row],[Estado]])</f>
        <v>0</v>
      </c>
      <c r="U7" t="s">
        <v>152</v>
      </c>
      <c r="V7">
        <v>1</v>
      </c>
      <c r="W7">
        <v>269895</v>
      </c>
      <c r="X7">
        <f t="shared" si="0"/>
        <v>269895</v>
      </c>
    </row>
    <row r="8" spans="1:24" x14ac:dyDescent="0.25">
      <c r="A8" t="s">
        <v>103</v>
      </c>
      <c r="B8">
        <v>126290</v>
      </c>
      <c r="C8">
        <v>1</v>
      </c>
      <c r="D8" t="s">
        <v>110</v>
      </c>
      <c r="E8" t="str">
        <f>INDEX(Tabela4[],MATCH(Tabela20[[#This Row],[destino]],Tabela4[destino],0),10)</f>
        <v>PR</v>
      </c>
      <c r="G8" t="s">
        <v>153</v>
      </c>
      <c r="H8">
        <v>1</v>
      </c>
      <c r="I8">
        <v>125689</v>
      </c>
      <c r="U8" t="s">
        <v>151</v>
      </c>
      <c r="V8">
        <v>1</v>
      </c>
      <c r="W8">
        <v>809562</v>
      </c>
      <c r="X8">
        <f t="shared" si="0"/>
        <v>809562</v>
      </c>
    </row>
    <row r="9" spans="1:24" x14ac:dyDescent="0.25">
      <c r="A9" t="s">
        <v>103</v>
      </c>
      <c r="B9">
        <v>126290</v>
      </c>
      <c r="C9">
        <v>1</v>
      </c>
      <c r="D9" t="s">
        <v>125</v>
      </c>
      <c r="E9" t="str">
        <f>INDEX(Tabela4[],MATCH(Tabela20[[#This Row],[destino]],Tabela4[destino],0),10)</f>
        <v>PR</v>
      </c>
      <c r="G9" t="s">
        <v>154</v>
      </c>
      <c r="H9">
        <v>1</v>
      </c>
      <c r="I9">
        <v>1559639</v>
      </c>
      <c r="U9" t="s">
        <v>71</v>
      </c>
      <c r="V9">
        <v>1</v>
      </c>
      <c r="W9">
        <v>1058191</v>
      </c>
      <c r="X9">
        <f t="shared" si="0"/>
        <v>1058191</v>
      </c>
    </row>
    <row r="10" spans="1:24" x14ac:dyDescent="0.25">
      <c r="A10" t="s">
        <v>104</v>
      </c>
      <c r="B10">
        <v>70760</v>
      </c>
      <c r="C10">
        <v>1</v>
      </c>
      <c r="D10" t="s">
        <v>110</v>
      </c>
      <c r="E10" t="str">
        <f>INDEX(Tabela4[],MATCH(Tabela20[[#This Row],[destino]],Tabela4[destino],0),10)</f>
        <v>PR</v>
      </c>
      <c r="G10" t="s">
        <v>155</v>
      </c>
      <c r="H10">
        <v>1</v>
      </c>
      <c r="I10">
        <v>125698</v>
      </c>
      <c r="U10" t="s">
        <v>154</v>
      </c>
      <c r="V10">
        <v>1</v>
      </c>
      <c r="W10">
        <v>1559639</v>
      </c>
      <c r="X10">
        <f t="shared" si="0"/>
        <v>1559639</v>
      </c>
    </row>
    <row r="11" spans="1:24" x14ac:dyDescent="0.25">
      <c r="A11" t="s">
        <v>104</v>
      </c>
      <c r="B11">
        <v>70760</v>
      </c>
      <c r="C11">
        <v>1</v>
      </c>
      <c r="D11" t="s">
        <v>125</v>
      </c>
      <c r="E11" t="str">
        <f>INDEX(Tabela4[],MATCH(Tabela20[[#This Row],[destino]],Tabela4[destino],0),10)</f>
        <v>PR</v>
      </c>
      <c r="G11" t="s">
        <v>165</v>
      </c>
      <c r="H11">
        <v>1</v>
      </c>
      <c r="I11">
        <v>0</v>
      </c>
      <c r="U11" t="s">
        <v>156</v>
      </c>
      <c r="V11">
        <v>2</v>
      </c>
      <c r="W11">
        <v>130758</v>
      </c>
      <c r="X11">
        <f t="shared" si="0"/>
        <v>130758</v>
      </c>
    </row>
    <row r="12" spans="1:24" x14ac:dyDescent="0.25">
      <c r="A12" t="s">
        <v>105</v>
      </c>
      <c r="B12">
        <v>31800</v>
      </c>
      <c r="C12">
        <v>1</v>
      </c>
      <c r="D12" t="s">
        <v>110</v>
      </c>
      <c r="E12" t="str">
        <f>INDEX(Tabela4[],MATCH(Tabela20[[#This Row],[destino]],Tabela4[destino],0),10)</f>
        <v>PR</v>
      </c>
      <c r="U12" t="s">
        <v>150</v>
      </c>
      <c r="V12">
        <v>2</v>
      </c>
      <c r="W12">
        <v>144283.20000000001</v>
      </c>
      <c r="X12">
        <f t="shared" si="0"/>
        <v>144283</v>
      </c>
    </row>
    <row r="13" spans="1:24" x14ac:dyDescent="0.25">
      <c r="A13" t="s">
        <v>105</v>
      </c>
      <c r="B13">
        <v>31800</v>
      </c>
      <c r="C13">
        <v>1</v>
      </c>
      <c r="D13" t="s">
        <v>125</v>
      </c>
      <c r="E13" t="str">
        <f>INDEX(Tabela4[],MATCH(Tabela20[[#This Row],[destino]],Tabela4[destino],0),10)</f>
        <v>PR</v>
      </c>
      <c r="U13" t="s">
        <v>153</v>
      </c>
      <c r="V13">
        <v>2</v>
      </c>
      <c r="W13">
        <v>150826.79999999999</v>
      </c>
      <c r="X13">
        <f t="shared" si="0"/>
        <v>150826</v>
      </c>
    </row>
    <row r="14" spans="1:24" x14ac:dyDescent="0.25">
      <c r="A14" t="s">
        <v>91</v>
      </c>
      <c r="B14">
        <v>218780</v>
      </c>
      <c r="C14">
        <v>1</v>
      </c>
      <c r="D14" t="s">
        <v>110</v>
      </c>
      <c r="E14" t="str">
        <f>INDEX(Tabela4[],MATCH(Tabela20[[#This Row],[destino]],Tabela4[destino],0),10)</f>
        <v>MS</v>
      </c>
      <c r="U14" t="s">
        <v>155</v>
      </c>
      <c r="V14">
        <v>2</v>
      </c>
      <c r="W14">
        <v>150837.6</v>
      </c>
      <c r="X14">
        <f t="shared" si="0"/>
        <v>150837</v>
      </c>
    </row>
    <row r="15" spans="1:24" x14ac:dyDescent="0.25">
      <c r="A15" t="s">
        <v>91</v>
      </c>
      <c r="B15">
        <v>218780</v>
      </c>
      <c r="C15">
        <v>1</v>
      </c>
      <c r="D15" t="s">
        <v>125</v>
      </c>
      <c r="E15" t="str">
        <f>INDEX(Tabela4[],MATCH(Tabela20[[#This Row],[destino]],Tabela4[destino],0),10)</f>
        <v>MS</v>
      </c>
      <c r="U15" t="s">
        <v>152</v>
      </c>
      <c r="V15">
        <v>2</v>
      </c>
      <c r="W15">
        <v>183874</v>
      </c>
      <c r="X15">
        <f t="shared" si="0"/>
        <v>183874</v>
      </c>
    </row>
    <row r="16" spans="1:24" x14ac:dyDescent="0.25">
      <c r="A16" t="s">
        <v>92</v>
      </c>
      <c r="B16">
        <v>162740</v>
      </c>
      <c r="C16">
        <v>1</v>
      </c>
      <c r="D16" t="s">
        <v>110</v>
      </c>
      <c r="E16" t="str">
        <f>INDEX(Tabela4[],MATCH(Tabela20[[#This Row],[destino]],Tabela4[destino],0),10)</f>
        <v>MS</v>
      </c>
      <c r="U16" t="s">
        <v>149</v>
      </c>
      <c r="V16">
        <v>2</v>
      </c>
      <c r="W16">
        <v>311875.20000000001</v>
      </c>
      <c r="X16">
        <f t="shared" si="0"/>
        <v>311875</v>
      </c>
    </row>
    <row r="17" spans="1:24" x14ac:dyDescent="0.25">
      <c r="A17" t="s">
        <v>92</v>
      </c>
      <c r="B17">
        <v>162740</v>
      </c>
      <c r="C17">
        <v>1</v>
      </c>
      <c r="D17" t="s">
        <v>125</v>
      </c>
      <c r="E17" t="str">
        <f>INDEX(Tabela4[],MATCH(Tabela20[[#This Row],[destino]],Tabela4[destino],0),10)</f>
        <v>MS</v>
      </c>
      <c r="U17" t="s">
        <v>151</v>
      </c>
      <c r="V17">
        <v>2</v>
      </c>
      <c r="W17">
        <v>971474.39999999991</v>
      </c>
      <c r="X17">
        <f t="shared" si="0"/>
        <v>971474</v>
      </c>
    </row>
    <row r="18" spans="1:24" x14ac:dyDescent="0.25">
      <c r="A18" t="s">
        <v>93</v>
      </c>
      <c r="B18">
        <v>51900</v>
      </c>
      <c r="C18">
        <v>1</v>
      </c>
      <c r="D18" t="s">
        <v>110</v>
      </c>
      <c r="E18" t="str">
        <f>INDEX(Tabela4[],MATCH(Tabela20[[#This Row],[destino]],Tabela4[destino],0),10)</f>
        <v>MS</v>
      </c>
      <c r="U18" t="s">
        <v>71</v>
      </c>
      <c r="V18">
        <v>2</v>
      </c>
      <c r="W18">
        <v>1269829.2</v>
      </c>
      <c r="X18">
        <f t="shared" si="0"/>
        <v>1269829</v>
      </c>
    </row>
    <row r="19" spans="1:24" x14ac:dyDescent="0.25">
      <c r="A19" t="s">
        <v>93</v>
      </c>
      <c r="B19">
        <v>51900</v>
      </c>
      <c r="C19">
        <v>1</v>
      </c>
      <c r="D19" t="s">
        <v>125</v>
      </c>
      <c r="E19" t="str">
        <f>INDEX(Tabela4[],MATCH(Tabela20[[#This Row],[destino]],Tabela4[destino],0),10)</f>
        <v>MS</v>
      </c>
      <c r="U19" t="s">
        <v>154</v>
      </c>
      <c r="V19">
        <v>2</v>
      </c>
      <c r="W19">
        <v>1871566.8</v>
      </c>
      <c r="X19">
        <f>INT(W19)</f>
        <v>1871566</v>
      </c>
    </row>
    <row r="20" spans="1:24" x14ac:dyDescent="0.25">
      <c r="A20" t="s">
        <v>85</v>
      </c>
      <c r="B20">
        <v>141860</v>
      </c>
      <c r="C20">
        <v>1</v>
      </c>
      <c r="D20" t="s">
        <v>110</v>
      </c>
      <c r="E20" t="str">
        <f>INDEX(Tabela4[],MATCH(Tabela20[[#This Row],[destino]],Tabela4[destino],0),10)</f>
        <v>GO</v>
      </c>
    </row>
    <row r="21" spans="1:24" x14ac:dyDescent="0.25">
      <c r="A21" t="s">
        <v>85</v>
      </c>
      <c r="B21">
        <v>141860</v>
      </c>
      <c r="C21">
        <v>1</v>
      </c>
      <c r="D21" t="s">
        <v>125</v>
      </c>
      <c r="E21" t="str">
        <f>INDEX(Tabela4[],MATCH(Tabela20[[#This Row],[destino]],Tabela4[destino],0),10)</f>
        <v>GO</v>
      </c>
    </row>
    <row r="22" spans="1:24" x14ac:dyDescent="0.25">
      <c r="A22" t="s">
        <v>86</v>
      </c>
      <c r="B22">
        <v>97580</v>
      </c>
      <c r="C22">
        <v>1</v>
      </c>
      <c r="D22" t="s">
        <v>110</v>
      </c>
      <c r="E22" t="str">
        <f>INDEX(Tabela4[],MATCH(Tabela20[[#This Row],[destino]],Tabela4[destino],0),10)</f>
        <v>GO</v>
      </c>
      <c r="X22" s="5">
        <f>SUM(X2:X19)</f>
        <v>9623093</v>
      </c>
    </row>
    <row r="23" spans="1:24" x14ac:dyDescent="0.25">
      <c r="A23" t="s">
        <v>86</v>
      </c>
      <c r="B23">
        <v>97580</v>
      </c>
      <c r="C23">
        <v>1</v>
      </c>
      <c r="D23" t="s">
        <v>125</v>
      </c>
      <c r="E23" t="str">
        <f>INDEX(Tabela4[],MATCH(Tabela20[[#This Row],[destino]],Tabela4[destino],0),10)</f>
        <v>GO</v>
      </c>
    </row>
    <row r="24" spans="1:24" x14ac:dyDescent="0.25">
      <c r="A24" t="s">
        <v>87</v>
      </c>
      <c r="B24">
        <v>43970</v>
      </c>
      <c r="C24">
        <v>1</v>
      </c>
      <c r="D24" t="s">
        <v>110</v>
      </c>
      <c r="E24" t="str">
        <f>INDEX(Tabela4[],MATCH(Tabela20[[#This Row],[destino]],Tabela4[destino],0),10)</f>
        <v>GO</v>
      </c>
    </row>
    <row r="25" spans="1:24" x14ac:dyDescent="0.25">
      <c r="A25" t="s">
        <v>87</v>
      </c>
      <c r="B25">
        <v>43970</v>
      </c>
      <c r="C25">
        <v>1</v>
      </c>
      <c r="D25" t="s">
        <v>125</v>
      </c>
      <c r="E25" t="str">
        <f>INDEX(Tabela4[],MATCH(Tabela20[[#This Row],[destino]],Tabela4[destino],0),10)</f>
        <v>GO</v>
      </c>
    </row>
    <row r="26" spans="1:24" x14ac:dyDescent="0.25">
      <c r="A26" t="s">
        <v>94</v>
      </c>
      <c r="B26">
        <v>214910</v>
      </c>
      <c r="C26">
        <v>1</v>
      </c>
      <c r="D26" t="s">
        <v>110</v>
      </c>
      <c r="E26" t="str">
        <f>INDEX(Tabela4[],MATCH(Tabela20[[#This Row],[destino]],Tabela4[destino],0),10)</f>
        <v>MS</v>
      </c>
    </row>
    <row r="27" spans="1:24" x14ac:dyDescent="0.25">
      <c r="A27" t="s">
        <v>94</v>
      </c>
      <c r="B27">
        <v>214910</v>
      </c>
      <c r="C27">
        <v>1</v>
      </c>
      <c r="D27" t="s">
        <v>125</v>
      </c>
      <c r="E27" t="str">
        <f>INDEX(Tabela4[],MATCH(Tabela20[[#This Row],[destino]],Tabela4[destino],0),10)</f>
        <v>MS</v>
      </c>
    </row>
    <row r="28" spans="1:24" x14ac:dyDescent="0.25">
      <c r="A28" t="s">
        <v>95</v>
      </c>
      <c r="B28">
        <v>100520</v>
      </c>
      <c r="C28">
        <v>1</v>
      </c>
      <c r="D28" t="s">
        <v>110</v>
      </c>
      <c r="E28" t="str">
        <f>INDEX(Tabela4[],MATCH(Tabela20[[#This Row],[destino]],Tabela4[destino],0),10)</f>
        <v>MS</v>
      </c>
    </row>
    <row r="29" spans="1:24" x14ac:dyDescent="0.25">
      <c r="A29" t="s">
        <v>95</v>
      </c>
      <c r="B29">
        <v>100520</v>
      </c>
      <c r="C29">
        <v>1</v>
      </c>
      <c r="D29" t="s">
        <v>125</v>
      </c>
      <c r="E29" t="str">
        <f>INDEX(Tabela4[],MATCH(Tabela20[[#This Row],[destino]],Tabela4[destino],0),10)</f>
        <v>MS</v>
      </c>
    </row>
    <row r="30" spans="1:24" x14ac:dyDescent="0.25">
      <c r="A30" t="s">
        <v>96</v>
      </c>
      <c r="B30">
        <v>55700</v>
      </c>
      <c r="C30">
        <v>1</v>
      </c>
      <c r="D30" t="s">
        <v>110</v>
      </c>
      <c r="E30" t="str">
        <f>INDEX(Tabela4[],MATCH(Tabela20[[#This Row],[destino]],Tabela4[destino],0),10)</f>
        <v>MS</v>
      </c>
    </row>
    <row r="31" spans="1:24" x14ac:dyDescent="0.25">
      <c r="A31" t="s">
        <v>96</v>
      </c>
      <c r="B31">
        <v>55700</v>
      </c>
      <c r="C31">
        <v>1</v>
      </c>
      <c r="D31" t="s">
        <v>125</v>
      </c>
      <c r="E31" t="str">
        <f>INDEX(Tabela4[],MATCH(Tabela20[[#This Row],[destino]],Tabela4[destino],0),10)</f>
        <v>MS</v>
      </c>
    </row>
    <row r="32" spans="1:24" x14ac:dyDescent="0.25">
      <c r="A32" t="s">
        <v>76</v>
      </c>
      <c r="B32">
        <v>208070</v>
      </c>
      <c r="C32">
        <v>1</v>
      </c>
      <c r="D32" t="s">
        <v>110</v>
      </c>
      <c r="E32" t="str">
        <f>INDEX(Tabela4[],MATCH(Tabela20[[#This Row],[destino]],Tabela4[destino],0),10)</f>
        <v>MT</v>
      </c>
    </row>
    <row r="33" spans="1:5" x14ac:dyDescent="0.25">
      <c r="A33" t="s">
        <v>76</v>
      </c>
      <c r="B33">
        <v>208070</v>
      </c>
      <c r="C33">
        <v>1</v>
      </c>
      <c r="D33" t="s">
        <v>125</v>
      </c>
      <c r="E33" t="str">
        <f>INDEX(Tabela4[],MATCH(Tabela20[[#This Row],[destino]],Tabela4[destino],0),10)</f>
        <v>MT</v>
      </c>
    </row>
    <row r="34" spans="1:5" x14ac:dyDescent="0.25">
      <c r="A34" t="s">
        <v>77</v>
      </c>
      <c r="B34">
        <v>115020</v>
      </c>
      <c r="C34">
        <v>1</v>
      </c>
      <c r="D34" t="s">
        <v>110</v>
      </c>
      <c r="E34" t="str">
        <f>INDEX(Tabela4[],MATCH(Tabela20[[#This Row],[destino]],Tabela4[destino],0),10)</f>
        <v>MT</v>
      </c>
    </row>
    <row r="35" spans="1:5" x14ac:dyDescent="0.25">
      <c r="A35" t="s">
        <v>77</v>
      </c>
      <c r="B35">
        <v>115020</v>
      </c>
      <c r="C35">
        <v>1</v>
      </c>
      <c r="D35" t="s">
        <v>125</v>
      </c>
      <c r="E35" t="str">
        <f>INDEX(Tabela4[],MATCH(Tabela20[[#This Row],[destino]],Tabela4[destino],0),10)</f>
        <v>MT</v>
      </c>
    </row>
    <row r="36" spans="1:5" x14ac:dyDescent="0.25">
      <c r="A36" t="s">
        <v>78</v>
      </c>
      <c r="B36">
        <v>60000</v>
      </c>
      <c r="C36">
        <v>1</v>
      </c>
      <c r="D36" t="s">
        <v>110</v>
      </c>
      <c r="E36" t="str">
        <f>INDEX(Tabela4[],MATCH(Tabela20[[#This Row],[destino]],Tabela4[destino],0),10)</f>
        <v>MT</v>
      </c>
    </row>
    <row r="37" spans="1:5" x14ac:dyDescent="0.25">
      <c r="A37" t="s">
        <v>78</v>
      </c>
      <c r="B37">
        <v>60000</v>
      </c>
      <c r="C37">
        <v>1</v>
      </c>
      <c r="D37" t="s">
        <v>125</v>
      </c>
      <c r="E37" t="str">
        <f>INDEX(Tabela4[],MATCH(Tabela20[[#This Row],[destino]],Tabela4[destino],0),10)</f>
        <v>MT</v>
      </c>
    </row>
    <row r="38" spans="1:5" x14ac:dyDescent="0.25">
      <c r="A38" t="s">
        <v>79</v>
      </c>
      <c r="B38">
        <v>260000</v>
      </c>
      <c r="C38">
        <v>1</v>
      </c>
      <c r="D38" t="s">
        <v>110</v>
      </c>
      <c r="E38" t="str">
        <f>INDEX(Tabela4[],MATCH(Tabela20[[#This Row],[destino]],Tabela4[destino],0),10)</f>
        <v>MT</v>
      </c>
    </row>
    <row r="39" spans="1:5" x14ac:dyDescent="0.25">
      <c r="A39" t="s">
        <v>79</v>
      </c>
      <c r="B39">
        <v>260000</v>
      </c>
      <c r="C39">
        <v>1</v>
      </c>
      <c r="D39" t="s">
        <v>125</v>
      </c>
      <c r="E39" t="str">
        <f>INDEX(Tabela4[],MATCH(Tabela20[[#This Row],[destino]],Tabela4[destino],0),10)</f>
        <v>MT</v>
      </c>
    </row>
    <row r="40" spans="1:5" x14ac:dyDescent="0.25">
      <c r="A40" t="s">
        <v>80</v>
      </c>
      <c r="B40">
        <v>95890</v>
      </c>
      <c r="C40">
        <v>1</v>
      </c>
      <c r="D40" t="s">
        <v>110</v>
      </c>
      <c r="E40" t="str">
        <f>INDEX(Tabela4[],MATCH(Tabela20[[#This Row],[destino]],Tabela4[destino],0),10)</f>
        <v>MT</v>
      </c>
    </row>
    <row r="41" spans="1:5" x14ac:dyDescent="0.25">
      <c r="A41" t="s">
        <v>80</v>
      </c>
      <c r="B41">
        <v>95890</v>
      </c>
      <c r="C41">
        <v>1</v>
      </c>
      <c r="D41" t="s">
        <v>125</v>
      </c>
      <c r="E41" t="str">
        <f>INDEX(Tabela4[],MATCH(Tabela20[[#This Row],[destino]],Tabela4[destino],0),10)</f>
        <v>MT</v>
      </c>
    </row>
    <row r="42" spans="1:5" x14ac:dyDescent="0.25">
      <c r="A42" t="s">
        <v>81</v>
      </c>
      <c r="B42">
        <v>59120</v>
      </c>
      <c r="C42">
        <v>1</v>
      </c>
      <c r="D42" t="s">
        <v>110</v>
      </c>
      <c r="E42" t="str">
        <f>INDEX(Tabela4[],MATCH(Tabela20[[#This Row],[destino]],Tabela4[destino],0),10)</f>
        <v>MT</v>
      </c>
    </row>
    <row r="43" spans="1:5" x14ac:dyDescent="0.25">
      <c r="A43" t="s">
        <v>81</v>
      </c>
      <c r="B43">
        <v>59120</v>
      </c>
      <c r="C43">
        <v>1</v>
      </c>
      <c r="D43" t="s">
        <v>125</v>
      </c>
      <c r="E43" t="str">
        <f>INDEX(Tabela4[],MATCH(Tabela20[[#This Row],[destino]],Tabela4[destino],0),10)</f>
        <v>MT</v>
      </c>
    </row>
    <row r="44" spans="1:5" x14ac:dyDescent="0.25">
      <c r="A44" t="s">
        <v>97</v>
      </c>
      <c r="B44">
        <v>40470</v>
      </c>
      <c r="C44">
        <v>1</v>
      </c>
      <c r="D44" t="s">
        <v>110</v>
      </c>
      <c r="E44" t="str">
        <f>INDEX(Tabela4[],MATCH(Tabela20[[#This Row],[destino]],Tabela4[destino],0),10)</f>
        <v>MG</v>
      </c>
    </row>
    <row r="45" spans="1:5" x14ac:dyDescent="0.25">
      <c r="A45" t="s">
        <v>97</v>
      </c>
      <c r="B45">
        <v>40470</v>
      </c>
      <c r="C45">
        <v>1</v>
      </c>
      <c r="D45" t="s">
        <v>125</v>
      </c>
      <c r="E45" t="str">
        <f>INDEX(Tabela4[],MATCH(Tabela20[[#This Row],[destino]],Tabela4[destino],0),10)</f>
        <v>MG</v>
      </c>
    </row>
    <row r="46" spans="1:5" x14ac:dyDescent="0.25">
      <c r="A46" t="s">
        <v>98</v>
      </c>
      <c r="B46">
        <v>33080</v>
      </c>
      <c r="C46">
        <v>1</v>
      </c>
      <c r="D46" t="s">
        <v>110</v>
      </c>
      <c r="E46" t="str">
        <f>INDEX(Tabela4[],MATCH(Tabela20[[#This Row],[destino]],Tabela4[destino],0),10)</f>
        <v>MG</v>
      </c>
    </row>
    <row r="47" spans="1:5" x14ac:dyDescent="0.25">
      <c r="A47" t="s">
        <v>98</v>
      </c>
      <c r="B47">
        <v>33080</v>
      </c>
      <c r="C47">
        <v>1</v>
      </c>
      <c r="D47" t="s">
        <v>125</v>
      </c>
      <c r="E47" t="str">
        <f>INDEX(Tabela4[],MATCH(Tabela20[[#This Row],[destino]],Tabela4[destino],0),10)</f>
        <v>MG</v>
      </c>
    </row>
    <row r="48" spans="1:5" x14ac:dyDescent="0.25">
      <c r="A48" t="s">
        <v>99</v>
      </c>
      <c r="B48">
        <v>27344</v>
      </c>
      <c r="C48">
        <v>1</v>
      </c>
      <c r="D48" t="s">
        <v>110</v>
      </c>
      <c r="E48" t="str">
        <f>INDEX(Tabela4[],MATCH(Tabela20[[#This Row],[destino]],Tabela4[destino],0),10)</f>
        <v>MG</v>
      </c>
    </row>
    <row r="49" spans="1:5" x14ac:dyDescent="0.25">
      <c r="A49" t="s">
        <v>99</v>
      </c>
      <c r="B49">
        <v>27344</v>
      </c>
      <c r="C49">
        <v>1</v>
      </c>
      <c r="D49" t="s">
        <v>125</v>
      </c>
      <c r="E49" t="str">
        <f>INDEX(Tabela4[],MATCH(Tabela20[[#This Row],[destino]],Tabela4[destino],0),10)</f>
        <v>MG</v>
      </c>
    </row>
    <row r="50" spans="1:5" x14ac:dyDescent="0.25">
      <c r="A50" t="s">
        <v>88</v>
      </c>
      <c r="B50">
        <v>120450</v>
      </c>
      <c r="C50">
        <v>1</v>
      </c>
      <c r="D50" t="s">
        <v>110</v>
      </c>
      <c r="E50" t="str">
        <f>INDEX(Tabela4[],MATCH(Tabela20[[#This Row],[destino]],Tabela4[destino],0),10)</f>
        <v>GO</v>
      </c>
    </row>
    <row r="51" spans="1:5" x14ac:dyDescent="0.25">
      <c r="A51" t="s">
        <v>88</v>
      </c>
      <c r="B51">
        <v>120450</v>
      </c>
      <c r="C51">
        <v>1</v>
      </c>
      <c r="D51" t="s">
        <v>125</v>
      </c>
      <c r="E51" t="str">
        <f>INDEX(Tabela4[],MATCH(Tabela20[[#This Row],[destino]],Tabela4[destino],0),10)</f>
        <v>GO</v>
      </c>
    </row>
    <row r="52" spans="1:5" x14ac:dyDescent="0.25">
      <c r="A52" t="s">
        <v>89</v>
      </c>
      <c r="B52">
        <v>115790</v>
      </c>
      <c r="C52">
        <v>1</v>
      </c>
      <c r="D52" t="s">
        <v>110</v>
      </c>
      <c r="E52" t="str">
        <f>INDEX(Tabela4[],MATCH(Tabela20[[#This Row],[destino]],Tabela4[destino],0),10)</f>
        <v>GO</v>
      </c>
    </row>
    <row r="53" spans="1:5" x14ac:dyDescent="0.25">
      <c r="A53" t="s">
        <v>89</v>
      </c>
      <c r="B53">
        <v>115790</v>
      </c>
      <c r="C53">
        <v>1</v>
      </c>
      <c r="D53" t="s">
        <v>125</v>
      </c>
      <c r="E53" t="str">
        <f>INDEX(Tabela4[],MATCH(Tabela20[[#This Row],[destino]],Tabela4[destino],0),10)</f>
        <v>GO</v>
      </c>
    </row>
    <row r="54" spans="1:5" x14ac:dyDescent="0.25">
      <c r="A54" t="s">
        <v>90</v>
      </c>
      <c r="B54">
        <v>63610</v>
      </c>
      <c r="C54">
        <v>1</v>
      </c>
      <c r="D54" t="s">
        <v>110</v>
      </c>
      <c r="E54" t="str">
        <f>INDEX(Tabela4[],MATCH(Tabela20[[#This Row],[destino]],Tabela4[destino],0),10)</f>
        <v>GO</v>
      </c>
    </row>
    <row r="55" spans="1:5" x14ac:dyDescent="0.25">
      <c r="A55" t="s">
        <v>90</v>
      </c>
      <c r="B55">
        <v>63610</v>
      </c>
      <c r="C55">
        <v>1</v>
      </c>
      <c r="D55" t="s">
        <v>125</v>
      </c>
      <c r="E55" t="str">
        <f>INDEX(Tabela4[],MATCH(Tabela20[[#This Row],[destino]],Tabela4[destino],0),10)</f>
        <v>GO</v>
      </c>
    </row>
    <row r="56" spans="1:5" x14ac:dyDescent="0.25">
      <c r="A56" t="s">
        <v>82</v>
      </c>
      <c r="B56">
        <v>198640</v>
      </c>
      <c r="C56">
        <v>1</v>
      </c>
      <c r="D56" t="s">
        <v>110</v>
      </c>
      <c r="E56" t="str">
        <f>INDEX(Tabela4[],MATCH(Tabela20[[#This Row],[destino]],Tabela4[destino],0),10)</f>
        <v>MT</v>
      </c>
    </row>
    <row r="57" spans="1:5" x14ac:dyDescent="0.25">
      <c r="A57" t="s">
        <v>82</v>
      </c>
      <c r="B57">
        <v>198640</v>
      </c>
      <c r="C57">
        <v>1</v>
      </c>
      <c r="D57" t="s">
        <v>125</v>
      </c>
      <c r="E57" t="str">
        <f>INDEX(Tabela4[],MATCH(Tabela20[[#This Row],[destino]],Tabela4[destino],0),10)</f>
        <v>MT</v>
      </c>
    </row>
    <row r="58" spans="1:5" x14ac:dyDescent="0.25">
      <c r="A58" t="s">
        <v>83</v>
      </c>
      <c r="B58">
        <v>122754</v>
      </c>
      <c r="C58">
        <v>1</v>
      </c>
      <c r="D58" t="s">
        <v>110</v>
      </c>
      <c r="E58" t="str">
        <f>INDEX(Tabela4[],MATCH(Tabela20[[#This Row],[destino]],Tabela4[destino],0),10)</f>
        <v>MT</v>
      </c>
    </row>
    <row r="59" spans="1:5" x14ac:dyDescent="0.25">
      <c r="A59" t="s">
        <v>83</v>
      </c>
      <c r="B59">
        <v>122754</v>
      </c>
      <c r="C59">
        <v>1</v>
      </c>
      <c r="D59" t="s">
        <v>125</v>
      </c>
      <c r="E59" t="str">
        <f>INDEX(Tabela4[],MATCH(Tabela20[[#This Row],[destino]],Tabela4[destino],0),10)</f>
        <v>MT</v>
      </c>
    </row>
    <row r="60" spans="1:5" x14ac:dyDescent="0.25">
      <c r="A60" t="s">
        <v>84</v>
      </c>
      <c r="B60">
        <v>73420</v>
      </c>
      <c r="C60">
        <v>1</v>
      </c>
      <c r="D60" t="s">
        <v>110</v>
      </c>
      <c r="E60" t="str">
        <f>INDEX(Tabela4[],MATCH(Tabela20[[#This Row],[destino]],Tabela4[destino],0),10)</f>
        <v>MT</v>
      </c>
    </row>
    <row r="61" spans="1:5" x14ac:dyDescent="0.25">
      <c r="A61" t="s">
        <v>84</v>
      </c>
      <c r="B61">
        <v>73420</v>
      </c>
      <c r="C61">
        <v>1</v>
      </c>
      <c r="D61" t="s">
        <v>125</v>
      </c>
      <c r="E61" t="str">
        <f>INDEX(Tabela4[],MATCH(Tabela20[[#This Row],[destino]],Tabela4[destino],0),10)</f>
        <v>MT</v>
      </c>
    </row>
    <row r="62" spans="1:5" x14ac:dyDescent="0.25">
      <c r="A62" t="s">
        <v>106</v>
      </c>
      <c r="B62">
        <v>54000</v>
      </c>
      <c r="C62">
        <v>1</v>
      </c>
      <c r="D62" t="s">
        <v>110</v>
      </c>
      <c r="E62" t="str">
        <f>INDEX(Tabela4[],MATCH(Tabela20[[#This Row],[destino]],Tabela4[destino],0),10)</f>
        <v>PR</v>
      </c>
    </row>
    <row r="63" spans="1:5" x14ac:dyDescent="0.25">
      <c r="A63" t="s">
        <v>106</v>
      </c>
      <c r="B63">
        <v>54000</v>
      </c>
      <c r="C63">
        <v>1</v>
      </c>
      <c r="D63" t="s">
        <v>125</v>
      </c>
      <c r="E63" t="str">
        <f>INDEX(Tabela4[],MATCH(Tabela20[[#This Row],[destino]],Tabela4[destino],0),10)</f>
        <v>PR</v>
      </c>
    </row>
    <row r="64" spans="1:5" x14ac:dyDescent="0.25">
      <c r="A64" t="s">
        <v>107</v>
      </c>
      <c r="B64">
        <v>51170</v>
      </c>
      <c r="C64">
        <v>1</v>
      </c>
      <c r="D64" t="s">
        <v>110</v>
      </c>
      <c r="E64" t="str">
        <f>INDEX(Tabela4[],MATCH(Tabela20[[#This Row],[destino]],Tabela4[destino],0),10)</f>
        <v>PR</v>
      </c>
    </row>
    <row r="65" spans="1:5" x14ac:dyDescent="0.25">
      <c r="A65" t="s">
        <v>107</v>
      </c>
      <c r="B65">
        <v>51170</v>
      </c>
      <c r="C65">
        <v>1</v>
      </c>
      <c r="D65" t="s">
        <v>125</v>
      </c>
      <c r="E65" t="str">
        <f>INDEX(Tabela4[],MATCH(Tabela20[[#This Row],[destino]],Tabela4[destino],0),10)</f>
        <v>PR</v>
      </c>
    </row>
    <row r="66" spans="1:5" x14ac:dyDescent="0.25">
      <c r="A66" t="s">
        <v>108</v>
      </c>
      <c r="B66">
        <v>47700</v>
      </c>
      <c r="C66">
        <v>1</v>
      </c>
      <c r="D66" t="s">
        <v>110</v>
      </c>
      <c r="E66" t="str">
        <f>INDEX(Tabela4[],MATCH(Tabela20[[#This Row],[destino]],Tabela4[destino],0),10)</f>
        <v>PR</v>
      </c>
    </row>
    <row r="67" spans="1:5" x14ac:dyDescent="0.25">
      <c r="A67" t="s">
        <v>108</v>
      </c>
      <c r="B67">
        <v>47700</v>
      </c>
      <c r="C67">
        <v>1</v>
      </c>
      <c r="D67" t="s">
        <v>125</v>
      </c>
      <c r="E67" t="str">
        <f>INDEX(Tabela4[],MATCH(Tabela20[[#This Row],[destino]],Tabela4[destino],0),10)</f>
        <v>PR</v>
      </c>
    </row>
    <row r="68" spans="1:5" x14ac:dyDescent="0.25">
      <c r="A68" t="s">
        <v>100</v>
      </c>
      <c r="B68">
        <v>231360</v>
      </c>
      <c r="C68">
        <v>1</v>
      </c>
      <c r="D68" t="s">
        <v>110</v>
      </c>
      <c r="E68" t="str">
        <f>INDEX(Tabela4[],MATCH(Tabela20[[#This Row],[destino]],Tabela4[destino],0),10)</f>
        <v>MG</v>
      </c>
    </row>
    <row r="69" spans="1:5" x14ac:dyDescent="0.25">
      <c r="A69" t="s">
        <v>100</v>
      </c>
      <c r="B69">
        <v>231360</v>
      </c>
      <c r="C69">
        <v>1</v>
      </c>
      <c r="D69" t="s">
        <v>125</v>
      </c>
      <c r="E69" t="str">
        <f>INDEX(Tabela4[],MATCH(Tabela20[[#This Row],[destino]],Tabela4[destino],0),10)</f>
        <v>MG</v>
      </c>
    </row>
    <row r="70" spans="1:5" x14ac:dyDescent="0.25">
      <c r="A70" t="s">
        <v>101</v>
      </c>
      <c r="B70">
        <v>125280</v>
      </c>
      <c r="C70">
        <v>1</v>
      </c>
      <c r="D70" t="s">
        <v>110</v>
      </c>
      <c r="E70" t="str">
        <f>INDEX(Tabela4[],MATCH(Tabela20[[#This Row],[destino]],Tabela4[destino],0),10)</f>
        <v>MG</v>
      </c>
    </row>
    <row r="71" spans="1:5" x14ac:dyDescent="0.25">
      <c r="A71" t="s">
        <v>101</v>
      </c>
      <c r="B71">
        <v>125280</v>
      </c>
      <c r="C71">
        <v>1</v>
      </c>
      <c r="D71" t="s">
        <v>125</v>
      </c>
      <c r="E71" t="str">
        <f>INDEX(Tabela4[],MATCH(Tabela20[[#This Row],[destino]],Tabela4[destino],0),10)</f>
        <v>MG</v>
      </c>
    </row>
    <row r="72" spans="1:5" x14ac:dyDescent="0.25">
      <c r="A72" t="s">
        <v>102</v>
      </c>
      <c r="B72">
        <v>74870</v>
      </c>
      <c r="C72">
        <v>1</v>
      </c>
      <c r="D72" t="s">
        <v>110</v>
      </c>
      <c r="E72" t="str">
        <f>INDEX(Tabela4[],MATCH(Tabela20[[#This Row],[destino]],Tabela4[destino],0),10)</f>
        <v>MG</v>
      </c>
    </row>
    <row r="73" spans="1:5" x14ac:dyDescent="0.25">
      <c r="A73" t="s">
        <v>102</v>
      </c>
      <c r="B73">
        <v>74870</v>
      </c>
      <c r="C73">
        <v>1</v>
      </c>
      <c r="D73" t="s">
        <v>125</v>
      </c>
      <c r="E73" t="str">
        <f>INDEX(Tabela4[],MATCH(Tabela20[[#This Row],[destino]],Tabela4[destino],0),10)</f>
        <v>MG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34E8-2B9B-4CDE-B5E2-8CDA0F63BABB}">
  <dimension ref="A1:P19"/>
  <sheetViews>
    <sheetView workbookViewId="0">
      <selection activeCell="E2" sqref="E2:E19"/>
    </sheetView>
  </sheetViews>
  <sheetFormatPr defaultRowHeight="15" x14ac:dyDescent="0.25"/>
  <cols>
    <col min="1" max="1" width="10.42578125" customWidth="1"/>
    <col min="2" max="2" width="9.5703125" customWidth="1"/>
    <col min="3" max="3" width="13.28515625" customWidth="1"/>
    <col min="12" max="12" width="14.42578125" bestFit="1" customWidth="1"/>
    <col min="16" max="16" width="18.85546875" bestFit="1" customWidth="1"/>
  </cols>
  <sheetData>
    <row r="1" spans="1:16" x14ac:dyDescent="0.25">
      <c r="A1" t="s">
        <v>134</v>
      </c>
      <c r="B1" t="s">
        <v>122</v>
      </c>
      <c r="C1" t="s">
        <v>135</v>
      </c>
      <c r="D1" t="s">
        <v>136</v>
      </c>
      <c r="E1" t="s">
        <v>173</v>
      </c>
      <c r="L1" s="1"/>
    </row>
    <row r="2" spans="1:16" x14ac:dyDescent="0.25">
      <c r="A2" t="s">
        <v>156</v>
      </c>
      <c r="B2">
        <v>1</v>
      </c>
      <c r="C2">
        <v>108965</v>
      </c>
      <c r="D2" t="s">
        <v>138</v>
      </c>
      <c r="E2" t="str">
        <f>Tabela12[[#This Row],[Mercado]]&amp;Tabela12[[#This Row],[Periodo]]</f>
        <v>Ceará1</v>
      </c>
    </row>
    <row r="3" spans="1:16" x14ac:dyDescent="0.25">
      <c r="A3" t="s">
        <v>150</v>
      </c>
      <c r="B3">
        <v>1</v>
      </c>
      <c r="C3">
        <v>120236</v>
      </c>
      <c r="D3" t="s">
        <v>159</v>
      </c>
      <c r="E3" t="str">
        <f>Tabela12[[#This Row],[Mercado]]&amp;Tabela12[[#This Row],[Periodo]]</f>
        <v>Acre1</v>
      </c>
    </row>
    <row r="4" spans="1:16" x14ac:dyDescent="0.25">
      <c r="A4" t="s">
        <v>153</v>
      </c>
      <c r="B4">
        <v>1</v>
      </c>
      <c r="C4">
        <v>125689</v>
      </c>
      <c r="D4" t="s">
        <v>161</v>
      </c>
      <c r="E4" t="str">
        <f>Tabela12[[#This Row],[Mercado]]&amp;Tabela12[[#This Row],[Periodo]]</f>
        <v>Rondônia1</v>
      </c>
    </row>
    <row r="5" spans="1:16" x14ac:dyDescent="0.25">
      <c r="A5" t="s">
        <v>155</v>
      </c>
      <c r="B5">
        <v>1</v>
      </c>
      <c r="C5">
        <v>125698</v>
      </c>
      <c r="D5" t="s">
        <v>162</v>
      </c>
      <c r="E5" t="str">
        <f>Tabela12[[#This Row],[Mercado]]&amp;Tabela12[[#This Row],[Periodo]]</f>
        <v>Tocantins1</v>
      </c>
    </row>
    <row r="6" spans="1:16" x14ac:dyDescent="0.25">
      <c r="A6" t="s">
        <v>156</v>
      </c>
      <c r="B6">
        <v>2</v>
      </c>
      <c r="C6">
        <v>130758</v>
      </c>
      <c r="D6" t="s">
        <v>138</v>
      </c>
      <c r="E6" t="str">
        <f>Tabela12[[#This Row],[Mercado]]&amp;Tabela12[[#This Row],[Periodo]]</f>
        <v>Ceará2</v>
      </c>
    </row>
    <row r="7" spans="1:16" x14ac:dyDescent="0.25">
      <c r="A7" t="s">
        <v>150</v>
      </c>
      <c r="B7">
        <v>2</v>
      </c>
      <c r="C7">
        <v>144283.19999999998</v>
      </c>
      <c r="D7" t="s">
        <v>159</v>
      </c>
      <c r="E7" t="str">
        <f>Tabela12[[#This Row],[Mercado]]&amp;Tabela12[[#This Row],[Periodo]]</f>
        <v>Acre2</v>
      </c>
    </row>
    <row r="8" spans="1:16" x14ac:dyDescent="0.25">
      <c r="A8" t="s">
        <v>153</v>
      </c>
      <c r="B8">
        <v>2</v>
      </c>
      <c r="C8">
        <v>150826.79999999999</v>
      </c>
      <c r="D8" t="s">
        <v>161</v>
      </c>
      <c r="E8" t="str">
        <f>Tabela12[[#This Row],[Mercado]]&amp;Tabela12[[#This Row],[Periodo]]</f>
        <v>Rondônia2</v>
      </c>
    </row>
    <row r="9" spans="1:16" x14ac:dyDescent="0.25">
      <c r="A9" t="s">
        <v>155</v>
      </c>
      <c r="B9">
        <v>2</v>
      </c>
      <c r="C9">
        <v>150837.6</v>
      </c>
      <c r="D9" t="s">
        <v>162</v>
      </c>
      <c r="E9" t="str">
        <f>Tabela12[[#This Row],[Mercado]]&amp;Tabela12[[#This Row],[Periodo]]</f>
        <v>Tocantins2</v>
      </c>
    </row>
    <row r="10" spans="1:16" x14ac:dyDescent="0.25">
      <c r="A10" t="s">
        <v>152</v>
      </c>
      <c r="B10">
        <v>2</v>
      </c>
      <c r="C10">
        <v>183874</v>
      </c>
      <c r="D10" t="s">
        <v>160</v>
      </c>
      <c r="E10" t="str">
        <f>Tabela12[[#This Row],[Mercado]]&amp;Tabela12[[#This Row],[Periodo]]</f>
        <v>Amapá2</v>
      </c>
    </row>
    <row r="11" spans="1:16" x14ac:dyDescent="0.25">
      <c r="A11" t="s">
        <v>149</v>
      </c>
      <c r="B11">
        <v>1</v>
      </c>
      <c r="C11">
        <v>259896</v>
      </c>
      <c r="D11" t="s">
        <v>158</v>
      </c>
      <c r="E11" t="str">
        <f>Tabela12[[#This Row],[Mercado]]&amp;Tabela12[[#This Row],[Periodo]]</f>
        <v>Pará1</v>
      </c>
    </row>
    <row r="12" spans="1:16" x14ac:dyDescent="0.25">
      <c r="A12" t="s">
        <v>152</v>
      </c>
      <c r="B12">
        <v>1</v>
      </c>
      <c r="C12">
        <v>269895</v>
      </c>
      <c r="D12" t="s">
        <v>160</v>
      </c>
      <c r="E12" t="str">
        <f>Tabela12[[#This Row],[Mercado]]&amp;Tabela12[[#This Row],[Periodo]]</f>
        <v>Amapá1</v>
      </c>
      <c r="P12" s="1"/>
    </row>
    <row r="13" spans="1:16" x14ac:dyDescent="0.25">
      <c r="A13" t="s">
        <v>149</v>
      </c>
      <c r="B13">
        <v>2</v>
      </c>
      <c r="C13">
        <v>311875.20000000001</v>
      </c>
      <c r="D13" t="s">
        <v>158</v>
      </c>
      <c r="E13" t="str">
        <f>Tabela12[[#This Row],[Mercado]]&amp;Tabela12[[#This Row],[Periodo]]</f>
        <v>Pará2</v>
      </c>
    </row>
    <row r="14" spans="1:16" x14ac:dyDescent="0.25">
      <c r="A14" t="s">
        <v>151</v>
      </c>
      <c r="B14">
        <v>1</v>
      </c>
      <c r="C14">
        <v>809562</v>
      </c>
      <c r="D14" t="s">
        <v>157</v>
      </c>
      <c r="E14" t="str">
        <f>Tabela12[[#This Row],[Mercado]]&amp;Tabela12[[#This Row],[Periodo]]</f>
        <v>Santa Catarina1</v>
      </c>
      <c r="P14" s="1"/>
    </row>
    <row r="15" spans="1:16" x14ac:dyDescent="0.25">
      <c r="A15" t="s">
        <v>151</v>
      </c>
      <c r="B15">
        <v>2</v>
      </c>
      <c r="C15">
        <v>971474.39999999991</v>
      </c>
      <c r="D15" t="s">
        <v>157</v>
      </c>
      <c r="E15" t="str">
        <f>Tabela12[[#This Row],[Mercado]]&amp;Tabela12[[#This Row],[Periodo]]</f>
        <v>Santa Catarina2</v>
      </c>
    </row>
    <row r="16" spans="1:16" x14ac:dyDescent="0.25">
      <c r="A16" t="s">
        <v>71</v>
      </c>
      <c r="B16">
        <v>1</v>
      </c>
      <c r="C16">
        <v>1058191</v>
      </c>
      <c r="D16" t="s">
        <v>137</v>
      </c>
      <c r="E16" t="str">
        <f>Tabela12[[#This Row],[Mercado]]&amp;Tabela12[[#This Row],[Periodo]]</f>
        <v>São Paulo1</v>
      </c>
    </row>
    <row r="17" spans="1:5" x14ac:dyDescent="0.25">
      <c r="A17" t="s">
        <v>71</v>
      </c>
      <c r="B17">
        <v>2</v>
      </c>
      <c r="C17">
        <v>1269829.2</v>
      </c>
      <c r="D17" t="s">
        <v>137</v>
      </c>
      <c r="E17" t="str">
        <f>Tabela12[[#This Row],[Mercado]]&amp;Tabela12[[#This Row],[Periodo]]</f>
        <v>São Paulo2</v>
      </c>
    </row>
    <row r="18" spans="1:5" x14ac:dyDescent="0.25">
      <c r="A18" t="s">
        <v>154</v>
      </c>
      <c r="B18">
        <v>1</v>
      </c>
      <c r="C18">
        <v>1559639</v>
      </c>
      <c r="D18" t="s">
        <v>14</v>
      </c>
      <c r="E18" t="str">
        <f>Tabela12[[#This Row],[Mercado]]&amp;Tabela12[[#This Row],[Periodo]]</f>
        <v>Mato Grosso do Sul1</v>
      </c>
    </row>
    <row r="19" spans="1:5" x14ac:dyDescent="0.25">
      <c r="A19" t="s">
        <v>154</v>
      </c>
      <c r="B19">
        <v>2</v>
      </c>
      <c r="C19">
        <v>1871566.8</v>
      </c>
      <c r="D19" t="s">
        <v>14</v>
      </c>
      <c r="E19" t="str">
        <f>Tabela12[[#This Row],[Mercado]]&amp;Tabela12[[#This Row],[Periodo]]</f>
        <v>Mato Grosso do Sul2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9880-EF0F-431E-B2C5-4B9D0D303E59}">
  <dimension ref="A1:L649"/>
  <sheetViews>
    <sheetView workbookViewId="0">
      <selection activeCell="C11" activeCellId="2" sqref="A1:A649 B1:B649 C1:C649"/>
    </sheetView>
  </sheetViews>
  <sheetFormatPr defaultRowHeight="15" x14ac:dyDescent="0.25"/>
  <cols>
    <col min="1" max="1" width="10.42578125" customWidth="1"/>
    <col min="2" max="2" width="9.5703125" customWidth="1"/>
    <col min="3" max="3" width="13.28515625" customWidth="1"/>
    <col min="4" max="4" width="16.7109375" customWidth="1"/>
    <col min="6" max="6" width="28.7109375" customWidth="1"/>
    <col min="7" max="7" width="29.5703125" customWidth="1"/>
    <col min="8" max="8" width="12.28515625" customWidth="1"/>
  </cols>
  <sheetData>
    <row r="1" spans="1:12" x14ac:dyDescent="0.25">
      <c r="A1" t="s">
        <v>134</v>
      </c>
      <c r="B1" t="s">
        <v>122</v>
      </c>
      <c r="C1" t="s">
        <v>135</v>
      </c>
      <c r="D1" t="s">
        <v>136</v>
      </c>
      <c r="E1" t="s">
        <v>130</v>
      </c>
      <c r="F1" t="s">
        <v>132</v>
      </c>
      <c r="G1" t="s">
        <v>133</v>
      </c>
      <c r="H1" t="s">
        <v>53</v>
      </c>
      <c r="I1" t="s">
        <v>175</v>
      </c>
      <c r="J1" t="s">
        <v>178</v>
      </c>
      <c r="K1" t="s">
        <v>177</v>
      </c>
      <c r="L1" t="s">
        <v>192</v>
      </c>
    </row>
    <row r="2" spans="1:12" x14ac:dyDescent="0.25">
      <c r="A2" t="s">
        <v>156</v>
      </c>
      <c r="B2">
        <v>1</v>
      </c>
      <c r="C2">
        <v>108965</v>
      </c>
      <c r="D2" t="s">
        <v>138</v>
      </c>
      <c r="E2" t="s">
        <v>73</v>
      </c>
      <c r="F2">
        <v>3450003</v>
      </c>
      <c r="G2">
        <v>3450.0030000000002</v>
      </c>
      <c r="H2" t="s">
        <v>5</v>
      </c>
      <c r="I2">
        <v>1.1200000000000001</v>
      </c>
      <c r="J2">
        <v>1110</v>
      </c>
      <c r="K2" s="2">
        <f>Tabela23[[#This Row],[ICMS]]*Tabela23[[#This Row],[Valor Carga]]</f>
        <v>1243.2</v>
      </c>
      <c r="L2" t="str">
        <f>Tabela23[[#This Row],[Mercado Estado]]&amp;Tabela23[[#This Row],[Estado Silo]]</f>
        <v>CEMT</v>
      </c>
    </row>
    <row r="3" spans="1:12" x14ac:dyDescent="0.25">
      <c r="A3" t="s">
        <v>156</v>
      </c>
      <c r="B3">
        <v>1</v>
      </c>
      <c r="C3">
        <v>108965</v>
      </c>
      <c r="D3" t="s">
        <v>138</v>
      </c>
      <c r="E3" t="s">
        <v>74</v>
      </c>
      <c r="F3">
        <v>3412522</v>
      </c>
      <c r="G3">
        <v>3412.5219999999999</v>
      </c>
      <c r="H3" t="s">
        <v>5</v>
      </c>
      <c r="I3">
        <v>1.1200000000000001</v>
      </c>
      <c r="J3">
        <v>1110</v>
      </c>
      <c r="K3" s="2">
        <f>Tabela23[[#This Row],[ICMS]]*Tabela23[[#This Row],[Valor Carga]]</f>
        <v>1243.2</v>
      </c>
      <c r="L3" t="str">
        <f>Tabela23[[#This Row],[Mercado Estado]]&amp;Tabela23[[#This Row],[Estado Silo]]</f>
        <v>CEMT</v>
      </c>
    </row>
    <row r="4" spans="1:12" x14ac:dyDescent="0.25">
      <c r="A4" t="s">
        <v>156</v>
      </c>
      <c r="B4">
        <v>1</v>
      </c>
      <c r="C4">
        <v>108965</v>
      </c>
      <c r="D4" t="s">
        <v>138</v>
      </c>
      <c r="E4" t="s">
        <v>75</v>
      </c>
      <c r="F4">
        <v>3450054</v>
      </c>
      <c r="G4">
        <v>3450.0540000000001</v>
      </c>
      <c r="H4" t="s">
        <v>5</v>
      </c>
      <c r="I4">
        <v>1.1200000000000001</v>
      </c>
      <c r="J4">
        <v>1110</v>
      </c>
      <c r="K4" s="2">
        <f>Tabela23[[#This Row],[ICMS]]*Tabela23[[#This Row],[Valor Carga]]</f>
        <v>1243.2</v>
      </c>
      <c r="L4" t="str">
        <f>Tabela23[[#This Row],[Mercado Estado]]&amp;Tabela23[[#This Row],[Estado Silo]]</f>
        <v>CEMT</v>
      </c>
    </row>
    <row r="5" spans="1:12" x14ac:dyDescent="0.25">
      <c r="A5" t="s">
        <v>156</v>
      </c>
      <c r="B5">
        <v>1</v>
      </c>
      <c r="C5">
        <v>108965</v>
      </c>
      <c r="D5" t="s">
        <v>138</v>
      </c>
      <c r="E5" t="s">
        <v>103</v>
      </c>
      <c r="F5">
        <v>3532556</v>
      </c>
      <c r="G5">
        <v>3532.556</v>
      </c>
      <c r="H5" t="s">
        <v>20</v>
      </c>
      <c r="I5">
        <v>1.1200000000000001</v>
      </c>
      <c r="J5">
        <v>1110</v>
      </c>
      <c r="K5" s="2">
        <f>Tabela23[[#This Row],[ICMS]]*Tabela23[[#This Row],[Valor Carga]]</f>
        <v>1243.2</v>
      </c>
      <c r="L5" t="str">
        <f>Tabela23[[#This Row],[Mercado Estado]]&amp;Tabela23[[#This Row],[Estado Silo]]</f>
        <v>CEPR</v>
      </c>
    </row>
    <row r="6" spans="1:12" x14ac:dyDescent="0.25">
      <c r="A6" t="s">
        <v>156</v>
      </c>
      <c r="B6">
        <v>1</v>
      </c>
      <c r="C6">
        <v>108965</v>
      </c>
      <c r="D6" t="s">
        <v>138</v>
      </c>
      <c r="E6" t="s">
        <v>104</v>
      </c>
      <c r="F6">
        <v>3531146</v>
      </c>
      <c r="G6">
        <v>3531.1460000000002</v>
      </c>
      <c r="H6" t="s">
        <v>20</v>
      </c>
      <c r="I6">
        <v>1.1200000000000001</v>
      </c>
      <c r="J6">
        <v>1110</v>
      </c>
      <c r="K6" s="2">
        <f>Tabela23[[#This Row],[ICMS]]*Tabela23[[#This Row],[Valor Carga]]</f>
        <v>1243.2</v>
      </c>
      <c r="L6" t="str">
        <f>Tabela23[[#This Row],[Mercado Estado]]&amp;Tabela23[[#This Row],[Estado Silo]]</f>
        <v>CEPR</v>
      </c>
    </row>
    <row r="7" spans="1:12" x14ac:dyDescent="0.25">
      <c r="A7" t="s">
        <v>156</v>
      </c>
      <c r="B7">
        <v>1</v>
      </c>
      <c r="C7">
        <v>108965</v>
      </c>
      <c r="D7" t="s">
        <v>138</v>
      </c>
      <c r="E7" t="s">
        <v>105</v>
      </c>
      <c r="F7">
        <v>3528880</v>
      </c>
      <c r="G7">
        <v>3528.88</v>
      </c>
      <c r="H7" t="s">
        <v>20</v>
      </c>
      <c r="I7">
        <v>1.1200000000000001</v>
      </c>
      <c r="J7">
        <v>1110</v>
      </c>
      <c r="K7" s="2">
        <f>Tabela23[[#This Row],[ICMS]]*Tabela23[[#This Row],[Valor Carga]]</f>
        <v>1243.2</v>
      </c>
      <c r="L7" t="str">
        <f>Tabela23[[#This Row],[Mercado Estado]]&amp;Tabela23[[#This Row],[Estado Silo]]</f>
        <v>CEPR</v>
      </c>
    </row>
    <row r="8" spans="1:12" x14ac:dyDescent="0.25">
      <c r="A8" t="s">
        <v>156</v>
      </c>
      <c r="B8">
        <v>1</v>
      </c>
      <c r="C8">
        <v>108965</v>
      </c>
      <c r="D8" t="s">
        <v>138</v>
      </c>
      <c r="E8" t="s">
        <v>91</v>
      </c>
      <c r="F8">
        <v>3395502</v>
      </c>
      <c r="G8">
        <v>3395.502</v>
      </c>
      <c r="H8" t="s">
        <v>14</v>
      </c>
      <c r="I8">
        <v>1.1200000000000001</v>
      </c>
      <c r="J8">
        <v>1110</v>
      </c>
      <c r="K8" s="2">
        <f>Tabela23[[#This Row],[ICMS]]*Tabela23[[#This Row],[Valor Carga]]</f>
        <v>1243.2</v>
      </c>
      <c r="L8" t="str">
        <f>Tabela23[[#This Row],[Mercado Estado]]&amp;Tabela23[[#This Row],[Estado Silo]]</f>
        <v>CEMS</v>
      </c>
    </row>
    <row r="9" spans="1:12" x14ac:dyDescent="0.25">
      <c r="A9" t="s">
        <v>156</v>
      </c>
      <c r="B9">
        <v>1</v>
      </c>
      <c r="C9">
        <v>108965</v>
      </c>
      <c r="D9" t="s">
        <v>138</v>
      </c>
      <c r="E9" t="s">
        <v>92</v>
      </c>
      <c r="F9">
        <v>3372734</v>
      </c>
      <c r="G9">
        <v>3372.7339999999999</v>
      </c>
      <c r="H9" t="s">
        <v>14</v>
      </c>
      <c r="I9">
        <v>1.1200000000000001</v>
      </c>
      <c r="J9">
        <v>1110</v>
      </c>
      <c r="K9" s="2">
        <f>Tabela23[[#This Row],[ICMS]]*Tabela23[[#This Row],[Valor Carga]]</f>
        <v>1243.2</v>
      </c>
      <c r="L9" t="str">
        <f>Tabela23[[#This Row],[Mercado Estado]]&amp;Tabela23[[#This Row],[Estado Silo]]</f>
        <v>CEMS</v>
      </c>
    </row>
    <row r="10" spans="1:12" x14ac:dyDescent="0.25">
      <c r="A10" t="s">
        <v>156</v>
      </c>
      <c r="B10">
        <v>1</v>
      </c>
      <c r="C10">
        <v>108965</v>
      </c>
      <c r="D10" t="s">
        <v>138</v>
      </c>
      <c r="E10" t="s">
        <v>93</v>
      </c>
      <c r="F10">
        <v>3389650</v>
      </c>
      <c r="G10">
        <v>3389.65</v>
      </c>
      <c r="H10" t="s">
        <v>14</v>
      </c>
      <c r="I10">
        <v>1.1200000000000001</v>
      </c>
      <c r="J10">
        <v>1110</v>
      </c>
      <c r="K10" s="2">
        <f>Tabela23[[#This Row],[ICMS]]*Tabela23[[#This Row],[Valor Carga]]</f>
        <v>1243.2</v>
      </c>
      <c r="L10" t="str">
        <f>Tabela23[[#This Row],[Mercado Estado]]&amp;Tabela23[[#This Row],[Estado Silo]]</f>
        <v>CEMS</v>
      </c>
    </row>
    <row r="11" spans="1:12" x14ac:dyDescent="0.25">
      <c r="A11" t="s">
        <v>156</v>
      </c>
      <c r="B11">
        <v>1</v>
      </c>
      <c r="C11">
        <v>108965</v>
      </c>
      <c r="D11" t="s">
        <v>138</v>
      </c>
      <c r="E11" t="s">
        <v>85</v>
      </c>
      <c r="F11">
        <v>2634303</v>
      </c>
      <c r="G11">
        <v>2634.3029999999999</v>
      </c>
      <c r="H11" t="s">
        <v>11</v>
      </c>
      <c r="I11">
        <v>1.1200000000000001</v>
      </c>
      <c r="J11">
        <v>1110</v>
      </c>
      <c r="K11" s="2">
        <f>Tabela23[[#This Row],[ICMS]]*Tabela23[[#This Row],[Valor Carga]]</f>
        <v>1243.2</v>
      </c>
      <c r="L11" t="str">
        <f>Tabela23[[#This Row],[Mercado Estado]]&amp;Tabela23[[#This Row],[Estado Silo]]</f>
        <v>CEGO</v>
      </c>
    </row>
    <row r="12" spans="1:12" x14ac:dyDescent="0.25">
      <c r="A12" t="s">
        <v>156</v>
      </c>
      <c r="B12">
        <v>1</v>
      </c>
      <c r="C12">
        <v>108965</v>
      </c>
      <c r="D12" t="s">
        <v>138</v>
      </c>
      <c r="E12" t="s">
        <v>86</v>
      </c>
      <c r="F12">
        <v>2633884</v>
      </c>
      <c r="G12">
        <v>2633.884</v>
      </c>
      <c r="H12" t="s">
        <v>11</v>
      </c>
      <c r="I12">
        <v>1.1200000000000001</v>
      </c>
      <c r="J12">
        <v>1110</v>
      </c>
      <c r="K12" s="2">
        <f>Tabela23[[#This Row],[ICMS]]*Tabela23[[#This Row],[Valor Carga]]</f>
        <v>1243.2</v>
      </c>
      <c r="L12" t="str">
        <f>Tabela23[[#This Row],[Mercado Estado]]&amp;Tabela23[[#This Row],[Estado Silo]]</f>
        <v>CEGO</v>
      </c>
    </row>
    <row r="13" spans="1:12" x14ac:dyDescent="0.25">
      <c r="A13" t="s">
        <v>156</v>
      </c>
      <c r="B13">
        <v>1</v>
      </c>
      <c r="C13">
        <v>108965</v>
      </c>
      <c r="D13" t="s">
        <v>138</v>
      </c>
      <c r="E13" t="s">
        <v>87</v>
      </c>
      <c r="F13">
        <v>2631834</v>
      </c>
      <c r="G13">
        <v>2631.8339999999998</v>
      </c>
      <c r="H13" t="s">
        <v>11</v>
      </c>
      <c r="I13">
        <v>1.1200000000000001</v>
      </c>
      <c r="J13">
        <v>1110</v>
      </c>
      <c r="K13" s="2">
        <f>Tabela23[[#This Row],[ICMS]]*Tabela23[[#This Row],[Valor Carga]]</f>
        <v>1243.2</v>
      </c>
      <c r="L13" t="str">
        <f>Tabela23[[#This Row],[Mercado Estado]]&amp;Tabela23[[#This Row],[Estado Silo]]</f>
        <v>CEGO</v>
      </c>
    </row>
    <row r="14" spans="1:12" x14ac:dyDescent="0.25">
      <c r="A14" t="s">
        <v>156</v>
      </c>
      <c r="B14">
        <v>1</v>
      </c>
      <c r="C14">
        <v>108965</v>
      </c>
      <c r="D14" t="s">
        <v>138</v>
      </c>
      <c r="E14" t="s">
        <v>94</v>
      </c>
      <c r="F14">
        <v>3358091</v>
      </c>
      <c r="G14">
        <v>3358.0909999999999</v>
      </c>
      <c r="H14" t="s">
        <v>14</v>
      </c>
      <c r="I14">
        <v>1.1200000000000001</v>
      </c>
      <c r="J14">
        <v>1110</v>
      </c>
      <c r="K14" s="2">
        <f>Tabela23[[#This Row],[ICMS]]*Tabela23[[#This Row],[Valor Carga]]</f>
        <v>1243.2</v>
      </c>
      <c r="L14" t="str">
        <f>Tabela23[[#This Row],[Mercado Estado]]&amp;Tabela23[[#This Row],[Estado Silo]]</f>
        <v>CEMS</v>
      </c>
    </row>
    <row r="15" spans="1:12" x14ac:dyDescent="0.25">
      <c r="A15" t="s">
        <v>156</v>
      </c>
      <c r="B15">
        <v>1</v>
      </c>
      <c r="C15">
        <v>108965</v>
      </c>
      <c r="D15" t="s">
        <v>138</v>
      </c>
      <c r="E15" t="s">
        <v>95</v>
      </c>
      <c r="F15">
        <v>3359500</v>
      </c>
      <c r="G15">
        <v>3359.5</v>
      </c>
      <c r="H15" t="s">
        <v>14</v>
      </c>
      <c r="I15">
        <v>1.1200000000000001</v>
      </c>
      <c r="J15">
        <v>1110</v>
      </c>
      <c r="K15" s="2">
        <f>Tabela23[[#This Row],[ICMS]]*Tabela23[[#This Row],[Valor Carga]]</f>
        <v>1243.2</v>
      </c>
      <c r="L15" t="str">
        <f>Tabela23[[#This Row],[Mercado Estado]]&amp;Tabela23[[#This Row],[Estado Silo]]</f>
        <v>CEMS</v>
      </c>
    </row>
    <row r="16" spans="1:12" x14ac:dyDescent="0.25">
      <c r="A16" t="s">
        <v>156</v>
      </c>
      <c r="B16">
        <v>1</v>
      </c>
      <c r="C16">
        <v>108965</v>
      </c>
      <c r="D16" t="s">
        <v>138</v>
      </c>
      <c r="E16" t="s">
        <v>96</v>
      </c>
      <c r="F16">
        <v>3326586</v>
      </c>
      <c r="G16">
        <v>3326.5859999999998</v>
      </c>
      <c r="H16" t="s">
        <v>14</v>
      </c>
      <c r="I16">
        <v>1.1200000000000001</v>
      </c>
      <c r="J16">
        <v>1110</v>
      </c>
      <c r="K16" s="2">
        <f>Tabela23[[#This Row],[ICMS]]*Tabela23[[#This Row],[Valor Carga]]</f>
        <v>1243.2</v>
      </c>
      <c r="L16" t="str">
        <f>Tabela23[[#This Row],[Mercado Estado]]&amp;Tabela23[[#This Row],[Estado Silo]]</f>
        <v>CEMS</v>
      </c>
    </row>
    <row r="17" spans="1:12" x14ac:dyDescent="0.25">
      <c r="A17" t="s">
        <v>156</v>
      </c>
      <c r="B17">
        <v>1</v>
      </c>
      <c r="C17">
        <v>108965</v>
      </c>
      <c r="D17" t="s">
        <v>138</v>
      </c>
      <c r="E17" t="s">
        <v>76</v>
      </c>
      <c r="F17">
        <v>3197171</v>
      </c>
      <c r="G17">
        <v>3197.1709999999998</v>
      </c>
      <c r="H17" t="s">
        <v>5</v>
      </c>
      <c r="I17">
        <v>1.1200000000000001</v>
      </c>
      <c r="J17">
        <v>1110</v>
      </c>
      <c r="K17" s="2">
        <f>Tabela23[[#This Row],[ICMS]]*Tabela23[[#This Row],[Valor Carga]]</f>
        <v>1243.2</v>
      </c>
      <c r="L17" t="str">
        <f>Tabela23[[#This Row],[Mercado Estado]]&amp;Tabela23[[#This Row],[Estado Silo]]</f>
        <v>CEMT</v>
      </c>
    </row>
    <row r="18" spans="1:12" x14ac:dyDescent="0.25">
      <c r="A18" t="s">
        <v>156</v>
      </c>
      <c r="B18">
        <v>1</v>
      </c>
      <c r="C18">
        <v>108965</v>
      </c>
      <c r="D18" t="s">
        <v>138</v>
      </c>
      <c r="E18" t="s">
        <v>77</v>
      </c>
      <c r="F18">
        <v>3199161</v>
      </c>
      <c r="G18">
        <v>3199.1610000000001</v>
      </c>
      <c r="H18" t="s">
        <v>5</v>
      </c>
      <c r="I18">
        <v>1.1200000000000001</v>
      </c>
      <c r="J18">
        <v>1110</v>
      </c>
      <c r="K18" s="2">
        <f>Tabela23[[#This Row],[ICMS]]*Tabela23[[#This Row],[Valor Carga]]</f>
        <v>1243.2</v>
      </c>
      <c r="L18" t="str">
        <f>Tabela23[[#This Row],[Mercado Estado]]&amp;Tabela23[[#This Row],[Estado Silo]]</f>
        <v>CEMT</v>
      </c>
    </row>
    <row r="19" spans="1:12" x14ac:dyDescent="0.25">
      <c r="A19" t="s">
        <v>156</v>
      </c>
      <c r="B19">
        <v>1</v>
      </c>
      <c r="C19">
        <v>108965</v>
      </c>
      <c r="D19" t="s">
        <v>138</v>
      </c>
      <c r="E19" t="s">
        <v>78</v>
      </c>
      <c r="F19">
        <v>3180952</v>
      </c>
      <c r="G19">
        <v>3180.9520000000002</v>
      </c>
      <c r="H19" t="s">
        <v>5</v>
      </c>
      <c r="I19">
        <v>1.1200000000000001</v>
      </c>
      <c r="J19">
        <v>1110</v>
      </c>
      <c r="K19" s="2">
        <f>Tabela23[[#This Row],[ICMS]]*Tabela23[[#This Row],[Valor Carga]]</f>
        <v>1243.2</v>
      </c>
      <c r="L19" t="str">
        <f>Tabela23[[#This Row],[Mercado Estado]]&amp;Tabela23[[#This Row],[Estado Silo]]</f>
        <v>CEMT</v>
      </c>
    </row>
    <row r="20" spans="1:12" x14ac:dyDescent="0.25">
      <c r="A20" t="s">
        <v>156</v>
      </c>
      <c r="B20">
        <v>1</v>
      </c>
      <c r="C20">
        <v>108965</v>
      </c>
      <c r="D20" t="s">
        <v>138</v>
      </c>
      <c r="E20" t="s">
        <v>79</v>
      </c>
      <c r="F20">
        <v>3190553</v>
      </c>
      <c r="G20">
        <v>3190.5529999999999</v>
      </c>
      <c r="H20" t="s">
        <v>5</v>
      </c>
      <c r="I20">
        <v>1.1200000000000001</v>
      </c>
      <c r="J20">
        <v>1110</v>
      </c>
      <c r="K20" s="2">
        <f>Tabela23[[#This Row],[ICMS]]*Tabela23[[#This Row],[Valor Carga]]</f>
        <v>1243.2</v>
      </c>
      <c r="L20" t="str">
        <f>Tabela23[[#This Row],[Mercado Estado]]&amp;Tabela23[[#This Row],[Estado Silo]]</f>
        <v>CEMT</v>
      </c>
    </row>
    <row r="21" spans="1:12" x14ac:dyDescent="0.25">
      <c r="A21" t="s">
        <v>156</v>
      </c>
      <c r="B21">
        <v>1</v>
      </c>
      <c r="C21">
        <v>108965</v>
      </c>
      <c r="D21" t="s">
        <v>138</v>
      </c>
      <c r="E21" t="s">
        <v>80</v>
      </c>
      <c r="F21">
        <v>3053109</v>
      </c>
      <c r="G21">
        <v>3053.1089999999999</v>
      </c>
      <c r="H21" t="s">
        <v>5</v>
      </c>
      <c r="I21">
        <v>1.1200000000000001</v>
      </c>
      <c r="J21">
        <v>1110</v>
      </c>
      <c r="K21" s="2">
        <f>Tabela23[[#This Row],[ICMS]]*Tabela23[[#This Row],[Valor Carga]]</f>
        <v>1243.2</v>
      </c>
      <c r="L21" t="str">
        <f>Tabela23[[#This Row],[Mercado Estado]]&amp;Tabela23[[#This Row],[Estado Silo]]</f>
        <v>CEMT</v>
      </c>
    </row>
    <row r="22" spans="1:12" x14ac:dyDescent="0.25">
      <c r="A22" t="s">
        <v>156</v>
      </c>
      <c r="B22">
        <v>1</v>
      </c>
      <c r="C22">
        <v>108965</v>
      </c>
      <c r="D22" t="s">
        <v>138</v>
      </c>
      <c r="E22" t="s">
        <v>81</v>
      </c>
      <c r="F22">
        <v>3120598</v>
      </c>
      <c r="G22">
        <v>3120.598</v>
      </c>
      <c r="H22" t="s">
        <v>5</v>
      </c>
      <c r="I22">
        <v>1.1200000000000001</v>
      </c>
      <c r="J22">
        <v>1110</v>
      </c>
      <c r="K22" s="2">
        <f>Tabela23[[#This Row],[ICMS]]*Tabela23[[#This Row],[Valor Carga]]</f>
        <v>1243.2</v>
      </c>
      <c r="L22" t="str">
        <f>Tabela23[[#This Row],[Mercado Estado]]&amp;Tabela23[[#This Row],[Estado Silo]]</f>
        <v>CEMT</v>
      </c>
    </row>
    <row r="23" spans="1:12" x14ac:dyDescent="0.25">
      <c r="A23" t="s">
        <v>156</v>
      </c>
      <c r="B23">
        <v>1</v>
      </c>
      <c r="C23">
        <v>108965</v>
      </c>
      <c r="D23" t="s">
        <v>138</v>
      </c>
      <c r="E23" t="s">
        <v>97</v>
      </c>
      <c r="F23">
        <v>2457931</v>
      </c>
      <c r="G23">
        <v>2457.931</v>
      </c>
      <c r="H23" t="s">
        <v>17</v>
      </c>
      <c r="I23">
        <v>1.1200000000000001</v>
      </c>
      <c r="J23">
        <v>1110</v>
      </c>
      <c r="K23" s="2">
        <f>Tabela23[[#This Row],[ICMS]]*Tabela23[[#This Row],[Valor Carga]]</f>
        <v>1243.2</v>
      </c>
      <c r="L23" t="str">
        <f>Tabela23[[#This Row],[Mercado Estado]]&amp;Tabela23[[#This Row],[Estado Silo]]</f>
        <v>CEMG</v>
      </c>
    </row>
    <row r="24" spans="1:12" x14ac:dyDescent="0.25">
      <c r="A24" t="s">
        <v>156</v>
      </c>
      <c r="B24">
        <v>1</v>
      </c>
      <c r="C24">
        <v>108965</v>
      </c>
      <c r="D24" t="s">
        <v>138</v>
      </c>
      <c r="E24" t="s">
        <v>98</v>
      </c>
      <c r="F24">
        <v>2467255</v>
      </c>
      <c r="G24">
        <v>2467.2550000000001</v>
      </c>
      <c r="H24" t="s">
        <v>17</v>
      </c>
      <c r="I24">
        <v>1.1200000000000001</v>
      </c>
      <c r="J24">
        <v>1110</v>
      </c>
      <c r="K24" s="2">
        <f>Tabela23[[#This Row],[ICMS]]*Tabela23[[#This Row],[Valor Carga]]</f>
        <v>1243.2</v>
      </c>
      <c r="L24" t="str">
        <f>Tabela23[[#This Row],[Mercado Estado]]&amp;Tabela23[[#This Row],[Estado Silo]]</f>
        <v>CEMG</v>
      </c>
    </row>
    <row r="25" spans="1:12" x14ac:dyDescent="0.25">
      <c r="A25" t="s">
        <v>156</v>
      </c>
      <c r="B25">
        <v>1</v>
      </c>
      <c r="C25">
        <v>108965</v>
      </c>
      <c r="D25" t="s">
        <v>138</v>
      </c>
      <c r="E25" t="s">
        <v>99</v>
      </c>
      <c r="F25">
        <v>2452518</v>
      </c>
      <c r="G25">
        <v>2452.518</v>
      </c>
      <c r="H25" t="s">
        <v>17</v>
      </c>
      <c r="I25">
        <v>1.1200000000000001</v>
      </c>
      <c r="J25">
        <v>1110</v>
      </c>
      <c r="K25" s="2">
        <f>Tabela23[[#This Row],[ICMS]]*Tabela23[[#This Row],[Valor Carga]]</f>
        <v>1243.2</v>
      </c>
      <c r="L25" t="str">
        <f>Tabela23[[#This Row],[Mercado Estado]]&amp;Tabela23[[#This Row],[Estado Silo]]</f>
        <v>CEMG</v>
      </c>
    </row>
    <row r="26" spans="1:12" x14ac:dyDescent="0.25">
      <c r="A26" t="s">
        <v>156</v>
      </c>
      <c r="B26">
        <v>1</v>
      </c>
      <c r="C26">
        <v>108965</v>
      </c>
      <c r="D26" t="s">
        <v>138</v>
      </c>
      <c r="E26" t="s">
        <v>88</v>
      </c>
      <c r="F26">
        <v>2557250</v>
      </c>
      <c r="G26">
        <v>2557.25</v>
      </c>
      <c r="H26" t="s">
        <v>11</v>
      </c>
      <c r="I26">
        <v>1.1200000000000001</v>
      </c>
      <c r="J26">
        <v>1110</v>
      </c>
      <c r="K26" s="2">
        <f>Tabela23[[#This Row],[ICMS]]*Tabela23[[#This Row],[Valor Carga]]</f>
        <v>1243.2</v>
      </c>
      <c r="L26" t="str">
        <f>Tabela23[[#This Row],[Mercado Estado]]&amp;Tabela23[[#This Row],[Estado Silo]]</f>
        <v>CEGO</v>
      </c>
    </row>
    <row r="27" spans="1:12" x14ac:dyDescent="0.25">
      <c r="A27" t="s">
        <v>156</v>
      </c>
      <c r="B27">
        <v>1</v>
      </c>
      <c r="C27">
        <v>108965</v>
      </c>
      <c r="D27" t="s">
        <v>138</v>
      </c>
      <c r="E27" t="s">
        <v>89</v>
      </c>
      <c r="F27">
        <v>2556680</v>
      </c>
      <c r="G27">
        <v>2556.6799999999998</v>
      </c>
      <c r="H27" t="s">
        <v>11</v>
      </c>
      <c r="I27">
        <v>1.1200000000000001</v>
      </c>
      <c r="J27">
        <v>1110</v>
      </c>
      <c r="K27" s="2">
        <f>Tabela23[[#This Row],[ICMS]]*Tabela23[[#This Row],[Valor Carga]]</f>
        <v>1243.2</v>
      </c>
      <c r="L27" t="str">
        <f>Tabela23[[#This Row],[Mercado Estado]]&amp;Tabela23[[#This Row],[Estado Silo]]</f>
        <v>CEGO</v>
      </c>
    </row>
    <row r="28" spans="1:12" x14ac:dyDescent="0.25">
      <c r="A28" t="s">
        <v>156</v>
      </c>
      <c r="B28">
        <v>1</v>
      </c>
      <c r="C28">
        <v>108965</v>
      </c>
      <c r="D28" t="s">
        <v>138</v>
      </c>
      <c r="E28" t="s">
        <v>90</v>
      </c>
      <c r="F28">
        <v>2555212</v>
      </c>
      <c r="G28">
        <v>2555.212</v>
      </c>
      <c r="H28" t="s">
        <v>11</v>
      </c>
      <c r="I28">
        <v>1.1200000000000001</v>
      </c>
      <c r="J28">
        <v>1110</v>
      </c>
      <c r="K28" s="2">
        <f>Tabela23[[#This Row],[ICMS]]*Tabela23[[#This Row],[Valor Carga]]</f>
        <v>1243.2</v>
      </c>
      <c r="L28" t="str">
        <f>Tabela23[[#This Row],[Mercado Estado]]&amp;Tabela23[[#This Row],[Estado Silo]]</f>
        <v>CEGO</v>
      </c>
    </row>
    <row r="29" spans="1:12" x14ac:dyDescent="0.25">
      <c r="A29" t="s">
        <v>156</v>
      </c>
      <c r="B29">
        <v>1</v>
      </c>
      <c r="C29">
        <v>108965</v>
      </c>
      <c r="D29" t="s">
        <v>138</v>
      </c>
      <c r="E29" t="s">
        <v>82</v>
      </c>
      <c r="F29">
        <v>2862575</v>
      </c>
      <c r="G29">
        <v>2862.5749999999998</v>
      </c>
      <c r="H29" t="s">
        <v>5</v>
      </c>
      <c r="I29">
        <v>1.1200000000000001</v>
      </c>
      <c r="J29">
        <v>1110</v>
      </c>
      <c r="K29" s="2">
        <f>Tabela23[[#This Row],[ICMS]]*Tabela23[[#This Row],[Valor Carga]]</f>
        <v>1243.2</v>
      </c>
      <c r="L29" t="str">
        <f>Tabela23[[#This Row],[Mercado Estado]]&amp;Tabela23[[#This Row],[Estado Silo]]</f>
        <v>CEMT</v>
      </c>
    </row>
    <row r="30" spans="1:12" x14ac:dyDescent="0.25">
      <c r="A30" t="s">
        <v>156</v>
      </c>
      <c r="B30">
        <v>1</v>
      </c>
      <c r="C30">
        <v>108965</v>
      </c>
      <c r="D30" t="s">
        <v>138</v>
      </c>
      <c r="E30" t="s">
        <v>83</v>
      </c>
      <c r="F30">
        <v>2892291</v>
      </c>
      <c r="G30">
        <v>2892.2910000000002</v>
      </c>
      <c r="H30" t="s">
        <v>5</v>
      </c>
      <c r="I30">
        <v>1.1200000000000001</v>
      </c>
      <c r="J30">
        <v>1110</v>
      </c>
      <c r="K30" s="2">
        <f>Tabela23[[#This Row],[ICMS]]*Tabela23[[#This Row],[Valor Carga]]</f>
        <v>1243.2</v>
      </c>
      <c r="L30" t="str">
        <f>Tabela23[[#This Row],[Mercado Estado]]&amp;Tabela23[[#This Row],[Estado Silo]]</f>
        <v>CEMT</v>
      </c>
    </row>
    <row r="31" spans="1:12" x14ac:dyDescent="0.25">
      <c r="A31" t="s">
        <v>156</v>
      </c>
      <c r="B31">
        <v>1</v>
      </c>
      <c r="C31">
        <v>108965</v>
      </c>
      <c r="D31" t="s">
        <v>138</v>
      </c>
      <c r="E31" t="s">
        <v>84</v>
      </c>
      <c r="F31">
        <v>2862062</v>
      </c>
      <c r="G31">
        <v>2862.0619999999999</v>
      </c>
      <c r="H31" t="s">
        <v>5</v>
      </c>
      <c r="I31">
        <v>1.1200000000000001</v>
      </c>
      <c r="J31">
        <v>1110</v>
      </c>
      <c r="K31" s="2">
        <f>Tabela23[[#This Row],[ICMS]]*Tabela23[[#This Row],[Valor Carga]]</f>
        <v>1243.2</v>
      </c>
      <c r="L31" t="str">
        <f>Tabela23[[#This Row],[Mercado Estado]]&amp;Tabela23[[#This Row],[Estado Silo]]</f>
        <v>CEMT</v>
      </c>
    </row>
    <row r="32" spans="1:12" x14ac:dyDescent="0.25">
      <c r="A32" t="s">
        <v>156</v>
      </c>
      <c r="B32">
        <v>1</v>
      </c>
      <c r="C32">
        <v>108965</v>
      </c>
      <c r="D32" t="s">
        <v>138</v>
      </c>
      <c r="E32" t="s">
        <v>106</v>
      </c>
      <c r="F32">
        <v>3525619</v>
      </c>
      <c r="G32">
        <v>3525.6190000000001</v>
      </c>
      <c r="H32" t="s">
        <v>20</v>
      </c>
      <c r="I32">
        <v>1.1200000000000001</v>
      </c>
      <c r="J32">
        <v>1110</v>
      </c>
      <c r="K32" s="2">
        <f>Tabela23[[#This Row],[ICMS]]*Tabela23[[#This Row],[Valor Carga]]</f>
        <v>1243.2</v>
      </c>
      <c r="L32" t="str">
        <f>Tabela23[[#This Row],[Mercado Estado]]&amp;Tabela23[[#This Row],[Estado Silo]]</f>
        <v>CEPR</v>
      </c>
    </row>
    <row r="33" spans="1:12" x14ac:dyDescent="0.25">
      <c r="A33" t="s">
        <v>156</v>
      </c>
      <c r="B33">
        <v>1</v>
      </c>
      <c r="C33">
        <v>108965</v>
      </c>
      <c r="D33" t="s">
        <v>138</v>
      </c>
      <c r="E33" t="s">
        <v>107</v>
      </c>
      <c r="F33">
        <v>3517005</v>
      </c>
      <c r="G33">
        <v>3517.0050000000001</v>
      </c>
      <c r="H33" t="s">
        <v>20</v>
      </c>
      <c r="I33">
        <v>1.1200000000000001</v>
      </c>
      <c r="J33">
        <v>1110</v>
      </c>
      <c r="K33" s="2">
        <f>Tabela23[[#This Row],[ICMS]]*Tabela23[[#This Row],[Valor Carga]]</f>
        <v>1243.2</v>
      </c>
      <c r="L33" t="str">
        <f>Tabela23[[#This Row],[Mercado Estado]]&amp;Tabela23[[#This Row],[Estado Silo]]</f>
        <v>CEPR</v>
      </c>
    </row>
    <row r="34" spans="1:12" x14ac:dyDescent="0.25">
      <c r="A34" t="s">
        <v>156</v>
      </c>
      <c r="B34">
        <v>1</v>
      </c>
      <c r="C34">
        <v>108965</v>
      </c>
      <c r="D34" t="s">
        <v>138</v>
      </c>
      <c r="E34" t="s">
        <v>108</v>
      </c>
      <c r="F34">
        <v>3525965</v>
      </c>
      <c r="G34">
        <v>3525.9650000000001</v>
      </c>
      <c r="H34" t="s">
        <v>20</v>
      </c>
      <c r="I34">
        <v>1.1200000000000001</v>
      </c>
      <c r="J34">
        <v>1110</v>
      </c>
      <c r="K34" s="2">
        <f>Tabela23[[#This Row],[ICMS]]*Tabela23[[#This Row],[Valor Carga]]</f>
        <v>1243.2</v>
      </c>
      <c r="L34" t="str">
        <f>Tabela23[[#This Row],[Mercado Estado]]&amp;Tabela23[[#This Row],[Estado Silo]]</f>
        <v>CEPR</v>
      </c>
    </row>
    <row r="35" spans="1:12" x14ac:dyDescent="0.25">
      <c r="A35" t="s">
        <v>156</v>
      </c>
      <c r="B35">
        <v>1</v>
      </c>
      <c r="C35">
        <v>108965</v>
      </c>
      <c r="D35" t="s">
        <v>138</v>
      </c>
      <c r="E35" t="s">
        <v>100</v>
      </c>
      <c r="F35">
        <v>2503821</v>
      </c>
      <c r="G35">
        <v>2503.8209999999999</v>
      </c>
      <c r="H35" t="s">
        <v>17</v>
      </c>
      <c r="I35">
        <v>1.1200000000000001</v>
      </c>
      <c r="J35">
        <v>1110</v>
      </c>
      <c r="K35" s="2">
        <f>Tabela23[[#This Row],[ICMS]]*Tabela23[[#This Row],[Valor Carga]]</f>
        <v>1243.2</v>
      </c>
      <c r="L35" t="str">
        <f>Tabela23[[#This Row],[Mercado Estado]]&amp;Tabela23[[#This Row],[Estado Silo]]</f>
        <v>CEMG</v>
      </c>
    </row>
    <row r="36" spans="1:12" x14ac:dyDescent="0.25">
      <c r="A36" t="s">
        <v>156</v>
      </c>
      <c r="B36">
        <v>1</v>
      </c>
      <c r="C36">
        <v>108965</v>
      </c>
      <c r="D36" t="s">
        <v>138</v>
      </c>
      <c r="E36" t="s">
        <v>101</v>
      </c>
      <c r="F36">
        <v>2503408</v>
      </c>
      <c r="G36">
        <v>2503.4079999999999</v>
      </c>
      <c r="H36" t="s">
        <v>17</v>
      </c>
      <c r="I36">
        <v>1.1200000000000001</v>
      </c>
      <c r="J36">
        <v>1110</v>
      </c>
      <c r="K36" s="2">
        <f>Tabela23[[#This Row],[ICMS]]*Tabela23[[#This Row],[Valor Carga]]</f>
        <v>1243.2</v>
      </c>
      <c r="L36" t="str">
        <f>Tabela23[[#This Row],[Mercado Estado]]&amp;Tabela23[[#This Row],[Estado Silo]]</f>
        <v>CEMG</v>
      </c>
    </row>
    <row r="37" spans="1:12" x14ac:dyDescent="0.25">
      <c r="A37" t="s">
        <v>156</v>
      </c>
      <c r="B37">
        <v>1</v>
      </c>
      <c r="C37">
        <v>108965</v>
      </c>
      <c r="D37" t="s">
        <v>138</v>
      </c>
      <c r="E37" t="s">
        <v>102</v>
      </c>
      <c r="F37">
        <v>2502669</v>
      </c>
      <c r="G37">
        <v>2502.6689999999999</v>
      </c>
      <c r="H37" t="s">
        <v>17</v>
      </c>
      <c r="I37">
        <v>1.1200000000000001</v>
      </c>
      <c r="J37">
        <v>1110</v>
      </c>
      <c r="K37" s="2">
        <f>Tabela23[[#This Row],[ICMS]]*Tabela23[[#This Row],[Valor Carga]]</f>
        <v>1243.2</v>
      </c>
      <c r="L37" t="str">
        <f>Tabela23[[#This Row],[Mercado Estado]]&amp;Tabela23[[#This Row],[Estado Silo]]</f>
        <v>CEMG</v>
      </c>
    </row>
    <row r="38" spans="1:12" x14ac:dyDescent="0.25">
      <c r="A38" t="s">
        <v>150</v>
      </c>
      <c r="B38">
        <v>1</v>
      </c>
      <c r="C38">
        <v>120236</v>
      </c>
      <c r="D38" t="s">
        <v>159</v>
      </c>
      <c r="E38" t="s">
        <v>73</v>
      </c>
      <c r="F38">
        <v>1621912</v>
      </c>
      <c r="G38">
        <v>1621.912</v>
      </c>
      <c r="H38" t="s">
        <v>5</v>
      </c>
      <c r="I38">
        <v>1.1200000000000001</v>
      </c>
      <c r="J38">
        <v>1110</v>
      </c>
      <c r="K38" s="2">
        <f>Tabela23[[#This Row],[ICMS]]*Tabela23[[#This Row],[Valor Carga]]</f>
        <v>1243.2</v>
      </c>
      <c r="L38" t="str">
        <f>Tabela23[[#This Row],[Mercado Estado]]&amp;Tabela23[[#This Row],[Estado Silo]]</f>
        <v>ACMT</v>
      </c>
    </row>
    <row r="39" spans="1:12" x14ac:dyDescent="0.25">
      <c r="A39" t="s">
        <v>150</v>
      </c>
      <c r="B39">
        <v>1</v>
      </c>
      <c r="C39">
        <v>120236</v>
      </c>
      <c r="D39" t="s">
        <v>159</v>
      </c>
      <c r="E39" t="s">
        <v>74</v>
      </c>
      <c r="F39">
        <v>1570452</v>
      </c>
      <c r="G39">
        <v>1570.452</v>
      </c>
      <c r="H39" t="s">
        <v>5</v>
      </c>
      <c r="I39">
        <v>1.1200000000000001</v>
      </c>
      <c r="J39">
        <v>1110</v>
      </c>
      <c r="K39" s="2">
        <f>Tabela23[[#This Row],[ICMS]]*Tabela23[[#This Row],[Valor Carga]]</f>
        <v>1243.2</v>
      </c>
      <c r="L39" t="str">
        <f>Tabela23[[#This Row],[Mercado Estado]]&amp;Tabela23[[#This Row],[Estado Silo]]</f>
        <v>ACMT</v>
      </c>
    </row>
    <row r="40" spans="1:12" x14ac:dyDescent="0.25">
      <c r="A40" t="s">
        <v>150</v>
      </c>
      <c r="B40">
        <v>1</v>
      </c>
      <c r="C40">
        <v>120236</v>
      </c>
      <c r="D40" t="s">
        <v>159</v>
      </c>
      <c r="E40" t="s">
        <v>75</v>
      </c>
      <c r="F40">
        <v>1621734</v>
      </c>
      <c r="G40">
        <v>1621.7339999999999</v>
      </c>
      <c r="H40" t="s">
        <v>5</v>
      </c>
      <c r="I40">
        <v>1.1200000000000001</v>
      </c>
      <c r="J40">
        <v>1110</v>
      </c>
      <c r="K40" s="2">
        <f>Tabela23[[#This Row],[ICMS]]*Tabela23[[#This Row],[Valor Carga]]</f>
        <v>1243.2</v>
      </c>
      <c r="L40" t="str">
        <f>Tabela23[[#This Row],[Mercado Estado]]&amp;Tabela23[[#This Row],[Estado Silo]]</f>
        <v>ACMT</v>
      </c>
    </row>
    <row r="41" spans="1:12" x14ac:dyDescent="0.25">
      <c r="A41" t="s">
        <v>150</v>
      </c>
      <c r="B41">
        <v>1</v>
      </c>
      <c r="C41">
        <v>120236</v>
      </c>
      <c r="D41" t="s">
        <v>159</v>
      </c>
      <c r="E41" t="s">
        <v>103</v>
      </c>
      <c r="F41">
        <v>3344034</v>
      </c>
      <c r="G41">
        <v>3344.0340000000001</v>
      </c>
      <c r="H41" t="s">
        <v>20</v>
      </c>
      <c r="I41">
        <v>1.1200000000000001</v>
      </c>
      <c r="J41">
        <v>1110</v>
      </c>
      <c r="K41" s="2">
        <f>Tabela23[[#This Row],[ICMS]]*Tabela23[[#This Row],[Valor Carga]]</f>
        <v>1243.2</v>
      </c>
      <c r="L41" t="str">
        <f>Tabela23[[#This Row],[Mercado Estado]]&amp;Tabela23[[#This Row],[Estado Silo]]</f>
        <v>ACPR</v>
      </c>
    </row>
    <row r="42" spans="1:12" x14ac:dyDescent="0.25">
      <c r="A42" t="s">
        <v>150</v>
      </c>
      <c r="B42">
        <v>1</v>
      </c>
      <c r="C42">
        <v>120236</v>
      </c>
      <c r="D42" t="s">
        <v>159</v>
      </c>
      <c r="E42" t="s">
        <v>104</v>
      </c>
      <c r="F42">
        <v>3342624</v>
      </c>
      <c r="G42">
        <v>3342.6239999999998</v>
      </c>
      <c r="H42" t="s">
        <v>20</v>
      </c>
      <c r="I42">
        <v>1.1200000000000001</v>
      </c>
      <c r="J42">
        <v>1110</v>
      </c>
      <c r="K42" s="2">
        <f>Tabela23[[#This Row],[ICMS]]*Tabela23[[#This Row],[Valor Carga]]</f>
        <v>1243.2</v>
      </c>
      <c r="L42" t="str">
        <f>Tabela23[[#This Row],[Mercado Estado]]&amp;Tabela23[[#This Row],[Estado Silo]]</f>
        <v>ACPR</v>
      </c>
    </row>
    <row r="43" spans="1:12" x14ac:dyDescent="0.25">
      <c r="A43" t="s">
        <v>150</v>
      </c>
      <c r="B43">
        <v>1</v>
      </c>
      <c r="C43">
        <v>120236</v>
      </c>
      <c r="D43" t="s">
        <v>159</v>
      </c>
      <c r="E43" t="s">
        <v>105</v>
      </c>
      <c r="F43">
        <v>3341732</v>
      </c>
      <c r="G43">
        <v>3341.732</v>
      </c>
      <c r="H43" t="s">
        <v>20</v>
      </c>
      <c r="I43">
        <v>1.1200000000000001</v>
      </c>
      <c r="J43">
        <v>1110</v>
      </c>
      <c r="K43" s="2">
        <f>Tabela23[[#This Row],[ICMS]]*Tabela23[[#This Row],[Valor Carga]]</f>
        <v>1243.2</v>
      </c>
      <c r="L43" t="str">
        <f>Tabela23[[#This Row],[Mercado Estado]]&amp;Tabela23[[#This Row],[Estado Silo]]</f>
        <v>ACPR</v>
      </c>
    </row>
    <row r="44" spans="1:12" x14ac:dyDescent="0.25">
      <c r="A44" t="s">
        <v>150</v>
      </c>
      <c r="B44">
        <v>1</v>
      </c>
      <c r="C44">
        <v>120236</v>
      </c>
      <c r="D44" t="s">
        <v>159</v>
      </c>
      <c r="E44" t="s">
        <v>91</v>
      </c>
      <c r="F44">
        <v>2932410</v>
      </c>
      <c r="G44">
        <v>2932.41</v>
      </c>
      <c r="H44" t="s">
        <v>14</v>
      </c>
      <c r="I44">
        <v>1.1200000000000001</v>
      </c>
      <c r="J44">
        <v>1110</v>
      </c>
      <c r="K44" s="2">
        <f>Tabela23[[#This Row],[ICMS]]*Tabela23[[#This Row],[Valor Carga]]</f>
        <v>1243.2</v>
      </c>
      <c r="L44" t="str">
        <f>Tabela23[[#This Row],[Mercado Estado]]&amp;Tabela23[[#This Row],[Estado Silo]]</f>
        <v>ACMS</v>
      </c>
    </row>
    <row r="45" spans="1:12" x14ac:dyDescent="0.25">
      <c r="A45" t="s">
        <v>150</v>
      </c>
      <c r="B45">
        <v>1</v>
      </c>
      <c r="C45">
        <v>120236</v>
      </c>
      <c r="D45" t="s">
        <v>159</v>
      </c>
      <c r="E45" t="s">
        <v>92</v>
      </c>
      <c r="F45">
        <v>2909642</v>
      </c>
      <c r="G45">
        <v>2909.6419999999998</v>
      </c>
      <c r="H45" t="s">
        <v>14</v>
      </c>
      <c r="I45">
        <v>1.1200000000000001</v>
      </c>
      <c r="J45">
        <v>1110</v>
      </c>
      <c r="K45" s="2">
        <f>Tabela23[[#This Row],[ICMS]]*Tabela23[[#This Row],[Valor Carga]]</f>
        <v>1243.2</v>
      </c>
      <c r="L45" t="str">
        <f>Tabela23[[#This Row],[Mercado Estado]]&amp;Tabela23[[#This Row],[Estado Silo]]</f>
        <v>ACMS</v>
      </c>
    </row>
    <row r="46" spans="1:12" x14ac:dyDescent="0.25">
      <c r="A46" t="s">
        <v>150</v>
      </c>
      <c r="B46">
        <v>1</v>
      </c>
      <c r="C46">
        <v>120236</v>
      </c>
      <c r="D46" t="s">
        <v>159</v>
      </c>
      <c r="E46" t="s">
        <v>93</v>
      </c>
      <c r="F46">
        <v>2926558</v>
      </c>
      <c r="G46">
        <v>2926.558</v>
      </c>
      <c r="H46" t="s">
        <v>14</v>
      </c>
      <c r="I46">
        <v>1.1200000000000001</v>
      </c>
      <c r="J46">
        <v>1110</v>
      </c>
      <c r="K46" s="2">
        <f>Tabela23[[#This Row],[ICMS]]*Tabela23[[#This Row],[Valor Carga]]</f>
        <v>1243.2</v>
      </c>
      <c r="L46" t="str">
        <f>Tabela23[[#This Row],[Mercado Estado]]&amp;Tabela23[[#This Row],[Estado Silo]]</f>
        <v>ACMS</v>
      </c>
    </row>
    <row r="47" spans="1:12" x14ac:dyDescent="0.25">
      <c r="A47" t="s">
        <v>150</v>
      </c>
      <c r="B47">
        <v>1</v>
      </c>
      <c r="C47">
        <v>120236</v>
      </c>
      <c r="D47" t="s">
        <v>159</v>
      </c>
      <c r="E47" t="s">
        <v>85</v>
      </c>
      <c r="F47">
        <v>2613304</v>
      </c>
      <c r="G47">
        <v>2613.3040000000001</v>
      </c>
      <c r="H47" t="s">
        <v>11</v>
      </c>
      <c r="I47">
        <v>1.1200000000000001</v>
      </c>
      <c r="J47">
        <v>1110</v>
      </c>
      <c r="K47" s="2">
        <f>Tabela23[[#This Row],[ICMS]]*Tabela23[[#This Row],[Valor Carga]]</f>
        <v>1243.2</v>
      </c>
      <c r="L47" t="str">
        <f>Tabela23[[#This Row],[Mercado Estado]]&amp;Tabela23[[#This Row],[Estado Silo]]</f>
        <v>ACGO</v>
      </c>
    </row>
    <row r="48" spans="1:12" x14ac:dyDescent="0.25">
      <c r="A48" t="s">
        <v>150</v>
      </c>
      <c r="B48">
        <v>1</v>
      </c>
      <c r="C48">
        <v>120236</v>
      </c>
      <c r="D48" t="s">
        <v>159</v>
      </c>
      <c r="E48" t="s">
        <v>86</v>
      </c>
      <c r="F48">
        <v>2612885</v>
      </c>
      <c r="G48">
        <v>2612.8850000000002</v>
      </c>
      <c r="H48" t="s">
        <v>11</v>
      </c>
      <c r="I48">
        <v>1.1200000000000001</v>
      </c>
      <c r="J48">
        <v>1110</v>
      </c>
      <c r="K48" s="2">
        <f>Tabela23[[#This Row],[ICMS]]*Tabela23[[#This Row],[Valor Carga]]</f>
        <v>1243.2</v>
      </c>
      <c r="L48" t="str">
        <f>Tabela23[[#This Row],[Mercado Estado]]&amp;Tabela23[[#This Row],[Estado Silo]]</f>
        <v>ACGO</v>
      </c>
    </row>
    <row r="49" spans="1:12" x14ac:dyDescent="0.25">
      <c r="A49" t="s">
        <v>150</v>
      </c>
      <c r="B49">
        <v>1</v>
      </c>
      <c r="C49">
        <v>120236</v>
      </c>
      <c r="D49" t="s">
        <v>159</v>
      </c>
      <c r="E49" t="s">
        <v>87</v>
      </c>
      <c r="F49">
        <v>2609926</v>
      </c>
      <c r="G49">
        <v>2609.9259999999999</v>
      </c>
      <c r="H49" t="s">
        <v>11</v>
      </c>
      <c r="I49">
        <v>1.1200000000000001</v>
      </c>
      <c r="J49">
        <v>1110</v>
      </c>
      <c r="K49" s="2">
        <f>Tabela23[[#This Row],[ICMS]]*Tabela23[[#This Row],[Valor Carga]]</f>
        <v>1243.2</v>
      </c>
      <c r="L49" t="str">
        <f>Tabela23[[#This Row],[Mercado Estado]]&amp;Tabela23[[#This Row],[Estado Silo]]</f>
        <v>ACGO</v>
      </c>
    </row>
    <row r="50" spans="1:12" x14ac:dyDescent="0.25">
      <c r="A50" t="s">
        <v>150</v>
      </c>
      <c r="B50">
        <v>1</v>
      </c>
      <c r="C50">
        <v>120236</v>
      </c>
      <c r="D50" t="s">
        <v>159</v>
      </c>
      <c r="E50" t="s">
        <v>94</v>
      </c>
      <c r="F50">
        <v>2903034</v>
      </c>
      <c r="G50">
        <v>2903.0340000000001</v>
      </c>
      <c r="H50" t="s">
        <v>14</v>
      </c>
      <c r="I50">
        <v>1.1200000000000001</v>
      </c>
      <c r="J50">
        <v>1110</v>
      </c>
      <c r="K50" s="2">
        <f>Tabela23[[#This Row],[ICMS]]*Tabela23[[#This Row],[Valor Carga]]</f>
        <v>1243.2</v>
      </c>
      <c r="L50" t="str">
        <f>Tabela23[[#This Row],[Mercado Estado]]&amp;Tabela23[[#This Row],[Estado Silo]]</f>
        <v>ACMS</v>
      </c>
    </row>
    <row r="51" spans="1:12" x14ac:dyDescent="0.25">
      <c r="A51" t="s">
        <v>150</v>
      </c>
      <c r="B51">
        <v>1</v>
      </c>
      <c r="C51">
        <v>120236</v>
      </c>
      <c r="D51" t="s">
        <v>159</v>
      </c>
      <c r="E51" t="s">
        <v>95</v>
      </c>
      <c r="F51">
        <v>2904444</v>
      </c>
      <c r="G51">
        <v>2904.444</v>
      </c>
      <c r="H51" t="s">
        <v>14</v>
      </c>
      <c r="I51">
        <v>1.1200000000000001</v>
      </c>
      <c r="J51">
        <v>1110</v>
      </c>
      <c r="K51" s="2">
        <f>Tabela23[[#This Row],[ICMS]]*Tabela23[[#This Row],[Valor Carga]]</f>
        <v>1243.2</v>
      </c>
      <c r="L51" t="str">
        <f>Tabela23[[#This Row],[Mercado Estado]]&amp;Tabela23[[#This Row],[Estado Silo]]</f>
        <v>ACMS</v>
      </c>
    </row>
    <row r="52" spans="1:12" x14ac:dyDescent="0.25">
      <c r="A52" t="s">
        <v>150</v>
      </c>
      <c r="B52">
        <v>1</v>
      </c>
      <c r="C52">
        <v>120236</v>
      </c>
      <c r="D52" t="s">
        <v>159</v>
      </c>
      <c r="E52" t="s">
        <v>96</v>
      </c>
      <c r="F52">
        <v>2871530</v>
      </c>
      <c r="G52">
        <v>2871.53</v>
      </c>
      <c r="H52" t="s">
        <v>14</v>
      </c>
      <c r="I52">
        <v>1.1200000000000001</v>
      </c>
      <c r="J52">
        <v>1110</v>
      </c>
      <c r="K52" s="2">
        <f>Tabela23[[#This Row],[ICMS]]*Tabela23[[#This Row],[Valor Carga]]</f>
        <v>1243.2</v>
      </c>
      <c r="L52" t="str">
        <f>Tabela23[[#This Row],[Mercado Estado]]&amp;Tabela23[[#This Row],[Estado Silo]]</f>
        <v>ACMS</v>
      </c>
    </row>
    <row r="53" spans="1:12" x14ac:dyDescent="0.25">
      <c r="A53" t="s">
        <v>150</v>
      </c>
      <c r="B53">
        <v>1</v>
      </c>
      <c r="C53">
        <v>120236</v>
      </c>
      <c r="D53" t="s">
        <v>159</v>
      </c>
      <c r="E53" t="s">
        <v>76</v>
      </c>
      <c r="F53">
        <v>1769717</v>
      </c>
      <c r="G53">
        <v>1769.7170000000001</v>
      </c>
      <c r="H53" t="s">
        <v>5</v>
      </c>
      <c r="I53">
        <v>1.1200000000000001</v>
      </c>
      <c r="J53">
        <v>1110</v>
      </c>
      <c r="K53" s="2">
        <f>Tabela23[[#This Row],[ICMS]]*Tabela23[[#This Row],[Valor Carga]]</f>
        <v>1243.2</v>
      </c>
      <c r="L53" t="str">
        <f>Tabela23[[#This Row],[Mercado Estado]]&amp;Tabela23[[#This Row],[Estado Silo]]</f>
        <v>ACMT</v>
      </c>
    </row>
    <row r="54" spans="1:12" x14ac:dyDescent="0.25">
      <c r="A54" t="s">
        <v>150</v>
      </c>
      <c r="B54">
        <v>1</v>
      </c>
      <c r="C54">
        <v>120236</v>
      </c>
      <c r="D54" t="s">
        <v>159</v>
      </c>
      <c r="E54" t="s">
        <v>77</v>
      </c>
      <c r="F54">
        <v>1771707</v>
      </c>
      <c r="G54">
        <v>1771.7070000000001</v>
      </c>
      <c r="H54" t="s">
        <v>5</v>
      </c>
      <c r="I54">
        <v>1.1200000000000001</v>
      </c>
      <c r="J54">
        <v>1110</v>
      </c>
      <c r="K54" s="2">
        <f>Tabela23[[#This Row],[ICMS]]*Tabela23[[#This Row],[Valor Carga]]</f>
        <v>1243.2</v>
      </c>
      <c r="L54" t="str">
        <f>Tabela23[[#This Row],[Mercado Estado]]&amp;Tabela23[[#This Row],[Estado Silo]]</f>
        <v>ACMT</v>
      </c>
    </row>
    <row r="55" spans="1:12" x14ac:dyDescent="0.25">
      <c r="A55" t="s">
        <v>150</v>
      </c>
      <c r="B55">
        <v>1</v>
      </c>
      <c r="C55">
        <v>120236</v>
      </c>
      <c r="D55" t="s">
        <v>159</v>
      </c>
      <c r="E55" t="s">
        <v>78</v>
      </c>
      <c r="F55">
        <v>1826377</v>
      </c>
      <c r="G55">
        <v>1826.377</v>
      </c>
      <c r="H55" t="s">
        <v>5</v>
      </c>
      <c r="I55">
        <v>1.1200000000000001</v>
      </c>
      <c r="J55">
        <v>1110</v>
      </c>
      <c r="K55" s="2">
        <f>Tabela23[[#This Row],[ICMS]]*Tabela23[[#This Row],[Valor Carga]]</f>
        <v>1243.2</v>
      </c>
      <c r="L55" t="str">
        <f>Tabela23[[#This Row],[Mercado Estado]]&amp;Tabela23[[#This Row],[Estado Silo]]</f>
        <v>ACMT</v>
      </c>
    </row>
    <row r="56" spans="1:12" x14ac:dyDescent="0.25">
      <c r="A56" t="s">
        <v>150</v>
      </c>
      <c r="B56">
        <v>1</v>
      </c>
      <c r="C56">
        <v>120236</v>
      </c>
      <c r="D56" t="s">
        <v>159</v>
      </c>
      <c r="E56" t="s">
        <v>79</v>
      </c>
      <c r="F56">
        <v>1944673</v>
      </c>
      <c r="G56">
        <v>1944.673</v>
      </c>
      <c r="H56" t="s">
        <v>5</v>
      </c>
      <c r="I56">
        <v>1.1200000000000001</v>
      </c>
      <c r="J56">
        <v>1110</v>
      </c>
      <c r="K56" s="2">
        <f>Tabela23[[#This Row],[ICMS]]*Tabela23[[#This Row],[Valor Carga]]</f>
        <v>1243.2</v>
      </c>
      <c r="L56" t="str">
        <f>Tabela23[[#This Row],[Mercado Estado]]&amp;Tabela23[[#This Row],[Estado Silo]]</f>
        <v>ACMT</v>
      </c>
    </row>
    <row r="57" spans="1:12" x14ac:dyDescent="0.25">
      <c r="A57" t="s">
        <v>150</v>
      </c>
      <c r="B57">
        <v>1</v>
      </c>
      <c r="C57">
        <v>120236</v>
      </c>
      <c r="D57" t="s">
        <v>159</v>
      </c>
      <c r="E57" t="s">
        <v>80</v>
      </c>
      <c r="F57">
        <v>1958848</v>
      </c>
      <c r="G57">
        <v>1958.848</v>
      </c>
      <c r="H57" t="s">
        <v>5</v>
      </c>
      <c r="I57">
        <v>1.1200000000000001</v>
      </c>
      <c r="J57">
        <v>1110</v>
      </c>
      <c r="K57" s="2">
        <f>Tabela23[[#This Row],[ICMS]]*Tabela23[[#This Row],[Valor Carga]]</f>
        <v>1243.2</v>
      </c>
      <c r="L57" t="str">
        <f>Tabela23[[#This Row],[Mercado Estado]]&amp;Tabela23[[#This Row],[Estado Silo]]</f>
        <v>ACMT</v>
      </c>
    </row>
    <row r="58" spans="1:12" x14ac:dyDescent="0.25">
      <c r="A58" t="s">
        <v>150</v>
      </c>
      <c r="B58">
        <v>1</v>
      </c>
      <c r="C58">
        <v>120236</v>
      </c>
      <c r="D58" t="s">
        <v>159</v>
      </c>
      <c r="E58" t="s">
        <v>81</v>
      </c>
      <c r="F58">
        <v>2057062</v>
      </c>
      <c r="G58">
        <v>2057.0619999999999</v>
      </c>
      <c r="H58" t="s">
        <v>5</v>
      </c>
      <c r="I58">
        <v>1.1200000000000001</v>
      </c>
      <c r="J58">
        <v>1110</v>
      </c>
      <c r="K58" s="2">
        <f>Tabela23[[#This Row],[ICMS]]*Tabela23[[#This Row],[Valor Carga]]</f>
        <v>1243.2</v>
      </c>
      <c r="L58" t="str">
        <f>Tabela23[[#This Row],[Mercado Estado]]&amp;Tabela23[[#This Row],[Estado Silo]]</f>
        <v>ACMT</v>
      </c>
    </row>
    <row r="59" spans="1:12" x14ac:dyDescent="0.25">
      <c r="A59" t="s">
        <v>150</v>
      </c>
      <c r="B59">
        <v>1</v>
      </c>
      <c r="C59">
        <v>120236</v>
      </c>
      <c r="D59" t="s">
        <v>159</v>
      </c>
      <c r="E59" t="s">
        <v>97</v>
      </c>
      <c r="F59">
        <v>3227810</v>
      </c>
      <c r="G59">
        <v>3227.81</v>
      </c>
      <c r="H59" t="s">
        <v>17</v>
      </c>
      <c r="I59">
        <v>1.1200000000000001</v>
      </c>
      <c r="J59">
        <v>1110</v>
      </c>
      <c r="K59" s="2">
        <f>Tabela23[[#This Row],[ICMS]]*Tabela23[[#This Row],[Valor Carga]]</f>
        <v>1243.2</v>
      </c>
      <c r="L59" t="str">
        <f>Tabela23[[#This Row],[Mercado Estado]]&amp;Tabela23[[#This Row],[Estado Silo]]</f>
        <v>ACMG</v>
      </c>
    </row>
    <row r="60" spans="1:12" x14ac:dyDescent="0.25">
      <c r="A60" t="s">
        <v>150</v>
      </c>
      <c r="B60">
        <v>1</v>
      </c>
      <c r="C60">
        <v>120236</v>
      </c>
      <c r="D60" t="s">
        <v>159</v>
      </c>
      <c r="E60" t="s">
        <v>98</v>
      </c>
      <c r="F60">
        <v>3217704</v>
      </c>
      <c r="G60">
        <v>3217.7040000000002</v>
      </c>
      <c r="H60" t="s">
        <v>17</v>
      </c>
      <c r="I60">
        <v>1.1200000000000001</v>
      </c>
      <c r="J60">
        <v>1110</v>
      </c>
      <c r="K60" s="2">
        <f>Tabela23[[#This Row],[ICMS]]*Tabela23[[#This Row],[Valor Carga]]</f>
        <v>1243.2</v>
      </c>
      <c r="L60" t="str">
        <f>Tabela23[[#This Row],[Mercado Estado]]&amp;Tabela23[[#This Row],[Estado Silo]]</f>
        <v>ACMG</v>
      </c>
    </row>
    <row r="61" spans="1:12" x14ac:dyDescent="0.25">
      <c r="A61" t="s">
        <v>150</v>
      </c>
      <c r="B61">
        <v>1</v>
      </c>
      <c r="C61">
        <v>120236</v>
      </c>
      <c r="D61" t="s">
        <v>159</v>
      </c>
      <c r="E61" t="s">
        <v>99</v>
      </c>
      <c r="F61">
        <v>3255349</v>
      </c>
      <c r="G61">
        <v>3255.3490000000002</v>
      </c>
      <c r="H61" t="s">
        <v>17</v>
      </c>
      <c r="I61">
        <v>1.1200000000000001</v>
      </c>
      <c r="J61">
        <v>1110</v>
      </c>
      <c r="K61" s="2">
        <f>Tabela23[[#This Row],[ICMS]]*Tabela23[[#This Row],[Valor Carga]]</f>
        <v>1243.2</v>
      </c>
      <c r="L61" t="str">
        <f>Tabela23[[#This Row],[Mercado Estado]]&amp;Tabela23[[#This Row],[Estado Silo]]</f>
        <v>ACMG</v>
      </c>
    </row>
    <row r="62" spans="1:12" x14ac:dyDescent="0.25">
      <c r="A62" t="s">
        <v>150</v>
      </c>
      <c r="B62">
        <v>1</v>
      </c>
      <c r="C62">
        <v>120236</v>
      </c>
      <c r="D62" t="s">
        <v>159</v>
      </c>
      <c r="E62" t="s">
        <v>88</v>
      </c>
      <c r="F62">
        <v>2687685</v>
      </c>
      <c r="G62">
        <v>2687.6849999999999</v>
      </c>
      <c r="H62" t="s">
        <v>11</v>
      </c>
      <c r="I62">
        <v>1.1200000000000001</v>
      </c>
      <c r="J62">
        <v>1110</v>
      </c>
      <c r="K62" s="2">
        <f>Tabela23[[#This Row],[ICMS]]*Tabela23[[#This Row],[Valor Carga]]</f>
        <v>1243.2</v>
      </c>
      <c r="L62" t="str">
        <f>Tabela23[[#This Row],[Mercado Estado]]&amp;Tabela23[[#This Row],[Estado Silo]]</f>
        <v>ACGO</v>
      </c>
    </row>
    <row r="63" spans="1:12" x14ac:dyDescent="0.25">
      <c r="A63" t="s">
        <v>150</v>
      </c>
      <c r="B63">
        <v>1</v>
      </c>
      <c r="C63">
        <v>120236</v>
      </c>
      <c r="D63" t="s">
        <v>159</v>
      </c>
      <c r="E63" t="s">
        <v>89</v>
      </c>
      <c r="F63">
        <v>2687115</v>
      </c>
      <c r="G63">
        <v>2687.1149999999998</v>
      </c>
      <c r="H63" t="s">
        <v>11</v>
      </c>
      <c r="I63">
        <v>1.1200000000000001</v>
      </c>
      <c r="J63">
        <v>1110</v>
      </c>
      <c r="K63" s="2">
        <f>Tabela23[[#This Row],[ICMS]]*Tabela23[[#This Row],[Valor Carga]]</f>
        <v>1243.2</v>
      </c>
      <c r="L63" t="str">
        <f>Tabela23[[#This Row],[Mercado Estado]]&amp;Tabela23[[#This Row],[Estado Silo]]</f>
        <v>ACGO</v>
      </c>
    </row>
    <row r="64" spans="1:12" x14ac:dyDescent="0.25">
      <c r="A64" t="s">
        <v>150</v>
      </c>
      <c r="B64">
        <v>1</v>
      </c>
      <c r="C64">
        <v>120236</v>
      </c>
      <c r="D64" t="s">
        <v>159</v>
      </c>
      <c r="E64" t="s">
        <v>90</v>
      </c>
      <c r="F64">
        <v>2755351</v>
      </c>
      <c r="G64">
        <v>2755.3510000000001</v>
      </c>
      <c r="H64" t="s">
        <v>11</v>
      </c>
      <c r="I64">
        <v>1.1200000000000001</v>
      </c>
      <c r="J64">
        <v>1110</v>
      </c>
      <c r="K64" s="2">
        <f>Tabela23[[#This Row],[ICMS]]*Tabela23[[#This Row],[Valor Carga]]</f>
        <v>1243.2</v>
      </c>
      <c r="L64" t="str">
        <f>Tabela23[[#This Row],[Mercado Estado]]&amp;Tabela23[[#This Row],[Estado Silo]]</f>
        <v>ACGO</v>
      </c>
    </row>
    <row r="65" spans="1:12" x14ac:dyDescent="0.25">
      <c r="A65" t="s">
        <v>150</v>
      </c>
      <c r="B65">
        <v>1</v>
      </c>
      <c r="C65">
        <v>120236</v>
      </c>
      <c r="D65" t="s">
        <v>159</v>
      </c>
      <c r="E65" t="s">
        <v>82</v>
      </c>
      <c r="F65">
        <v>1946526</v>
      </c>
      <c r="G65">
        <v>1946.5260000000001</v>
      </c>
      <c r="H65" t="s">
        <v>5</v>
      </c>
      <c r="I65">
        <v>1.1200000000000001</v>
      </c>
      <c r="J65">
        <v>1110</v>
      </c>
      <c r="K65" s="2">
        <f>Tabela23[[#This Row],[ICMS]]*Tabela23[[#This Row],[Valor Carga]]</f>
        <v>1243.2</v>
      </c>
      <c r="L65" t="str">
        <f>Tabela23[[#This Row],[Mercado Estado]]&amp;Tabela23[[#This Row],[Estado Silo]]</f>
        <v>ACMT</v>
      </c>
    </row>
    <row r="66" spans="1:12" x14ac:dyDescent="0.25">
      <c r="A66" t="s">
        <v>150</v>
      </c>
      <c r="B66">
        <v>1</v>
      </c>
      <c r="C66">
        <v>120236</v>
      </c>
      <c r="D66" t="s">
        <v>159</v>
      </c>
      <c r="E66" t="s">
        <v>83</v>
      </c>
      <c r="F66">
        <v>1918528</v>
      </c>
      <c r="G66">
        <v>1918.528</v>
      </c>
      <c r="H66" t="s">
        <v>5</v>
      </c>
      <c r="I66">
        <v>1.1200000000000001</v>
      </c>
      <c r="J66">
        <v>1110</v>
      </c>
      <c r="K66" s="2">
        <f>Tabela23[[#This Row],[ICMS]]*Tabela23[[#This Row],[Valor Carga]]</f>
        <v>1243.2</v>
      </c>
      <c r="L66" t="str">
        <f>Tabela23[[#This Row],[Mercado Estado]]&amp;Tabela23[[#This Row],[Estado Silo]]</f>
        <v>ACMT</v>
      </c>
    </row>
    <row r="67" spans="1:12" x14ac:dyDescent="0.25">
      <c r="A67" t="s">
        <v>150</v>
      </c>
      <c r="B67">
        <v>1</v>
      </c>
      <c r="C67">
        <v>120236</v>
      </c>
      <c r="D67" t="s">
        <v>159</v>
      </c>
      <c r="E67" t="s">
        <v>84</v>
      </c>
      <c r="F67">
        <v>1948213</v>
      </c>
      <c r="G67">
        <v>1948.213</v>
      </c>
      <c r="H67" t="s">
        <v>5</v>
      </c>
      <c r="I67">
        <v>1.1200000000000001</v>
      </c>
      <c r="J67">
        <v>1110</v>
      </c>
      <c r="K67" s="2">
        <f>Tabela23[[#This Row],[ICMS]]*Tabela23[[#This Row],[Valor Carga]]</f>
        <v>1243.2</v>
      </c>
      <c r="L67" t="str">
        <f>Tabela23[[#This Row],[Mercado Estado]]&amp;Tabela23[[#This Row],[Estado Silo]]</f>
        <v>ACMT</v>
      </c>
    </row>
    <row r="68" spans="1:12" x14ac:dyDescent="0.25">
      <c r="A68" t="s">
        <v>150</v>
      </c>
      <c r="B68">
        <v>1</v>
      </c>
      <c r="C68">
        <v>120236</v>
      </c>
      <c r="D68" t="s">
        <v>159</v>
      </c>
      <c r="E68" t="s">
        <v>106</v>
      </c>
      <c r="F68">
        <v>3289378</v>
      </c>
      <c r="G68">
        <v>3289.3780000000002</v>
      </c>
      <c r="H68" t="s">
        <v>20</v>
      </c>
      <c r="I68">
        <v>1.1200000000000001</v>
      </c>
      <c r="J68">
        <v>1110</v>
      </c>
      <c r="K68" s="2">
        <f>Tabela23[[#This Row],[ICMS]]*Tabela23[[#This Row],[Valor Carga]]</f>
        <v>1243.2</v>
      </c>
      <c r="L68" t="str">
        <f>Tabela23[[#This Row],[Mercado Estado]]&amp;Tabela23[[#This Row],[Estado Silo]]</f>
        <v>ACPR</v>
      </c>
    </row>
    <row r="69" spans="1:12" x14ac:dyDescent="0.25">
      <c r="A69" t="s">
        <v>150</v>
      </c>
      <c r="B69">
        <v>1</v>
      </c>
      <c r="C69">
        <v>120236</v>
      </c>
      <c r="D69" t="s">
        <v>159</v>
      </c>
      <c r="E69" t="s">
        <v>107</v>
      </c>
      <c r="F69">
        <v>3289994</v>
      </c>
      <c r="G69">
        <v>3289.9940000000001</v>
      </c>
      <c r="H69" t="s">
        <v>20</v>
      </c>
      <c r="I69">
        <v>1.1200000000000001</v>
      </c>
      <c r="J69">
        <v>1110</v>
      </c>
      <c r="K69" s="2">
        <f>Tabela23[[#This Row],[ICMS]]*Tabela23[[#This Row],[Valor Carga]]</f>
        <v>1243.2</v>
      </c>
      <c r="L69" t="str">
        <f>Tabela23[[#This Row],[Mercado Estado]]&amp;Tabela23[[#This Row],[Estado Silo]]</f>
        <v>ACPR</v>
      </c>
    </row>
    <row r="70" spans="1:12" x14ac:dyDescent="0.25">
      <c r="A70" t="s">
        <v>150</v>
      </c>
      <c r="B70">
        <v>1</v>
      </c>
      <c r="C70">
        <v>120236</v>
      </c>
      <c r="D70" t="s">
        <v>159</v>
      </c>
      <c r="E70" t="s">
        <v>108</v>
      </c>
      <c r="F70">
        <v>3277265</v>
      </c>
      <c r="G70">
        <v>3277.2649999999999</v>
      </c>
      <c r="H70" t="s">
        <v>20</v>
      </c>
      <c r="I70">
        <v>1.1200000000000001</v>
      </c>
      <c r="J70">
        <v>1110</v>
      </c>
      <c r="K70" s="2">
        <f>Tabela23[[#This Row],[ICMS]]*Tabela23[[#This Row],[Valor Carga]]</f>
        <v>1243.2</v>
      </c>
      <c r="L70" t="str">
        <f>Tabela23[[#This Row],[Mercado Estado]]&amp;Tabela23[[#This Row],[Estado Silo]]</f>
        <v>ACPR</v>
      </c>
    </row>
    <row r="71" spans="1:12" x14ac:dyDescent="0.25">
      <c r="A71" t="s">
        <v>150</v>
      </c>
      <c r="B71">
        <v>1</v>
      </c>
      <c r="C71">
        <v>120236</v>
      </c>
      <c r="D71" t="s">
        <v>159</v>
      </c>
      <c r="E71" t="s">
        <v>100</v>
      </c>
      <c r="F71">
        <v>3028578</v>
      </c>
      <c r="G71">
        <v>3028.578</v>
      </c>
      <c r="H71" t="s">
        <v>17</v>
      </c>
      <c r="I71">
        <v>1.1200000000000001</v>
      </c>
      <c r="J71">
        <v>1110</v>
      </c>
      <c r="K71" s="2">
        <f>Tabela23[[#This Row],[ICMS]]*Tabela23[[#This Row],[Valor Carga]]</f>
        <v>1243.2</v>
      </c>
      <c r="L71" t="str">
        <f>Tabela23[[#This Row],[Mercado Estado]]&amp;Tabela23[[#This Row],[Estado Silo]]</f>
        <v>ACMG</v>
      </c>
    </row>
    <row r="72" spans="1:12" x14ac:dyDescent="0.25">
      <c r="A72" t="s">
        <v>150</v>
      </c>
      <c r="B72">
        <v>1</v>
      </c>
      <c r="C72">
        <v>120236</v>
      </c>
      <c r="D72" t="s">
        <v>159</v>
      </c>
      <c r="E72" t="s">
        <v>101</v>
      </c>
      <c r="F72">
        <v>3028164</v>
      </c>
      <c r="G72">
        <v>3028.1640000000002</v>
      </c>
      <c r="H72" t="s">
        <v>17</v>
      </c>
      <c r="I72">
        <v>1.1200000000000001</v>
      </c>
      <c r="J72">
        <v>1110</v>
      </c>
      <c r="K72" s="2">
        <f>Tabela23[[#This Row],[ICMS]]*Tabela23[[#This Row],[Valor Carga]]</f>
        <v>1243.2</v>
      </c>
      <c r="L72" t="str">
        <f>Tabela23[[#This Row],[Mercado Estado]]&amp;Tabela23[[#This Row],[Estado Silo]]</f>
        <v>ACMG</v>
      </c>
    </row>
    <row r="73" spans="1:12" x14ac:dyDescent="0.25">
      <c r="A73" t="s">
        <v>150</v>
      </c>
      <c r="B73">
        <v>1</v>
      </c>
      <c r="C73">
        <v>120236</v>
      </c>
      <c r="D73" t="s">
        <v>159</v>
      </c>
      <c r="E73" t="s">
        <v>102</v>
      </c>
      <c r="F73">
        <v>3027425</v>
      </c>
      <c r="G73">
        <v>3027.4250000000002</v>
      </c>
      <c r="H73" t="s">
        <v>17</v>
      </c>
      <c r="I73">
        <v>1.1200000000000001</v>
      </c>
      <c r="J73">
        <v>1110</v>
      </c>
      <c r="K73" s="2">
        <f>Tabela23[[#This Row],[ICMS]]*Tabela23[[#This Row],[Valor Carga]]</f>
        <v>1243.2</v>
      </c>
      <c r="L73" t="str">
        <f>Tabela23[[#This Row],[Mercado Estado]]&amp;Tabela23[[#This Row],[Estado Silo]]</f>
        <v>ACMG</v>
      </c>
    </row>
    <row r="74" spans="1:12" x14ac:dyDescent="0.25">
      <c r="A74" t="s">
        <v>153</v>
      </c>
      <c r="B74">
        <v>1</v>
      </c>
      <c r="C74">
        <v>125689</v>
      </c>
      <c r="D74" t="s">
        <v>161</v>
      </c>
      <c r="E74" t="s">
        <v>73</v>
      </c>
      <c r="F74">
        <v>779872</v>
      </c>
      <c r="G74">
        <v>779.87199999999996</v>
      </c>
      <c r="H74" t="s">
        <v>5</v>
      </c>
      <c r="I74">
        <v>1.1200000000000001</v>
      </c>
      <c r="J74">
        <v>1110</v>
      </c>
      <c r="K74" s="2">
        <f>Tabela23[[#This Row],[ICMS]]*Tabela23[[#This Row],[Valor Carga]]</f>
        <v>1243.2</v>
      </c>
      <c r="L74" t="str">
        <f>Tabela23[[#This Row],[Mercado Estado]]&amp;Tabela23[[#This Row],[Estado Silo]]</f>
        <v>ROMT</v>
      </c>
    </row>
    <row r="75" spans="1:12" x14ac:dyDescent="0.25">
      <c r="A75" t="s">
        <v>153</v>
      </c>
      <c r="B75">
        <v>1</v>
      </c>
      <c r="C75">
        <v>125689</v>
      </c>
      <c r="D75" t="s">
        <v>161</v>
      </c>
      <c r="E75" t="s">
        <v>74</v>
      </c>
      <c r="F75">
        <v>728412</v>
      </c>
      <c r="G75">
        <v>728.41200000000003</v>
      </c>
      <c r="H75" t="s">
        <v>5</v>
      </c>
      <c r="I75">
        <v>1.1200000000000001</v>
      </c>
      <c r="J75">
        <v>1110</v>
      </c>
      <c r="K75" s="2">
        <f>Tabela23[[#This Row],[ICMS]]*Tabela23[[#This Row],[Valor Carga]]</f>
        <v>1243.2</v>
      </c>
      <c r="L75" t="str">
        <f>Tabela23[[#This Row],[Mercado Estado]]&amp;Tabela23[[#This Row],[Estado Silo]]</f>
        <v>ROMT</v>
      </c>
    </row>
    <row r="76" spans="1:12" x14ac:dyDescent="0.25">
      <c r="A76" t="s">
        <v>153</v>
      </c>
      <c r="B76">
        <v>1</v>
      </c>
      <c r="C76">
        <v>125689</v>
      </c>
      <c r="D76" t="s">
        <v>161</v>
      </c>
      <c r="E76" t="s">
        <v>75</v>
      </c>
      <c r="F76">
        <v>779694</v>
      </c>
      <c r="G76">
        <v>779.69399999999996</v>
      </c>
      <c r="H76" t="s">
        <v>5</v>
      </c>
      <c r="I76">
        <v>1.1200000000000001</v>
      </c>
      <c r="J76">
        <v>1110</v>
      </c>
      <c r="K76" s="2">
        <f>Tabela23[[#This Row],[ICMS]]*Tabela23[[#This Row],[Valor Carga]]</f>
        <v>1243.2</v>
      </c>
      <c r="L76" t="str">
        <f>Tabela23[[#This Row],[Mercado Estado]]&amp;Tabela23[[#This Row],[Estado Silo]]</f>
        <v>ROMT</v>
      </c>
    </row>
    <row r="77" spans="1:12" x14ac:dyDescent="0.25">
      <c r="A77" t="s">
        <v>153</v>
      </c>
      <c r="B77">
        <v>1</v>
      </c>
      <c r="C77">
        <v>125689</v>
      </c>
      <c r="D77" t="s">
        <v>161</v>
      </c>
      <c r="E77" t="s">
        <v>103</v>
      </c>
      <c r="F77">
        <v>2501994</v>
      </c>
      <c r="G77">
        <v>2501.9940000000001</v>
      </c>
      <c r="H77" t="s">
        <v>20</v>
      </c>
      <c r="I77">
        <v>1.1200000000000001</v>
      </c>
      <c r="J77">
        <v>1110</v>
      </c>
      <c r="K77" s="2">
        <f>Tabela23[[#This Row],[ICMS]]*Tabela23[[#This Row],[Valor Carga]]</f>
        <v>1243.2</v>
      </c>
      <c r="L77" t="str">
        <f>Tabela23[[#This Row],[Mercado Estado]]&amp;Tabela23[[#This Row],[Estado Silo]]</f>
        <v>ROPR</v>
      </c>
    </row>
    <row r="78" spans="1:12" x14ac:dyDescent="0.25">
      <c r="A78" t="s">
        <v>153</v>
      </c>
      <c r="B78">
        <v>1</v>
      </c>
      <c r="C78">
        <v>125689</v>
      </c>
      <c r="D78" t="s">
        <v>161</v>
      </c>
      <c r="E78" t="s">
        <v>104</v>
      </c>
      <c r="F78">
        <v>2500584</v>
      </c>
      <c r="G78">
        <v>2500.5839999999998</v>
      </c>
      <c r="H78" t="s">
        <v>20</v>
      </c>
      <c r="I78">
        <v>1.1200000000000001</v>
      </c>
      <c r="J78">
        <v>1110</v>
      </c>
      <c r="K78" s="2">
        <f>Tabela23[[#This Row],[ICMS]]*Tabela23[[#This Row],[Valor Carga]]</f>
        <v>1243.2</v>
      </c>
      <c r="L78" t="str">
        <f>Tabela23[[#This Row],[Mercado Estado]]&amp;Tabela23[[#This Row],[Estado Silo]]</f>
        <v>ROPR</v>
      </c>
    </row>
    <row r="79" spans="1:12" x14ac:dyDescent="0.25">
      <c r="A79" t="s">
        <v>153</v>
      </c>
      <c r="B79">
        <v>1</v>
      </c>
      <c r="C79">
        <v>125689</v>
      </c>
      <c r="D79" t="s">
        <v>161</v>
      </c>
      <c r="E79" t="s">
        <v>105</v>
      </c>
      <c r="F79">
        <v>2499692</v>
      </c>
      <c r="G79">
        <v>2499.692</v>
      </c>
      <c r="H79" t="s">
        <v>20</v>
      </c>
      <c r="I79">
        <v>1.1200000000000001</v>
      </c>
      <c r="J79">
        <v>1110</v>
      </c>
      <c r="K79" s="2">
        <f>Tabela23[[#This Row],[ICMS]]*Tabela23[[#This Row],[Valor Carga]]</f>
        <v>1243.2</v>
      </c>
      <c r="L79" t="str">
        <f>Tabela23[[#This Row],[Mercado Estado]]&amp;Tabela23[[#This Row],[Estado Silo]]</f>
        <v>ROPR</v>
      </c>
    </row>
    <row r="80" spans="1:12" x14ac:dyDescent="0.25">
      <c r="A80" t="s">
        <v>153</v>
      </c>
      <c r="B80">
        <v>1</v>
      </c>
      <c r="C80">
        <v>125689</v>
      </c>
      <c r="D80" t="s">
        <v>161</v>
      </c>
      <c r="E80" t="s">
        <v>91</v>
      </c>
      <c r="F80">
        <v>2090370</v>
      </c>
      <c r="G80">
        <v>2090.37</v>
      </c>
      <c r="H80" t="s">
        <v>14</v>
      </c>
      <c r="I80">
        <v>1.1200000000000001</v>
      </c>
      <c r="J80">
        <v>1110</v>
      </c>
      <c r="K80" s="2">
        <f>Tabela23[[#This Row],[ICMS]]*Tabela23[[#This Row],[Valor Carga]]</f>
        <v>1243.2</v>
      </c>
      <c r="L80" t="str">
        <f>Tabela23[[#This Row],[Mercado Estado]]&amp;Tabela23[[#This Row],[Estado Silo]]</f>
        <v>ROMS</v>
      </c>
    </row>
    <row r="81" spans="1:12" x14ac:dyDescent="0.25">
      <c r="A81" t="s">
        <v>153</v>
      </c>
      <c r="B81">
        <v>1</v>
      </c>
      <c r="C81">
        <v>125689</v>
      </c>
      <c r="D81" t="s">
        <v>161</v>
      </c>
      <c r="E81" t="s">
        <v>92</v>
      </c>
      <c r="F81">
        <v>2067602</v>
      </c>
      <c r="G81">
        <v>2067.6019999999999</v>
      </c>
      <c r="H81" t="s">
        <v>14</v>
      </c>
      <c r="I81">
        <v>1.1200000000000001</v>
      </c>
      <c r="J81">
        <v>1110</v>
      </c>
      <c r="K81" s="2">
        <f>Tabela23[[#This Row],[ICMS]]*Tabela23[[#This Row],[Valor Carga]]</f>
        <v>1243.2</v>
      </c>
      <c r="L81" t="str">
        <f>Tabela23[[#This Row],[Mercado Estado]]&amp;Tabela23[[#This Row],[Estado Silo]]</f>
        <v>ROMS</v>
      </c>
    </row>
    <row r="82" spans="1:12" x14ac:dyDescent="0.25">
      <c r="A82" t="s">
        <v>153</v>
      </c>
      <c r="B82">
        <v>1</v>
      </c>
      <c r="C82">
        <v>125689</v>
      </c>
      <c r="D82" t="s">
        <v>161</v>
      </c>
      <c r="E82" t="s">
        <v>93</v>
      </c>
      <c r="F82">
        <v>2084518</v>
      </c>
      <c r="G82">
        <v>2084.518</v>
      </c>
      <c r="H82" t="s">
        <v>14</v>
      </c>
      <c r="I82">
        <v>1.1200000000000001</v>
      </c>
      <c r="J82">
        <v>1110</v>
      </c>
      <c r="K82" s="2">
        <f>Tabela23[[#This Row],[ICMS]]*Tabela23[[#This Row],[Valor Carga]]</f>
        <v>1243.2</v>
      </c>
      <c r="L82" t="str">
        <f>Tabela23[[#This Row],[Mercado Estado]]&amp;Tabela23[[#This Row],[Estado Silo]]</f>
        <v>ROMS</v>
      </c>
    </row>
    <row r="83" spans="1:12" x14ac:dyDescent="0.25">
      <c r="A83" t="s">
        <v>153</v>
      </c>
      <c r="B83">
        <v>1</v>
      </c>
      <c r="C83">
        <v>125689</v>
      </c>
      <c r="D83" t="s">
        <v>161</v>
      </c>
      <c r="E83" t="s">
        <v>85</v>
      </c>
      <c r="F83">
        <v>1771264</v>
      </c>
      <c r="G83">
        <v>1771.2639999999999</v>
      </c>
      <c r="H83" t="s">
        <v>11</v>
      </c>
      <c r="I83">
        <v>1.1200000000000001</v>
      </c>
      <c r="J83">
        <v>1110</v>
      </c>
      <c r="K83" s="2">
        <f>Tabela23[[#This Row],[ICMS]]*Tabela23[[#This Row],[Valor Carga]]</f>
        <v>1243.2</v>
      </c>
      <c r="L83" t="str">
        <f>Tabela23[[#This Row],[Mercado Estado]]&amp;Tabela23[[#This Row],[Estado Silo]]</f>
        <v>ROGO</v>
      </c>
    </row>
    <row r="84" spans="1:12" x14ac:dyDescent="0.25">
      <c r="A84" t="s">
        <v>153</v>
      </c>
      <c r="B84">
        <v>1</v>
      </c>
      <c r="C84">
        <v>125689</v>
      </c>
      <c r="D84" t="s">
        <v>161</v>
      </c>
      <c r="E84" t="s">
        <v>86</v>
      </c>
      <c r="F84">
        <v>1770845</v>
      </c>
      <c r="G84">
        <v>1770.845</v>
      </c>
      <c r="H84" t="s">
        <v>11</v>
      </c>
      <c r="I84">
        <v>1.1200000000000001</v>
      </c>
      <c r="J84">
        <v>1110</v>
      </c>
      <c r="K84" s="2">
        <f>Tabela23[[#This Row],[ICMS]]*Tabela23[[#This Row],[Valor Carga]]</f>
        <v>1243.2</v>
      </c>
      <c r="L84" t="str">
        <f>Tabela23[[#This Row],[Mercado Estado]]&amp;Tabela23[[#This Row],[Estado Silo]]</f>
        <v>ROGO</v>
      </c>
    </row>
    <row r="85" spans="1:12" x14ac:dyDescent="0.25">
      <c r="A85" t="s">
        <v>153</v>
      </c>
      <c r="B85">
        <v>1</v>
      </c>
      <c r="C85">
        <v>125689</v>
      </c>
      <c r="D85" t="s">
        <v>161</v>
      </c>
      <c r="E85" t="s">
        <v>87</v>
      </c>
      <c r="F85">
        <v>1767886</v>
      </c>
      <c r="G85">
        <v>1767.886</v>
      </c>
      <c r="H85" t="s">
        <v>11</v>
      </c>
      <c r="I85">
        <v>1.1200000000000001</v>
      </c>
      <c r="J85">
        <v>1110</v>
      </c>
      <c r="K85" s="2">
        <f>Tabela23[[#This Row],[ICMS]]*Tabela23[[#This Row],[Valor Carga]]</f>
        <v>1243.2</v>
      </c>
      <c r="L85" t="str">
        <f>Tabela23[[#This Row],[Mercado Estado]]&amp;Tabela23[[#This Row],[Estado Silo]]</f>
        <v>ROGO</v>
      </c>
    </row>
    <row r="86" spans="1:12" x14ac:dyDescent="0.25">
      <c r="A86" t="s">
        <v>153</v>
      </c>
      <c r="B86">
        <v>1</v>
      </c>
      <c r="C86">
        <v>125689</v>
      </c>
      <c r="D86" t="s">
        <v>161</v>
      </c>
      <c r="E86" t="s">
        <v>94</v>
      </c>
      <c r="F86">
        <v>2060994</v>
      </c>
      <c r="G86">
        <v>2060.9940000000001</v>
      </c>
      <c r="H86" t="s">
        <v>14</v>
      </c>
      <c r="I86">
        <v>1.1200000000000001</v>
      </c>
      <c r="J86">
        <v>1110</v>
      </c>
      <c r="K86" s="2">
        <f>Tabela23[[#This Row],[ICMS]]*Tabela23[[#This Row],[Valor Carga]]</f>
        <v>1243.2</v>
      </c>
      <c r="L86" t="str">
        <f>Tabela23[[#This Row],[Mercado Estado]]&amp;Tabela23[[#This Row],[Estado Silo]]</f>
        <v>ROMS</v>
      </c>
    </row>
    <row r="87" spans="1:12" x14ac:dyDescent="0.25">
      <c r="A87" t="s">
        <v>153</v>
      </c>
      <c r="B87">
        <v>1</v>
      </c>
      <c r="C87">
        <v>125689</v>
      </c>
      <c r="D87" t="s">
        <v>161</v>
      </c>
      <c r="E87" t="s">
        <v>95</v>
      </c>
      <c r="F87">
        <v>2062404</v>
      </c>
      <c r="G87">
        <v>2062.404</v>
      </c>
      <c r="H87" t="s">
        <v>14</v>
      </c>
      <c r="I87">
        <v>1.1200000000000001</v>
      </c>
      <c r="J87">
        <v>1110</v>
      </c>
      <c r="K87" s="2">
        <f>Tabela23[[#This Row],[ICMS]]*Tabela23[[#This Row],[Valor Carga]]</f>
        <v>1243.2</v>
      </c>
      <c r="L87" t="str">
        <f>Tabela23[[#This Row],[Mercado Estado]]&amp;Tabela23[[#This Row],[Estado Silo]]</f>
        <v>ROMS</v>
      </c>
    </row>
    <row r="88" spans="1:12" x14ac:dyDescent="0.25">
      <c r="A88" t="s">
        <v>153</v>
      </c>
      <c r="B88">
        <v>1</v>
      </c>
      <c r="C88">
        <v>125689</v>
      </c>
      <c r="D88" t="s">
        <v>161</v>
      </c>
      <c r="E88" t="s">
        <v>96</v>
      </c>
      <c r="F88">
        <v>2029489</v>
      </c>
      <c r="G88">
        <v>2029.489</v>
      </c>
      <c r="H88" t="s">
        <v>14</v>
      </c>
      <c r="I88">
        <v>1.1200000000000001</v>
      </c>
      <c r="J88">
        <v>1110</v>
      </c>
      <c r="K88" s="2">
        <f>Tabela23[[#This Row],[ICMS]]*Tabela23[[#This Row],[Valor Carga]]</f>
        <v>1243.2</v>
      </c>
      <c r="L88" t="str">
        <f>Tabela23[[#This Row],[Mercado Estado]]&amp;Tabela23[[#This Row],[Estado Silo]]</f>
        <v>ROMS</v>
      </c>
    </row>
    <row r="89" spans="1:12" x14ac:dyDescent="0.25">
      <c r="A89" t="s">
        <v>153</v>
      </c>
      <c r="B89">
        <v>1</v>
      </c>
      <c r="C89">
        <v>125689</v>
      </c>
      <c r="D89" t="s">
        <v>161</v>
      </c>
      <c r="E89" t="s">
        <v>76</v>
      </c>
      <c r="F89">
        <v>927676</v>
      </c>
      <c r="G89">
        <v>927.67600000000004</v>
      </c>
      <c r="H89" t="s">
        <v>5</v>
      </c>
      <c r="I89">
        <v>1.1200000000000001</v>
      </c>
      <c r="J89">
        <v>1110</v>
      </c>
      <c r="K89" s="2">
        <f>Tabela23[[#This Row],[ICMS]]*Tabela23[[#This Row],[Valor Carga]]</f>
        <v>1243.2</v>
      </c>
      <c r="L89" t="str">
        <f>Tabela23[[#This Row],[Mercado Estado]]&amp;Tabela23[[#This Row],[Estado Silo]]</f>
        <v>ROMT</v>
      </c>
    </row>
    <row r="90" spans="1:12" x14ac:dyDescent="0.25">
      <c r="A90" t="s">
        <v>153</v>
      </c>
      <c r="B90">
        <v>1</v>
      </c>
      <c r="C90">
        <v>125689</v>
      </c>
      <c r="D90" t="s">
        <v>161</v>
      </c>
      <c r="E90" t="s">
        <v>77</v>
      </c>
      <c r="F90">
        <v>929667</v>
      </c>
      <c r="G90">
        <v>929.66700000000003</v>
      </c>
      <c r="H90" t="s">
        <v>5</v>
      </c>
      <c r="I90">
        <v>1.1200000000000001</v>
      </c>
      <c r="J90">
        <v>1110</v>
      </c>
      <c r="K90" s="2">
        <f>Tabela23[[#This Row],[ICMS]]*Tabela23[[#This Row],[Valor Carga]]</f>
        <v>1243.2</v>
      </c>
      <c r="L90" t="str">
        <f>Tabela23[[#This Row],[Mercado Estado]]&amp;Tabela23[[#This Row],[Estado Silo]]</f>
        <v>ROMT</v>
      </c>
    </row>
    <row r="91" spans="1:12" x14ac:dyDescent="0.25">
      <c r="A91" t="s">
        <v>153</v>
      </c>
      <c r="B91">
        <v>1</v>
      </c>
      <c r="C91">
        <v>125689</v>
      </c>
      <c r="D91" t="s">
        <v>161</v>
      </c>
      <c r="E91" t="s">
        <v>78</v>
      </c>
      <c r="F91">
        <v>984337</v>
      </c>
      <c r="G91">
        <v>984.33699999999999</v>
      </c>
      <c r="H91" t="s">
        <v>5</v>
      </c>
      <c r="I91">
        <v>1.1200000000000001</v>
      </c>
      <c r="J91">
        <v>1110</v>
      </c>
      <c r="K91" s="2">
        <f>Tabela23[[#This Row],[ICMS]]*Tabela23[[#This Row],[Valor Carga]]</f>
        <v>1243.2</v>
      </c>
      <c r="L91" t="str">
        <f>Tabela23[[#This Row],[Mercado Estado]]&amp;Tabela23[[#This Row],[Estado Silo]]</f>
        <v>ROMT</v>
      </c>
    </row>
    <row r="92" spans="1:12" x14ac:dyDescent="0.25">
      <c r="A92" t="s">
        <v>153</v>
      </c>
      <c r="B92">
        <v>1</v>
      </c>
      <c r="C92">
        <v>125689</v>
      </c>
      <c r="D92" t="s">
        <v>161</v>
      </c>
      <c r="E92" t="s">
        <v>79</v>
      </c>
      <c r="F92">
        <v>1102632</v>
      </c>
      <c r="G92">
        <v>1102.6320000000001</v>
      </c>
      <c r="H92" t="s">
        <v>5</v>
      </c>
      <c r="I92">
        <v>1.1200000000000001</v>
      </c>
      <c r="J92">
        <v>1110</v>
      </c>
      <c r="K92" s="2">
        <f>Tabela23[[#This Row],[ICMS]]*Tabela23[[#This Row],[Valor Carga]]</f>
        <v>1243.2</v>
      </c>
      <c r="L92" t="str">
        <f>Tabela23[[#This Row],[Mercado Estado]]&amp;Tabela23[[#This Row],[Estado Silo]]</f>
        <v>ROMT</v>
      </c>
    </row>
    <row r="93" spans="1:12" x14ac:dyDescent="0.25">
      <c r="A93" t="s">
        <v>153</v>
      </c>
      <c r="B93">
        <v>1</v>
      </c>
      <c r="C93">
        <v>125689</v>
      </c>
      <c r="D93" t="s">
        <v>161</v>
      </c>
      <c r="E93" t="s">
        <v>80</v>
      </c>
      <c r="F93">
        <v>1116808</v>
      </c>
      <c r="G93">
        <v>1116.808</v>
      </c>
      <c r="H93" t="s">
        <v>5</v>
      </c>
      <c r="I93">
        <v>1.1200000000000001</v>
      </c>
      <c r="J93">
        <v>1110</v>
      </c>
      <c r="K93" s="2">
        <f>Tabela23[[#This Row],[ICMS]]*Tabela23[[#This Row],[Valor Carga]]</f>
        <v>1243.2</v>
      </c>
      <c r="L93" t="str">
        <f>Tabela23[[#This Row],[Mercado Estado]]&amp;Tabela23[[#This Row],[Estado Silo]]</f>
        <v>ROMT</v>
      </c>
    </row>
    <row r="94" spans="1:12" x14ac:dyDescent="0.25">
      <c r="A94" t="s">
        <v>153</v>
      </c>
      <c r="B94">
        <v>1</v>
      </c>
      <c r="C94">
        <v>125689</v>
      </c>
      <c r="D94" t="s">
        <v>161</v>
      </c>
      <c r="E94" t="s">
        <v>81</v>
      </c>
      <c r="F94">
        <v>1215022</v>
      </c>
      <c r="G94">
        <v>1215.0219999999999</v>
      </c>
      <c r="H94" t="s">
        <v>5</v>
      </c>
      <c r="I94">
        <v>1.1200000000000001</v>
      </c>
      <c r="J94">
        <v>1110</v>
      </c>
      <c r="K94" s="2">
        <f>Tabela23[[#This Row],[ICMS]]*Tabela23[[#This Row],[Valor Carga]]</f>
        <v>1243.2</v>
      </c>
      <c r="L94" t="str">
        <f>Tabela23[[#This Row],[Mercado Estado]]&amp;Tabela23[[#This Row],[Estado Silo]]</f>
        <v>ROMT</v>
      </c>
    </row>
    <row r="95" spans="1:12" x14ac:dyDescent="0.25">
      <c r="A95" t="s">
        <v>153</v>
      </c>
      <c r="B95">
        <v>1</v>
      </c>
      <c r="C95">
        <v>125689</v>
      </c>
      <c r="D95" t="s">
        <v>161</v>
      </c>
      <c r="E95" t="s">
        <v>97</v>
      </c>
      <c r="F95">
        <v>2385770</v>
      </c>
      <c r="G95">
        <v>2385.77</v>
      </c>
      <c r="H95" t="s">
        <v>17</v>
      </c>
      <c r="I95">
        <v>1.1200000000000001</v>
      </c>
      <c r="J95">
        <v>1110</v>
      </c>
      <c r="K95" s="2">
        <f>Tabela23[[#This Row],[ICMS]]*Tabela23[[#This Row],[Valor Carga]]</f>
        <v>1243.2</v>
      </c>
      <c r="L95" t="str">
        <f>Tabela23[[#This Row],[Mercado Estado]]&amp;Tabela23[[#This Row],[Estado Silo]]</f>
        <v>ROMG</v>
      </c>
    </row>
    <row r="96" spans="1:12" x14ac:dyDescent="0.25">
      <c r="A96" t="s">
        <v>153</v>
      </c>
      <c r="B96">
        <v>1</v>
      </c>
      <c r="C96">
        <v>125689</v>
      </c>
      <c r="D96" t="s">
        <v>161</v>
      </c>
      <c r="E96" t="s">
        <v>98</v>
      </c>
      <c r="F96">
        <v>2375664</v>
      </c>
      <c r="G96">
        <v>2375.6640000000002</v>
      </c>
      <c r="H96" t="s">
        <v>17</v>
      </c>
      <c r="I96">
        <v>1.1200000000000001</v>
      </c>
      <c r="J96">
        <v>1110</v>
      </c>
      <c r="K96" s="2">
        <f>Tabela23[[#This Row],[ICMS]]*Tabela23[[#This Row],[Valor Carga]]</f>
        <v>1243.2</v>
      </c>
      <c r="L96" t="str">
        <f>Tabela23[[#This Row],[Mercado Estado]]&amp;Tabela23[[#This Row],[Estado Silo]]</f>
        <v>ROMG</v>
      </c>
    </row>
    <row r="97" spans="1:12" x14ac:dyDescent="0.25">
      <c r="A97" t="s">
        <v>153</v>
      </c>
      <c r="B97">
        <v>1</v>
      </c>
      <c r="C97">
        <v>125689</v>
      </c>
      <c r="D97" t="s">
        <v>161</v>
      </c>
      <c r="E97" t="s">
        <v>99</v>
      </c>
      <c r="F97">
        <v>2413308</v>
      </c>
      <c r="G97">
        <v>2413.308</v>
      </c>
      <c r="H97" t="s">
        <v>17</v>
      </c>
      <c r="I97">
        <v>1.1200000000000001</v>
      </c>
      <c r="J97">
        <v>1110</v>
      </c>
      <c r="K97" s="2">
        <f>Tabela23[[#This Row],[ICMS]]*Tabela23[[#This Row],[Valor Carga]]</f>
        <v>1243.2</v>
      </c>
      <c r="L97" t="str">
        <f>Tabela23[[#This Row],[Mercado Estado]]&amp;Tabela23[[#This Row],[Estado Silo]]</f>
        <v>ROMG</v>
      </c>
    </row>
    <row r="98" spans="1:12" x14ac:dyDescent="0.25">
      <c r="A98" t="s">
        <v>153</v>
      </c>
      <c r="B98">
        <v>1</v>
      </c>
      <c r="C98">
        <v>125689</v>
      </c>
      <c r="D98" t="s">
        <v>161</v>
      </c>
      <c r="E98" t="s">
        <v>88</v>
      </c>
      <c r="F98">
        <v>1845645</v>
      </c>
      <c r="G98">
        <v>1845.645</v>
      </c>
      <c r="H98" t="s">
        <v>11</v>
      </c>
      <c r="I98">
        <v>1.1200000000000001</v>
      </c>
      <c r="J98">
        <v>1110</v>
      </c>
      <c r="K98" s="2">
        <f>Tabela23[[#This Row],[ICMS]]*Tabela23[[#This Row],[Valor Carga]]</f>
        <v>1243.2</v>
      </c>
      <c r="L98" t="str">
        <f>Tabela23[[#This Row],[Mercado Estado]]&amp;Tabela23[[#This Row],[Estado Silo]]</f>
        <v>ROGO</v>
      </c>
    </row>
    <row r="99" spans="1:12" x14ac:dyDescent="0.25">
      <c r="A99" t="s">
        <v>153</v>
      </c>
      <c r="B99">
        <v>1</v>
      </c>
      <c r="C99">
        <v>125689</v>
      </c>
      <c r="D99" t="s">
        <v>161</v>
      </c>
      <c r="E99" t="s">
        <v>89</v>
      </c>
      <c r="F99">
        <v>1845075</v>
      </c>
      <c r="G99">
        <v>1845.075</v>
      </c>
      <c r="H99" t="s">
        <v>11</v>
      </c>
      <c r="I99">
        <v>1.1200000000000001</v>
      </c>
      <c r="J99">
        <v>1110</v>
      </c>
      <c r="K99" s="2">
        <f>Tabela23[[#This Row],[ICMS]]*Tabela23[[#This Row],[Valor Carga]]</f>
        <v>1243.2</v>
      </c>
      <c r="L99" t="str">
        <f>Tabela23[[#This Row],[Mercado Estado]]&amp;Tabela23[[#This Row],[Estado Silo]]</f>
        <v>ROGO</v>
      </c>
    </row>
    <row r="100" spans="1:12" x14ac:dyDescent="0.25">
      <c r="A100" t="s">
        <v>153</v>
      </c>
      <c r="B100">
        <v>1</v>
      </c>
      <c r="C100">
        <v>125689</v>
      </c>
      <c r="D100" t="s">
        <v>161</v>
      </c>
      <c r="E100" t="s">
        <v>90</v>
      </c>
      <c r="F100">
        <v>1913310</v>
      </c>
      <c r="G100">
        <v>1913.31</v>
      </c>
      <c r="H100" t="s">
        <v>11</v>
      </c>
      <c r="I100">
        <v>1.1200000000000001</v>
      </c>
      <c r="J100">
        <v>1110</v>
      </c>
      <c r="K100" s="2">
        <f>Tabela23[[#This Row],[ICMS]]*Tabela23[[#This Row],[Valor Carga]]</f>
        <v>1243.2</v>
      </c>
      <c r="L100" t="str">
        <f>Tabela23[[#This Row],[Mercado Estado]]&amp;Tabela23[[#This Row],[Estado Silo]]</f>
        <v>ROGO</v>
      </c>
    </row>
    <row r="101" spans="1:12" x14ac:dyDescent="0.25">
      <c r="A101" t="s">
        <v>153</v>
      </c>
      <c r="B101">
        <v>1</v>
      </c>
      <c r="C101">
        <v>125689</v>
      </c>
      <c r="D101" t="s">
        <v>161</v>
      </c>
      <c r="E101" t="s">
        <v>82</v>
      </c>
      <c r="F101">
        <v>1104486</v>
      </c>
      <c r="G101">
        <v>1104.4860000000001</v>
      </c>
      <c r="H101" t="s">
        <v>5</v>
      </c>
      <c r="I101">
        <v>1.1200000000000001</v>
      </c>
      <c r="J101">
        <v>1110</v>
      </c>
      <c r="K101" s="2">
        <f>Tabela23[[#This Row],[ICMS]]*Tabela23[[#This Row],[Valor Carga]]</f>
        <v>1243.2</v>
      </c>
      <c r="L101" t="str">
        <f>Tabela23[[#This Row],[Mercado Estado]]&amp;Tabela23[[#This Row],[Estado Silo]]</f>
        <v>ROMT</v>
      </c>
    </row>
    <row r="102" spans="1:12" x14ac:dyDescent="0.25">
      <c r="A102" t="s">
        <v>153</v>
      </c>
      <c r="B102">
        <v>1</v>
      </c>
      <c r="C102">
        <v>125689</v>
      </c>
      <c r="D102" t="s">
        <v>161</v>
      </c>
      <c r="E102" t="s">
        <v>83</v>
      </c>
      <c r="F102">
        <v>1076488</v>
      </c>
      <c r="G102">
        <v>1076.4880000000001</v>
      </c>
      <c r="H102" t="s">
        <v>5</v>
      </c>
      <c r="I102">
        <v>1.1200000000000001</v>
      </c>
      <c r="J102">
        <v>1110</v>
      </c>
      <c r="K102" s="2">
        <f>Tabela23[[#This Row],[ICMS]]*Tabela23[[#This Row],[Valor Carga]]</f>
        <v>1243.2</v>
      </c>
      <c r="L102" t="str">
        <f>Tabela23[[#This Row],[Mercado Estado]]&amp;Tabela23[[#This Row],[Estado Silo]]</f>
        <v>ROMT</v>
      </c>
    </row>
    <row r="103" spans="1:12" x14ac:dyDescent="0.25">
      <c r="A103" t="s">
        <v>153</v>
      </c>
      <c r="B103">
        <v>1</v>
      </c>
      <c r="C103">
        <v>125689</v>
      </c>
      <c r="D103" t="s">
        <v>161</v>
      </c>
      <c r="E103" t="s">
        <v>84</v>
      </c>
      <c r="F103">
        <v>1106173</v>
      </c>
      <c r="G103">
        <v>1106.173</v>
      </c>
      <c r="H103" t="s">
        <v>5</v>
      </c>
      <c r="I103">
        <v>1.1200000000000001</v>
      </c>
      <c r="J103">
        <v>1110</v>
      </c>
      <c r="K103" s="2">
        <f>Tabela23[[#This Row],[ICMS]]*Tabela23[[#This Row],[Valor Carga]]</f>
        <v>1243.2</v>
      </c>
      <c r="L103" t="str">
        <f>Tabela23[[#This Row],[Mercado Estado]]&amp;Tabela23[[#This Row],[Estado Silo]]</f>
        <v>ROMT</v>
      </c>
    </row>
    <row r="104" spans="1:12" x14ac:dyDescent="0.25">
      <c r="A104" t="s">
        <v>153</v>
      </c>
      <c r="B104">
        <v>1</v>
      </c>
      <c r="C104">
        <v>125689</v>
      </c>
      <c r="D104" t="s">
        <v>161</v>
      </c>
      <c r="E104" t="s">
        <v>106</v>
      </c>
      <c r="F104">
        <v>2447337</v>
      </c>
      <c r="G104">
        <v>2447.337</v>
      </c>
      <c r="H104" t="s">
        <v>20</v>
      </c>
      <c r="I104">
        <v>1.1200000000000001</v>
      </c>
      <c r="J104">
        <v>1110</v>
      </c>
      <c r="K104" s="2">
        <f>Tabela23[[#This Row],[ICMS]]*Tabela23[[#This Row],[Valor Carga]]</f>
        <v>1243.2</v>
      </c>
      <c r="L104" t="str">
        <f>Tabela23[[#This Row],[Mercado Estado]]&amp;Tabela23[[#This Row],[Estado Silo]]</f>
        <v>ROPR</v>
      </c>
    </row>
    <row r="105" spans="1:12" x14ac:dyDescent="0.25">
      <c r="A105" t="s">
        <v>153</v>
      </c>
      <c r="B105">
        <v>1</v>
      </c>
      <c r="C105">
        <v>125689</v>
      </c>
      <c r="D105" t="s">
        <v>161</v>
      </c>
      <c r="E105" t="s">
        <v>107</v>
      </c>
      <c r="F105">
        <v>2447954</v>
      </c>
      <c r="G105">
        <v>2447.9540000000002</v>
      </c>
      <c r="H105" t="s">
        <v>20</v>
      </c>
      <c r="I105">
        <v>1.1200000000000001</v>
      </c>
      <c r="J105">
        <v>1110</v>
      </c>
      <c r="K105" s="2">
        <f>Tabela23[[#This Row],[ICMS]]*Tabela23[[#This Row],[Valor Carga]]</f>
        <v>1243.2</v>
      </c>
      <c r="L105" t="str">
        <f>Tabela23[[#This Row],[Mercado Estado]]&amp;Tabela23[[#This Row],[Estado Silo]]</f>
        <v>ROPR</v>
      </c>
    </row>
    <row r="106" spans="1:12" x14ac:dyDescent="0.25">
      <c r="A106" t="s">
        <v>153</v>
      </c>
      <c r="B106">
        <v>1</v>
      </c>
      <c r="C106">
        <v>125689</v>
      </c>
      <c r="D106" t="s">
        <v>161</v>
      </c>
      <c r="E106" t="s">
        <v>108</v>
      </c>
      <c r="F106">
        <v>2435225</v>
      </c>
      <c r="G106">
        <v>2435.2249999999999</v>
      </c>
      <c r="H106" t="s">
        <v>20</v>
      </c>
      <c r="I106">
        <v>1.1200000000000001</v>
      </c>
      <c r="J106">
        <v>1110</v>
      </c>
      <c r="K106" s="2">
        <f>Tabela23[[#This Row],[ICMS]]*Tabela23[[#This Row],[Valor Carga]]</f>
        <v>1243.2</v>
      </c>
      <c r="L106" t="str">
        <f>Tabela23[[#This Row],[Mercado Estado]]&amp;Tabela23[[#This Row],[Estado Silo]]</f>
        <v>ROPR</v>
      </c>
    </row>
    <row r="107" spans="1:12" x14ac:dyDescent="0.25">
      <c r="A107" t="s">
        <v>153</v>
      </c>
      <c r="B107">
        <v>1</v>
      </c>
      <c r="C107">
        <v>125689</v>
      </c>
      <c r="D107" t="s">
        <v>161</v>
      </c>
      <c r="E107" t="s">
        <v>100</v>
      </c>
      <c r="F107">
        <v>2186537</v>
      </c>
      <c r="G107">
        <v>2186.5369999999998</v>
      </c>
      <c r="H107" t="s">
        <v>17</v>
      </c>
      <c r="I107">
        <v>1.1200000000000001</v>
      </c>
      <c r="J107">
        <v>1110</v>
      </c>
      <c r="K107" s="2">
        <f>Tabela23[[#This Row],[ICMS]]*Tabela23[[#This Row],[Valor Carga]]</f>
        <v>1243.2</v>
      </c>
      <c r="L107" t="str">
        <f>Tabela23[[#This Row],[Mercado Estado]]&amp;Tabela23[[#This Row],[Estado Silo]]</f>
        <v>ROMG</v>
      </c>
    </row>
    <row r="108" spans="1:12" x14ac:dyDescent="0.25">
      <c r="A108" t="s">
        <v>153</v>
      </c>
      <c r="B108">
        <v>1</v>
      </c>
      <c r="C108">
        <v>125689</v>
      </c>
      <c r="D108" t="s">
        <v>161</v>
      </c>
      <c r="E108" t="s">
        <v>101</v>
      </c>
      <c r="F108">
        <v>2186124</v>
      </c>
      <c r="G108">
        <v>2186.1239999999998</v>
      </c>
      <c r="H108" t="s">
        <v>17</v>
      </c>
      <c r="I108">
        <v>1.1200000000000001</v>
      </c>
      <c r="J108">
        <v>1110</v>
      </c>
      <c r="K108" s="2">
        <f>Tabela23[[#This Row],[ICMS]]*Tabela23[[#This Row],[Valor Carga]]</f>
        <v>1243.2</v>
      </c>
      <c r="L108" t="str">
        <f>Tabela23[[#This Row],[Mercado Estado]]&amp;Tabela23[[#This Row],[Estado Silo]]</f>
        <v>ROMG</v>
      </c>
    </row>
    <row r="109" spans="1:12" x14ac:dyDescent="0.25">
      <c r="A109" t="s">
        <v>153</v>
      </c>
      <c r="B109">
        <v>1</v>
      </c>
      <c r="C109">
        <v>125689</v>
      </c>
      <c r="D109" t="s">
        <v>161</v>
      </c>
      <c r="E109" t="s">
        <v>102</v>
      </c>
      <c r="F109">
        <v>2185385</v>
      </c>
      <c r="G109">
        <v>2185.3850000000002</v>
      </c>
      <c r="H109" t="s">
        <v>17</v>
      </c>
      <c r="I109">
        <v>1.1200000000000001</v>
      </c>
      <c r="J109">
        <v>1110</v>
      </c>
      <c r="K109" s="2">
        <f>Tabela23[[#This Row],[ICMS]]*Tabela23[[#This Row],[Valor Carga]]</f>
        <v>1243.2</v>
      </c>
      <c r="L109" t="str">
        <f>Tabela23[[#This Row],[Mercado Estado]]&amp;Tabela23[[#This Row],[Estado Silo]]</f>
        <v>ROMG</v>
      </c>
    </row>
    <row r="110" spans="1:12" x14ac:dyDescent="0.25">
      <c r="A110" t="s">
        <v>155</v>
      </c>
      <c r="B110">
        <v>1</v>
      </c>
      <c r="C110">
        <v>125698</v>
      </c>
      <c r="D110" t="s">
        <v>162</v>
      </c>
      <c r="E110" t="s">
        <v>73</v>
      </c>
      <c r="F110">
        <v>1672742</v>
      </c>
      <c r="G110">
        <v>1672.742</v>
      </c>
      <c r="H110" t="s">
        <v>5</v>
      </c>
      <c r="I110">
        <v>1.1200000000000001</v>
      </c>
      <c r="J110">
        <v>1110</v>
      </c>
      <c r="K110" s="2">
        <f>Tabela23[[#This Row],[ICMS]]*Tabela23[[#This Row],[Valor Carga]]</f>
        <v>1243.2</v>
      </c>
      <c r="L110" t="str">
        <f>Tabela23[[#This Row],[Mercado Estado]]&amp;Tabela23[[#This Row],[Estado Silo]]</f>
        <v>TOMT</v>
      </c>
    </row>
    <row r="111" spans="1:12" x14ac:dyDescent="0.25">
      <c r="A111" t="s">
        <v>155</v>
      </c>
      <c r="B111">
        <v>1</v>
      </c>
      <c r="C111">
        <v>125698</v>
      </c>
      <c r="D111" t="s">
        <v>162</v>
      </c>
      <c r="E111" t="s">
        <v>74</v>
      </c>
      <c r="F111">
        <v>1635261</v>
      </c>
      <c r="G111">
        <v>1635.261</v>
      </c>
      <c r="H111" t="s">
        <v>5</v>
      </c>
      <c r="I111">
        <v>1.1200000000000001</v>
      </c>
      <c r="J111">
        <v>1110</v>
      </c>
      <c r="K111" s="2">
        <f>Tabela23[[#This Row],[ICMS]]*Tabela23[[#This Row],[Valor Carga]]</f>
        <v>1243.2</v>
      </c>
      <c r="L111" t="str">
        <f>Tabela23[[#This Row],[Mercado Estado]]&amp;Tabela23[[#This Row],[Estado Silo]]</f>
        <v>TOMT</v>
      </c>
    </row>
    <row r="112" spans="1:12" x14ac:dyDescent="0.25">
      <c r="A112" t="s">
        <v>155</v>
      </c>
      <c r="B112">
        <v>1</v>
      </c>
      <c r="C112">
        <v>125698</v>
      </c>
      <c r="D112" t="s">
        <v>162</v>
      </c>
      <c r="E112" t="s">
        <v>75</v>
      </c>
      <c r="F112">
        <v>1672794</v>
      </c>
      <c r="G112">
        <v>1672.7940000000001</v>
      </c>
      <c r="H112" t="s">
        <v>5</v>
      </c>
      <c r="I112">
        <v>1.1200000000000001</v>
      </c>
      <c r="J112">
        <v>1110</v>
      </c>
      <c r="K112" s="2">
        <f>Tabela23[[#This Row],[ICMS]]*Tabela23[[#This Row],[Valor Carga]]</f>
        <v>1243.2</v>
      </c>
      <c r="L112" t="str">
        <f>Tabela23[[#This Row],[Mercado Estado]]&amp;Tabela23[[#This Row],[Estado Silo]]</f>
        <v>TOMT</v>
      </c>
    </row>
    <row r="113" spans="1:12" x14ac:dyDescent="0.25">
      <c r="A113" t="s">
        <v>155</v>
      </c>
      <c r="B113">
        <v>1</v>
      </c>
      <c r="C113">
        <v>125698</v>
      </c>
      <c r="D113" t="s">
        <v>162</v>
      </c>
      <c r="E113" t="s">
        <v>103</v>
      </c>
      <c r="F113">
        <v>2045906</v>
      </c>
      <c r="G113">
        <v>2045.9059999999999</v>
      </c>
      <c r="H113" t="s">
        <v>20</v>
      </c>
      <c r="I113">
        <v>1.1200000000000001</v>
      </c>
      <c r="J113">
        <v>1110</v>
      </c>
      <c r="K113" s="2">
        <f>Tabela23[[#This Row],[ICMS]]*Tabela23[[#This Row],[Valor Carga]]</f>
        <v>1243.2</v>
      </c>
      <c r="L113" t="str">
        <f>Tabela23[[#This Row],[Mercado Estado]]&amp;Tabela23[[#This Row],[Estado Silo]]</f>
        <v>TOPR</v>
      </c>
    </row>
    <row r="114" spans="1:12" x14ac:dyDescent="0.25">
      <c r="A114" t="s">
        <v>155</v>
      </c>
      <c r="B114">
        <v>1</v>
      </c>
      <c r="C114">
        <v>125698</v>
      </c>
      <c r="D114" t="s">
        <v>162</v>
      </c>
      <c r="E114" t="s">
        <v>104</v>
      </c>
      <c r="F114">
        <v>2044496</v>
      </c>
      <c r="G114">
        <v>2044.4960000000001</v>
      </c>
      <c r="H114" t="s">
        <v>20</v>
      </c>
      <c r="I114">
        <v>1.1200000000000001</v>
      </c>
      <c r="J114">
        <v>1110</v>
      </c>
      <c r="K114" s="2">
        <f>Tabela23[[#This Row],[ICMS]]*Tabela23[[#This Row],[Valor Carga]]</f>
        <v>1243.2</v>
      </c>
      <c r="L114" t="str">
        <f>Tabela23[[#This Row],[Mercado Estado]]&amp;Tabela23[[#This Row],[Estado Silo]]</f>
        <v>TOPR</v>
      </c>
    </row>
    <row r="115" spans="1:12" x14ac:dyDescent="0.25">
      <c r="A115" t="s">
        <v>155</v>
      </c>
      <c r="B115">
        <v>1</v>
      </c>
      <c r="C115">
        <v>125698</v>
      </c>
      <c r="D115" t="s">
        <v>162</v>
      </c>
      <c r="E115" t="s">
        <v>105</v>
      </c>
      <c r="F115">
        <v>2042231</v>
      </c>
      <c r="G115">
        <v>2042.231</v>
      </c>
      <c r="H115" t="s">
        <v>20</v>
      </c>
      <c r="I115">
        <v>1.1200000000000001</v>
      </c>
      <c r="J115">
        <v>1110</v>
      </c>
      <c r="K115" s="2">
        <f>Tabela23[[#This Row],[ICMS]]*Tabela23[[#This Row],[Valor Carga]]</f>
        <v>1243.2</v>
      </c>
      <c r="L115" t="str">
        <f>Tabela23[[#This Row],[Mercado Estado]]&amp;Tabela23[[#This Row],[Estado Silo]]</f>
        <v>TOPR</v>
      </c>
    </row>
    <row r="116" spans="1:12" x14ac:dyDescent="0.25">
      <c r="A116" t="s">
        <v>155</v>
      </c>
      <c r="B116">
        <v>1</v>
      </c>
      <c r="C116">
        <v>125698</v>
      </c>
      <c r="D116" t="s">
        <v>162</v>
      </c>
      <c r="E116" t="s">
        <v>91</v>
      </c>
      <c r="F116">
        <v>1889255</v>
      </c>
      <c r="G116">
        <v>1889.2550000000001</v>
      </c>
      <c r="H116" t="s">
        <v>14</v>
      </c>
      <c r="I116">
        <v>1.1200000000000001</v>
      </c>
      <c r="J116">
        <v>1110</v>
      </c>
      <c r="K116" s="2">
        <f>Tabela23[[#This Row],[ICMS]]*Tabela23[[#This Row],[Valor Carga]]</f>
        <v>1243.2</v>
      </c>
      <c r="L116" t="str">
        <f>Tabela23[[#This Row],[Mercado Estado]]&amp;Tabela23[[#This Row],[Estado Silo]]</f>
        <v>TOMS</v>
      </c>
    </row>
    <row r="117" spans="1:12" x14ac:dyDescent="0.25">
      <c r="A117" t="s">
        <v>155</v>
      </c>
      <c r="B117">
        <v>1</v>
      </c>
      <c r="C117">
        <v>125698</v>
      </c>
      <c r="D117" t="s">
        <v>162</v>
      </c>
      <c r="E117" t="s">
        <v>92</v>
      </c>
      <c r="F117">
        <v>1866487</v>
      </c>
      <c r="G117">
        <v>1866.4870000000001</v>
      </c>
      <c r="H117" t="s">
        <v>14</v>
      </c>
      <c r="I117">
        <v>1.1200000000000001</v>
      </c>
      <c r="J117">
        <v>1110</v>
      </c>
      <c r="K117" s="2">
        <f>Tabela23[[#This Row],[ICMS]]*Tabela23[[#This Row],[Valor Carga]]</f>
        <v>1243.2</v>
      </c>
      <c r="L117" t="str">
        <f>Tabela23[[#This Row],[Mercado Estado]]&amp;Tabela23[[#This Row],[Estado Silo]]</f>
        <v>TOMS</v>
      </c>
    </row>
    <row r="118" spans="1:12" x14ac:dyDescent="0.25">
      <c r="A118" t="s">
        <v>155</v>
      </c>
      <c r="B118">
        <v>1</v>
      </c>
      <c r="C118">
        <v>125698</v>
      </c>
      <c r="D118" t="s">
        <v>162</v>
      </c>
      <c r="E118" t="s">
        <v>93</v>
      </c>
      <c r="F118">
        <v>1883403</v>
      </c>
      <c r="G118">
        <v>1883.403</v>
      </c>
      <c r="H118" t="s">
        <v>14</v>
      </c>
      <c r="I118">
        <v>1.1200000000000001</v>
      </c>
      <c r="J118">
        <v>1110</v>
      </c>
      <c r="K118" s="2">
        <f>Tabela23[[#This Row],[ICMS]]*Tabela23[[#This Row],[Valor Carga]]</f>
        <v>1243.2</v>
      </c>
      <c r="L118" t="str">
        <f>Tabela23[[#This Row],[Mercado Estado]]&amp;Tabela23[[#This Row],[Estado Silo]]</f>
        <v>TOMS</v>
      </c>
    </row>
    <row r="119" spans="1:12" x14ac:dyDescent="0.25">
      <c r="A119" t="s">
        <v>155</v>
      </c>
      <c r="B119">
        <v>1</v>
      </c>
      <c r="C119">
        <v>125698</v>
      </c>
      <c r="D119" t="s">
        <v>162</v>
      </c>
      <c r="E119" t="s">
        <v>85</v>
      </c>
      <c r="F119">
        <v>1128056</v>
      </c>
      <c r="G119">
        <v>1128.056</v>
      </c>
      <c r="H119" t="s">
        <v>11</v>
      </c>
      <c r="I119">
        <v>1.1200000000000001</v>
      </c>
      <c r="J119">
        <v>1110</v>
      </c>
      <c r="K119" s="2">
        <f>Tabela23[[#This Row],[ICMS]]*Tabela23[[#This Row],[Valor Carga]]</f>
        <v>1243.2</v>
      </c>
      <c r="L119" t="str">
        <f>Tabela23[[#This Row],[Mercado Estado]]&amp;Tabela23[[#This Row],[Estado Silo]]</f>
        <v>TOGO</v>
      </c>
    </row>
    <row r="120" spans="1:12" x14ac:dyDescent="0.25">
      <c r="A120" t="s">
        <v>155</v>
      </c>
      <c r="B120">
        <v>1</v>
      </c>
      <c r="C120">
        <v>125698</v>
      </c>
      <c r="D120" t="s">
        <v>162</v>
      </c>
      <c r="E120" t="s">
        <v>86</v>
      </c>
      <c r="F120">
        <v>1127637</v>
      </c>
      <c r="G120">
        <v>1127.6369999999999</v>
      </c>
      <c r="H120" t="s">
        <v>11</v>
      </c>
      <c r="I120">
        <v>1.1200000000000001</v>
      </c>
      <c r="J120">
        <v>1110</v>
      </c>
      <c r="K120" s="2">
        <f>Tabela23[[#This Row],[ICMS]]*Tabela23[[#This Row],[Valor Carga]]</f>
        <v>1243.2</v>
      </c>
      <c r="L120" t="str">
        <f>Tabela23[[#This Row],[Mercado Estado]]&amp;Tabela23[[#This Row],[Estado Silo]]</f>
        <v>TOGO</v>
      </c>
    </row>
    <row r="121" spans="1:12" x14ac:dyDescent="0.25">
      <c r="A121" t="s">
        <v>155</v>
      </c>
      <c r="B121">
        <v>1</v>
      </c>
      <c r="C121">
        <v>125698</v>
      </c>
      <c r="D121" t="s">
        <v>162</v>
      </c>
      <c r="E121" t="s">
        <v>87</v>
      </c>
      <c r="F121">
        <v>1125587</v>
      </c>
      <c r="G121">
        <v>1125.587</v>
      </c>
      <c r="H121" t="s">
        <v>11</v>
      </c>
      <c r="I121">
        <v>1.1200000000000001</v>
      </c>
      <c r="J121">
        <v>1110</v>
      </c>
      <c r="K121" s="2">
        <f>Tabela23[[#This Row],[ICMS]]*Tabela23[[#This Row],[Valor Carga]]</f>
        <v>1243.2</v>
      </c>
      <c r="L121" t="str">
        <f>Tabela23[[#This Row],[Mercado Estado]]&amp;Tabela23[[#This Row],[Estado Silo]]</f>
        <v>TOGO</v>
      </c>
    </row>
    <row r="122" spans="1:12" x14ac:dyDescent="0.25">
      <c r="A122" t="s">
        <v>155</v>
      </c>
      <c r="B122">
        <v>1</v>
      </c>
      <c r="C122">
        <v>125698</v>
      </c>
      <c r="D122" t="s">
        <v>162</v>
      </c>
      <c r="E122" t="s">
        <v>94</v>
      </c>
      <c r="F122">
        <v>1851844</v>
      </c>
      <c r="G122">
        <v>1851.8440000000001</v>
      </c>
      <c r="H122" t="s">
        <v>14</v>
      </c>
      <c r="I122">
        <v>1.1200000000000001</v>
      </c>
      <c r="J122">
        <v>1110</v>
      </c>
      <c r="K122" s="2">
        <f>Tabela23[[#This Row],[ICMS]]*Tabela23[[#This Row],[Valor Carga]]</f>
        <v>1243.2</v>
      </c>
      <c r="L122" t="str">
        <f>Tabela23[[#This Row],[Mercado Estado]]&amp;Tabela23[[#This Row],[Estado Silo]]</f>
        <v>TOMS</v>
      </c>
    </row>
    <row r="123" spans="1:12" x14ac:dyDescent="0.25">
      <c r="A123" t="s">
        <v>155</v>
      </c>
      <c r="B123">
        <v>1</v>
      </c>
      <c r="C123">
        <v>125698</v>
      </c>
      <c r="D123" t="s">
        <v>162</v>
      </c>
      <c r="E123" t="s">
        <v>95</v>
      </c>
      <c r="F123">
        <v>1853253</v>
      </c>
      <c r="G123">
        <v>1853.2529999999999</v>
      </c>
      <c r="H123" t="s">
        <v>14</v>
      </c>
      <c r="I123">
        <v>1.1200000000000001</v>
      </c>
      <c r="J123">
        <v>1110</v>
      </c>
      <c r="K123" s="2">
        <f>Tabela23[[#This Row],[ICMS]]*Tabela23[[#This Row],[Valor Carga]]</f>
        <v>1243.2</v>
      </c>
      <c r="L123" t="str">
        <f>Tabela23[[#This Row],[Mercado Estado]]&amp;Tabela23[[#This Row],[Estado Silo]]</f>
        <v>TOMS</v>
      </c>
    </row>
    <row r="124" spans="1:12" x14ac:dyDescent="0.25">
      <c r="A124" t="s">
        <v>155</v>
      </c>
      <c r="B124">
        <v>1</v>
      </c>
      <c r="C124">
        <v>125698</v>
      </c>
      <c r="D124" t="s">
        <v>162</v>
      </c>
      <c r="E124" t="s">
        <v>96</v>
      </c>
      <c r="F124">
        <v>1820339</v>
      </c>
      <c r="G124">
        <v>1820.3389999999999</v>
      </c>
      <c r="H124" t="s">
        <v>14</v>
      </c>
      <c r="I124">
        <v>1.1200000000000001</v>
      </c>
      <c r="J124">
        <v>1110</v>
      </c>
      <c r="K124" s="2">
        <f>Tabela23[[#This Row],[ICMS]]*Tabela23[[#This Row],[Valor Carga]]</f>
        <v>1243.2</v>
      </c>
      <c r="L124" t="str">
        <f>Tabela23[[#This Row],[Mercado Estado]]&amp;Tabela23[[#This Row],[Estado Silo]]</f>
        <v>TOMS</v>
      </c>
    </row>
    <row r="125" spans="1:12" x14ac:dyDescent="0.25">
      <c r="A125" t="s">
        <v>155</v>
      </c>
      <c r="B125">
        <v>1</v>
      </c>
      <c r="C125">
        <v>125698</v>
      </c>
      <c r="D125" t="s">
        <v>162</v>
      </c>
      <c r="E125" t="s">
        <v>76</v>
      </c>
      <c r="F125">
        <v>1419910</v>
      </c>
      <c r="G125">
        <v>1419.91</v>
      </c>
      <c r="H125" t="s">
        <v>5</v>
      </c>
      <c r="I125">
        <v>1.1200000000000001</v>
      </c>
      <c r="J125">
        <v>1110</v>
      </c>
      <c r="K125" s="2">
        <f>Tabela23[[#This Row],[ICMS]]*Tabela23[[#This Row],[Valor Carga]]</f>
        <v>1243.2</v>
      </c>
      <c r="L125" t="str">
        <f>Tabela23[[#This Row],[Mercado Estado]]&amp;Tabela23[[#This Row],[Estado Silo]]</f>
        <v>TOMT</v>
      </c>
    </row>
    <row r="126" spans="1:12" x14ac:dyDescent="0.25">
      <c r="A126" t="s">
        <v>155</v>
      </c>
      <c r="B126">
        <v>1</v>
      </c>
      <c r="C126">
        <v>125698</v>
      </c>
      <c r="D126" t="s">
        <v>162</v>
      </c>
      <c r="E126" t="s">
        <v>77</v>
      </c>
      <c r="F126">
        <v>1421901</v>
      </c>
      <c r="G126">
        <v>1421.9010000000001</v>
      </c>
      <c r="H126" t="s">
        <v>5</v>
      </c>
      <c r="I126">
        <v>1.1200000000000001</v>
      </c>
      <c r="J126">
        <v>1110</v>
      </c>
      <c r="K126" s="2">
        <f>Tabela23[[#This Row],[ICMS]]*Tabela23[[#This Row],[Valor Carga]]</f>
        <v>1243.2</v>
      </c>
      <c r="L126" t="str">
        <f>Tabela23[[#This Row],[Mercado Estado]]&amp;Tabela23[[#This Row],[Estado Silo]]</f>
        <v>TOMT</v>
      </c>
    </row>
    <row r="127" spans="1:12" x14ac:dyDescent="0.25">
      <c r="A127" t="s">
        <v>155</v>
      </c>
      <c r="B127">
        <v>1</v>
      </c>
      <c r="C127">
        <v>125698</v>
      </c>
      <c r="D127" t="s">
        <v>162</v>
      </c>
      <c r="E127" t="s">
        <v>78</v>
      </c>
      <c r="F127">
        <v>1403691</v>
      </c>
      <c r="G127">
        <v>1403.691</v>
      </c>
      <c r="H127" t="s">
        <v>5</v>
      </c>
      <c r="I127">
        <v>1.1200000000000001</v>
      </c>
      <c r="J127">
        <v>1110</v>
      </c>
      <c r="K127" s="2">
        <f>Tabela23[[#This Row],[ICMS]]*Tabela23[[#This Row],[Valor Carga]]</f>
        <v>1243.2</v>
      </c>
      <c r="L127" t="str">
        <f>Tabela23[[#This Row],[Mercado Estado]]&amp;Tabela23[[#This Row],[Estado Silo]]</f>
        <v>TOMT</v>
      </c>
    </row>
    <row r="128" spans="1:12" x14ac:dyDescent="0.25">
      <c r="A128" t="s">
        <v>155</v>
      </c>
      <c r="B128">
        <v>1</v>
      </c>
      <c r="C128">
        <v>125698</v>
      </c>
      <c r="D128" t="s">
        <v>162</v>
      </c>
      <c r="E128" t="s">
        <v>79</v>
      </c>
      <c r="F128">
        <v>1413293</v>
      </c>
      <c r="G128">
        <v>1413.2929999999999</v>
      </c>
      <c r="H128" t="s">
        <v>5</v>
      </c>
      <c r="I128">
        <v>1.1200000000000001</v>
      </c>
      <c r="J128">
        <v>1110</v>
      </c>
      <c r="K128" s="2">
        <f>Tabela23[[#This Row],[ICMS]]*Tabela23[[#This Row],[Valor Carga]]</f>
        <v>1243.2</v>
      </c>
      <c r="L128" t="str">
        <f>Tabela23[[#This Row],[Mercado Estado]]&amp;Tabela23[[#This Row],[Estado Silo]]</f>
        <v>TOMT</v>
      </c>
    </row>
    <row r="129" spans="1:12" x14ac:dyDescent="0.25">
      <c r="A129" t="s">
        <v>155</v>
      </c>
      <c r="B129">
        <v>1</v>
      </c>
      <c r="C129">
        <v>125698</v>
      </c>
      <c r="D129" t="s">
        <v>162</v>
      </c>
      <c r="E129" t="s">
        <v>80</v>
      </c>
      <c r="F129">
        <v>1275849</v>
      </c>
      <c r="G129">
        <v>1275.8489999999999</v>
      </c>
      <c r="H129" t="s">
        <v>5</v>
      </c>
      <c r="I129">
        <v>1.1200000000000001</v>
      </c>
      <c r="J129">
        <v>1110</v>
      </c>
      <c r="K129" s="2">
        <f>Tabela23[[#This Row],[ICMS]]*Tabela23[[#This Row],[Valor Carga]]</f>
        <v>1243.2</v>
      </c>
      <c r="L129" t="str">
        <f>Tabela23[[#This Row],[Mercado Estado]]&amp;Tabela23[[#This Row],[Estado Silo]]</f>
        <v>TOMT</v>
      </c>
    </row>
    <row r="130" spans="1:12" x14ac:dyDescent="0.25">
      <c r="A130" t="s">
        <v>155</v>
      </c>
      <c r="B130">
        <v>1</v>
      </c>
      <c r="C130">
        <v>125698</v>
      </c>
      <c r="D130" t="s">
        <v>162</v>
      </c>
      <c r="E130" t="s">
        <v>81</v>
      </c>
      <c r="F130">
        <v>1343338</v>
      </c>
      <c r="G130">
        <v>1343.338</v>
      </c>
      <c r="H130" t="s">
        <v>5</v>
      </c>
      <c r="I130">
        <v>1.1200000000000001</v>
      </c>
      <c r="J130">
        <v>1110</v>
      </c>
      <c r="K130" s="2">
        <f>Tabela23[[#This Row],[ICMS]]*Tabela23[[#This Row],[Valor Carga]]</f>
        <v>1243.2</v>
      </c>
      <c r="L130" t="str">
        <f>Tabela23[[#This Row],[Mercado Estado]]&amp;Tabela23[[#This Row],[Estado Silo]]</f>
        <v>TOMT</v>
      </c>
    </row>
    <row r="131" spans="1:12" x14ac:dyDescent="0.25">
      <c r="A131" t="s">
        <v>155</v>
      </c>
      <c r="B131">
        <v>1</v>
      </c>
      <c r="C131">
        <v>125698</v>
      </c>
      <c r="D131" t="s">
        <v>162</v>
      </c>
      <c r="E131" t="s">
        <v>97</v>
      </c>
      <c r="F131">
        <v>1229568</v>
      </c>
      <c r="G131">
        <v>1229.568</v>
      </c>
      <c r="H131" t="s">
        <v>17</v>
      </c>
      <c r="I131">
        <v>1.1200000000000001</v>
      </c>
      <c r="J131">
        <v>1110</v>
      </c>
      <c r="K131" s="2">
        <f>Tabela23[[#This Row],[ICMS]]*Tabela23[[#This Row],[Valor Carga]]</f>
        <v>1243.2</v>
      </c>
      <c r="L131" t="str">
        <f>Tabela23[[#This Row],[Mercado Estado]]&amp;Tabela23[[#This Row],[Estado Silo]]</f>
        <v>TOMG</v>
      </c>
    </row>
    <row r="132" spans="1:12" x14ac:dyDescent="0.25">
      <c r="A132" t="s">
        <v>155</v>
      </c>
      <c r="B132">
        <v>1</v>
      </c>
      <c r="C132">
        <v>125698</v>
      </c>
      <c r="D132" t="s">
        <v>162</v>
      </c>
      <c r="E132" t="s">
        <v>98</v>
      </c>
      <c r="F132">
        <v>1238892</v>
      </c>
      <c r="G132">
        <v>1238.8920000000001</v>
      </c>
      <c r="H132" t="s">
        <v>17</v>
      </c>
      <c r="I132">
        <v>1.1200000000000001</v>
      </c>
      <c r="J132">
        <v>1110</v>
      </c>
      <c r="K132" s="2">
        <f>Tabela23[[#This Row],[ICMS]]*Tabela23[[#This Row],[Valor Carga]]</f>
        <v>1243.2</v>
      </c>
      <c r="L132" t="str">
        <f>Tabela23[[#This Row],[Mercado Estado]]&amp;Tabela23[[#This Row],[Estado Silo]]</f>
        <v>TOMG</v>
      </c>
    </row>
    <row r="133" spans="1:12" x14ac:dyDescent="0.25">
      <c r="A133" t="s">
        <v>155</v>
      </c>
      <c r="B133">
        <v>1</v>
      </c>
      <c r="C133">
        <v>125698</v>
      </c>
      <c r="D133" t="s">
        <v>162</v>
      </c>
      <c r="E133" t="s">
        <v>99</v>
      </c>
      <c r="F133">
        <v>1224155</v>
      </c>
      <c r="G133">
        <v>1224.155</v>
      </c>
      <c r="H133" t="s">
        <v>17</v>
      </c>
      <c r="I133">
        <v>1.1200000000000001</v>
      </c>
      <c r="J133">
        <v>1110</v>
      </c>
      <c r="K133" s="2">
        <f>Tabela23[[#This Row],[ICMS]]*Tabela23[[#This Row],[Valor Carga]]</f>
        <v>1243.2</v>
      </c>
      <c r="L133" t="str">
        <f>Tabela23[[#This Row],[Mercado Estado]]&amp;Tabela23[[#This Row],[Estado Silo]]</f>
        <v>TOMG</v>
      </c>
    </row>
    <row r="134" spans="1:12" x14ac:dyDescent="0.25">
      <c r="A134" t="s">
        <v>155</v>
      </c>
      <c r="B134">
        <v>1</v>
      </c>
      <c r="C134">
        <v>125698</v>
      </c>
      <c r="D134" t="s">
        <v>162</v>
      </c>
      <c r="E134" t="s">
        <v>88</v>
      </c>
      <c r="F134">
        <v>1021566</v>
      </c>
      <c r="G134">
        <v>1021.566</v>
      </c>
      <c r="H134" t="s">
        <v>11</v>
      </c>
      <c r="I134">
        <v>1.1200000000000001</v>
      </c>
      <c r="J134">
        <v>1110</v>
      </c>
      <c r="K134" s="2">
        <f>Tabela23[[#This Row],[ICMS]]*Tabela23[[#This Row],[Valor Carga]]</f>
        <v>1243.2</v>
      </c>
      <c r="L134" t="str">
        <f>Tabela23[[#This Row],[Mercado Estado]]&amp;Tabela23[[#This Row],[Estado Silo]]</f>
        <v>TOGO</v>
      </c>
    </row>
    <row r="135" spans="1:12" x14ac:dyDescent="0.25">
      <c r="A135" t="s">
        <v>155</v>
      </c>
      <c r="B135">
        <v>1</v>
      </c>
      <c r="C135">
        <v>125698</v>
      </c>
      <c r="D135" t="s">
        <v>162</v>
      </c>
      <c r="E135" t="s">
        <v>89</v>
      </c>
      <c r="F135">
        <v>1020996</v>
      </c>
      <c r="G135">
        <v>1020.996</v>
      </c>
      <c r="H135" t="s">
        <v>11</v>
      </c>
      <c r="I135">
        <v>1.1200000000000001</v>
      </c>
      <c r="J135">
        <v>1110</v>
      </c>
      <c r="K135" s="2">
        <f>Tabela23[[#This Row],[ICMS]]*Tabela23[[#This Row],[Valor Carga]]</f>
        <v>1243.2</v>
      </c>
      <c r="L135" t="str">
        <f>Tabela23[[#This Row],[Mercado Estado]]&amp;Tabela23[[#This Row],[Estado Silo]]</f>
        <v>TOGO</v>
      </c>
    </row>
    <row r="136" spans="1:12" x14ac:dyDescent="0.25">
      <c r="A136" t="s">
        <v>155</v>
      </c>
      <c r="B136">
        <v>1</v>
      </c>
      <c r="C136">
        <v>125698</v>
      </c>
      <c r="D136" t="s">
        <v>162</v>
      </c>
      <c r="E136" t="s">
        <v>90</v>
      </c>
      <c r="F136">
        <v>995943</v>
      </c>
      <c r="G136">
        <v>995.94299999999998</v>
      </c>
      <c r="H136" t="s">
        <v>11</v>
      </c>
      <c r="I136">
        <v>1.1200000000000001</v>
      </c>
      <c r="J136">
        <v>1110</v>
      </c>
      <c r="K136" s="2">
        <f>Tabela23[[#This Row],[ICMS]]*Tabela23[[#This Row],[Valor Carga]]</f>
        <v>1243.2</v>
      </c>
      <c r="L136" t="str">
        <f>Tabela23[[#This Row],[Mercado Estado]]&amp;Tabela23[[#This Row],[Estado Silo]]</f>
        <v>TOGO</v>
      </c>
    </row>
    <row r="137" spans="1:12" x14ac:dyDescent="0.25">
      <c r="A137" t="s">
        <v>155</v>
      </c>
      <c r="B137">
        <v>1</v>
      </c>
      <c r="C137">
        <v>125698</v>
      </c>
      <c r="D137" t="s">
        <v>162</v>
      </c>
      <c r="E137" t="s">
        <v>82</v>
      </c>
      <c r="F137">
        <v>1219528</v>
      </c>
      <c r="G137">
        <v>1219.528</v>
      </c>
      <c r="H137" t="s">
        <v>5</v>
      </c>
      <c r="I137">
        <v>1.1200000000000001</v>
      </c>
      <c r="J137">
        <v>1110</v>
      </c>
      <c r="K137" s="2">
        <f>Tabela23[[#This Row],[ICMS]]*Tabela23[[#This Row],[Valor Carga]]</f>
        <v>1243.2</v>
      </c>
      <c r="L137" t="str">
        <f>Tabela23[[#This Row],[Mercado Estado]]&amp;Tabela23[[#This Row],[Estado Silo]]</f>
        <v>TOMT</v>
      </c>
    </row>
    <row r="138" spans="1:12" x14ac:dyDescent="0.25">
      <c r="A138" t="s">
        <v>155</v>
      </c>
      <c r="B138">
        <v>1</v>
      </c>
      <c r="C138">
        <v>125698</v>
      </c>
      <c r="D138" t="s">
        <v>162</v>
      </c>
      <c r="E138" t="s">
        <v>83</v>
      </c>
      <c r="F138">
        <v>1249243</v>
      </c>
      <c r="G138">
        <v>1249.2429999999999</v>
      </c>
      <c r="H138" t="s">
        <v>5</v>
      </c>
      <c r="I138">
        <v>1.1200000000000001</v>
      </c>
      <c r="J138">
        <v>1110</v>
      </c>
      <c r="K138" s="2">
        <f>Tabela23[[#This Row],[ICMS]]*Tabela23[[#This Row],[Valor Carga]]</f>
        <v>1243.2</v>
      </c>
      <c r="L138" t="str">
        <f>Tabela23[[#This Row],[Mercado Estado]]&amp;Tabela23[[#This Row],[Estado Silo]]</f>
        <v>TOMT</v>
      </c>
    </row>
    <row r="139" spans="1:12" x14ac:dyDescent="0.25">
      <c r="A139" t="s">
        <v>155</v>
      </c>
      <c r="B139">
        <v>1</v>
      </c>
      <c r="C139">
        <v>125698</v>
      </c>
      <c r="D139" t="s">
        <v>162</v>
      </c>
      <c r="E139" t="s">
        <v>84</v>
      </c>
      <c r="F139">
        <v>1219015</v>
      </c>
      <c r="G139">
        <v>1219.0150000000001</v>
      </c>
      <c r="H139" t="s">
        <v>5</v>
      </c>
      <c r="I139">
        <v>1.1200000000000001</v>
      </c>
      <c r="J139">
        <v>1110</v>
      </c>
      <c r="K139" s="2">
        <f>Tabela23[[#This Row],[ICMS]]*Tabela23[[#This Row],[Valor Carga]]</f>
        <v>1243.2</v>
      </c>
      <c r="L139" t="str">
        <f>Tabela23[[#This Row],[Mercado Estado]]&amp;Tabela23[[#This Row],[Estado Silo]]</f>
        <v>TOMT</v>
      </c>
    </row>
    <row r="140" spans="1:12" x14ac:dyDescent="0.25">
      <c r="A140" t="s">
        <v>155</v>
      </c>
      <c r="B140">
        <v>1</v>
      </c>
      <c r="C140">
        <v>125698</v>
      </c>
      <c r="D140" t="s">
        <v>162</v>
      </c>
      <c r="E140" t="s">
        <v>106</v>
      </c>
      <c r="F140">
        <v>2038969</v>
      </c>
      <c r="G140">
        <v>2038.9690000000001</v>
      </c>
      <c r="H140" t="s">
        <v>20</v>
      </c>
      <c r="I140">
        <v>1.1200000000000001</v>
      </c>
      <c r="J140">
        <v>1110</v>
      </c>
      <c r="K140" s="2">
        <f>Tabela23[[#This Row],[ICMS]]*Tabela23[[#This Row],[Valor Carga]]</f>
        <v>1243.2</v>
      </c>
      <c r="L140" t="str">
        <f>Tabela23[[#This Row],[Mercado Estado]]&amp;Tabela23[[#This Row],[Estado Silo]]</f>
        <v>TOPR</v>
      </c>
    </row>
    <row r="141" spans="1:12" x14ac:dyDescent="0.25">
      <c r="A141" t="s">
        <v>155</v>
      </c>
      <c r="B141">
        <v>1</v>
      </c>
      <c r="C141">
        <v>125698</v>
      </c>
      <c r="D141" t="s">
        <v>162</v>
      </c>
      <c r="E141" t="s">
        <v>107</v>
      </c>
      <c r="F141">
        <v>2030355</v>
      </c>
      <c r="G141">
        <v>2030.355</v>
      </c>
      <c r="H141" t="s">
        <v>20</v>
      </c>
      <c r="I141">
        <v>1.1200000000000001</v>
      </c>
      <c r="J141">
        <v>1110</v>
      </c>
      <c r="K141" s="2">
        <f>Tabela23[[#This Row],[ICMS]]*Tabela23[[#This Row],[Valor Carga]]</f>
        <v>1243.2</v>
      </c>
      <c r="L141" t="str">
        <f>Tabela23[[#This Row],[Mercado Estado]]&amp;Tabela23[[#This Row],[Estado Silo]]</f>
        <v>TOPR</v>
      </c>
    </row>
    <row r="142" spans="1:12" x14ac:dyDescent="0.25">
      <c r="A142" t="s">
        <v>155</v>
      </c>
      <c r="B142">
        <v>1</v>
      </c>
      <c r="C142">
        <v>125698</v>
      </c>
      <c r="D142" t="s">
        <v>162</v>
      </c>
      <c r="E142" t="s">
        <v>108</v>
      </c>
      <c r="F142">
        <v>2039315</v>
      </c>
      <c r="G142">
        <v>2039.3150000000001</v>
      </c>
      <c r="H142" t="s">
        <v>20</v>
      </c>
      <c r="I142">
        <v>1.1200000000000001</v>
      </c>
      <c r="J142">
        <v>1110</v>
      </c>
      <c r="K142" s="2">
        <f>Tabela23[[#This Row],[ICMS]]*Tabela23[[#This Row],[Valor Carga]]</f>
        <v>1243.2</v>
      </c>
      <c r="L142" t="str">
        <f>Tabela23[[#This Row],[Mercado Estado]]&amp;Tabela23[[#This Row],[Estado Silo]]</f>
        <v>TOPR</v>
      </c>
    </row>
    <row r="143" spans="1:12" x14ac:dyDescent="0.25">
      <c r="A143" t="s">
        <v>155</v>
      </c>
      <c r="B143">
        <v>1</v>
      </c>
      <c r="C143">
        <v>125698</v>
      </c>
      <c r="D143" t="s">
        <v>162</v>
      </c>
      <c r="E143" t="s">
        <v>100</v>
      </c>
      <c r="F143">
        <v>1126520</v>
      </c>
      <c r="G143">
        <v>1126.52</v>
      </c>
      <c r="H143" t="s">
        <v>17</v>
      </c>
      <c r="I143">
        <v>1.1200000000000001</v>
      </c>
      <c r="J143">
        <v>1110</v>
      </c>
      <c r="K143" s="2">
        <f>Tabela23[[#This Row],[ICMS]]*Tabela23[[#This Row],[Valor Carga]]</f>
        <v>1243.2</v>
      </c>
      <c r="L143" t="str">
        <f>Tabela23[[#This Row],[Mercado Estado]]&amp;Tabela23[[#This Row],[Estado Silo]]</f>
        <v>TOMG</v>
      </c>
    </row>
    <row r="144" spans="1:12" x14ac:dyDescent="0.25">
      <c r="A144" t="s">
        <v>155</v>
      </c>
      <c r="B144">
        <v>1</v>
      </c>
      <c r="C144">
        <v>125698</v>
      </c>
      <c r="D144" t="s">
        <v>162</v>
      </c>
      <c r="E144" t="s">
        <v>101</v>
      </c>
      <c r="F144">
        <v>1126106</v>
      </c>
      <c r="G144">
        <v>1126.106</v>
      </c>
      <c r="H144" t="s">
        <v>17</v>
      </c>
      <c r="I144">
        <v>1.1200000000000001</v>
      </c>
      <c r="J144">
        <v>1110</v>
      </c>
      <c r="K144" s="2">
        <f>Tabela23[[#This Row],[ICMS]]*Tabela23[[#This Row],[Valor Carga]]</f>
        <v>1243.2</v>
      </c>
      <c r="L144" t="str">
        <f>Tabela23[[#This Row],[Mercado Estado]]&amp;Tabela23[[#This Row],[Estado Silo]]</f>
        <v>TOMG</v>
      </c>
    </row>
    <row r="145" spans="1:12" x14ac:dyDescent="0.25">
      <c r="A145" t="s">
        <v>155</v>
      </c>
      <c r="B145">
        <v>1</v>
      </c>
      <c r="C145">
        <v>125698</v>
      </c>
      <c r="D145" t="s">
        <v>162</v>
      </c>
      <c r="E145" t="s">
        <v>102</v>
      </c>
      <c r="F145">
        <v>1125367</v>
      </c>
      <c r="G145">
        <v>1125.367</v>
      </c>
      <c r="H145" t="s">
        <v>17</v>
      </c>
      <c r="I145">
        <v>1.1200000000000001</v>
      </c>
      <c r="J145">
        <v>1110</v>
      </c>
      <c r="K145" s="2">
        <f>Tabela23[[#This Row],[ICMS]]*Tabela23[[#This Row],[Valor Carga]]</f>
        <v>1243.2</v>
      </c>
      <c r="L145" t="str">
        <f>Tabela23[[#This Row],[Mercado Estado]]&amp;Tabela23[[#This Row],[Estado Silo]]</f>
        <v>TOMG</v>
      </c>
    </row>
    <row r="146" spans="1:12" x14ac:dyDescent="0.25">
      <c r="A146" t="s">
        <v>149</v>
      </c>
      <c r="B146">
        <v>1</v>
      </c>
      <c r="C146">
        <v>259896</v>
      </c>
      <c r="D146" t="s">
        <v>158</v>
      </c>
      <c r="E146" t="s">
        <v>73</v>
      </c>
      <c r="F146">
        <v>1091812</v>
      </c>
      <c r="G146">
        <v>1091.8119999999999</v>
      </c>
      <c r="H146" t="s">
        <v>5</v>
      </c>
      <c r="I146">
        <v>1.1200000000000001</v>
      </c>
      <c r="J146">
        <v>1110</v>
      </c>
      <c r="K146" s="2">
        <f>Tabela23[[#This Row],[ICMS]]*Tabela23[[#This Row],[Valor Carga]]</f>
        <v>1243.2</v>
      </c>
      <c r="L146" t="str">
        <f>Tabela23[[#This Row],[Mercado Estado]]&amp;Tabela23[[#This Row],[Estado Silo]]</f>
        <v>PAMT</v>
      </c>
    </row>
    <row r="147" spans="1:12" x14ac:dyDescent="0.25">
      <c r="A147" t="s">
        <v>149</v>
      </c>
      <c r="B147">
        <v>1</v>
      </c>
      <c r="C147">
        <v>259896</v>
      </c>
      <c r="D147" t="s">
        <v>158</v>
      </c>
      <c r="E147" t="s">
        <v>74</v>
      </c>
      <c r="F147">
        <v>1054331</v>
      </c>
      <c r="G147">
        <v>1054.3309999999999</v>
      </c>
      <c r="H147" t="s">
        <v>5</v>
      </c>
      <c r="I147">
        <v>1.1200000000000001</v>
      </c>
      <c r="J147">
        <v>1110</v>
      </c>
      <c r="K147" s="2">
        <f>Tabela23[[#This Row],[ICMS]]*Tabela23[[#This Row],[Valor Carga]]</f>
        <v>1243.2</v>
      </c>
      <c r="L147" t="str">
        <f>Tabela23[[#This Row],[Mercado Estado]]&amp;Tabela23[[#This Row],[Estado Silo]]</f>
        <v>PAMT</v>
      </c>
    </row>
    <row r="148" spans="1:12" x14ac:dyDescent="0.25">
      <c r="A148" t="s">
        <v>149</v>
      </c>
      <c r="B148">
        <v>1</v>
      </c>
      <c r="C148">
        <v>259896</v>
      </c>
      <c r="D148" t="s">
        <v>158</v>
      </c>
      <c r="E148" t="s">
        <v>75</v>
      </c>
      <c r="F148">
        <v>1091864</v>
      </c>
      <c r="G148">
        <v>1091.864</v>
      </c>
      <c r="H148" t="s">
        <v>5</v>
      </c>
      <c r="I148">
        <v>1.1200000000000001</v>
      </c>
      <c r="J148">
        <v>1110</v>
      </c>
      <c r="K148" s="2">
        <f>Tabela23[[#This Row],[ICMS]]*Tabela23[[#This Row],[Valor Carga]]</f>
        <v>1243.2</v>
      </c>
      <c r="L148" t="str">
        <f>Tabela23[[#This Row],[Mercado Estado]]&amp;Tabela23[[#This Row],[Estado Silo]]</f>
        <v>PAMT</v>
      </c>
    </row>
    <row r="149" spans="1:12" x14ac:dyDescent="0.25">
      <c r="A149" t="s">
        <v>149</v>
      </c>
      <c r="B149">
        <v>1</v>
      </c>
      <c r="C149">
        <v>259896</v>
      </c>
      <c r="D149" t="s">
        <v>158</v>
      </c>
      <c r="E149" t="s">
        <v>103</v>
      </c>
      <c r="F149">
        <v>2387396</v>
      </c>
      <c r="G149">
        <v>2387.3960000000002</v>
      </c>
      <c r="H149" t="s">
        <v>20</v>
      </c>
      <c r="I149">
        <v>1.1200000000000001</v>
      </c>
      <c r="J149">
        <v>1110</v>
      </c>
      <c r="K149" s="2">
        <f>Tabela23[[#This Row],[ICMS]]*Tabela23[[#This Row],[Valor Carga]]</f>
        <v>1243.2</v>
      </c>
      <c r="L149" t="str">
        <f>Tabela23[[#This Row],[Mercado Estado]]&amp;Tabela23[[#This Row],[Estado Silo]]</f>
        <v>PAPR</v>
      </c>
    </row>
    <row r="150" spans="1:12" x14ac:dyDescent="0.25">
      <c r="A150" t="s">
        <v>149</v>
      </c>
      <c r="B150">
        <v>1</v>
      </c>
      <c r="C150">
        <v>259896</v>
      </c>
      <c r="D150" t="s">
        <v>158</v>
      </c>
      <c r="E150" t="s">
        <v>104</v>
      </c>
      <c r="F150">
        <v>2385986</v>
      </c>
      <c r="G150">
        <v>2385.9859999999999</v>
      </c>
      <c r="H150" t="s">
        <v>20</v>
      </c>
      <c r="I150">
        <v>1.1200000000000001</v>
      </c>
      <c r="J150">
        <v>1110</v>
      </c>
      <c r="K150" s="2">
        <f>Tabela23[[#This Row],[ICMS]]*Tabela23[[#This Row],[Valor Carga]]</f>
        <v>1243.2</v>
      </c>
      <c r="L150" t="str">
        <f>Tabela23[[#This Row],[Mercado Estado]]&amp;Tabela23[[#This Row],[Estado Silo]]</f>
        <v>PAPR</v>
      </c>
    </row>
    <row r="151" spans="1:12" x14ac:dyDescent="0.25">
      <c r="A151" t="s">
        <v>149</v>
      </c>
      <c r="B151">
        <v>1</v>
      </c>
      <c r="C151">
        <v>259896</v>
      </c>
      <c r="D151" t="s">
        <v>158</v>
      </c>
      <c r="E151" t="s">
        <v>105</v>
      </c>
      <c r="F151">
        <v>2385094</v>
      </c>
      <c r="G151">
        <v>2385.0940000000001</v>
      </c>
      <c r="H151" t="s">
        <v>20</v>
      </c>
      <c r="I151">
        <v>1.1200000000000001</v>
      </c>
      <c r="J151">
        <v>1110</v>
      </c>
      <c r="K151" s="2">
        <f>Tabela23[[#This Row],[ICMS]]*Tabela23[[#This Row],[Valor Carga]]</f>
        <v>1243.2</v>
      </c>
      <c r="L151" t="str">
        <f>Tabela23[[#This Row],[Mercado Estado]]&amp;Tabela23[[#This Row],[Estado Silo]]</f>
        <v>PAPR</v>
      </c>
    </row>
    <row r="152" spans="1:12" x14ac:dyDescent="0.25">
      <c r="A152" t="s">
        <v>149</v>
      </c>
      <c r="B152">
        <v>1</v>
      </c>
      <c r="C152">
        <v>259896</v>
      </c>
      <c r="D152" t="s">
        <v>158</v>
      </c>
      <c r="E152" t="s">
        <v>91</v>
      </c>
      <c r="F152">
        <v>1975772</v>
      </c>
      <c r="G152">
        <v>1975.7719999999999</v>
      </c>
      <c r="H152" t="s">
        <v>14</v>
      </c>
      <c r="I152">
        <v>1.1200000000000001</v>
      </c>
      <c r="J152">
        <v>1110</v>
      </c>
      <c r="K152" s="2">
        <f>Tabela23[[#This Row],[ICMS]]*Tabela23[[#This Row],[Valor Carga]]</f>
        <v>1243.2</v>
      </c>
      <c r="L152" t="str">
        <f>Tabela23[[#This Row],[Mercado Estado]]&amp;Tabela23[[#This Row],[Estado Silo]]</f>
        <v>PAMS</v>
      </c>
    </row>
    <row r="153" spans="1:12" x14ac:dyDescent="0.25">
      <c r="A153" t="s">
        <v>149</v>
      </c>
      <c r="B153">
        <v>1</v>
      </c>
      <c r="C153">
        <v>259896</v>
      </c>
      <c r="D153" t="s">
        <v>158</v>
      </c>
      <c r="E153" t="s">
        <v>92</v>
      </c>
      <c r="F153">
        <v>1953004</v>
      </c>
      <c r="G153">
        <v>1953.0039999999999</v>
      </c>
      <c r="H153" t="s">
        <v>14</v>
      </c>
      <c r="I153">
        <v>1.1200000000000001</v>
      </c>
      <c r="J153">
        <v>1110</v>
      </c>
      <c r="K153" s="2">
        <f>Tabela23[[#This Row],[ICMS]]*Tabela23[[#This Row],[Valor Carga]]</f>
        <v>1243.2</v>
      </c>
      <c r="L153" t="str">
        <f>Tabela23[[#This Row],[Mercado Estado]]&amp;Tabela23[[#This Row],[Estado Silo]]</f>
        <v>PAMS</v>
      </c>
    </row>
    <row r="154" spans="1:12" x14ac:dyDescent="0.25">
      <c r="A154" t="s">
        <v>149</v>
      </c>
      <c r="B154">
        <v>1</v>
      </c>
      <c r="C154">
        <v>259896</v>
      </c>
      <c r="D154" t="s">
        <v>158</v>
      </c>
      <c r="E154" t="s">
        <v>93</v>
      </c>
      <c r="F154">
        <v>1969920</v>
      </c>
      <c r="G154">
        <v>1969.92</v>
      </c>
      <c r="H154" t="s">
        <v>14</v>
      </c>
      <c r="I154">
        <v>1.1200000000000001</v>
      </c>
      <c r="J154">
        <v>1110</v>
      </c>
      <c r="K154" s="2">
        <f>Tabela23[[#This Row],[ICMS]]*Tabela23[[#This Row],[Valor Carga]]</f>
        <v>1243.2</v>
      </c>
      <c r="L154" t="str">
        <f>Tabela23[[#This Row],[Mercado Estado]]&amp;Tabela23[[#This Row],[Estado Silo]]</f>
        <v>PAMS</v>
      </c>
    </row>
    <row r="155" spans="1:12" x14ac:dyDescent="0.25">
      <c r="A155" t="s">
        <v>149</v>
      </c>
      <c r="B155">
        <v>1</v>
      </c>
      <c r="C155">
        <v>259896</v>
      </c>
      <c r="D155" t="s">
        <v>158</v>
      </c>
      <c r="E155" t="s">
        <v>85</v>
      </c>
      <c r="F155">
        <v>1656666</v>
      </c>
      <c r="G155">
        <v>1656.6659999999999</v>
      </c>
      <c r="H155" t="s">
        <v>11</v>
      </c>
      <c r="I155">
        <v>1.1200000000000001</v>
      </c>
      <c r="J155">
        <v>1110</v>
      </c>
      <c r="K155" s="2">
        <f>Tabela23[[#This Row],[ICMS]]*Tabela23[[#This Row],[Valor Carga]]</f>
        <v>1243.2</v>
      </c>
      <c r="L155" t="str">
        <f>Tabela23[[#This Row],[Mercado Estado]]&amp;Tabela23[[#This Row],[Estado Silo]]</f>
        <v>PAGO</v>
      </c>
    </row>
    <row r="156" spans="1:12" x14ac:dyDescent="0.25">
      <c r="A156" t="s">
        <v>149</v>
      </c>
      <c r="B156">
        <v>1</v>
      </c>
      <c r="C156">
        <v>259896</v>
      </c>
      <c r="D156" t="s">
        <v>158</v>
      </c>
      <c r="E156" t="s">
        <v>86</v>
      </c>
      <c r="F156">
        <v>1656247</v>
      </c>
      <c r="G156">
        <v>1656.2470000000001</v>
      </c>
      <c r="H156" t="s">
        <v>11</v>
      </c>
      <c r="I156">
        <v>1.1200000000000001</v>
      </c>
      <c r="J156">
        <v>1110</v>
      </c>
      <c r="K156" s="2">
        <f>Tabela23[[#This Row],[ICMS]]*Tabela23[[#This Row],[Valor Carga]]</f>
        <v>1243.2</v>
      </c>
      <c r="L156" t="str">
        <f>Tabela23[[#This Row],[Mercado Estado]]&amp;Tabela23[[#This Row],[Estado Silo]]</f>
        <v>PAGO</v>
      </c>
    </row>
    <row r="157" spans="1:12" x14ac:dyDescent="0.25">
      <c r="A157" t="s">
        <v>149</v>
      </c>
      <c r="B157">
        <v>1</v>
      </c>
      <c r="C157">
        <v>259896</v>
      </c>
      <c r="D157" t="s">
        <v>158</v>
      </c>
      <c r="E157" t="s">
        <v>87</v>
      </c>
      <c r="F157">
        <v>1653288</v>
      </c>
      <c r="G157">
        <v>1653.288</v>
      </c>
      <c r="H157" t="s">
        <v>11</v>
      </c>
      <c r="I157">
        <v>1.1200000000000001</v>
      </c>
      <c r="J157">
        <v>1110</v>
      </c>
      <c r="K157" s="2">
        <f>Tabela23[[#This Row],[ICMS]]*Tabela23[[#This Row],[Valor Carga]]</f>
        <v>1243.2</v>
      </c>
      <c r="L157" t="str">
        <f>Tabela23[[#This Row],[Mercado Estado]]&amp;Tabela23[[#This Row],[Estado Silo]]</f>
        <v>PAGO</v>
      </c>
    </row>
    <row r="158" spans="1:12" x14ac:dyDescent="0.25">
      <c r="A158" t="s">
        <v>149</v>
      </c>
      <c r="B158">
        <v>1</v>
      </c>
      <c r="C158">
        <v>259896</v>
      </c>
      <c r="D158" t="s">
        <v>158</v>
      </c>
      <c r="E158" t="s">
        <v>94</v>
      </c>
      <c r="F158">
        <v>1946396</v>
      </c>
      <c r="G158">
        <v>1946.396</v>
      </c>
      <c r="H158" t="s">
        <v>14</v>
      </c>
      <c r="I158">
        <v>1.1200000000000001</v>
      </c>
      <c r="J158">
        <v>1110</v>
      </c>
      <c r="K158" s="2">
        <f>Tabela23[[#This Row],[ICMS]]*Tabela23[[#This Row],[Valor Carga]]</f>
        <v>1243.2</v>
      </c>
      <c r="L158" t="str">
        <f>Tabela23[[#This Row],[Mercado Estado]]&amp;Tabela23[[#This Row],[Estado Silo]]</f>
        <v>PAMS</v>
      </c>
    </row>
    <row r="159" spans="1:12" x14ac:dyDescent="0.25">
      <c r="A159" t="s">
        <v>149</v>
      </c>
      <c r="B159">
        <v>1</v>
      </c>
      <c r="C159">
        <v>259896</v>
      </c>
      <c r="D159" t="s">
        <v>158</v>
      </c>
      <c r="E159" t="s">
        <v>95</v>
      </c>
      <c r="F159">
        <v>1947806</v>
      </c>
      <c r="G159">
        <v>1947.806</v>
      </c>
      <c r="H159" t="s">
        <v>14</v>
      </c>
      <c r="I159">
        <v>1.1200000000000001</v>
      </c>
      <c r="J159">
        <v>1110</v>
      </c>
      <c r="K159" s="2">
        <f>Tabela23[[#This Row],[ICMS]]*Tabela23[[#This Row],[Valor Carga]]</f>
        <v>1243.2</v>
      </c>
      <c r="L159" t="str">
        <f>Tabela23[[#This Row],[Mercado Estado]]&amp;Tabela23[[#This Row],[Estado Silo]]</f>
        <v>PAMS</v>
      </c>
    </row>
    <row r="160" spans="1:12" x14ac:dyDescent="0.25">
      <c r="A160" t="s">
        <v>149</v>
      </c>
      <c r="B160">
        <v>1</v>
      </c>
      <c r="C160">
        <v>259896</v>
      </c>
      <c r="D160" t="s">
        <v>158</v>
      </c>
      <c r="E160" t="s">
        <v>96</v>
      </c>
      <c r="F160">
        <v>1914891</v>
      </c>
      <c r="G160">
        <v>1914.8910000000001</v>
      </c>
      <c r="H160" t="s">
        <v>14</v>
      </c>
      <c r="I160">
        <v>1.1200000000000001</v>
      </c>
      <c r="J160">
        <v>1110</v>
      </c>
      <c r="K160" s="2">
        <f>Tabela23[[#This Row],[ICMS]]*Tabela23[[#This Row],[Valor Carga]]</f>
        <v>1243.2</v>
      </c>
      <c r="L160" t="str">
        <f>Tabela23[[#This Row],[Mercado Estado]]&amp;Tabela23[[#This Row],[Estado Silo]]</f>
        <v>PAMS</v>
      </c>
    </row>
    <row r="161" spans="1:12" x14ac:dyDescent="0.25">
      <c r="A161" t="s">
        <v>149</v>
      </c>
      <c r="B161">
        <v>1</v>
      </c>
      <c r="C161">
        <v>259896</v>
      </c>
      <c r="D161" t="s">
        <v>158</v>
      </c>
      <c r="E161" t="s">
        <v>76</v>
      </c>
      <c r="F161">
        <v>829049</v>
      </c>
      <c r="G161">
        <v>829.04899999999998</v>
      </c>
      <c r="H161" t="s">
        <v>5</v>
      </c>
      <c r="I161">
        <v>1.1200000000000001</v>
      </c>
      <c r="J161">
        <v>1110</v>
      </c>
      <c r="K161" s="2">
        <f>Tabela23[[#This Row],[ICMS]]*Tabela23[[#This Row],[Valor Carga]]</f>
        <v>1243.2</v>
      </c>
      <c r="L161" t="str">
        <f>Tabela23[[#This Row],[Mercado Estado]]&amp;Tabela23[[#This Row],[Estado Silo]]</f>
        <v>PAMT</v>
      </c>
    </row>
    <row r="162" spans="1:12" x14ac:dyDescent="0.25">
      <c r="A162" t="s">
        <v>149</v>
      </c>
      <c r="B162">
        <v>1</v>
      </c>
      <c r="C162">
        <v>259896</v>
      </c>
      <c r="D162" t="s">
        <v>158</v>
      </c>
      <c r="E162" t="s">
        <v>77</v>
      </c>
      <c r="F162">
        <v>822509</v>
      </c>
      <c r="G162">
        <v>822.50900000000001</v>
      </c>
      <c r="H162" t="s">
        <v>5</v>
      </c>
      <c r="I162">
        <v>1.1200000000000001</v>
      </c>
      <c r="J162">
        <v>1110</v>
      </c>
      <c r="K162" s="2">
        <f>Tabela23[[#This Row],[ICMS]]*Tabela23[[#This Row],[Valor Carga]]</f>
        <v>1243.2</v>
      </c>
      <c r="L162" t="str">
        <f>Tabela23[[#This Row],[Mercado Estado]]&amp;Tabela23[[#This Row],[Estado Silo]]</f>
        <v>PAMT</v>
      </c>
    </row>
    <row r="163" spans="1:12" x14ac:dyDescent="0.25">
      <c r="A163" t="s">
        <v>149</v>
      </c>
      <c r="B163">
        <v>1</v>
      </c>
      <c r="C163">
        <v>259896</v>
      </c>
      <c r="D163" t="s">
        <v>158</v>
      </c>
      <c r="E163" t="s">
        <v>78</v>
      </c>
      <c r="F163">
        <v>830274</v>
      </c>
      <c r="G163">
        <v>830.274</v>
      </c>
      <c r="H163" t="s">
        <v>5</v>
      </c>
      <c r="I163">
        <v>1.1200000000000001</v>
      </c>
      <c r="J163">
        <v>1110</v>
      </c>
      <c r="K163" s="2">
        <f>Tabela23[[#This Row],[ICMS]]*Tabela23[[#This Row],[Valor Carga]]</f>
        <v>1243.2</v>
      </c>
      <c r="L163" t="str">
        <f>Tabela23[[#This Row],[Mercado Estado]]&amp;Tabela23[[#This Row],[Estado Silo]]</f>
        <v>PAMT</v>
      </c>
    </row>
    <row r="164" spans="1:12" x14ac:dyDescent="0.25">
      <c r="A164" t="s">
        <v>149</v>
      </c>
      <c r="B164">
        <v>1</v>
      </c>
      <c r="C164">
        <v>259896</v>
      </c>
      <c r="D164" t="s">
        <v>158</v>
      </c>
      <c r="E164" t="s">
        <v>79</v>
      </c>
      <c r="F164">
        <v>756842</v>
      </c>
      <c r="G164">
        <v>756.84199999999998</v>
      </c>
      <c r="H164" t="s">
        <v>5</v>
      </c>
      <c r="I164">
        <v>1.1200000000000001</v>
      </c>
      <c r="J164">
        <v>1110</v>
      </c>
      <c r="K164" s="2">
        <f>Tabela23[[#This Row],[ICMS]]*Tabela23[[#This Row],[Valor Carga]]</f>
        <v>1243.2</v>
      </c>
      <c r="L164" t="str">
        <f>Tabela23[[#This Row],[Mercado Estado]]&amp;Tabela23[[#This Row],[Estado Silo]]</f>
        <v>PAMT</v>
      </c>
    </row>
    <row r="165" spans="1:12" x14ac:dyDescent="0.25">
      <c r="A165" t="s">
        <v>149</v>
      </c>
      <c r="B165">
        <v>1</v>
      </c>
      <c r="C165">
        <v>259896</v>
      </c>
      <c r="D165" t="s">
        <v>158</v>
      </c>
      <c r="E165" t="s">
        <v>80</v>
      </c>
      <c r="F165">
        <v>851317</v>
      </c>
      <c r="G165">
        <v>851.31700000000001</v>
      </c>
      <c r="H165" t="s">
        <v>5</v>
      </c>
      <c r="I165">
        <v>1.1200000000000001</v>
      </c>
      <c r="J165">
        <v>1110</v>
      </c>
      <c r="K165" s="2">
        <f>Tabela23[[#This Row],[ICMS]]*Tabela23[[#This Row],[Valor Carga]]</f>
        <v>1243.2</v>
      </c>
      <c r="L165" t="str">
        <f>Tabela23[[#This Row],[Mercado Estado]]&amp;Tabela23[[#This Row],[Estado Silo]]</f>
        <v>PAMT</v>
      </c>
    </row>
    <row r="166" spans="1:12" x14ac:dyDescent="0.25">
      <c r="A166" t="s">
        <v>149</v>
      </c>
      <c r="B166">
        <v>1</v>
      </c>
      <c r="C166">
        <v>259896</v>
      </c>
      <c r="D166" t="s">
        <v>158</v>
      </c>
      <c r="E166" t="s">
        <v>81</v>
      </c>
      <c r="F166">
        <v>807574</v>
      </c>
      <c r="G166">
        <v>807.57399999999996</v>
      </c>
      <c r="H166" t="s">
        <v>5</v>
      </c>
      <c r="I166">
        <v>1.1200000000000001</v>
      </c>
      <c r="J166">
        <v>1110</v>
      </c>
      <c r="K166" s="2">
        <f>Tabela23[[#This Row],[ICMS]]*Tabela23[[#This Row],[Valor Carga]]</f>
        <v>1243.2</v>
      </c>
      <c r="L166" t="str">
        <f>Tabela23[[#This Row],[Mercado Estado]]&amp;Tabela23[[#This Row],[Estado Silo]]</f>
        <v>PAMT</v>
      </c>
    </row>
    <row r="167" spans="1:12" x14ac:dyDescent="0.25">
      <c r="A167" t="s">
        <v>149</v>
      </c>
      <c r="B167">
        <v>1</v>
      </c>
      <c r="C167">
        <v>259896</v>
      </c>
      <c r="D167" t="s">
        <v>158</v>
      </c>
      <c r="E167" t="s">
        <v>97</v>
      </c>
      <c r="F167">
        <v>2271172</v>
      </c>
      <c r="G167">
        <v>2271.172</v>
      </c>
      <c r="H167" t="s">
        <v>17</v>
      </c>
      <c r="I167">
        <v>1.1200000000000001</v>
      </c>
      <c r="J167">
        <v>1110</v>
      </c>
      <c r="K167" s="2">
        <f>Tabela23[[#This Row],[ICMS]]*Tabela23[[#This Row],[Valor Carga]]</f>
        <v>1243.2</v>
      </c>
      <c r="L167" t="str">
        <f>Tabela23[[#This Row],[Mercado Estado]]&amp;Tabela23[[#This Row],[Estado Silo]]</f>
        <v>PAMG</v>
      </c>
    </row>
    <row r="168" spans="1:12" x14ac:dyDescent="0.25">
      <c r="A168" t="s">
        <v>149</v>
      </c>
      <c r="B168">
        <v>1</v>
      </c>
      <c r="C168">
        <v>259896</v>
      </c>
      <c r="D168" t="s">
        <v>158</v>
      </c>
      <c r="E168" t="s">
        <v>98</v>
      </c>
      <c r="F168">
        <v>2261066</v>
      </c>
      <c r="G168">
        <v>2261.0659999999998</v>
      </c>
      <c r="H168" t="s">
        <v>17</v>
      </c>
      <c r="I168">
        <v>1.1200000000000001</v>
      </c>
      <c r="J168">
        <v>1110</v>
      </c>
      <c r="K168" s="2">
        <f>Tabela23[[#This Row],[ICMS]]*Tabela23[[#This Row],[Valor Carga]]</f>
        <v>1243.2</v>
      </c>
      <c r="L168" t="str">
        <f>Tabela23[[#This Row],[Mercado Estado]]&amp;Tabela23[[#This Row],[Estado Silo]]</f>
        <v>PAMG</v>
      </c>
    </row>
    <row r="169" spans="1:12" x14ac:dyDescent="0.25">
      <c r="A169" t="s">
        <v>149</v>
      </c>
      <c r="B169">
        <v>1</v>
      </c>
      <c r="C169">
        <v>259896</v>
      </c>
      <c r="D169" t="s">
        <v>158</v>
      </c>
      <c r="E169" t="s">
        <v>99</v>
      </c>
      <c r="F169">
        <v>2298710</v>
      </c>
      <c r="G169">
        <v>2298.71</v>
      </c>
      <c r="H169" t="s">
        <v>17</v>
      </c>
      <c r="I169">
        <v>1.1200000000000001</v>
      </c>
      <c r="J169">
        <v>1110</v>
      </c>
      <c r="K169" s="2">
        <f>Tabela23[[#This Row],[ICMS]]*Tabela23[[#This Row],[Valor Carga]]</f>
        <v>1243.2</v>
      </c>
      <c r="L169" t="str">
        <f>Tabela23[[#This Row],[Mercado Estado]]&amp;Tabela23[[#This Row],[Estado Silo]]</f>
        <v>PAMG</v>
      </c>
    </row>
    <row r="170" spans="1:12" x14ac:dyDescent="0.25">
      <c r="A170" t="s">
        <v>149</v>
      </c>
      <c r="B170">
        <v>1</v>
      </c>
      <c r="C170">
        <v>259896</v>
      </c>
      <c r="D170" t="s">
        <v>158</v>
      </c>
      <c r="E170" t="s">
        <v>88</v>
      </c>
      <c r="F170">
        <v>1731047</v>
      </c>
      <c r="G170">
        <v>1731.047</v>
      </c>
      <c r="H170" t="s">
        <v>11</v>
      </c>
      <c r="I170">
        <v>1.1200000000000001</v>
      </c>
      <c r="J170">
        <v>1110</v>
      </c>
      <c r="K170" s="2">
        <f>Tabela23[[#This Row],[ICMS]]*Tabela23[[#This Row],[Valor Carga]]</f>
        <v>1243.2</v>
      </c>
      <c r="L170" t="str">
        <f>Tabela23[[#This Row],[Mercado Estado]]&amp;Tabela23[[#This Row],[Estado Silo]]</f>
        <v>PAGO</v>
      </c>
    </row>
    <row r="171" spans="1:12" x14ac:dyDescent="0.25">
      <c r="A171" t="s">
        <v>149</v>
      </c>
      <c r="B171">
        <v>1</v>
      </c>
      <c r="C171">
        <v>259896</v>
      </c>
      <c r="D171" t="s">
        <v>158</v>
      </c>
      <c r="E171" t="s">
        <v>89</v>
      </c>
      <c r="F171">
        <v>1730477</v>
      </c>
      <c r="G171">
        <v>1730.4770000000001</v>
      </c>
      <c r="H171" t="s">
        <v>11</v>
      </c>
      <c r="I171">
        <v>1.1200000000000001</v>
      </c>
      <c r="J171">
        <v>1110</v>
      </c>
      <c r="K171" s="2">
        <f>Tabela23[[#This Row],[ICMS]]*Tabela23[[#This Row],[Valor Carga]]</f>
        <v>1243.2</v>
      </c>
      <c r="L171" t="str">
        <f>Tabela23[[#This Row],[Mercado Estado]]&amp;Tabela23[[#This Row],[Estado Silo]]</f>
        <v>PAGO</v>
      </c>
    </row>
    <row r="172" spans="1:12" x14ac:dyDescent="0.25">
      <c r="A172" t="s">
        <v>149</v>
      </c>
      <c r="B172">
        <v>1</v>
      </c>
      <c r="C172">
        <v>259896</v>
      </c>
      <c r="D172" t="s">
        <v>158</v>
      </c>
      <c r="E172" t="s">
        <v>90</v>
      </c>
      <c r="F172">
        <v>1773591</v>
      </c>
      <c r="G172">
        <v>1773.5909999999999</v>
      </c>
      <c r="H172" t="s">
        <v>11</v>
      </c>
      <c r="I172">
        <v>1.1200000000000001</v>
      </c>
      <c r="J172">
        <v>1110</v>
      </c>
      <c r="K172" s="2">
        <f>Tabela23[[#This Row],[ICMS]]*Tabela23[[#This Row],[Valor Carga]]</f>
        <v>1243.2</v>
      </c>
      <c r="L172" t="str">
        <f>Tabela23[[#This Row],[Mercado Estado]]&amp;Tabela23[[#This Row],[Estado Silo]]</f>
        <v>PAGO</v>
      </c>
    </row>
    <row r="173" spans="1:12" x14ac:dyDescent="0.25">
      <c r="A173" t="s">
        <v>149</v>
      </c>
      <c r="B173">
        <v>1</v>
      </c>
      <c r="C173">
        <v>259896</v>
      </c>
      <c r="D173" t="s">
        <v>158</v>
      </c>
      <c r="E173" t="s">
        <v>82</v>
      </c>
      <c r="F173">
        <v>647698</v>
      </c>
      <c r="G173">
        <v>647.69799999999998</v>
      </c>
      <c r="H173" t="s">
        <v>5</v>
      </c>
      <c r="I173">
        <v>1.1200000000000001</v>
      </c>
      <c r="J173">
        <v>1110</v>
      </c>
      <c r="K173" s="2">
        <f>Tabela23[[#This Row],[ICMS]]*Tabela23[[#This Row],[Valor Carga]]</f>
        <v>1243.2</v>
      </c>
      <c r="L173" t="str">
        <f>Tabela23[[#This Row],[Mercado Estado]]&amp;Tabela23[[#This Row],[Estado Silo]]</f>
        <v>PAMT</v>
      </c>
    </row>
    <row r="174" spans="1:12" x14ac:dyDescent="0.25">
      <c r="A174" t="s">
        <v>149</v>
      </c>
      <c r="B174">
        <v>1</v>
      </c>
      <c r="C174">
        <v>259896</v>
      </c>
      <c r="D174" t="s">
        <v>158</v>
      </c>
      <c r="E174" t="s">
        <v>83</v>
      </c>
      <c r="F174">
        <v>677414</v>
      </c>
      <c r="G174">
        <v>677.41399999999999</v>
      </c>
      <c r="H174" t="s">
        <v>5</v>
      </c>
      <c r="I174">
        <v>1.1200000000000001</v>
      </c>
      <c r="J174">
        <v>1110</v>
      </c>
      <c r="K174" s="2">
        <f>Tabela23[[#This Row],[ICMS]]*Tabela23[[#This Row],[Valor Carga]]</f>
        <v>1243.2</v>
      </c>
      <c r="L174" t="str">
        <f>Tabela23[[#This Row],[Mercado Estado]]&amp;Tabela23[[#This Row],[Estado Silo]]</f>
        <v>PAMT</v>
      </c>
    </row>
    <row r="175" spans="1:12" x14ac:dyDescent="0.25">
      <c r="A175" t="s">
        <v>149</v>
      </c>
      <c r="B175">
        <v>1</v>
      </c>
      <c r="C175">
        <v>259896</v>
      </c>
      <c r="D175" t="s">
        <v>158</v>
      </c>
      <c r="E175" t="s">
        <v>84</v>
      </c>
      <c r="F175">
        <v>647186</v>
      </c>
      <c r="G175">
        <v>647.18600000000004</v>
      </c>
      <c r="H175" t="s">
        <v>5</v>
      </c>
      <c r="I175">
        <v>1.1200000000000001</v>
      </c>
      <c r="J175">
        <v>1110</v>
      </c>
      <c r="K175" s="2">
        <f>Tabela23[[#This Row],[ICMS]]*Tabela23[[#This Row],[Valor Carga]]</f>
        <v>1243.2</v>
      </c>
      <c r="L175" t="str">
        <f>Tabela23[[#This Row],[Mercado Estado]]&amp;Tabela23[[#This Row],[Estado Silo]]</f>
        <v>PAMT</v>
      </c>
    </row>
    <row r="176" spans="1:12" x14ac:dyDescent="0.25">
      <c r="A176" t="s">
        <v>149</v>
      </c>
      <c r="B176">
        <v>1</v>
      </c>
      <c r="C176">
        <v>259896</v>
      </c>
      <c r="D176" t="s">
        <v>158</v>
      </c>
      <c r="E176" t="s">
        <v>106</v>
      </c>
      <c r="F176">
        <v>2332739</v>
      </c>
      <c r="G176">
        <v>2332.739</v>
      </c>
      <c r="H176" t="s">
        <v>20</v>
      </c>
      <c r="I176">
        <v>1.1200000000000001</v>
      </c>
      <c r="J176">
        <v>1110</v>
      </c>
      <c r="K176" s="2">
        <f>Tabela23[[#This Row],[ICMS]]*Tabela23[[#This Row],[Valor Carga]]</f>
        <v>1243.2</v>
      </c>
      <c r="L176" t="str">
        <f>Tabela23[[#This Row],[Mercado Estado]]&amp;Tabela23[[#This Row],[Estado Silo]]</f>
        <v>PAPR</v>
      </c>
    </row>
    <row r="177" spans="1:12" x14ac:dyDescent="0.25">
      <c r="A177" t="s">
        <v>149</v>
      </c>
      <c r="B177">
        <v>1</v>
      </c>
      <c r="C177">
        <v>259896</v>
      </c>
      <c r="D177" t="s">
        <v>158</v>
      </c>
      <c r="E177" t="s">
        <v>107</v>
      </c>
      <c r="F177">
        <v>2333356</v>
      </c>
      <c r="G177">
        <v>2333.3560000000002</v>
      </c>
      <c r="H177" t="s">
        <v>20</v>
      </c>
      <c r="I177">
        <v>1.1200000000000001</v>
      </c>
      <c r="J177">
        <v>1110</v>
      </c>
      <c r="K177" s="2">
        <f>Tabela23[[#This Row],[ICMS]]*Tabela23[[#This Row],[Valor Carga]]</f>
        <v>1243.2</v>
      </c>
      <c r="L177" t="str">
        <f>Tabela23[[#This Row],[Mercado Estado]]&amp;Tabela23[[#This Row],[Estado Silo]]</f>
        <v>PAPR</v>
      </c>
    </row>
    <row r="178" spans="1:12" x14ac:dyDescent="0.25">
      <c r="A178" t="s">
        <v>149</v>
      </c>
      <c r="B178">
        <v>1</v>
      </c>
      <c r="C178">
        <v>259896</v>
      </c>
      <c r="D178" t="s">
        <v>158</v>
      </c>
      <c r="E178" t="s">
        <v>108</v>
      </c>
      <c r="F178">
        <v>2320627</v>
      </c>
      <c r="G178">
        <v>2320.627</v>
      </c>
      <c r="H178" t="s">
        <v>20</v>
      </c>
      <c r="I178">
        <v>1.1200000000000001</v>
      </c>
      <c r="J178">
        <v>1110</v>
      </c>
      <c r="K178" s="2">
        <f>Tabela23[[#This Row],[ICMS]]*Tabela23[[#This Row],[Valor Carga]]</f>
        <v>1243.2</v>
      </c>
      <c r="L178" t="str">
        <f>Tabela23[[#This Row],[Mercado Estado]]&amp;Tabela23[[#This Row],[Estado Silo]]</f>
        <v>PAPR</v>
      </c>
    </row>
    <row r="179" spans="1:12" x14ac:dyDescent="0.25">
      <c r="A179" t="s">
        <v>149</v>
      </c>
      <c r="B179">
        <v>1</v>
      </c>
      <c r="C179">
        <v>259896</v>
      </c>
      <c r="D179" t="s">
        <v>158</v>
      </c>
      <c r="E179" t="s">
        <v>100</v>
      </c>
      <c r="F179">
        <v>2071939</v>
      </c>
      <c r="G179">
        <v>2071.9389999999999</v>
      </c>
      <c r="H179" t="s">
        <v>17</v>
      </c>
      <c r="I179">
        <v>1.1200000000000001</v>
      </c>
      <c r="J179">
        <v>1110</v>
      </c>
      <c r="K179" s="2">
        <f>Tabela23[[#This Row],[ICMS]]*Tabela23[[#This Row],[Valor Carga]]</f>
        <v>1243.2</v>
      </c>
      <c r="L179" t="str">
        <f>Tabela23[[#This Row],[Mercado Estado]]&amp;Tabela23[[#This Row],[Estado Silo]]</f>
        <v>PAMG</v>
      </c>
    </row>
    <row r="180" spans="1:12" x14ac:dyDescent="0.25">
      <c r="A180" t="s">
        <v>149</v>
      </c>
      <c r="B180">
        <v>1</v>
      </c>
      <c r="C180">
        <v>259896</v>
      </c>
      <c r="D180" t="s">
        <v>158</v>
      </c>
      <c r="E180" t="s">
        <v>101</v>
      </c>
      <c r="F180">
        <v>2071526</v>
      </c>
      <c r="G180">
        <v>2071.5259999999998</v>
      </c>
      <c r="H180" t="s">
        <v>17</v>
      </c>
      <c r="I180">
        <v>1.1200000000000001</v>
      </c>
      <c r="J180">
        <v>1110</v>
      </c>
      <c r="K180" s="2">
        <f>Tabela23[[#This Row],[ICMS]]*Tabela23[[#This Row],[Valor Carga]]</f>
        <v>1243.2</v>
      </c>
      <c r="L180" t="str">
        <f>Tabela23[[#This Row],[Mercado Estado]]&amp;Tabela23[[#This Row],[Estado Silo]]</f>
        <v>PAMG</v>
      </c>
    </row>
    <row r="181" spans="1:12" x14ac:dyDescent="0.25">
      <c r="A181" t="s">
        <v>149</v>
      </c>
      <c r="B181">
        <v>1</v>
      </c>
      <c r="C181">
        <v>259896</v>
      </c>
      <c r="D181" t="s">
        <v>158</v>
      </c>
      <c r="E181" t="s">
        <v>102</v>
      </c>
      <c r="F181">
        <v>2070787</v>
      </c>
      <c r="G181">
        <v>2070.7869999999998</v>
      </c>
      <c r="H181" t="s">
        <v>17</v>
      </c>
      <c r="I181">
        <v>1.1200000000000001</v>
      </c>
      <c r="J181">
        <v>1110</v>
      </c>
      <c r="K181" s="2">
        <f>Tabela23[[#This Row],[ICMS]]*Tabela23[[#This Row],[Valor Carga]]</f>
        <v>1243.2</v>
      </c>
      <c r="L181" t="str">
        <f>Tabela23[[#This Row],[Mercado Estado]]&amp;Tabela23[[#This Row],[Estado Silo]]</f>
        <v>PAMG</v>
      </c>
    </row>
    <row r="182" spans="1:12" x14ac:dyDescent="0.25">
      <c r="A182" t="s">
        <v>152</v>
      </c>
      <c r="B182">
        <v>1</v>
      </c>
      <c r="C182">
        <v>269895</v>
      </c>
      <c r="D182" t="s">
        <v>160</v>
      </c>
      <c r="E182" t="s">
        <v>73</v>
      </c>
      <c r="F182">
        <v>3023011</v>
      </c>
      <c r="G182">
        <v>3023.011</v>
      </c>
      <c r="H182" t="s">
        <v>5</v>
      </c>
      <c r="I182">
        <v>1.1200000000000001</v>
      </c>
      <c r="J182">
        <v>1110</v>
      </c>
      <c r="K182" s="2">
        <f>Tabela23[[#This Row],[ICMS]]*Tabela23[[#This Row],[Valor Carga]]</f>
        <v>1243.2</v>
      </c>
      <c r="L182" t="str">
        <f>Tabela23[[#This Row],[Mercado Estado]]&amp;Tabela23[[#This Row],[Estado Silo]]</f>
        <v>AMMT</v>
      </c>
    </row>
    <row r="183" spans="1:12" x14ac:dyDescent="0.25">
      <c r="A183" t="s">
        <v>152</v>
      </c>
      <c r="B183">
        <v>1</v>
      </c>
      <c r="C183">
        <v>269895</v>
      </c>
      <c r="D183" t="s">
        <v>160</v>
      </c>
      <c r="E183" t="s">
        <v>74</v>
      </c>
      <c r="F183">
        <v>2985530</v>
      </c>
      <c r="G183">
        <v>2985.53</v>
      </c>
      <c r="H183" t="s">
        <v>5</v>
      </c>
      <c r="I183">
        <v>1.1200000000000001</v>
      </c>
      <c r="J183">
        <v>1110</v>
      </c>
      <c r="K183" s="2">
        <f>Tabela23[[#This Row],[ICMS]]*Tabela23[[#This Row],[Valor Carga]]</f>
        <v>1243.2</v>
      </c>
      <c r="L183" t="str">
        <f>Tabela23[[#This Row],[Mercado Estado]]&amp;Tabela23[[#This Row],[Estado Silo]]</f>
        <v>AMMT</v>
      </c>
    </row>
    <row r="184" spans="1:12" x14ac:dyDescent="0.25">
      <c r="A184" t="s">
        <v>152</v>
      </c>
      <c r="B184">
        <v>1</v>
      </c>
      <c r="C184">
        <v>269895</v>
      </c>
      <c r="D184" t="s">
        <v>160</v>
      </c>
      <c r="E184" t="s">
        <v>75</v>
      </c>
      <c r="F184">
        <v>3023062</v>
      </c>
      <c r="G184">
        <v>3023.0619999999999</v>
      </c>
      <c r="H184" t="s">
        <v>5</v>
      </c>
      <c r="I184">
        <v>1.1200000000000001</v>
      </c>
      <c r="J184">
        <v>1110</v>
      </c>
      <c r="K184" s="2">
        <f>Tabela23[[#This Row],[ICMS]]*Tabela23[[#This Row],[Valor Carga]]</f>
        <v>1243.2</v>
      </c>
      <c r="L184" t="str">
        <f>Tabela23[[#This Row],[Mercado Estado]]&amp;Tabela23[[#This Row],[Estado Silo]]</f>
        <v>AMMT</v>
      </c>
    </row>
    <row r="185" spans="1:12" x14ac:dyDescent="0.25">
      <c r="A185" t="s">
        <v>152</v>
      </c>
      <c r="B185">
        <v>1</v>
      </c>
      <c r="C185">
        <v>269895</v>
      </c>
      <c r="D185" t="s">
        <v>160</v>
      </c>
      <c r="E185" t="s">
        <v>103</v>
      </c>
      <c r="F185">
        <v>3768676</v>
      </c>
      <c r="G185">
        <v>3768.6759999999999</v>
      </c>
      <c r="H185" t="s">
        <v>20</v>
      </c>
      <c r="I185">
        <v>1.1200000000000001</v>
      </c>
      <c r="J185">
        <v>1110</v>
      </c>
      <c r="K185" s="2">
        <f>Tabela23[[#This Row],[ICMS]]*Tabela23[[#This Row],[Valor Carga]]</f>
        <v>1243.2</v>
      </c>
      <c r="L185" t="str">
        <f>Tabela23[[#This Row],[Mercado Estado]]&amp;Tabela23[[#This Row],[Estado Silo]]</f>
        <v>AMPR</v>
      </c>
    </row>
    <row r="186" spans="1:12" x14ac:dyDescent="0.25">
      <c r="A186" t="s">
        <v>152</v>
      </c>
      <c r="B186">
        <v>1</v>
      </c>
      <c r="C186">
        <v>269895</v>
      </c>
      <c r="D186" t="s">
        <v>160</v>
      </c>
      <c r="E186" t="s">
        <v>104</v>
      </c>
      <c r="F186">
        <v>3767267</v>
      </c>
      <c r="G186">
        <v>3767.2669999999998</v>
      </c>
      <c r="H186" t="s">
        <v>20</v>
      </c>
      <c r="I186">
        <v>1.1200000000000001</v>
      </c>
      <c r="J186">
        <v>1110</v>
      </c>
      <c r="K186" s="2">
        <f>Tabela23[[#This Row],[ICMS]]*Tabela23[[#This Row],[Valor Carga]]</f>
        <v>1243.2</v>
      </c>
      <c r="L186" t="str">
        <f>Tabela23[[#This Row],[Mercado Estado]]&amp;Tabela23[[#This Row],[Estado Silo]]</f>
        <v>AMPR</v>
      </c>
    </row>
    <row r="187" spans="1:12" x14ac:dyDescent="0.25">
      <c r="A187" t="s">
        <v>152</v>
      </c>
      <c r="B187">
        <v>1</v>
      </c>
      <c r="C187">
        <v>269895</v>
      </c>
      <c r="D187" t="s">
        <v>160</v>
      </c>
      <c r="E187" t="s">
        <v>105</v>
      </c>
      <c r="F187">
        <v>3765001</v>
      </c>
      <c r="G187">
        <v>3765.0010000000002</v>
      </c>
      <c r="H187" t="s">
        <v>20</v>
      </c>
      <c r="I187">
        <v>1.1200000000000001</v>
      </c>
      <c r="J187">
        <v>1110</v>
      </c>
      <c r="K187" s="2">
        <f>Tabela23[[#This Row],[ICMS]]*Tabela23[[#This Row],[Valor Carga]]</f>
        <v>1243.2</v>
      </c>
      <c r="L187" t="str">
        <f>Tabela23[[#This Row],[Mercado Estado]]&amp;Tabela23[[#This Row],[Estado Silo]]</f>
        <v>AMPR</v>
      </c>
    </row>
    <row r="188" spans="1:12" x14ac:dyDescent="0.25">
      <c r="A188" t="s">
        <v>152</v>
      </c>
      <c r="B188">
        <v>1</v>
      </c>
      <c r="C188">
        <v>269895</v>
      </c>
      <c r="D188" t="s">
        <v>160</v>
      </c>
      <c r="E188" t="s">
        <v>91</v>
      </c>
      <c r="F188">
        <v>3612025</v>
      </c>
      <c r="G188">
        <v>3612.0250000000001</v>
      </c>
      <c r="H188" t="s">
        <v>14</v>
      </c>
      <c r="I188">
        <v>1.1200000000000001</v>
      </c>
      <c r="J188">
        <v>1110</v>
      </c>
      <c r="K188" s="2">
        <f>Tabela23[[#This Row],[ICMS]]*Tabela23[[#This Row],[Valor Carga]]</f>
        <v>1243.2</v>
      </c>
      <c r="L188" t="str">
        <f>Tabela23[[#This Row],[Mercado Estado]]&amp;Tabela23[[#This Row],[Estado Silo]]</f>
        <v>AMMS</v>
      </c>
    </row>
    <row r="189" spans="1:12" x14ac:dyDescent="0.25">
      <c r="A189" t="s">
        <v>152</v>
      </c>
      <c r="B189">
        <v>1</v>
      </c>
      <c r="C189">
        <v>269895</v>
      </c>
      <c r="D189" t="s">
        <v>160</v>
      </c>
      <c r="E189" t="s">
        <v>92</v>
      </c>
      <c r="F189">
        <v>3589257</v>
      </c>
      <c r="G189">
        <v>3589.2570000000001</v>
      </c>
      <c r="H189" t="s">
        <v>14</v>
      </c>
      <c r="I189">
        <v>1.1200000000000001</v>
      </c>
      <c r="J189">
        <v>1110</v>
      </c>
      <c r="K189" s="2">
        <f>Tabela23[[#This Row],[ICMS]]*Tabela23[[#This Row],[Valor Carga]]</f>
        <v>1243.2</v>
      </c>
      <c r="L189" t="str">
        <f>Tabela23[[#This Row],[Mercado Estado]]&amp;Tabela23[[#This Row],[Estado Silo]]</f>
        <v>AMMS</v>
      </c>
    </row>
    <row r="190" spans="1:12" x14ac:dyDescent="0.25">
      <c r="A190" t="s">
        <v>152</v>
      </c>
      <c r="B190">
        <v>1</v>
      </c>
      <c r="C190">
        <v>269895</v>
      </c>
      <c r="D190" t="s">
        <v>160</v>
      </c>
      <c r="E190" t="s">
        <v>93</v>
      </c>
      <c r="F190">
        <v>3606173</v>
      </c>
      <c r="G190">
        <v>3606.1729999999998</v>
      </c>
      <c r="H190" t="s">
        <v>14</v>
      </c>
      <c r="I190">
        <v>1.1200000000000001</v>
      </c>
      <c r="J190">
        <v>1110</v>
      </c>
      <c r="K190" s="2">
        <f>Tabela23[[#This Row],[ICMS]]*Tabela23[[#This Row],[Valor Carga]]</f>
        <v>1243.2</v>
      </c>
      <c r="L190" t="str">
        <f>Tabela23[[#This Row],[Mercado Estado]]&amp;Tabela23[[#This Row],[Estado Silo]]</f>
        <v>AMMS</v>
      </c>
    </row>
    <row r="191" spans="1:12" x14ac:dyDescent="0.25">
      <c r="A191" t="s">
        <v>152</v>
      </c>
      <c r="B191">
        <v>1</v>
      </c>
      <c r="C191">
        <v>269895</v>
      </c>
      <c r="D191" t="s">
        <v>160</v>
      </c>
      <c r="E191" t="s">
        <v>85</v>
      </c>
      <c r="F191">
        <v>2850826</v>
      </c>
      <c r="G191">
        <v>2850.826</v>
      </c>
      <c r="H191" t="s">
        <v>11</v>
      </c>
      <c r="I191">
        <v>1.1200000000000001</v>
      </c>
      <c r="J191">
        <v>1110</v>
      </c>
      <c r="K191" s="2">
        <f>Tabela23[[#This Row],[ICMS]]*Tabela23[[#This Row],[Valor Carga]]</f>
        <v>1243.2</v>
      </c>
      <c r="L191" t="str">
        <f>Tabela23[[#This Row],[Mercado Estado]]&amp;Tabela23[[#This Row],[Estado Silo]]</f>
        <v>AMGO</v>
      </c>
    </row>
    <row r="192" spans="1:12" x14ac:dyDescent="0.25">
      <c r="A192" t="s">
        <v>152</v>
      </c>
      <c r="B192">
        <v>1</v>
      </c>
      <c r="C192">
        <v>269895</v>
      </c>
      <c r="D192" t="s">
        <v>160</v>
      </c>
      <c r="E192" t="s">
        <v>86</v>
      </c>
      <c r="F192">
        <v>2850407</v>
      </c>
      <c r="G192">
        <v>2850.4070000000002</v>
      </c>
      <c r="H192" t="s">
        <v>11</v>
      </c>
      <c r="I192">
        <v>1.1200000000000001</v>
      </c>
      <c r="J192">
        <v>1110</v>
      </c>
      <c r="K192" s="2">
        <f>Tabela23[[#This Row],[ICMS]]*Tabela23[[#This Row],[Valor Carga]]</f>
        <v>1243.2</v>
      </c>
      <c r="L192" t="str">
        <f>Tabela23[[#This Row],[Mercado Estado]]&amp;Tabela23[[#This Row],[Estado Silo]]</f>
        <v>AMGO</v>
      </c>
    </row>
    <row r="193" spans="1:12" x14ac:dyDescent="0.25">
      <c r="A193" t="s">
        <v>152</v>
      </c>
      <c r="B193">
        <v>1</v>
      </c>
      <c r="C193">
        <v>269895</v>
      </c>
      <c r="D193" t="s">
        <v>160</v>
      </c>
      <c r="E193" t="s">
        <v>87</v>
      </c>
      <c r="F193">
        <v>2848357</v>
      </c>
      <c r="G193">
        <v>2848.357</v>
      </c>
      <c r="H193" t="s">
        <v>11</v>
      </c>
      <c r="I193">
        <v>1.1200000000000001</v>
      </c>
      <c r="J193">
        <v>1110</v>
      </c>
      <c r="K193" s="2">
        <f>Tabela23[[#This Row],[ICMS]]*Tabela23[[#This Row],[Valor Carga]]</f>
        <v>1243.2</v>
      </c>
      <c r="L193" t="str">
        <f>Tabela23[[#This Row],[Mercado Estado]]&amp;Tabela23[[#This Row],[Estado Silo]]</f>
        <v>AMGO</v>
      </c>
    </row>
    <row r="194" spans="1:12" x14ac:dyDescent="0.25">
      <c r="A194" t="s">
        <v>152</v>
      </c>
      <c r="B194">
        <v>1</v>
      </c>
      <c r="C194">
        <v>269895</v>
      </c>
      <c r="D194" t="s">
        <v>160</v>
      </c>
      <c r="E194" t="s">
        <v>94</v>
      </c>
      <c r="F194">
        <v>3574614</v>
      </c>
      <c r="G194">
        <v>3574.614</v>
      </c>
      <c r="H194" t="s">
        <v>14</v>
      </c>
      <c r="I194">
        <v>1.1200000000000001</v>
      </c>
      <c r="J194">
        <v>1110</v>
      </c>
      <c r="K194" s="2">
        <f>Tabela23[[#This Row],[ICMS]]*Tabela23[[#This Row],[Valor Carga]]</f>
        <v>1243.2</v>
      </c>
      <c r="L194" t="str">
        <f>Tabela23[[#This Row],[Mercado Estado]]&amp;Tabela23[[#This Row],[Estado Silo]]</f>
        <v>AMMS</v>
      </c>
    </row>
    <row r="195" spans="1:12" x14ac:dyDescent="0.25">
      <c r="A195" t="s">
        <v>152</v>
      </c>
      <c r="B195">
        <v>1</v>
      </c>
      <c r="C195">
        <v>269895</v>
      </c>
      <c r="D195" t="s">
        <v>160</v>
      </c>
      <c r="E195" t="s">
        <v>95</v>
      </c>
      <c r="F195">
        <v>3576024</v>
      </c>
      <c r="G195">
        <v>3576.0239999999999</v>
      </c>
      <c r="H195" t="s">
        <v>14</v>
      </c>
      <c r="I195">
        <v>1.1200000000000001</v>
      </c>
      <c r="J195">
        <v>1110</v>
      </c>
      <c r="K195" s="2">
        <f>Tabela23[[#This Row],[ICMS]]*Tabela23[[#This Row],[Valor Carga]]</f>
        <v>1243.2</v>
      </c>
      <c r="L195" t="str">
        <f>Tabela23[[#This Row],[Mercado Estado]]&amp;Tabela23[[#This Row],[Estado Silo]]</f>
        <v>AMMS</v>
      </c>
    </row>
    <row r="196" spans="1:12" x14ac:dyDescent="0.25">
      <c r="A196" t="s">
        <v>152</v>
      </c>
      <c r="B196">
        <v>1</v>
      </c>
      <c r="C196">
        <v>269895</v>
      </c>
      <c r="D196" t="s">
        <v>160</v>
      </c>
      <c r="E196" t="s">
        <v>96</v>
      </c>
      <c r="F196">
        <v>3543109</v>
      </c>
      <c r="G196">
        <v>3543.1089999999999</v>
      </c>
      <c r="H196" t="s">
        <v>14</v>
      </c>
      <c r="I196">
        <v>1.1200000000000001</v>
      </c>
      <c r="J196">
        <v>1110</v>
      </c>
      <c r="K196" s="2">
        <f>Tabela23[[#This Row],[ICMS]]*Tabela23[[#This Row],[Valor Carga]]</f>
        <v>1243.2</v>
      </c>
      <c r="L196" t="str">
        <f>Tabela23[[#This Row],[Mercado Estado]]&amp;Tabela23[[#This Row],[Estado Silo]]</f>
        <v>AMMS</v>
      </c>
    </row>
    <row r="197" spans="1:12" x14ac:dyDescent="0.25">
      <c r="A197" t="s">
        <v>152</v>
      </c>
      <c r="B197">
        <v>1</v>
      </c>
      <c r="C197">
        <v>269895</v>
      </c>
      <c r="D197" t="s">
        <v>160</v>
      </c>
      <c r="E197" t="s">
        <v>76</v>
      </c>
      <c r="F197">
        <v>2760248</v>
      </c>
      <c r="G197">
        <v>2760.248</v>
      </c>
      <c r="H197" t="s">
        <v>5</v>
      </c>
      <c r="I197">
        <v>1.1200000000000001</v>
      </c>
      <c r="J197">
        <v>1110</v>
      </c>
      <c r="K197" s="2">
        <f>Tabela23[[#This Row],[ICMS]]*Tabela23[[#This Row],[Valor Carga]]</f>
        <v>1243.2</v>
      </c>
      <c r="L197" t="str">
        <f>Tabela23[[#This Row],[Mercado Estado]]&amp;Tabela23[[#This Row],[Estado Silo]]</f>
        <v>AMMT</v>
      </c>
    </row>
    <row r="198" spans="1:12" x14ac:dyDescent="0.25">
      <c r="A198" t="s">
        <v>152</v>
      </c>
      <c r="B198">
        <v>1</v>
      </c>
      <c r="C198">
        <v>269895</v>
      </c>
      <c r="D198" t="s">
        <v>160</v>
      </c>
      <c r="E198" t="s">
        <v>77</v>
      </c>
      <c r="F198">
        <v>2753708</v>
      </c>
      <c r="G198">
        <v>2753.7080000000001</v>
      </c>
      <c r="H198" t="s">
        <v>5</v>
      </c>
      <c r="I198">
        <v>1.1200000000000001</v>
      </c>
      <c r="J198">
        <v>1110</v>
      </c>
      <c r="K198" s="2">
        <f>Tabela23[[#This Row],[ICMS]]*Tabela23[[#This Row],[Valor Carga]]</f>
        <v>1243.2</v>
      </c>
      <c r="L198" t="str">
        <f>Tabela23[[#This Row],[Mercado Estado]]&amp;Tabela23[[#This Row],[Estado Silo]]</f>
        <v>AMMT</v>
      </c>
    </row>
    <row r="199" spans="1:12" x14ac:dyDescent="0.25">
      <c r="A199" t="s">
        <v>152</v>
      </c>
      <c r="B199">
        <v>1</v>
      </c>
      <c r="C199">
        <v>269895</v>
      </c>
      <c r="D199" t="s">
        <v>160</v>
      </c>
      <c r="E199" t="s">
        <v>78</v>
      </c>
      <c r="F199">
        <v>2761472</v>
      </c>
      <c r="G199">
        <v>2761.4720000000002</v>
      </c>
      <c r="H199" t="s">
        <v>5</v>
      </c>
      <c r="I199">
        <v>1.1200000000000001</v>
      </c>
      <c r="J199">
        <v>1110</v>
      </c>
      <c r="K199" s="2">
        <f>Tabela23[[#This Row],[ICMS]]*Tabela23[[#This Row],[Valor Carga]]</f>
        <v>1243.2</v>
      </c>
      <c r="L199" t="str">
        <f>Tabela23[[#This Row],[Mercado Estado]]&amp;Tabela23[[#This Row],[Estado Silo]]</f>
        <v>AMMT</v>
      </c>
    </row>
    <row r="200" spans="1:12" x14ac:dyDescent="0.25">
      <c r="A200" t="s">
        <v>152</v>
      </c>
      <c r="B200">
        <v>1</v>
      </c>
      <c r="C200">
        <v>269895</v>
      </c>
      <c r="D200" t="s">
        <v>160</v>
      </c>
      <c r="E200" t="s">
        <v>79</v>
      </c>
      <c r="F200">
        <v>2688041</v>
      </c>
      <c r="G200">
        <v>2688.0410000000002</v>
      </c>
      <c r="H200" t="s">
        <v>5</v>
      </c>
      <c r="I200">
        <v>1.1200000000000001</v>
      </c>
      <c r="J200">
        <v>1110</v>
      </c>
      <c r="K200" s="2">
        <f>Tabela23[[#This Row],[ICMS]]*Tabela23[[#This Row],[Valor Carga]]</f>
        <v>1243.2</v>
      </c>
      <c r="L200" t="str">
        <f>Tabela23[[#This Row],[Mercado Estado]]&amp;Tabela23[[#This Row],[Estado Silo]]</f>
        <v>AMMT</v>
      </c>
    </row>
    <row r="201" spans="1:12" x14ac:dyDescent="0.25">
      <c r="A201" t="s">
        <v>152</v>
      </c>
      <c r="B201">
        <v>1</v>
      </c>
      <c r="C201">
        <v>269895</v>
      </c>
      <c r="D201" t="s">
        <v>160</v>
      </c>
      <c r="E201" t="s">
        <v>80</v>
      </c>
      <c r="F201">
        <v>2719909</v>
      </c>
      <c r="G201">
        <v>2719.9090000000001</v>
      </c>
      <c r="H201" t="s">
        <v>5</v>
      </c>
      <c r="I201">
        <v>1.1200000000000001</v>
      </c>
      <c r="J201">
        <v>1110</v>
      </c>
      <c r="K201" s="2">
        <f>Tabela23[[#This Row],[ICMS]]*Tabela23[[#This Row],[Valor Carga]]</f>
        <v>1243.2</v>
      </c>
      <c r="L201" t="str">
        <f>Tabela23[[#This Row],[Mercado Estado]]&amp;Tabela23[[#This Row],[Estado Silo]]</f>
        <v>AMMT</v>
      </c>
    </row>
    <row r="202" spans="1:12" x14ac:dyDescent="0.25">
      <c r="A202" t="s">
        <v>152</v>
      </c>
      <c r="B202">
        <v>1</v>
      </c>
      <c r="C202">
        <v>269895</v>
      </c>
      <c r="D202" t="s">
        <v>160</v>
      </c>
      <c r="E202" t="s">
        <v>81</v>
      </c>
      <c r="F202">
        <v>2787398</v>
      </c>
      <c r="G202">
        <v>2787.3980000000001</v>
      </c>
      <c r="H202" t="s">
        <v>5</v>
      </c>
      <c r="I202">
        <v>1.1200000000000001</v>
      </c>
      <c r="J202">
        <v>1110</v>
      </c>
      <c r="K202" s="2">
        <f>Tabela23[[#This Row],[ICMS]]*Tabela23[[#This Row],[Valor Carga]]</f>
        <v>1243.2</v>
      </c>
      <c r="L202" t="str">
        <f>Tabela23[[#This Row],[Mercado Estado]]&amp;Tabela23[[#This Row],[Estado Silo]]</f>
        <v>AMMT</v>
      </c>
    </row>
    <row r="203" spans="1:12" x14ac:dyDescent="0.25">
      <c r="A203" t="s">
        <v>152</v>
      </c>
      <c r="B203">
        <v>1</v>
      </c>
      <c r="C203">
        <v>269895</v>
      </c>
      <c r="D203" t="s">
        <v>160</v>
      </c>
      <c r="E203" t="s">
        <v>97</v>
      </c>
      <c r="F203">
        <v>3005777</v>
      </c>
      <c r="G203">
        <v>3005.777</v>
      </c>
      <c r="H203" t="s">
        <v>17</v>
      </c>
      <c r="I203">
        <v>1.1200000000000001</v>
      </c>
      <c r="J203">
        <v>1110</v>
      </c>
      <c r="K203" s="2">
        <f>Tabela23[[#This Row],[ICMS]]*Tabela23[[#This Row],[Valor Carga]]</f>
        <v>1243.2</v>
      </c>
      <c r="L203" t="str">
        <f>Tabela23[[#This Row],[Mercado Estado]]&amp;Tabela23[[#This Row],[Estado Silo]]</f>
        <v>AMMG</v>
      </c>
    </row>
    <row r="204" spans="1:12" x14ac:dyDescent="0.25">
      <c r="A204" t="s">
        <v>152</v>
      </c>
      <c r="B204">
        <v>1</v>
      </c>
      <c r="C204">
        <v>269895</v>
      </c>
      <c r="D204" t="s">
        <v>160</v>
      </c>
      <c r="E204" t="s">
        <v>98</v>
      </c>
      <c r="F204">
        <v>3015101</v>
      </c>
      <c r="G204">
        <v>3015.1010000000001</v>
      </c>
      <c r="H204" t="s">
        <v>17</v>
      </c>
      <c r="I204">
        <v>1.1200000000000001</v>
      </c>
      <c r="J204">
        <v>1110</v>
      </c>
      <c r="K204" s="2">
        <f>Tabela23[[#This Row],[ICMS]]*Tabela23[[#This Row],[Valor Carga]]</f>
        <v>1243.2</v>
      </c>
      <c r="L204" t="str">
        <f>Tabela23[[#This Row],[Mercado Estado]]&amp;Tabela23[[#This Row],[Estado Silo]]</f>
        <v>AMMG</v>
      </c>
    </row>
    <row r="205" spans="1:12" x14ac:dyDescent="0.25">
      <c r="A205" t="s">
        <v>152</v>
      </c>
      <c r="B205">
        <v>1</v>
      </c>
      <c r="C205">
        <v>269895</v>
      </c>
      <c r="D205" t="s">
        <v>160</v>
      </c>
      <c r="E205" t="s">
        <v>99</v>
      </c>
      <c r="F205">
        <v>3000364</v>
      </c>
      <c r="G205">
        <v>3000.364</v>
      </c>
      <c r="H205" t="s">
        <v>17</v>
      </c>
      <c r="I205">
        <v>1.1200000000000001</v>
      </c>
      <c r="J205">
        <v>1110</v>
      </c>
      <c r="K205" s="2">
        <f>Tabela23[[#This Row],[ICMS]]*Tabela23[[#This Row],[Valor Carga]]</f>
        <v>1243.2</v>
      </c>
      <c r="L205" t="str">
        <f>Tabela23[[#This Row],[Mercado Estado]]&amp;Tabela23[[#This Row],[Estado Silo]]</f>
        <v>AMMG</v>
      </c>
    </row>
    <row r="206" spans="1:12" x14ac:dyDescent="0.25">
      <c r="A206" t="s">
        <v>152</v>
      </c>
      <c r="B206">
        <v>1</v>
      </c>
      <c r="C206">
        <v>269895</v>
      </c>
      <c r="D206" t="s">
        <v>160</v>
      </c>
      <c r="E206" t="s">
        <v>88</v>
      </c>
      <c r="F206">
        <v>2744337</v>
      </c>
      <c r="G206">
        <v>2744.337</v>
      </c>
      <c r="H206" t="s">
        <v>11</v>
      </c>
      <c r="I206">
        <v>1.1200000000000001</v>
      </c>
      <c r="J206">
        <v>1110</v>
      </c>
      <c r="K206" s="2">
        <f>Tabela23[[#This Row],[ICMS]]*Tabela23[[#This Row],[Valor Carga]]</f>
        <v>1243.2</v>
      </c>
      <c r="L206" t="str">
        <f>Tabela23[[#This Row],[Mercado Estado]]&amp;Tabela23[[#This Row],[Estado Silo]]</f>
        <v>AMGO</v>
      </c>
    </row>
    <row r="207" spans="1:12" x14ac:dyDescent="0.25">
      <c r="A207" t="s">
        <v>152</v>
      </c>
      <c r="B207">
        <v>1</v>
      </c>
      <c r="C207">
        <v>269895</v>
      </c>
      <c r="D207" t="s">
        <v>160</v>
      </c>
      <c r="E207" t="s">
        <v>89</v>
      </c>
      <c r="F207">
        <v>2743767</v>
      </c>
      <c r="G207">
        <v>2743.7669999999998</v>
      </c>
      <c r="H207" t="s">
        <v>11</v>
      </c>
      <c r="I207">
        <v>1.1200000000000001</v>
      </c>
      <c r="J207">
        <v>1110</v>
      </c>
      <c r="K207" s="2">
        <f>Tabela23[[#This Row],[ICMS]]*Tabela23[[#This Row],[Valor Carga]]</f>
        <v>1243.2</v>
      </c>
      <c r="L207" t="str">
        <f>Tabela23[[#This Row],[Mercado Estado]]&amp;Tabela23[[#This Row],[Estado Silo]]</f>
        <v>AMGO</v>
      </c>
    </row>
    <row r="208" spans="1:12" x14ac:dyDescent="0.25">
      <c r="A208" t="s">
        <v>152</v>
      </c>
      <c r="B208">
        <v>1</v>
      </c>
      <c r="C208">
        <v>269895</v>
      </c>
      <c r="D208" t="s">
        <v>160</v>
      </c>
      <c r="E208" t="s">
        <v>90</v>
      </c>
      <c r="F208">
        <v>2718714</v>
      </c>
      <c r="G208">
        <v>2718.7139999999999</v>
      </c>
      <c r="H208" t="s">
        <v>11</v>
      </c>
      <c r="I208">
        <v>1.1200000000000001</v>
      </c>
      <c r="J208">
        <v>1110</v>
      </c>
      <c r="K208" s="2">
        <f>Tabela23[[#This Row],[ICMS]]*Tabela23[[#This Row],[Valor Carga]]</f>
        <v>1243.2</v>
      </c>
      <c r="L208" t="str">
        <f>Tabela23[[#This Row],[Mercado Estado]]&amp;Tabela23[[#This Row],[Estado Silo]]</f>
        <v>AMGO</v>
      </c>
    </row>
    <row r="209" spans="1:12" x14ac:dyDescent="0.25">
      <c r="A209" t="s">
        <v>152</v>
      </c>
      <c r="B209">
        <v>1</v>
      </c>
      <c r="C209">
        <v>269895</v>
      </c>
      <c r="D209" t="s">
        <v>160</v>
      </c>
      <c r="E209" t="s">
        <v>82</v>
      </c>
      <c r="F209">
        <v>2578897</v>
      </c>
      <c r="G209">
        <v>2578.8969999999999</v>
      </c>
      <c r="H209" t="s">
        <v>5</v>
      </c>
      <c r="I209">
        <v>1.1200000000000001</v>
      </c>
      <c r="J209">
        <v>1110</v>
      </c>
      <c r="K209" s="2">
        <f>Tabela23[[#This Row],[ICMS]]*Tabela23[[#This Row],[Valor Carga]]</f>
        <v>1243.2</v>
      </c>
      <c r="L209" t="str">
        <f>Tabela23[[#This Row],[Mercado Estado]]&amp;Tabela23[[#This Row],[Estado Silo]]</f>
        <v>AMMT</v>
      </c>
    </row>
    <row r="210" spans="1:12" x14ac:dyDescent="0.25">
      <c r="A210" t="s">
        <v>152</v>
      </c>
      <c r="B210">
        <v>1</v>
      </c>
      <c r="C210">
        <v>269895</v>
      </c>
      <c r="D210" t="s">
        <v>160</v>
      </c>
      <c r="E210" t="s">
        <v>83</v>
      </c>
      <c r="F210">
        <v>2608613</v>
      </c>
      <c r="G210">
        <v>2608.6129999999998</v>
      </c>
      <c r="H210" t="s">
        <v>5</v>
      </c>
      <c r="I210">
        <v>1.1200000000000001</v>
      </c>
      <c r="J210">
        <v>1110</v>
      </c>
      <c r="K210" s="2">
        <f>Tabela23[[#This Row],[ICMS]]*Tabela23[[#This Row],[Valor Carga]]</f>
        <v>1243.2</v>
      </c>
      <c r="L210" t="str">
        <f>Tabela23[[#This Row],[Mercado Estado]]&amp;Tabela23[[#This Row],[Estado Silo]]</f>
        <v>AMMT</v>
      </c>
    </row>
    <row r="211" spans="1:12" x14ac:dyDescent="0.25">
      <c r="A211" t="s">
        <v>152</v>
      </c>
      <c r="B211">
        <v>1</v>
      </c>
      <c r="C211">
        <v>269895</v>
      </c>
      <c r="D211" t="s">
        <v>160</v>
      </c>
      <c r="E211" t="s">
        <v>84</v>
      </c>
      <c r="F211">
        <v>2578384</v>
      </c>
      <c r="G211">
        <v>2578.384</v>
      </c>
      <c r="H211" t="s">
        <v>5</v>
      </c>
      <c r="I211">
        <v>1.1200000000000001</v>
      </c>
      <c r="J211">
        <v>1110</v>
      </c>
      <c r="K211" s="2">
        <f>Tabela23[[#This Row],[ICMS]]*Tabela23[[#This Row],[Valor Carga]]</f>
        <v>1243.2</v>
      </c>
      <c r="L211" t="str">
        <f>Tabela23[[#This Row],[Mercado Estado]]&amp;Tabela23[[#This Row],[Estado Silo]]</f>
        <v>AMMT</v>
      </c>
    </row>
    <row r="212" spans="1:12" x14ac:dyDescent="0.25">
      <c r="A212" t="s">
        <v>152</v>
      </c>
      <c r="B212">
        <v>1</v>
      </c>
      <c r="C212">
        <v>269895</v>
      </c>
      <c r="D212" t="s">
        <v>160</v>
      </c>
      <c r="E212" t="s">
        <v>106</v>
      </c>
      <c r="F212">
        <v>3761739</v>
      </c>
      <c r="G212">
        <v>3761.739</v>
      </c>
      <c r="H212" t="s">
        <v>20</v>
      </c>
      <c r="I212">
        <v>1.1200000000000001</v>
      </c>
      <c r="J212">
        <v>1110</v>
      </c>
      <c r="K212" s="2">
        <f>Tabela23[[#This Row],[ICMS]]*Tabela23[[#This Row],[Valor Carga]]</f>
        <v>1243.2</v>
      </c>
      <c r="L212" t="str">
        <f>Tabela23[[#This Row],[Mercado Estado]]&amp;Tabela23[[#This Row],[Estado Silo]]</f>
        <v>AMPR</v>
      </c>
    </row>
    <row r="213" spans="1:12" x14ac:dyDescent="0.25">
      <c r="A213" t="s">
        <v>152</v>
      </c>
      <c r="B213">
        <v>1</v>
      </c>
      <c r="C213">
        <v>269895</v>
      </c>
      <c r="D213" t="s">
        <v>160</v>
      </c>
      <c r="E213" t="s">
        <v>107</v>
      </c>
      <c r="F213">
        <v>3753125</v>
      </c>
      <c r="G213">
        <v>3753.125</v>
      </c>
      <c r="H213" t="s">
        <v>20</v>
      </c>
      <c r="I213">
        <v>1.1200000000000001</v>
      </c>
      <c r="J213">
        <v>1110</v>
      </c>
      <c r="K213" s="2">
        <f>Tabela23[[#This Row],[ICMS]]*Tabela23[[#This Row],[Valor Carga]]</f>
        <v>1243.2</v>
      </c>
      <c r="L213" t="str">
        <f>Tabela23[[#This Row],[Mercado Estado]]&amp;Tabela23[[#This Row],[Estado Silo]]</f>
        <v>AMPR</v>
      </c>
    </row>
    <row r="214" spans="1:12" x14ac:dyDescent="0.25">
      <c r="A214" t="s">
        <v>152</v>
      </c>
      <c r="B214">
        <v>1</v>
      </c>
      <c r="C214">
        <v>269895</v>
      </c>
      <c r="D214" t="s">
        <v>160</v>
      </c>
      <c r="E214" t="s">
        <v>108</v>
      </c>
      <c r="F214">
        <v>3762085</v>
      </c>
      <c r="G214">
        <v>3762.085</v>
      </c>
      <c r="H214" t="s">
        <v>20</v>
      </c>
      <c r="I214">
        <v>1.1200000000000001</v>
      </c>
      <c r="J214">
        <v>1110</v>
      </c>
      <c r="K214" s="2">
        <f>Tabela23[[#This Row],[ICMS]]*Tabela23[[#This Row],[Valor Carga]]</f>
        <v>1243.2</v>
      </c>
      <c r="L214" t="str">
        <f>Tabela23[[#This Row],[Mercado Estado]]&amp;Tabela23[[#This Row],[Estado Silo]]</f>
        <v>AMPR</v>
      </c>
    </row>
    <row r="215" spans="1:12" x14ac:dyDescent="0.25">
      <c r="A215" t="s">
        <v>152</v>
      </c>
      <c r="B215">
        <v>1</v>
      </c>
      <c r="C215">
        <v>269895</v>
      </c>
      <c r="D215" t="s">
        <v>160</v>
      </c>
      <c r="E215" t="s">
        <v>100</v>
      </c>
      <c r="F215">
        <v>2849290</v>
      </c>
      <c r="G215">
        <v>2849.29</v>
      </c>
      <c r="H215" t="s">
        <v>17</v>
      </c>
      <c r="I215">
        <v>1.1200000000000001</v>
      </c>
      <c r="J215">
        <v>1110</v>
      </c>
      <c r="K215" s="2">
        <f>Tabela23[[#This Row],[ICMS]]*Tabela23[[#This Row],[Valor Carga]]</f>
        <v>1243.2</v>
      </c>
      <c r="L215" t="str">
        <f>Tabela23[[#This Row],[Mercado Estado]]&amp;Tabela23[[#This Row],[Estado Silo]]</f>
        <v>AMMG</v>
      </c>
    </row>
    <row r="216" spans="1:12" x14ac:dyDescent="0.25">
      <c r="A216" t="s">
        <v>152</v>
      </c>
      <c r="B216">
        <v>1</v>
      </c>
      <c r="C216">
        <v>269895</v>
      </c>
      <c r="D216" t="s">
        <v>160</v>
      </c>
      <c r="E216" t="s">
        <v>101</v>
      </c>
      <c r="F216">
        <v>2848877</v>
      </c>
      <c r="G216">
        <v>2848.877</v>
      </c>
      <c r="H216" t="s">
        <v>17</v>
      </c>
      <c r="I216">
        <v>1.1200000000000001</v>
      </c>
      <c r="J216">
        <v>1110</v>
      </c>
      <c r="K216" s="2">
        <f>Tabela23[[#This Row],[ICMS]]*Tabela23[[#This Row],[Valor Carga]]</f>
        <v>1243.2</v>
      </c>
      <c r="L216" t="str">
        <f>Tabela23[[#This Row],[Mercado Estado]]&amp;Tabela23[[#This Row],[Estado Silo]]</f>
        <v>AMMG</v>
      </c>
    </row>
    <row r="217" spans="1:12" x14ac:dyDescent="0.25">
      <c r="A217" t="s">
        <v>152</v>
      </c>
      <c r="B217">
        <v>1</v>
      </c>
      <c r="C217">
        <v>269895</v>
      </c>
      <c r="D217" t="s">
        <v>160</v>
      </c>
      <c r="E217" t="s">
        <v>102</v>
      </c>
      <c r="F217">
        <v>2848138</v>
      </c>
      <c r="G217">
        <v>2848.1379999999999</v>
      </c>
      <c r="H217" t="s">
        <v>17</v>
      </c>
      <c r="I217">
        <v>1.1200000000000001</v>
      </c>
      <c r="J217">
        <v>1110</v>
      </c>
      <c r="K217" s="2">
        <f>Tabela23[[#This Row],[ICMS]]*Tabela23[[#This Row],[Valor Carga]]</f>
        <v>1243.2</v>
      </c>
      <c r="L217" t="str">
        <f>Tabela23[[#This Row],[Mercado Estado]]&amp;Tabela23[[#This Row],[Estado Silo]]</f>
        <v>AMMG</v>
      </c>
    </row>
    <row r="218" spans="1:12" x14ac:dyDescent="0.25">
      <c r="A218" t="s">
        <v>151</v>
      </c>
      <c r="B218">
        <v>1</v>
      </c>
      <c r="C218">
        <v>809562</v>
      </c>
      <c r="D218" t="s">
        <v>157</v>
      </c>
      <c r="E218" t="s">
        <v>73</v>
      </c>
      <c r="F218">
        <v>2469951</v>
      </c>
      <c r="G218">
        <v>2469.951</v>
      </c>
      <c r="H218" t="s">
        <v>5</v>
      </c>
      <c r="I218">
        <v>1.07</v>
      </c>
      <c r="J218">
        <v>1110</v>
      </c>
      <c r="K218" s="2">
        <f>Tabela23[[#This Row],[ICMS]]*Tabela23[[#This Row],[Valor Carga]]</f>
        <v>1187.7</v>
      </c>
      <c r="L218" t="str">
        <f>Tabela23[[#This Row],[Mercado Estado]]&amp;Tabela23[[#This Row],[Estado Silo]]</f>
        <v>SCMT</v>
      </c>
    </row>
    <row r="219" spans="1:12" x14ac:dyDescent="0.25">
      <c r="A219" t="s">
        <v>151</v>
      </c>
      <c r="B219">
        <v>1</v>
      </c>
      <c r="C219">
        <v>809562</v>
      </c>
      <c r="D219" t="s">
        <v>157</v>
      </c>
      <c r="E219" t="s">
        <v>74</v>
      </c>
      <c r="F219">
        <v>2544505</v>
      </c>
      <c r="G219">
        <v>2544.5050000000001</v>
      </c>
      <c r="H219" t="s">
        <v>5</v>
      </c>
      <c r="I219">
        <v>1.07</v>
      </c>
      <c r="J219">
        <v>1110</v>
      </c>
      <c r="K219" s="2">
        <f>Tabela23[[#This Row],[ICMS]]*Tabela23[[#This Row],[Valor Carga]]</f>
        <v>1187.7</v>
      </c>
      <c r="L219" t="str">
        <f>Tabela23[[#This Row],[Mercado Estado]]&amp;Tabela23[[#This Row],[Estado Silo]]</f>
        <v>SCMT</v>
      </c>
    </row>
    <row r="220" spans="1:12" x14ac:dyDescent="0.25">
      <c r="A220" t="s">
        <v>151</v>
      </c>
      <c r="B220">
        <v>1</v>
      </c>
      <c r="C220">
        <v>809562</v>
      </c>
      <c r="D220" t="s">
        <v>157</v>
      </c>
      <c r="E220" t="s">
        <v>75</v>
      </c>
      <c r="F220">
        <v>2469772</v>
      </c>
      <c r="G220">
        <v>2469.7719999999999</v>
      </c>
      <c r="H220" t="s">
        <v>5</v>
      </c>
      <c r="I220">
        <v>1.07</v>
      </c>
      <c r="J220">
        <v>1110</v>
      </c>
      <c r="K220" s="2">
        <f>Tabela23[[#This Row],[ICMS]]*Tabela23[[#This Row],[Valor Carga]]</f>
        <v>1187.7</v>
      </c>
      <c r="L220" t="str">
        <f>Tabela23[[#This Row],[Mercado Estado]]&amp;Tabela23[[#This Row],[Estado Silo]]</f>
        <v>SCMT</v>
      </c>
    </row>
    <row r="221" spans="1:12" x14ac:dyDescent="0.25">
      <c r="A221" t="s">
        <v>151</v>
      </c>
      <c r="B221">
        <v>1</v>
      </c>
      <c r="C221">
        <v>809562</v>
      </c>
      <c r="D221" t="s">
        <v>157</v>
      </c>
      <c r="E221" t="s">
        <v>103</v>
      </c>
      <c r="F221">
        <v>836767</v>
      </c>
      <c r="G221">
        <v>836.76700000000005</v>
      </c>
      <c r="H221" t="s">
        <v>20</v>
      </c>
      <c r="I221">
        <v>1.1200000000000001</v>
      </c>
      <c r="J221">
        <v>1110</v>
      </c>
      <c r="K221" s="2">
        <f>Tabela23[[#This Row],[ICMS]]*Tabela23[[#This Row],[Valor Carga]]</f>
        <v>1243.2</v>
      </c>
      <c r="L221" t="str">
        <f>Tabela23[[#This Row],[Mercado Estado]]&amp;Tabela23[[#This Row],[Estado Silo]]</f>
        <v>SCPR</v>
      </c>
    </row>
    <row r="222" spans="1:12" x14ac:dyDescent="0.25">
      <c r="A222" t="s">
        <v>151</v>
      </c>
      <c r="B222">
        <v>1</v>
      </c>
      <c r="C222">
        <v>809562</v>
      </c>
      <c r="D222" t="s">
        <v>157</v>
      </c>
      <c r="E222" t="s">
        <v>104</v>
      </c>
      <c r="F222">
        <v>835357</v>
      </c>
      <c r="G222">
        <v>835.35699999999997</v>
      </c>
      <c r="H222" t="s">
        <v>20</v>
      </c>
      <c r="I222">
        <v>1.1200000000000001</v>
      </c>
      <c r="J222">
        <v>1110</v>
      </c>
      <c r="K222" s="2">
        <f>Tabela23[[#This Row],[ICMS]]*Tabela23[[#This Row],[Valor Carga]]</f>
        <v>1243.2</v>
      </c>
      <c r="L222" t="str">
        <f>Tabela23[[#This Row],[Mercado Estado]]&amp;Tabela23[[#This Row],[Estado Silo]]</f>
        <v>SCPR</v>
      </c>
    </row>
    <row r="223" spans="1:12" x14ac:dyDescent="0.25">
      <c r="A223" t="s">
        <v>151</v>
      </c>
      <c r="B223">
        <v>1</v>
      </c>
      <c r="C223">
        <v>809562</v>
      </c>
      <c r="D223" t="s">
        <v>157</v>
      </c>
      <c r="E223" t="s">
        <v>105</v>
      </c>
      <c r="F223">
        <v>826189</v>
      </c>
      <c r="G223">
        <v>826.18899999999996</v>
      </c>
      <c r="H223" t="s">
        <v>20</v>
      </c>
      <c r="I223">
        <v>1.1200000000000001</v>
      </c>
      <c r="J223">
        <v>1110</v>
      </c>
      <c r="K223" s="2">
        <f>Tabela23[[#This Row],[ICMS]]*Tabela23[[#This Row],[Valor Carga]]</f>
        <v>1243.2</v>
      </c>
      <c r="L223" t="str">
        <f>Tabela23[[#This Row],[Mercado Estado]]&amp;Tabela23[[#This Row],[Estado Silo]]</f>
        <v>SCPR</v>
      </c>
    </row>
    <row r="224" spans="1:12" x14ac:dyDescent="0.25">
      <c r="A224" t="s">
        <v>151</v>
      </c>
      <c r="B224">
        <v>1</v>
      </c>
      <c r="C224">
        <v>809562</v>
      </c>
      <c r="D224" t="s">
        <v>157</v>
      </c>
      <c r="E224" t="s">
        <v>91</v>
      </c>
      <c r="F224">
        <v>1304912</v>
      </c>
      <c r="G224">
        <v>1304.912</v>
      </c>
      <c r="H224" t="s">
        <v>14</v>
      </c>
      <c r="I224">
        <v>1.07</v>
      </c>
      <c r="J224">
        <v>1110</v>
      </c>
      <c r="K224" s="2">
        <f>Tabela23[[#This Row],[ICMS]]*Tabela23[[#This Row],[Valor Carga]]</f>
        <v>1187.7</v>
      </c>
      <c r="L224" t="str">
        <f>Tabela23[[#This Row],[Mercado Estado]]&amp;Tabela23[[#This Row],[Estado Silo]]</f>
        <v>SCMS</v>
      </c>
    </row>
    <row r="225" spans="1:12" x14ac:dyDescent="0.25">
      <c r="A225" t="s">
        <v>151</v>
      </c>
      <c r="B225">
        <v>1</v>
      </c>
      <c r="C225">
        <v>809562</v>
      </c>
      <c r="D225" t="s">
        <v>157</v>
      </c>
      <c r="E225" t="s">
        <v>92</v>
      </c>
      <c r="F225">
        <v>1330935</v>
      </c>
      <c r="G225">
        <v>1330.9349999999999</v>
      </c>
      <c r="H225" t="s">
        <v>14</v>
      </c>
      <c r="I225">
        <v>1.07</v>
      </c>
      <c r="J225">
        <v>1110</v>
      </c>
      <c r="K225" s="2">
        <f>Tabela23[[#This Row],[ICMS]]*Tabela23[[#This Row],[Valor Carga]]</f>
        <v>1187.7</v>
      </c>
      <c r="L225" t="str">
        <f>Tabela23[[#This Row],[Mercado Estado]]&amp;Tabela23[[#This Row],[Estado Silo]]</f>
        <v>SCMS</v>
      </c>
    </row>
    <row r="226" spans="1:12" x14ac:dyDescent="0.25">
      <c r="A226" t="s">
        <v>151</v>
      </c>
      <c r="B226">
        <v>1</v>
      </c>
      <c r="C226">
        <v>809562</v>
      </c>
      <c r="D226" t="s">
        <v>157</v>
      </c>
      <c r="E226" t="s">
        <v>93</v>
      </c>
      <c r="F226">
        <v>1330281</v>
      </c>
      <c r="G226">
        <v>1330.2809999999999</v>
      </c>
      <c r="H226" t="s">
        <v>14</v>
      </c>
      <c r="I226">
        <v>1.07</v>
      </c>
      <c r="J226">
        <v>1110</v>
      </c>
      <c r="K226" s="2">
        <f>Tabela23[[#This Row],[ICMS]]*Tabela23[[#This Row],[Valor Carga]]</f>
        <v>1187.7</v>
      </c>
      <c r="L226" t="str">
        <f>Tabela23[[#This Row],[Mercado Estado]]&amp;Tabela23[[#This Row],[Estado Silo]]</f>
        <v>SCMS</v>
      </c>
    </row>
    <row r="227" spans="1:12" x14ac:dyDescent="0.25">
      <c r="A227" t="s">
        <v>151</v>
      </c>
      <c r="B227">
        <v>1</v>
      </c>
      <c r="C227">
        <v>809562</v>
      </c>
      <c r="D227" t="s">
        <v>157</v>
      </c>
      <c r="E227" t="s">
        <v>85</v>
      </c>
      <c r="F227">
        <v>1658604</v>
      </c>
      <c r="G227">
        <v>1658.604</v>
      </c>
      <c r="H227" t="s">
        <v>11</v>
      </c>
      <c r="I227">
        <v>1.07</v>
      </c>
      <c r="J227">
        <v>1110</v>
      </c>
      <c r="K227" s="2">
        <f>Tabela23[[#This Row],[ICMS]]*Tabela23[[#This Row],[Valor Carga]]</f>
        <v>1187.7</v>
      </c>
      <c r="L227" t="str">
        <f>Tabela23[[#This Row],[Mercado Estado]]&amp;Tabela23[[#This Row],[Estado Silo]]</f>
        <v>SCGO</v>
      </c>
    </row>
    <row r="228" spans="1:12" x14ac:dyDescent="0.25">
      <c r="A228" t="s">
        <v>151</v>
      </c>
      <c r="B228">
        <v>1</v>
      </c>
      <c r="C228">
        <v>809562</v>
      </c>
      <c r="D228" t="s">
        <v>157</v>
      </c>
      <c r="E228" t="s">
        <v>86</v>
      </c>
      <c r="F228">
        <v>1658185</v>
      </c>
      <c r="G228">
        <v>1658.1849999999999</v>
      </c>
      <c r="H228" t="s">
        <v>11</v>
      </c>
      <c r="I228">
        <v>1.07</v>
      </c>
      <c r="J228">
        <v>1110</v>
      </c>
      <c r="K228" s="2">
        <f>Tabela23[[#This Row],[ICMS]]*Tabela23[[#This Row],[Valor Carga]]</f>
        <v>1187.7</v>
      </c>
      <c r="L228" t="str">
        <f>Tabela23[[#This Row],[Mercado Estado]]&amp;Tabela23[[#This Row],[Estado Silo]]</f>
        <v>SCGO</v>
      </c>
    </row>
    <row r="229" spans="1:12" x14ac:dyDescent="0.25">
      <c r="A229" t="s">
        <v>151</v>
      </c>
      <c r="B229">
        <v>1</v>
      </c>
      <c r="C229">
        <v>809562</v>
      </c>
      <c r="D229" t="s">
        <v>157</v>
      </c>
      <c r="E229" t="s">
        <v>87</v>
      </c>
      <c r="F229">
        <v>1655226</v>
      </c>
      <c r="G229">
        <v>1655.2260000000001</v>
      </c>
      <c r="H229" t="s">
        <v>11</v>
      </c>
      <c r="I229">
        <v>1.07</v>
      </c>
      <c r="J229">
        <v>1110</v>
      </c>
      <c r="K229" s="2">
        <f>Tabela23[[#This Row],[ICMS]]*Tabela23[[#This Row],[Valor Carga]]</f>
        <v>1187.7</v>
      </c>
      <c r="L229" t="str">
        <f>Tabela23[[#This Row],[Mercado Estado]]&amp;Tabela23[[#This Row],[Estado Silo]]</f>
        <v>SCGO</v>
      </c>
    </row>
    <row r="230" spans="1:12" x14ac:dyDescent="0.25">
      <c r="A230" t="s">
        <v>151</v>
      </c>
      <c r="B230">
        <v>1</v>
      </c>
      <c r="C230">
        <v>809562</v>
      </c>
      <c r="D230" t="s">
        <v>157</v>
      </c>
      <c r="E230" t="s">
        <v>94</v>
      </c>
      <c r="F230">
        <v>1387613</v>
      </c>
      <c r="G230">
        <v>1387.6130000000001</v>
      </c>
      <c r="H230" t="s">
        <v>14</v>
      </c>
      <c r="I230">
        <v>1.07</v>
      </c>
      <c r="J230">
        <v>1110</v>
      </c>
      <c r="K230" s="2">
        <f>Tabela23[[#This Row],[ICMS]]*Tabela23[[#This Row],[Valor Carga]]</f>
        <v>1187.7</v>
      </c>
      <c r="L230" t="str">
        <f>Tabela23[[#This Row],[Mercado Estado]]&amp;Tabela23[[#This Row],[Estado Silo]]</f>
        <v>SCMS</v>
      </c>
    </row>
    <row r="231" spans="1:12" x14ac:dyDescent="0.25">
      <c r="A231" t="s">
        <v>151</v>
      </c>
      <c r="B231">
        <v>1</v>
      </c>
      <c r="C231">
        <v>809562</v>
      </c>
      <c r="D231" t="s">
        <v>157</v>
      </c>
      <c r="E231" t="s">
        <v>95</v>
      </c>
      <c r="F231">
        <v>1443867</v>
      </c>
      <c r="G231">
        <v>1443.867</v>
      </c>
      <c r="H231" t="s">
        <v>14</v>
      </c>
      <c r="I231">
        <v>1.07</v>
      </c>
      <c r="J231">
        <v>1110</v>
      </c>
      <c r="K231" s="2">
        <f>Tabela23[[#This Row],[ICMS]]*Tabela23[[#This Row],[Valor Carga]]</f>
        <v>1187.7</v>
      </c>
      <c r="L231" t="str">
        <f>Tabela23[[#This Row],[Mercado Estado]]&amp;Tabela23[[#This Row],[Estado Silo]]</f>
        <v>SCMS</v>
      </c>
    </row>
    <row r="232" spans="1:12" x14ac:dyDescent="0.25">
      <c r="A232" t="s">
        <v>151</v>
      </c>
      <c r="B232">
        <v>1</v>
      </c>
      <c r="C232">
        <v>809562</v>
      </c>
      <c r="D232" t="s">
        <v>157</v>
      </c>
      <c r="E232" t="s">
        <v>96</v>
      </c>
      <c r="F232">
        <v>1416500</v>
      </c>
      <c r="G232">
        <v>1416.5</v>
      </c>
      <c r="H232" t="s">
        <v>14</v>
      </c>
      <c r="I232">
        <v>1.07</v>
      </c>
      <c r="J232">
        <v>1110</v>
      </c>
      <c r="K232" s="2">
        <f>Tabela23[[#This Row],[ICMS]]*Tabela23[[#This Row],[Valor Carga]]</f>
        <v>1187.7</v>
      </c>
      <c r="L232" t="str">
        <f>Tabela23[[#This Row],[Mercado Estado]]&amp;Tabela23[[#This Row],[Estado Silo]]</f>
        <v>SCMS</v>
      </c>
    </row>
    <row r="233" spans="1:12" x14ac:dyDescent="0.25">
      <c r="A233" t="s">
        <v>151</v>
      </c>
      <c r="B233">
        <v>1</v>
      </c>
      <c r="C233">
        <v>809562</v>
      </c>
      <c r="D233" t="s">
        <v>157</v>
      </c>
      <c r="E233" t="s">
        <v>76</v>
      </c>
      <c r="F233">
        <v>2401455</v>
      </c>
      <c r="G233">
        <v>2401.4549999999999</v>
      </c>
      <c r="H233" t="s">
        <v>5</v>
      </c>
      <c r="I233">
        <v>1.07</v>
      </c>
      <c r="J233">
        <v>1110</v>
      </c>
      <c r="K233" s="2">
        <f>Tabela23[[#This Row],[ICMS]]*Tabela23[[#This Row],[Valor Carga]]</f>
        <v>1187.7</v>
      </c>
      <c r="L233" t="str">
        <f>Tabela23[[#This Row],[Mercado Estado]]&amp;Tabela23[[#This Row],[Estado Silo]]</f>
        <v>SCMT</v>
      </c>
    </row>
    <row r="234" spans="1:12" x14ac:dyDescent="0.25">
      <c r="A234" t="s">
        <v>151</v>
      </c>
      <c r="B234">
        <v>1</v>
      </c>
      <c r="C234">
        <v>809562</v>
      </c>
      <c r="D234" t="s">
        <v>157</v>
      </c>
      <c r="E234" t="s">
        <v>77</v>
      </c>
      <c r="F234">
        <v>2403446</v>
      </c>
      <c r="G234">
        <v>2403.4459999999999</v>
      </c>
      <c r="H234" t="s">
        <v>5</v>
      </c>
      <c r="I234">
        <v>1.07</v>
      </c>
      <c r="J234">
        <v>1110</v>
      </c>
      <c r="K234" s="2">
        <f>Tabela23[[#This Row],[ICMS]]*Tabela23[[#This Row],[Valor Carga]]</f>
        <v>1187.7</v>
      </c>
      <c r="L234" t="str">
        <f>Tabela23[[#This Row],[Mercado Estado]]&amp;Tabela23[[#This Row],[Estado Silo]]</f>
        <v>SCMT</v>
      </c>
    </row>
    <row r="235" spans="1:12" x14ac:dyDescent="0.25">
      <c r="A235" t="s">
        <v>151</v>
      </c>
      <c r="B235">
        <v>1</v>
      </c>
      <c r="C235">
        <v>809562</v>
      </c>
      <c r="D235" t="s">
        <v>157</v>
      </c>
      <c r="E235" t="s">
        <v>78</v>
      </c>
      <c r="F235">
        <v>2408988</v>
      </c>
      <c r="G235">
        <v>2408.9879999999998</v>
      </c>
      <c r="H235" t="s">
        <v>5</v>
      </c>
      <c r="I235">
        <v>1.07</v>
      </c>
      <c r="J235">
        <v>1110</v>
      </c>
      <c r="K235" s="2">
        <f>Tabela23[[#This Row],[ICMS]]*Tabela23[[#This Row],[Valor Carga]]</f>
        <v>1187.7</v>
      </c>
      <c r="L235" t="str">
        <f>Tabela23[[#This Row],[Mercado Estado]]&amp;Tabela23[[#This Row],[Estado Silo]]</f>
        <v>SCMT</v>
      </c>
    </row>
    <row r="236" spans="1:12" x14ac:dyDescent="0.25">
      <c r="A236" t="s">
        <v>151</v>
      </c>
      <c r="B236">
        <v>1</v>
      </c>
      <c r="C236">
        <v>809562</v>
      </c>
      <c r="D236" t="s">
        <v>157</v>
      </c>
      <c r="E236" t="s">
        <v>79</v>
      </c>
      <c r="F236">
        <v>2448523</v>
      </c>
      <c r="G236">
        <v>2448.5230000000001</v>
      </c>
      <c r="H236" t="s">
        <v>5</v>
      </c>
      <c r="I236">
        <v>1.07</v>
      </c>
      <c r="J236">
        <v>1110</v>
      </c>
      <c r="K236" s="2">
        <f>Tabela23[[#This Row],[ICMS]]*Tabela23[[#This Row],[Valor Carga]]</f>
        <v>1187.7</v>
      </c>
      <c r="L236" t="str">
        <f>Tabela23[[#This Row],[Mercado Estado]]&amp;Tabela23[[#This Row],[Estado Silo]]</f>
        <v>SCMT</v>
      </c>
    </row>
    <row r="237" spans="1:12" x14ac:dyDescent="0.25">
      <c r="A237" t="s">
        <v>151</v>
      </c>
      <c r="B237">
        <v>1</v>
      </c>
      <c r="C237">
        <v>809562</v>
      </c>
      <c r="D237" t="s">
        <v>157</v>
      </c>
      <c r="E237" t="s">
        <v>80</v>
      </c>
      <c r="F237">
        <v>2419093</v>
      </c>
      <c r="G237">
        <v>2419.0929999999998</v>
      </c>
      <c r="H237" t="s">
        <v>5</v>
      </c>
      <c r="I237">
        <v>1.07</v>
      </c>
      <c r="J237">
        <v>1110</v>
      </c>
      <c r="K237" s="2">
        <f>Tabela23[[#This Row],[ICMS]]*Tabela23[[#This Row],[Valor Carga]]</f>
        <v>1187.7</v>
      </c>
      <c r="L237" t="str">
        <f>Tabela23[[#This Row],[Mercado Estado]]&amp;Tabela23[[#This Row],[Estado Silo]]</f>
        <v>SCMT</v>
      </c>
    </row>
    <row r="238" spans="1:12" x14ac:dyDescent="0.25">
      <c r="A238" t="s">
        <v>151</v>
      </c>
      <c r="B238">
        <v>1</v>
      </c>
      <c r="C238">
        <v>809562</v>
      </c>
      <c r="D238" t="s">
        <v>157</v>
      </c>
      <c r="E238" t="s">
        <v>81</v>
      </c>
      <c r="F238">
        <v>2454274</v>
      </c>
      <c r="G238">
        <v>2454.2739999999999</v>
      </c>
      <c r="H238" t="s">
        <v>5</v>
      </c>
      <c r="I238">
        <v>1.07</v>
      </c>
      <c r="J238">
        <v>1110</v>
      </c>
      <c r="K238" s="2">
        <f>Tabela23[[#This Row],[ICMS]]*Tabela23[[#This Row],[Valor Carga]]</f>
        <v>1187.7</v>
      </c>
      <c r="L238" t="str">
        <f>Tabela23[[#This Row],[Mercado Estado]]&amp;Tabela23[[#This Row],[Estado Silo]]</f>
        <v>SCMT</v>
      </c>
    </row>
    <row r="239" spans="1:12" x14ac:dyDescent="0.25">
      <c r="A239" t="s">
        <v>151</v>
      </c>
      <c r="B239">
        <v>1</v>
      </c>
      <c r="C239">
        <v>809562</v>
      </c>
      <c r="D239" t="s">
        <v>157</v>
      </c>
      <c r="E239" t="s">
        <v>97</v>
      </c>
      <c r="F239">
        <v>1541025</v>
      </c>
      <c r="G239">
        <v>1541.0250000000001</v>
      </c>
      <c r="H239" t="s">
        <v>17</v>
      </c>
      <c r="I239">
        <v>1.1200000000000001</v>
      </c>
      <c r="J239">
        <v>1110</v>
      </c>
      <c r="K239" s="2">
        <f>Tabela23[[#This Row],[ICMS]]*Tabela23[[#This Row],[Valor Carga]]</f>
        <v>1243.2</v>
      </c>
      <c r="L239" t="str">
        <f>Tabela23[[#This Row],[Mercado Estado]]&amp;Tabela23[[#This Row],[Estado Silo]]</f>
        <v>SCMG</v>
      </c>
    </row>
    <row r="240" spans="1:12" x14ac:dyDescent="0.25">
      <c r="A240" t="s">
        <v>151</v>
      </c>
      <c r="B240">
        <v>1</v>
      </c>
      <c r="C240">
        <v>809562</v>
      </c>
      <c r="D240" t="s">
        <v>157</v>
      </c>
      <c r="E240" t="s">
        <v>98</v>
      </c>
      <c r="F240">
        <v>1530919</v>
      </c>
      <c r="G240">
        <v>1530.9190000000001</v>
      </c>
      <c r="H240" t="s">
        <v>17</v>
      </c>
      <c r="I240">
        <v>1.1200000000000001</v>
      </c>
      <c r="J240">
        <v>1110</v>
      </c>
      <c r="K240" s="2">
        <f>Tabela23[[#This Row],[ICMS]]*Tabela23[[#This Row],[Valor Carga]]</f>
        <v>1243.2</v>
      </c>
      <c r="L240" t="str">
        <f>Tabela23[[#This Row],[Mercado Estado]]&amp;Tabela23[[#This Row],[Estado Silo]]</f>
        <v>SCMG</v>
      </c>
    </row>
    <row r="241" spans="1:12" x14ac:dyDescent="0.25">
      <c r="A241" t="s">
        <v>151</v>
      </c>
      <c r="B241">
        <v>1</v>
      </c>
      <c r="C241">
        <v>809562</v>
      </c>
      <c r="D241" t="s">
        <v>157</v>
      </c>
      <c r="E241" t="s">
        <v>99</v>
      </c>
      <c r="F241">
        <v>1568563</v>
      </c>
      <c r="G241">
        <v>1568.5630000000001</v>
      </c>
      <c r="H241" t="s">
        <v>17</v>
      </c>
      <c r="I241">
        <v>1.1200000000000001</v>
      </c>
      <c r="J241">
        <v>1110</v>
      </c>
      <c r="K241" s="2">
        <f>Tabela23[[#This Row],[ICMS]]*Tabela23[[#This Row],[Valor Carga]]</f>
        <v>1243.2</v>
      </c>
      <c r="L241" t="str">
        <f>Tabela23[[#This Row],[Mercado Estado]]&amp;Tabela23[[#This Row],[Estado Silo]]</f>
        <v>SCMG</v>
      </c>
    </row>
    <row r="242" spans="1:12" x14ac:dyDescent="0.25">
      <c r="A242" t="s">
        <v>151</v>
      </c>
      <c r="B242">
        <v>1</v>
      </c>
      <c r="C242">
        <v>809562</v>
      </c>
      <c r="D242" t="s">
        <v>157</v>
      </c>
      <c r="E242" t="s">
        <v>88</v>
      </c>
      <c r="F242">
        <v>1643087</v>
      </c>
      <c r="G242">
        <v>1643.087</v>
      </c>
      <c r="H242" t="s">
        <v>11</v>
      </c>
      <c r="I242">
        <v>1.07</v>
      </c>
      <c r="J242">
        <v>1110</v>
      </c>
      <c r="K242" s="2">
        <f>Tabela23[[#This Row],[ICMS]]*Tabela23[[#This Row],[Valor Carga]]</f>
        <v>1187.7</v>
      </c>
      <c r="L242" t="str">
        <f>Tabela23[[#This Row],[Mercado Estado]]&amp;Tabela23[[#This Row],[Estado Silo]]</f>
        <v>SCGO</v>
      </c>
    </row>
    <row r="243" spans="1:12" x14ac:dyDescent="0.25">
      <c r="A243" t="s">
        <v>151</v>
      </c>
      <c r="B243">
        <v>1</v>
      </c>
      <c r="C243">
        <v>809562</v>
      </c>
      <c r="D243" t="s">
        <v>157</v>
      </c>
      <c r="E243" t="s">
        <v>89</v>
      </c>
      <c r="F243">
        <v>1642518</v>
      </c>
      <c r="G243">
        <v>1642.518</v>
      </c>
      <c r="H243" t="s">
        <v>11</v>
      </c>
      <c r="I243">
        <v>1.07</v>
      </c>
      <c r="J243">
        <v>1110</v>
      </c>
      <c r="K243" s="2">
        <f>Tabela23[[#This Row],[ICMS]]*Tabela23[[#This Row],[Valor Carga]]</f>
        <v>1187.7</v>
      </c>
      <c r="L243" t="str">
        <f>Tabela23[[#This Row],[Mercado Estado]]&amp;Tabela23[[#This Row],[Estado Silo]]</f>
        <v>SCGO</v>
      </c>
    </row>
    <row r="244" spans="1:12" x14ac:dyDescent="0.25">
      <c r="A244" t="s">
        <v>151</v>
      </c>
      <c r="B244">
        <v>1</v>
      </c>
      <c r="C244">
        <v>809562</v>
      </c>
      <c r="D244" t="s">
        <v>157</v>
      </c>
      <c r="E244" t="s">
        <v>90</v>
      </c>
      <c r="F244">
        <v>1738912</v>
      </c>
      <c r="G244">
        <v>1738.912</v>
      </c>
      <c r="H244" t="s">
        <v>11</v>
      </c>
      <c r="I244">
        <v>1.07</v>
      </c>
      <c r="J244">
        <v>1110</v>
      </c>
      <c r="K244" s="2">
        <f>Tabela23[[#This Row],[ICMS]]*Tabela23[[#This Row],[Valor Carga]]</f>
        <v>1187.7</v>
      </c>
      <c r="L244" t="str">
        <f>Tabela23[[#This Row],[Mercado Estado]]&amp;Tabela23[[#This Row],[Estado Silo]]</f>
        <v>SCGO</v>
      </c>
    </row>
    <row r="245" spans="1:12" x14ac:dyDescent="0.25">
      <c r="A245" t="s">
        <v>151</v>
      </c>
      <c r="B245">
        <v>1</v>
      </c>
      <c r="C245">
        <v>809562</v>
      </c>
      <c r="D245" t="s">
        <v>157</v>
      </c>
      <c r="E245" t="s">
        <v>82</v>
      </c>
      <c r="F245">
        <v>2539260</v>
      </c>
      <c r="G245">
        <v>2539.2600000000002</v>
      </c>
      <c r="H245" t="s">
        <v>5</v>
      </c>
      <c r="I245">
        <v>1.07</v>
      </c>
      <c r="J245">
        <v>1110</v>
      </c>
      <c r="K245" s="2">
        <f>Tabela23[[#This Row],[ICMS]]*Tabela23[[#This Row],[Valor Carga]]</f>
        <v>1187.7</v>
      </c>
      <c r="L245" t="str">
        <f>Tabela23[[#This Row],[Mercado Estado]]&amp;Tabela23[[#This Row],[Estado Silo]]</f>
        <v>SCMT</v>
      </c>
    </row>
    <row r="246" spans="1:12" x14ac:dyDescent="0.25">
      <c r="A246" t="s">
        <v>151</v>
      </c>
      <c r="B246">
        <v>1</v>
      </c>
      <c r="C246">
        <v>809562</v>
      </c>
      <c r="D246" t="s">
        <v>157</v>
      </c>
      <c r="E246" t="s">
        <v>83</v>
      </c>
      <c r="F246">
        <v>2510801</v>
      </c>
      <c r="G246">
        <v>2510.8009999999999</v>
      </c>
      <c r="H246" t="s">
        <v>5</v>
      </c>
      <c r="I246">
        <v>1.07</v>
      </c>
      <c r="J246">
        <v>1110</v>
      </c>
      <c r="K246" s="2">
        <f>Tabela23[[#This Row],[ICMS]]*Tabela23[[#This Row],[Valor Carga]]</f>
        <v>1187.7</v>
      </c>
      <c r="L246" t="str">
        <f>Tabela23[[#This Row],[Mercado Estado]]&amp;Tabela23[[#This Row],[Estado Silo]]</f>
        <v>SCMT</v>
      </c>
    </row>
    <row r="247" spans="1:12" x14ac:dyDescent="0.25">
      <c r="A247" t="s">
        <v>151</v>
      </c>
      <c r="B247">
        <v>1</v>
      </c>
      <c r="C247">
        <v>809562</v>
      </c>
      <c r="D247" t="s">
        <v>157</v>
      </c>
      <c r="E247" t="s">
        <v>84</v>
      </c>
      <c r="F247">
        <v>2540946</v>
      </c>
      <c r="G247">
        <v>2540.9459999999999</v>
      </c>
      <c r="H247" t="s">
        <v>5</v>
      </c>
      <c r="I247">
        <v>1.07</v>
      </c>
      <c r="J247">
        <v>1110</v>
      </c>
      <c r="K247" s="2">
        <f>Tabela23[[#This Row],[ICMS]]*Tabela23[[#This Row],[Valor Carga]]</f>
        <v>1187.7</v>
      </c>
      <c r="L247" t="str">
        <f>Tabela23[[#This Row],[Mercado Estado]]&amp;Tabela23[[#This Row],[Estado Silo]]</f>
        <v>SCMT</v>
      </c>
    </row>
    <row r="248" spans="1:12" x14ac:dyDescent="0.25">
      <c r="A248" t="s">
        <v>151</v>
      </c>
      <c r="B248">
        <v>1</v>
      </c>
      <c r="C248">
        <v>809562</v>
      </c>
      <c r="D248" t="s">
        <v>157</v>
      </c>
      <c r="E248" t="s">
        <v>106</v>
      </c>
      <c r="F248">
        <v>857329</v>
      </c>
      <c r="G248">
        <v>857.32899999999995</v>
      </c>
      <c r="H248" t="s">
        <v>20</v>
      </c>
      <c r="I248">
        <v>1.1200000000000001</v>
      </c>
      <c r="J248">
        <v>1110</v>
      </c>
      <c r="K248" s="2">
        <f>Tabela23[[#This Row],[ICMS]]*Tabela23[[#This Row],[Valor Carga]]</f>
        <v>1243.2</v>
      </c>
      <c r="L248" t="str">
        <f>Tabela23[[#This Row],[Mercado Estado]]&amp;Tabela23[[#This Row],[Estado Silo]]</f>
        <v>SCPR</v>
      </c>
    </row>
    <row r="249" spans="1:12" x14ac:dyDescent="0.25">
      <c r="A249" t="s">
        <v>151</v>
      </c>
      <c r="B249">
        <v>1</v>
      </c>
      <c r="C249">
        <v>809562</v>
      </c>
      <c r="D249" t="s">
        <v>157</v>
      </c>
      <c r="E249" t="s">
        <v>107</v>
      </c>
      <c r="F249">
        <v>862807</v>
      </c>
      <c r="G249">
        <v>862.80700000000002</v>
      </c>
      <c r="H249" t="s">
        <v>20</v>
      </c>
      <c r="I249">
        <v>1.1200000000000001</v>
      </c>
      <c r="J249">
        <v>1110</v>
      </c>
      <c r="K249" s="2">
        <f>Tabela23[[#This Row],[ICMS]]*Tabela23[[#This Row],[Valor Carga]]</f>
        <v>1243.2</v>
      </c>
      <c r="L249" t="str">
        <f>Tabela23[[#This Row],[Mercado Estado]]&amp;Tabela23[[#This Row],[Estado Silo]]</f>
        <v>SCPR</v>
      </c>
    </row>
    <row r="250" spans="1:12" x14ac:dyDescent="0.25">
      <c r="A250" t="s">
        <v>151</v>
      </c>
      <c r="B250">
        <v>1</v>
      </c>
      <c r="C250">
        <v>809562</v>
      </c>
      <c r="D250" t="s">
        <v>157</v>
      </c>
      <c r="E250" t="s">
        <v>108</v>
      </c>
      <c r="F250">
        <v>868713</v>
      </c>
      <c r="G250">
        <v>868.71299999999997</v>
      </c>
      <c r="H250" t="s">
        <v>20</v>
      </c>
      <c r="I250">
        <v>1.1200000000000001</v>
      </c>
      <c r="J250">
        <v>1110</v>
      </c>
      <c r="K250" s="2">
        <f>Tabela23[[#This Row],[ICMS]]*Tabela23[[#This Row],[Valor Carga]]</f>
        <v>1243.2</v>
      </c>
      <c r="L250" t="str">
        <f>Tabela23[[#This Row],[Mercado Estado]]&amp;Tabela23[[#This Row],[Estado Silo]]</f>
        <v>SCPR</v>
      </c>
    </row>
    <row r="251" spans="1:12" x14ac:dyDescent="0.25">
      <c r="A251" t="s">
        <v>151</v>
      </c>
      <c r="B251">
        <v>1</v>
      </c>
      <c r="C251">
        <v>809562</v>
      </c>
      <c r="D251" t="s">
        <v>157</v>
      </c>
      <c r="E251" t="s">
        <v>100</v>
      </c>
      <c r="F251">
        <v>1446199</v>
      </c>
      <c r="G251">
        <v>1446.1990000000001</v>
      </c>
      <c r="H251" t="s">
        <v>17</v>
      </c>
      <c r="I251">
        <v>1.1200000000000001</v>
      </c>
      <c r="J251">
        <v>1110</v>
      </c>
      <c r="K251" s="2">
        <f>Tabela23[[#This Row],[ICMS]]*Tabela23[[#This Row],[Valor Carga]]</f>
        <v>1243.2</v>
      </c>
      <c r="L251" t="str">
        <f>Tabela23[[#This Row],[Mercado Estado]]&amp;Tabela23[[#This Row],[Estado Silo]]</f>
        <v>SCMG</v>
      </c>
    </row>
    <row r="252" spans="1:12" x14ac:dyDescent="0.25">
      <c r="A252" t="s">
        <v>151</v>
      </c>
      <c r="B252">
        <v>1</v>
      </c>
      <c r="C252">
        <v>809562</v>
      </c>
      <c r="D252" t="s">
        <v>157</v>
      </c>
      <c r="E252" t="s">
        <v>101</v>
      </c>
      <c r="F252">
        <v>1445785</v>
      </c>
      <c r="G252">
        <v>1445.7850000000001</v>
      </c>
      <c r="H252" t="s">
        <v>17</v>
      </c>
      <c r="I252">
        <v>1.1200000000000001</v>
      </c>
      <c r="J252">
        <v>1110</v>
      </c>
      <c r="K252" s="2">
        <f>Tabela23[[#This Row],[ICMS]]*Tabela23[[#This Row],[Valor Carga]]</f>
        <v>1243.2</v>
      </c>
      <c r="L252" t="str">
        <f>Tabela23[[#This Row],[Mercado Estado]]&amp;Tabela23[[#This Row],[Estado Silo]]</f>
        <v>SCMG</v>
      </c>
    </row>
    <row r="253" spans="1:12" x14ac:dyDescent="0.25">
      <c r="A253" t="s">
        <v>151</v>
      </c>
      <c r="B253">
        <v>1</v>
      </c>
      <c r="C253">
        <v>809562</v>
      </c>
      <c r="D253" t="s">
        <v>157</v>
      </c>
      <c r="E253" t="s">
        <v>102</v>
      </c>
      <c r="F253">
        <v>1445046</v>
      </c>
      <c r="G253">
        <v>1445.046</v>
      </c>
      <c r="H253" t="s">
        <v>17</v>
      </c>
      <c r="I253">
        <v>1.1200000000000001</v>
      </c>
      <c r="J253">
        <v>1110</v>
      </c>
      <c r="K253" s="2">
        <f>Tabela23[[#This Row],[ICMS]]*Tabela23[[#This Row],[Valor Carga]]</f>
        <v>1243.2</v>
      </c>
      <c r="L253" t="str">
        <f>Tabela23[[#This Row],[Mercado Estado]]&amp;Tabela23[[#This Row],[Estado Silo]]</f>
        <v>SCMG</v>
      </c>
    </row>
    <row r="254" spans="1:12" x14ac:dyDescent="0.25">
      <c r="A254" t="s">
        <v>71</v>
      </c>
      <c r="B254">
        <v>1</v>
      </c>
      <c r="C254">
        <v>1058191</v>
      </c>
      <c r="D254" t="s">
        <v>137</v>
      </c>
      <c r="E254" t="s">
        <v>73</v>
      </c>
      <c r="F254">
        <v>1846993</v>
      </c>
      <c r="G254">
        <v>1846.9929999999999</v>
      </c>
      <c r="H254" t="s">
        <v>5</v>
      </c>
      <c r="I254">
        <v>1.07</v>
      </c>
      <c r="J254">
        <v>1110</v>
      </c>
      <c r="K254" s="2">
        <f>Tabela23[[#This Row],[ICMS]]*Tabela23[[#This Row],[Valor Carga]]</f>
        <v>1187.7</v>
      </c>
      <c r="L254" t="str">
        <f>Tabela23[[#This Row],[Mercado Estado]]&amp;Tabela23[[#This Row],[Estado Silo]]</f>
        <v>SPMT</v>
      </c>
    </row>
    <row r="255" spans="1:12" x14ac:dyDescent="0.25">
      <c r="A255" t="s">
        <v>71</v>
      </c>
      <c r="B255">
        <v>1</v>
      </c>
      <c r="C255">
        <v>1058191</v>
      </c>
      <c r="D255" t="s">
        <v>137</v>
      </c>
      <c r="E255" t="s">
        <v>74</v>
      </c>
      <c r="F255">
        <v>1921546</v>
      </c>
      <c r="G255">
        <v>1921.546</v>
      </c>
      <c r="H255" t="s">
        <v>5</v>
      </c>
      <c r="I255">
        <v>1.07</v>
      </c>
      <c r="J255">
        <v>1110</v>
      </c>
      <c r="K255" s="2">
        <f>Tabela23[[#This Row],[ICMS]]*Tabela23[[#This Row],[Valor Carga]]</f>
        <v>1187.7</v>
      </c>
      <c r="L255" t="str">
        <f>Tabela23[[#This Row],[Mercado Estado]]&amp;Tabela23[[#This Row],[Estado Silo]]</f>
        <v>SPMT</v>
      </c>
    </row>
    <row r="256" spans="1:12" x14ac:dyDescent="0.25">
      <c r="A256" t="s">
        <v>71</v>
      </c>
      <c r="B256">
        <v>1</v>
      </c>
      <c r="C256">
        <v>1058191</v>
      </c>
      <c r="D256" t="s">
        <v>137</v>
      </c>
      <c r="E256" t="s">
        <v>75</v>
      </c>
      <c r="F256">
        <v>1846814</v>
      </c>
      <c r="G256">
        <v>1846.8140000000001</v>
      </c>
      <c r="H256" t="s">
        <v>5</v>
      </c>
      <c r="I256">
        <v>1.07</v>
      </c>
      <c r="J256">
        <v>1110</v>
      </c>
      <c r="K256" s="2">
        <f>Tabela23[[#This Row],[ICMS]]*Tabela23[[#This Row],[Valor Carga]]</f>
        <v>1187.7</v>
      </c>
      <c r="L256" t="str">
        <f>Tabela23[[#This Row],[Mercado Estado]]&amp;Tabela23[[#This Row],[Estado Silo]]</f>
        <v>SPMT</v>
      </c>
    </row>
    <row r="257" spans="1:12" x14ac:dyDescent="0.25">
      <c r="A257" t="s">
        <v>71</v>
      </c>
      <c r="B257">
        <v>1</v>
      </c>
      <c r="C257">
        <v>1058191</v>
      </c>
      <c r="D257" t="s">
        <v>137</v>
      </c>
      <c r="E257" t="s">
        <v>103</v>
      </c>
      <c r="F257">
        <v>924572</v>
      </c>
      <c r="G257">
        <v>924.572</v>
      </c>
      <c r="H257" t="s">
        <v>20</v>
      </c>
      <c r="I257">
        <v>1.1200000000000001</v>
      </c>
      <c r="J257">
        <v>1110</v>
      </c>
      <c r="K257" s="2">
        <f>Tabela23[[#This Row],[ICMS]]*Tabela23[[#This Row],[Valor Carga]]</f>
        <v>1243.2</v>
      </c>
      <c r="L257" t="str">
        <f>Tabela23[[#This Row],[Mercado Estado]]&amp;Tabela23[[#This Row],[Estado Silo]]</f>
        <v>SPPR</v>
      </c>
    </row>
    <row r="258" spans="1:12" x14ac:dyDescent="0.25">
      <c r="A258" t="s">
        <v>71</v>
      </c>
      <c r="B258">
        <v>1</v>
      </c>
      <c r="C258">
        <v>1058191</v>
      </c>
      <c r="D258" t="s">
        <v>137</v>
      </c>
      <c r="E258" t="s">
        <v>104</v>
      </c>
      <c r="F258">
        <v>923162</v>
      </c>
      <c r="G258">
        <v>923.16200000000003</v>
      </c>
      <c r="H258" t="s">
        <v>20</v>
      </c>
      <c r="I258">
        <v>1.1200000000000001</v>
      </c>
      <c r="J258">
        <v>1110</v>
      </c>
      <c r="K258" s="2">
        <f>Tabela23[[#This Row],[ICMS]]*Tabela23[[#This Row],[Valor Carga]]</f>
        <v>1243.2</v>
      </c>
      <c r="L258" t="str">
        <f>Tabela23[[#This Row],[Mercado Estado]]&amp;Tabela23[[#This Row],[Estado Silo]]</f>
        <v>SPPR</v>
      </c>
    </row>
    <row r="259" spans="1:12" x14ac:dyDescent="0.25">
      <c r="A259" t="s">
        <v>71</v>
      </c>
      <c r="B259">
        <v>1</v>
      </c>
      <c r="C259">
        <v>1058191</v>
      </c>
      <c r="D259" t="s">
        <v>137</v>
      </c>
      <c r="E259" t="s">
        <v>105</v>
      </c>
      <c r="F259">
        <v>920896</v>
      </c>
      <c r="G259">
        <v>920.89599999999996</v>
      </c>
      <c r="H259" t="s">
        <v>20</v>
      </c>
      <c r="I259">
        <v>1.1200000000000001</v>
      </c>
      <c r="J259">
        <v>1110</v>
      </c>
      <c r="K259" s="2">
        <f>Tabela23[[#This Row],[ICMS]]*Tabela23[[#This Row],[Valor Carga]]</f>
        <v>1243.2</v>
      </c>
      <c r="L259" t="str">
        <f>Tabela23[[#This Row],[Mercado Estado]]&amp;Tabela23[[#This Row],[Estado Silo]]</f>
        <v>SPPR</v>
      </c>
    </row>
    <row r="260" spans="1:12" x14ac:dyDescent="0.25">
      <c r="A260" t="s">
        <v>71</v>
      </c>
      <c r="B260">
        <v>1</v>
      </c>
      <c r="C260">
        <v>1058191</v>
      </c>
      <c r="D260" t="s">
        <v>137</v>
      </c>
      <c r="E260" t="s">
        <v>91</v>
      </c>
      <c r="F260">
        <v>1011787</v>
      </c>
      <c r="G260">
        <v>1011.787</v>
      </c>
      <c r="H260" t="s">
        <v>14</v>
      </c>
      <c r="I260">
        <v>1.07</v>
      </c>
      <c r="J260">
        <v>1110</v>
      </c>
      <c r="K260" s="2">
        <f>Tabela23[[#This Row],[ICMS]]*Tabela23[[#This Row],[Valor Carga]]</f>
        <v>1187.7</v>
      </c>
      <c r="L260" t="str">
        <f>Tabela23[[#This Row],[Mercado Estado]]&amp;Tabela23[[#This Row],[Estado Silo]]</f>
        <v>SPMS</v>
      </c>
    </row>
    <row r="261" spans="1:12" x14ac:dyDescent="0.25">
      <c r="A261" t="s">
        <v>71</v>
      </c>
      <c r="B261">
        <v>1</v>
      </c>
      <c r="C261">
        <v>1058191</v>
      </c>
      <c r="D261" t="s">
        <v>137</v>
      </c>
      <c r="E261" t="s">
        <v>92</v>
      </c>
      <c r="F261">
        <v>989019</v>
      </c>
      <c r="G261">
        <v>989.01900000000001</v>
      </c>
      <c r="H261" t="s">
        <v>14</v>
      </c>
      <c r="I261">
        <v>1.07</v>
      </c>
      <c r="J261">
        <v>1110</v>
      </c>
      <c r="K261" s="2">
        <f>Tabela23[[#This Row],[ICMS]]*Tabela23[[#This Row],[Valor Carga]]</f>
        <v>1187.7</v>
      </c>
      <c r="L261" t="str">
        <f>Tabela23[[#This Row],[Mercado Estado]]&amp;Tabela23[[#This Row],[Estado Silo]]</f>
        <v>SPMS</v>
      </c>
    </row>
    <row r="262" spans="1:12" x14ac:dyDescent="0.25">
      <c r="A262" t="s">
        <v>71</v>
      </c>
      <c r="B262">
        <v>1</v>
      </c>
      <c r="C262">
        <v>1058191</v>
      </c>
      <c r="D262" t="s">
        <v>137</v>
      </c>
      <c r="E262" t="s">
        <v>93</v>
      </c>
      <c r="F262">
        <v>1005935</v>
      </c>
      <c r="G262">
        <v>1005.9349999999999</v>
      </c>
      <c r="H262" t="s">
        <v>14</v>
      </c>
      <c r="I262">
        <v>1.07</v>
      </c>
      <c r="J262">
        <v>1110</v>
      </c>
      <c r="K262" s="2">
        <f>Tabela23[[#This Row],[ICMS]]*Tabela23[[#This Row],[Valor Carga]]</f>
        <v>1187.7</v>
      </c>
      <c r="L262" t="str">
        <f>Tabela23[[#This Row],[Mercado Estado]]&amp;Tabela23[[#This Row],[Estado Silo]]</f>
        <v>SPMS</v>
      </c>
    </row>
    <row r="263" spans="1:12" x14ac:dyDescent="0.25">
      <c r="A263" t="s">
        <v>71</v>
      </c>
      <c r="B263">
        <v>1</v>
      </c>
      <c r="C263">
        <v>1058191</v>
      </c>
      <c r="D263" t="s">
        <v>137</v>
      </c>
      <c r="E263" t="s">
        <v>85</v>
      </c>
      <c r="F263">
        <v>954027</v>
      </c>
      <c r="G263">
        <v>954.02700000000004</v>
      </c>
      <c r="H263" t="s">
        <v>11</v>
      </c>
      <c r="I263">
        <v>1.07</v>
      </c>
      <c r="J263">
        <v>1110</v>
      </c>
      <c r="K263" s="2">
        <f>Tabela23[[#This Row],[ICMS]]*Tabela23[[#This Row],[Valor Carga]]</f>
        <v>1187.7</v>
      </c>
      <c r="L263" t="str">
        <f>Tabela23[[#This Row],[Mercado Estado]]&amp;Tabela23[[#This Row],[Estado Silo]]</f>
        <v>SPGO</v>
      </c>
    </row>
    <row r="264" spans="1:12" x14ac:dyDescent="0.25">
      <c r="A264" t="s">
        <v>71</v>
      </c>
      <c r="B264">
        <v>1</v>
      </c>
      <c r="C264">
        <v>1058191</v>
      </c>
      <c r="D264" t="s">
        <v>137</v>
      </c>
      <c r="E264" t="s">
        <v>86</v>
      </c>
      <c r="F264">
        <v>953608</v>
      </c>
      <c r="G264">
        <v>953.60799999999995</v>
      </c>
      <c r="H264" t="s">
        <v>11</v>
      </c>
      <c r="I264">
        <v>1.07</v>
      </c>
      <c r="J264">
        <v>1110</v>
      </c>
      <c r="K264" s="2">
        <f>Tabela23[[#This Row],[ICMS]]*Tabela23[[#This Row],[Valor Carga]]</f>
        <v>1187.7</v>
      </c>
      <c r="L264" t="str">
        <f>Tabela23[[#This Row],[Mercado Estado]]&amp;Tabela23[[#This Row],[Estado Silo]]</f>
        <v>SPGO</v>
      </c>
    </row>
    <row r="265" spans="1:12" x14ac:dyDescent="0.25">
      <c r="A265" t="s">
        <v>71</v>
      </c>
      <c r="B265">
        <v>1</v>
      </c>
      <c r="C265">
        <v>1058191</v>
      </c>
      <c r="D265" t="s">
        <v>137</v>
      </c>
      <c r="E265" t="s">
        <v>87</v>
      </c>
      <c r="F265">
        <v>950649</v>
      </c>
      <c r="G265">
        <v>950.649</v>
      </c>
      <c r="H265" t="s">
        <v>11</v>
      </c>
      <c r="I265">
        <v>1.07</v>
      </c>
      <c r="J265">
        <v>1110</v>
      </c>
      <c r="K265" s="2">
        <f>Tabela23[[#This Row],[ICMS]]*Tabela23[[#This Row],[Valor Carga]]</f>
        <v>1187.7</v>
      </c>
      <c r="L265" t="str">
        <f>Tabela23[[#This Row],[Mercado Estado]]&amp;Tabela23[[#This Row],[Estado Silo]]</f>
        <v>SPGO</v>
      </c>
    </row>
    <row r="266" spans="1:12" x14ac:dyDescent="0.25">
      <c r="A266" t="s">
        <v>71</v>
      </c>
      <c r="B266">
        <v>1</v>
      </c>
      <c r="C266">
        <v>1058191</v>
      </c>
      <c r="D266" t="s">
        <v>137</v>
      </c>
      <c r="E266" t="s">
        <v>94</v>
      </c>
      <c r="F266">
        <v>1021335</v>
      </c>
      <c r="G266">
        <v>1021.335</v>
      </c>
      <c r="H266" t="s">
        <v>14</v>
      </c>
      <c r="I266">
        <v>1.07</v>
      </c>
      <c r="J266">
        <v>1110</v>
      </c>
      <c r="K266" s="2">
        <f>Tabela23[[#This Row],[ICMS]]*Tabela23[[#This Row],[Valor Carga]]</f>
        <v>1187.7</v>
      </c>
      <c r="L266" t="str">
        <f>Tabela23[[#This Row],[Mercado Estado]]&amp;Tabela23[[#This Row],[Estado Silo]]</f>
        <v>SPMS</v>
      </c>
    </row>
    <row r="267" spans="1:12" x14ac:dyDescent="0.25">
      <c r="A267" t="s">
        <v>71</v>
      </c>
      <c r="B267">
        <v>1</v>
      </c>
      <c r="C267">
        <v>1058191</v>
      </c>
      <c r="D267" t="s">
        <v>137</v>
      </c>
      <c r="E267" t="s">
        <v>95</v>
      </c>
      <c r="F267">
        <v>1038627</v>
      </c>
      <c r="G267">
        <v>1038.627</v>
      </c>
      <c r="H267" t="s">
        <v>14</v>
      </c>
      <c r="I267">
        <v>1.07</v>
      </c>
      <c r="J267">
        <v>1110</v>
      </c>
      <c r="K267" s="2">
        <f>Tabela23[[#This Row],[ICMS]]*Tabela23[[#This Row],[Valor Carga]]</f>
        <v>1187.7</v>
      </c>
      <c r="L267" t="str">
        <f>Tabela23[[#This Row],[Mercado Estado]]&amp;Tabela23[[#This Row],[Estado Silo]]</f>
        <v>SPMS</v>
      </c>
    </row>
    <row r="268" spans="1:12" x14ac:dyDescent="0.25">
      <c r="A268" t="s">
        <v>71</v>
      </c>
      <c r="B268">
        <v>1</v>
      </c>
      <c r="C268">
        <v>1058191</v>
      </c>
      <c r="D268" t="s">
        <v>137</v>
      </c>
      <c r="E268" t="s">
        <v>96</v>
      </c>
      <c r="F268">
        <v>1011260</v>
      </c>
      <c r="G268">
        <v>1011.26</v>
      </c>
      <c r="H268" t="s">
        <v>14</v>
      </c>
      <c r="I268">
        <v>1.07</v>
      </c>
      <c r="J268">
        <v>1110</v>
      </c>
      <c r="K268" s="2">
        <f>Tabela23[[#This Row],[ICMS]]*Tabela23[[#This Row],[Valor Carga]]</f>
        <v>1187.7</v>
      </c>
      <c r="L268" t="str">
        <f>Tabela23[[#This Row],[Mercado Estado]]&amp;Tabela23[[#This Row],[Estado Silo]]</f>
        <v>SPMS</v>
      </c>
    </row>
    <row r="269" spans="1:12" x14ac:dyDescent="0.25">
      <c r="A269" t="s">
        <v>71</v>
      </c>
      <c r="B269">
        <v>1</v>
      </c>
      <c r="C269">
        <v>1058191</v>
      </c>
      <c r="D269" t="s">
        <v>137</v>
      </c>
      <c r="E269" t="s">
        <v>76</v>
      </c>
      <c r="F269">
        <v>1778497</v>
      </c>
      <c r="G269">
        <v>1778.4970000000001</v>
      </c>
      <c r="H269" t="s">
        <v>5</v>
      </c>
      <c r="I269">
        <v>1.07</v>
      </c>
      <c r="J269">
        <v>1110</v>
      </c>
      <c r="K269" s="2">
        <f>Tabela23[[#This Row],[ICMS]]*Tabela23[[#This Row],[Valor Carga]]</f>
        <v>1187.7</v>
      </c>
      <c r="L269" t="str">
        <f>Tabela23[[#This Row],[Mercado Estado]]&amp;Tabela23[[#This Row],[Estado Silo]]</f>
        <v>SPMT</v>
      </c>
    </row>
    <row r="270" spans="1:12" x14ac:dyDescent="0.25">
      <c r="A270" t="s">
        <v>71</v>
      </c>
      <c r="B270">
        <v>1</v>
      </c>
      <c r="C270">
        <v>1058191</v>
      </c>
      <c r="D270" t="s">
        <v>137</v>
      </c>
      <c r="E270" t="s">
        <v>77</v>
      </c>
      <c r="F270">
        <v>1780487</v>
      </c>
      <c r="G270">
        <v>1780.4870000000001</v>
      </c>
      <c r="H270" t="s">
        <v>5</v>
      </c>
      <c r="I270">
        <v>1.07</v>
      </c>
      <c r="J270">
        <v>1110</v>
      </c>
      <c r="K270" s="2">
        <f>Tabela23[[#This Row],[ICMS]]*Tabela23[[#This Row],[Valor Carga]]</f>
        <v>1187.7</v>
      </c>
      <c r="L270" t="str">
        <f>Tabela23[[#This Row],[Mercado Estado]]&amp;Tabela23[[#This Row],[Estado Silo]]</f>
        <v>SPMT</v>
      </c>
    </row>
    <row r="271" spans="1:12" x14ac:dyDescent="0.25">
      <c r="A271" t="s">
        <v>71</v>
      </c>
      <c r="B271">
        <v>1</v>
      </c>
      <c r="C271">
        <v>1058191</v>
      </c>
      <c r="D271" t="s">
        <v>137</v>
      </c>
      <c r="E271" t="s">
        <v>78</v>
      </c>
      <c r="F271">
        <v>1786030</v>
      </c>
      <c r="G271">
        <v>1786.03</v>
      </c>
      <c r="H271" t="s">
        <v>5</v>
      </c>
      <c r="I271">
        <v>1.07</v>
      </c>
      <c r="J271">
        <v>1110</v>
      </c>
      <c r="K271" s="2">
        <f>Tabela23[[#This Row],[ICMS]]*Tabela23[[#This Row],[Valor Carga]]</f>
        <v>1187.7</v>
      </c>
      <c r="L271" t="str">
        <f>Tabela23[[#This Row],[Mercado Estado]]&amp;Tabela23[[#This Row],[Estado Silo]]</f>
        <v>SPMT</v>
      </c>
    </row>
    <row r="272" spans="1:12" x14ac:dyDescent="0.25">
      <c r="A272" t="s">
        <v>71</v>
      </c>
      <c r="B272">
        <v>1</v>
      </c>
      <c r="C272">
        <v>1058191</v>
      </c>
      <c r="D272" t="s">
        <v>137</v>
      </c>
      <c r="E272" t="s">
        <v>79</v>
      </c>
      <c r="F272">
        <v>1825565</v>
      </c>
      <c r="G272">
        <v>1825.5650000000001</v>
      </c>
      <c r="H272" t="s">
        <v>5</v>
      </c>
      <c r="I272">
        <v>1.07</v>
      </c>
      <c r="J272">
        <v>1110</v>
      </c>
      <c r="K272" s="2">
        <f>Tabela23[[#This Row],[ICMS]]*Tabela23[[#This Row],[Valor Carga]]</f>
        <v>1187.7</v>
      </c>
      <c r="L272" t="str">
        <f>Tabela23[[#This Row],[Mercado Estado]]&amp;Tabela23[[#This Row],[Estado Silo]]</f>
        <v>SPMT</v>
      </c>
    </row>
    <row r="273" spans="1:12" x14ac:dyDescent="0.25">
      <c r="A273" t="s">
        <v>71</v>
      </c>
      <c r="B273">
        <v>1</v>
      </c>
      <c r="C273">
        <v>1058191</v>
      </c>
      <c r="D273" t="s">
        <v>137</v>
      </c>
      <c r="E273" t="s">
        <v>80</v>
      </c>
      <c r="F273">
        <v>1796135</v>
      </c>
      <c r="G273">
        <v>1796.135</v>
      </c>
      <c r="H273" t="s">
        <v>5</v>
      </c>
      <c r="I273">
        <v>1.07</v>
      </c>
      <c r="J273">
        <v>1110</v>
      </c>
      <c r="K273" s="2">
        <f>Tabela23[[#This Row],[ICMS]]*Tabela23[[#This Row],[Valor Carga]]</f>
        <v>1187.7</v>
      </c>
      <c r="L273" t="str">
        <f>Tabela23[[#This Row],[Mercado Estado]]&amp;Tabela23[[#This Row],[Estado Silo]]</f>
        <v>SPMT</v>
      </c>
    </row>
    <row r="274" spans="1:12" x14ac:dyDescent="0.25">
      <c r="A274" t="s">
        <v>71</v>
      </c>
      <c r="B274">
        <v>1</v>
      </c>
      <c r="C274">
        <v>1058191</v>
      </c>
      <c r="D274" t="s">
        <v>137</v>
      </c>
      <c r="E274" t="s">
        <v>81</v>
      </c>
      <c r="F274">
        <v>1892358</v>
      </c>
      <c r="G274">
        <v>1892.3579999999999</v>
      </c>
      <c r="H274" t="s">
        <v>5</v>
      </c>
      <c r="I274">
        <v>1.07</v>
      </c>
      <c r="J274">
        <v>1110</v>
      </c>
      <c r="K274" s="2">
        <f>Tabela23[[#This Row],[ICMS]]*Tabela23[[#This Row],[Valor Carga]]</f>
        <v>1187.7</v>
      </c>
      <c r="L274" t="str">
        <f>Tabela23[[#This Row],[Mercado Estado]]&amp;Tabela23[[#This Row],[Estado Silo]]</f>
        <v>SPMT</v>
      </c>
    </row>
    <row r="275" spans="1:12" x14ac:dyDescent="0.25">
      <c r="A275" t="s">
        <v>71</v>
      </c>
      <c r="B275">
        <v>1</v>
      </c>
      <c r="C275">
        <v>1058191</v>
      </c>
      <c r="D275" t="s">
        <v>137</v>
      </c>
      <c r="E275" t="s">
        <v>97</v>
      </c>
      <c r="F275">
        <v>688393</v>
      </c>
      <c r="G275">
        <v>688.39300000000003</v>
      </c>
      <c r="H275" t="s">
        <v>17</v>
      </c>
      <c r="I275">
        <v>1.1200000000000001</v>
      </c>
      <c r="J275">
        <v>1110</v>
      </c>
      <c r="K275" s="2">
        <f>Tabela23[[#This Row],[ICMS]]*Tabela23[[#This Row],[Valor Carga]]</f>
        <v>1243.2</v>
      </c>
      <c r="L275" t="str">
        <f>Tabela23[[#This Row],[Mercado Estado]]&amp;Tabela23[[#This Row],[Estado Silo]]</f>
        <v>SPMG</v>
      </c>
    </row>
    <row r="276" spans="1:12" x14ac:dyDescent="0.25">
      <c r="A276" t="s">
        <v>71</v>
      </c>
      <c r="B276">
        <v>1</v>
      </c>
      <c r="C276">
        <v>1058191</v>
      </c>
      <c r="D276" t="s">
        <v>137</v>
      </c>
      <c r="E276" t="s">
        <v>98</v>
      </c>
      <c r="F276">
        <v>678287</v>
      </c>
      <c r="G276">
        <v>678.28700000000003</v>
      </c>
      <c r="H276" t="s">
        <v>17</v>
      </c>
      <c r="I276">
        <v>1.1200000000000001</v>
      </c>
      <c r="J276">
        <v>1110</v>
      </c>
      <c r="K276" s="2">
        <f>Tabela23[[#This Row],[ICMS]]*Tabela23[[#This Row],[Valor Carga]]</f>
        <v>1243.2</v>
      </c>
      <c r="L276" t="str">
        <f>Tabela23[[#This Row],[Mercado Estado]]&amp;Tabela23[[#This Row],[Estado Silo]]</f>
        <v>SPMG</v>
      </c>
    </row>
    <row r="277" spans="1:12" x14ac:dyDescent="0.25">
      <c r="A277" t="s">
        <v>71</v>
      </c>
      <c r="B277">
        <v>1</v>
      </c>
      <c r="C277">
        <v>1058191</v>
      </c>
      <c r="D277" t="s">
        <v>137</v>
      </c>
      <c r="E277" t="s">
        <v>99</v>
      </c>
      <c r="F277">
        <v>715932</v>
      </c>
      <c r="G277">
        <v>715.93200000000002</v>
      </c>
      <c r="H277" t="s">
        <v>17</v>
      </c>
      <c r="I277">
        <v>1.1200000000000001</v>
      </c>
      <c r="J277">
        <v>1110</v>
      </c>
      <c r="K277" s="2">
        <f>Tabela23[[#This Row],[ICMS]]*Tabela23[[#This Row],[Valor Carga]]</f>
        <v>1243.2</v>
      </c>
      <c r="L277" t="str">
        <f>Tabela23[[#This Row],[Mercado Estado]]&amp;Tabela23[[#This Row],[Estado Silo]]</f>
        <v>SPMG</v>
      </c>
    </row>
    <row r="278" spans="1:12" x14ac:dyDescent="0.25">
      <c r="A278" t="s">
        <v>71</v>
      </c>
      <c r="B278">
        <v>1</v>
      </c>
      <c r="C278">
        <v>1058191</v>
      </c>
      <c r="D278" t="s">
        <v>137</v>
      </c>
      <c r="E278" t="s">
        <v>88</v>
      </c>
      <c r="F278">
        <v>905480</v>
      </c>
      <c r="G278">
        <v>905.48</v>
      </c>
      <c r="H278" t="s">
        <v>11</v>
      </c>
      <c r="I278">
        <v>1.07</v>
      </c>
      <c r="J278">
        <v>1110</v>
      </c>
      <c r="K278" s="2">
        <f>Tabela23[[#This Row],[ICMS]]*Tabela23[[#This Row],[Valor Carga]]</f>
        <v>1187.7</v>
      </c>
      <c r="L278" t="str">
        <f>Tabela23[[#This Row],[Mercado Estado]]&amp;Tabela23[[#This Row],[Estado Silo]]</f>
        <v>SPGO</v>
      </c>
    </row>
    <row r="279" spans="1:12" x14ac:dyDescent="0.25">
      <c r="A279" t="s">
        <v>71</v>
      </c>
      <c r="B279">
        <v>1</v>
      </c>
      <c r="C279">
        <v>1058191</v>
      </c>
      <c r="D279" t="s">
        <v>137</v>
      </c>
      <c r="E279" t="s">
        <v>89</v>
      </c>
      <c r="F279">
        <v>904910</v>
      </c>
      <c r="G279">
        <v>904.91</v>
      </c>
      <c r="H279" t="s">
        <v>11</v>
      </c>
      <c r="I279">
        <v>1.07</v>
      </c>
      <c r="J279">
        <v>1110</v>
      </c>
      <c r="K279" s="2">
        <f>Tabela23[[#This Row],[ICMS]]*Tabela23[[#This Row],[Valor Carga]]</f>
        <v>1187.7</v>
      </c>
      <c r="L279" t="str">
        <f>Tabela23[[#This Row],[Mercado Estado]]&amp;Tabela23[[#This Row],[Estado Silo]]</f>
        <v>SPGO</v>
      </c>
    </row>
    <row r="280" spans="1:12" x14ac:dyDescent="0.25">
      <c r="A280" t="s">
        <v>71</v>
      </c>
      <c r="B280">
        <v>1</v>
      </c>
      <c r="C280">
        <v>1058191</v>
      </c>
      <c r="D280" t="s">
        <v>137</v>
      </c>
      <c r="E280" t="s">
        <v>90</v>
      </c>
      <c r="F280">
        <v>986195</v>
      </c>
      <c r="G280">
        <v>986.19500000000005</v>
      </c>
      <c r="H280" t="s">
        <v>11</v>
      </c>
      <c r="I280">
        <v>1.07</v>
      </c>
      <c r="J280">
        <v>1110</v>
      </c>
      <c r="K280" s="2">
        <f>Tabela23[[#This Row],[ICMS]]*Tabela23[[#This Row],[Valor Carga]]</f>
        <v>1187.7</v>
      </c>
      <c r="L280" t="str">
        <f>Tabela23[[#This Row],[Mercado Estado]]&amp;Tabela23[[#This Row],[Estado Silo]]</f>
        <v>SPGO</v>
      </c>
    </row>
    <row r="281" spans="1:12" x14ac:dyDescent="0.25">
      <c r="A281" t="s">
        <v>71</v>
      </c>
      <c r="B281">
        <v>1</v>
      </c>
      <c r="C281">
        <v>1058191</v>
      </c>
      <c r="D281" t="s">
        <v>137</v>
      </c>
      <c r="E281" t="s">
        <v>82</v>
      </c>
      <c r="F281">
        <v>1916301</v>
      </c>
      <c r="G281">
        <v>1916.3009999999999</v>
      </c>
      <c r="H281" t="s">
        <v>5</v>
      </c>
      <c r="I281">
        <v>1.07</v>
      </c>
      <c r="J281">
        <v>1110</v>
      </c>
      <c r="K281" s="2">
        <f>Tabela23[[#This Row],[ICMS]]*Tabela23[[#This Row],[Valor Carga]]</f>
        <v>1187.7</v>
      </c>
      <c r="L281" t="str">
        <f>Tabela23[[#This Row],[Mercado Estado]]&amp;Tabela23[[#This Row],[Estado Silo]]</f>
        <v>SPMT</v>
      </c>
    </row>
    <row r="282" spans="1:12" x14ac:dyDescent="0.25">
      <c r="A282" t="s">
        <v>71</v>
      </c>
      <c r="B282">
        <v>1</v>
      </c>
      <c r="C282">
        <v>1058191</v>
      </c>
      <c r="D282" t="s">
        <v>137</v>
      </c>
      <c r="E282" t="s">
        <v>83</v>
      </c>
      <c r="F282">
        <v>1887843</v>
      </c>
      <c r="G282">
        <v>1887.8430000000001</v>
      </c>
      <c r="H282" t="s">
        <v>5</v>
      </c>
      <c r="I282">
        <v>1.07</v>
      </c>
      <c r="J282">
        <v>1110</v>
      </c>
      <c r="K282" s="2">
        <f>Tabela23[[#This Row],[ICMS]]*Tabela23[[#This Row],[Valor Carga]]</f>
        <v>1187.7</v>
      </c>
      <c r="L282" t="str">
        <f>Tabela23[[#This Row],[Mercado Estado]]&amp;Tabela23[[#This Row],[Estado Silo]]</f>
        <v>SPMT</v>
      </c>
    </row>
    <row r="283" spans="1:12" x14ac:dyDescent="0.25">
      <c r="A283" t="s">
        <v>71</v>
      </c>
      <c r="B283">
        <v>1</v>
      </c>
      <c r="C283">
        <v>1058191</v>
      </c>
      <c r="D283" t="s">
        <v>137</v>
      </c>
      <c r="E283" t="s">
        <v>84</v>
      </c>
      <c r="F283">
        <v>1917988</v>
      </c>
      <c r="G283">
        <v>1917.9880000000001</v>
      </c>
      <c r="H283" t="s">
        <v>5</v>
      </c>
      <c r="I283">
        <v>1.07</v>
      </c>
      <c r="J283">
        <v>1110</v>
      </c>
      <c r="K283" s="2">
        <f>Tabela23[[#This Row],[ICMS]]*Tabela23[[#This Row],[Valor Carga]]</f>
        <v>1187.7</v>
      </c>
      <c r="L283" t="str">
        <f>Tabela23[[#This Row],[Mercado Estado]]&amp;Tabela23[[#This Row],[Estado Silo]]</f>
        <v>SPMT</v>
      </c>
    </row>
    <row r="284" spans="1:12" x14ac:dyDescent="0.25">
      <c r="A284" t="s">
        <v>71</v>
      </c>
      <c r="B284">
        <v>1</v>
      </c>
      <c r="C284">
        <v>1058191</v>
      </c>
      <c r="D284" t="s">
        <v>137</v>
      </c>
      <c r="E284" t="s">
        <v>106</v>
      </c>
      <c r="F284">
        <v>941289</v>
      </c>
      <c r="G284">
        <v>941.28899999999999</v>
      </c>
      <c r="H284" t="s">
        <v>20</v>
      </c>
      <c r="I284">
        <v>1.1200000000000001</v>
      </c>
      <c r="J284">
        <v>1110</v>
      </c>
      <c r="K284" s="2">
        <f>Tabela23[[#This Row],[ICMS]]*Tabela23[[#This Row],[Valor Carga]]</f>
        <v>1243.2</v>
      </c>
      <c r="L284" t="str">
        <f>Tabela23[[#This Row],[Mercado Estado]]&amp;Tabela23[[#This Row],[Estado Silo]]</f>
        <v>SPPR</v>
      </c>
    </row>
    <row r="285" spans="1:12" x14ac:dyDescent="0.25">
      <c r="A285" t="s">
        <v>71</v>
      </c>
      <c r="B285">
        <v>1</v>
      </c>
      <c r="C285">
        <v>1058191</v>
      </c>
      <c r="D285" t="s">
        <v>137</v>
      </c>
      <c r="E285" t="s">
        <v>107</v>
      </c>
      <c r="F285">
        <v>932676</v>
      </c>
      <c r="G285">
        <v>932.67600000000004</v>
      </c>
      <c r="H285" t="s">
        <v>20</v>
      </c>
      <c r="I285">
        <v>1.1200000000000001</v>
      </c>
      <c r="J285">
        <v>1110</v>
      </c>
      <c r="K285" s="2">
        <f>Tabela23[[#This Row],[ICMS]]*Tabela23[[#This Row],[Valor Carga]]</f>
        <v>1243.2</v>
      </c>
      <c r="L285" t="str">
        <f>Tabela23[[#This Row],[Mercado Estado]]&amp;Tabela23[[#This Row],[Estado Silo]]</f>
        <v>SPPR</v>
      </c>
    </row>
    <row r="286" spans="1:12" x14ac:dyDescent="0.25">
      <c r="A286" t="s">
        <v>71</v>
      </c>
      <c r="B286">
        <v>1</v>
      </c>
      <c r="C286">
        <v>1058191</v>
      </c>
      <c r="D286" t="s">
        <v>137</v>
      </c>
      <c r="E286" t="s">
        <v>108</v>
      </c>
      <c r="F286">
        <v>941636</v>
      </c>
      <c r="G286">
        <v>941.63599999999997</v>
      </c>
      <c r="H286" t="s">
        <v>20</v>
      </c>
      <c r="I286">
        <v>1.1200000000000001</v>
      </c>
      <c r="J286">
        <v>1110</v>
      </c>
      <c r="K286" s="2">
        <f>Tabela23[[#This Row],[ICMS]]*Tabela23[[#This Row],[Valor Carga]]</f>
        <v>1243.2</v>
      </c>
      <c r="L286" t="str">
        <f>Tabela23[[#This Row],[Mercado Estado]]&amp;Tabela23[[#This Row],[Estado Silo]]</f>
        <v>SPPR</v>
      </c>
    </row>
    <row r="287" spans="1:12" x14ac:dyDescent="0.25">
      <c r="A287" t="s">
        <v>71</v>
      </c>
      <c r="B287">
        <v>1</v>
      </c>
      <c r="C287">
        <v>1058191</v>
      </c>
      <c r="D287" t="s">
        <v>137</v>
      </c>
      <c r="E287" t="s">
        <v>100</v>
      </c>
      <c r="F287">
        <v>593567</v>
      </c>
      <c r="G287">
        <v>593.56700000000001</v>
      </c>
      <c r="H287" t="s">
        <v>17</v>
      </c>
      <c r="I287">
        <v>1.1200000000000001</v>
      </c>
      <c r="J287">
        <v>1110</v>
      </c>
      <c r="K287" s="2">
        <f>Tabela23[[#This Row],[ICMS]]*Tabela23[[#This Row],[Valor Carga]]</f>
        <v>1243.2</v>
      </c>
      <c r="L287" t="str">
        <f>Tabela23[[#This Row],[Mercado Estado]]&amp;Tabela23[[#This Row],[Estado Silo]]</f>
        <v>SPMG</v>
      </c>
    </row>
    <row r="288" spans="1:12" x14ac:dyDescent="0.25">
      <c r="A288" t="s">
        <v>71</v>
      </c>
      <c r="B288">
        <v>1</v>
      </c>
      <c r="C288">
        <v>1058191</v>
      </c>
      <c r="D288" t="s">
        <v>137</v>
      </c>
      <c r="E288" t="s">
        <v>101</v>
      </c>
      <c r="F288">
        <v>593153</v>
      </c>
      <c r="G288">
        <v>593.15300000000002</v>
      </c>
      <c r="H288" t="s">
        <v>17</v>
      </c>
      <c r="I288">
        <v>1.1200000000000001</v>
      </c>
      <c r="J288">
        <v>1110</v>
      </c>
      <c r="K288" s="2">
        <f>Tabela23[[#This Row],[ICMS]]*Tabela23[[#This Row],[Valor Carga]]</f>
        <v>1243.2</v>
      </c>
      <c r="L288" t="str">
        <f>Tabela23[[#This Row],[Mercado Estado]]&amp;Tabela23[[#This Row],[Estado Silo]]</f>
        <v>SPMG</v>
      </c>
    </row>
    <row r="289" spans="1:12" x14ac:dyDescent="0.25">
      <c r="A289" t="s">
        <v>71</v>
      </c>
      <c r="B289">
        <v>1</v>
      </c>
      <c r="C289">
        <v>1058191</v>
      </c>
      <c r="D289" t="s">
        <v>137</v>
      </c>
      <c r="E289" t="s">
        <v>102</v>
      </c>
      <c r="F289">
        <v>592414</v>
      </c>
      <c r="G289">
        <v>592.41399999999999</v>
      </c>
      <c r="H289" t="s">
        <v>17</v>
      </c>
      <c r="I289">
        <v>1.1200000000000001</v>
      </c>
      <c r="J289">
        <v>1110</v>
      </c>
      <c r="K289" s="2">
        <f>Tabela23[[#This Row],[ICMS]]*Tabela23[[#This Row],[Valor Carga]]</f>
        <v>1243.2</v>
      </c>
      <c r="L289" t="str">
        <f>Tabela23[[#This Row],[Mercado Estado]]&amp;Tabela23[[#This Row],[Estado Silo]]</f>
        <v>SPMG</v>
      </c>
    </row>
    <row r="290" spans="1:12" x14ac:dyDescent="0.25">
      <c r="A290" t="s">
        <v>154</v>
      </c>
      <c r="B290">
        <v>1</v>
      </c>
      <c r="C290">
        <v>1559639</v>
      </c>
      <c r="D290" t="s">
        <v>14</v>
      </c>
      <c r="E290" t="s">
        <v>73</v>
      </c>
      <c r="F290">
        <v>1022275</v>
      </c>
      <c r="G290">
        <v>1022.275</v>
      </c>
      <c r="H290" t="s">
        <v>5</v>
      </c>
      <c r="I290">
        <v>1.1200000000000001</v>
      </c>
      <c r="J290">
        <v>1110</v>
      </c>
      <c r="K290" s="2">
        <f>Tabela23[[#This Row],[ICMS]]*Tabela23[[#This Row],[Valor Carga]]</f>
        <v>1243.2</v>
      </c>
      <c r="L290" t="str">
        <f>Tabela23[[#This Row],[Mercado Estado]]&amp;Tabela23[[#This Row],[Estado Silo]]</f>
        <v>MSMT</v>
      </c>
    </row>
    <row r="291" spans="1:12" x14ac:dyDescent="0.25">
      <c r="A291" t="s">
        <v>154</v>
      </c>
      <c r="B291">
        <v>1</v>
      </c>
      <c r="C291">
        <v>1559639</v>
      </c>
      <c r="D291" t="s">
        <v>14</v>
      </c>
      <c r="E291" t="s">
        <v>74</v>
      </c>
      <c r="F291">
        <v>1096828</v>
      </c>
      <c r="G291">
        <v>1096.828</v>
      </c>
      <c r="H291" t="s">
        <v>5</v>
      </c>
      <c r="I291">
        <v>1.1200000000000001</v>
      </c>
      <c r="J291">
        <v>1110</v>
      </c>
      <c r="K291" s="2">
        <f>Tabela23[[#This Row],[ICMS]]*Tabela23[[#This Row],[Valor Carga]]</f>
        <v>1243.2</v>
      </c>
      <c r="L291" t="str">
        <f>Tabela23[[#This Row],[Mercado Estado]]&amp;Tabela23[[#This Row],[Estado Silo]]</f>
        <v>MSMT</v>
      </c>
    </row>
    <row r="292" spans="1:12" x14ac:dyDescent="0.25">
      <c r="A292" t="s">
        <v>154</v>
      </c>
      <c r="B292">
        <v>1</v>
      </c>
      <c r="C292">
        <v>1559639</v>
      </c>
      <c r="D292" t="s">
        <v>14</v>
      </c>
      <c r="E292" t="s">
        <v>75</v>
      </c>
      <c r="F292">
        <v>1022096</v>
      </c>
      <c r="G292">
        <v>1022.096</v>
      </c>
      <c r="H292" t="s">
        <v>5</v>
      </c>
      <c r="I292">
        <v>1.1200000000000001</v>
      </c>
      <c r="J292">
        <v>1110</v>
      </c>
      <c r="K292" s="2">
        <f>Tabela23[[#This Row],[ICMS]]*Tabela23[[#This Row],[Valor Carga]]</f>
        <v>1243.2</v>
      </c>
      <c r="L292" t="str">
        <f>Tabela23[[#This Row],[Mercado Estado]]&amp;Tabela23[[#This Row],[Estado Silo]]</f>
        <v>MSMT</v>
      </c>
    </row>
    <row r="293" spans="1:12" x14ac:dyDescent="0.25">
      <c r="A293" t="s">
        <v>154</v>
      </c>
      <c r="B293">
        <v>1</v>
      </c>
      <c r="C293">
        <v>1559639</v>
      </c>
      <c r="D293" t="s">
        <v>14</v>
      </c>
      <c r="E293" t="s">
        <v>103</v>
      </c>
      <c r="F293">
        <v>650366</v>
      </c>
      <c r="G293">
        <v>650.36599999999999</v>
      </c>
      <c r="H293" t="s">
        <v>20</v>
      </c>
      <c r="I293">
        <v>1.1200000000000001</v>
      </c>
      <c r="J293">
        <v>1110</v>
      </c>
      <c r="K293" s="2">
        <f>Tabela23[[#This Row],[ICMS]]*Tabela23[[#This Row],[Valor Carga]]</f>
        <v>1243.2</v>
      </c>
      <c r="L293" t="str">
        <f>Tabela23[[#This Row],[Mercado Estado]]&amp;Tabela23[[#This Row],[Estado Silo]]</f>
        <v>MSPR</v>
      </c>
    </row>
    <row r="294" spans="1:12" x14ac:dyDescent="0.25">
      <c r="A294" t="s">
        <v>154</v>
      </c>
      <c r="B294">
        <v>1</v>
      </c>
      <c r="C294">
        <v>1559639</v>
      </c>
      <c r="D294" t="s">
        <v>14</v>
      </c>
      <c r="E294" t="s">
        <v>104</v>
      </c>
      <c r="F294">
        <v>648957</v>
      </c>
      <c r="G294">
        <v>648.95699999999999</v>
      </c>
      <c r="H294" t="s">
        <v>20</v>
      </c>
      <c r="I294">
        <v>1.1200000000000001</v>
      </c>
      <c r="J294">
        <v>1110</v>
      </c>
      <c r="K294" s="2">
        <f>Tabela23[[#This Row],[ICMS]]*Tabela23[[#This Row],[Valor Carga]]</f>
        <v>1243.2</v>
      </c>
      <c r="L294" t="str">
        <f>Tabela23[[#This Row],[Mercado Estado]]&amp;Tabela23[[#This Row],[Estado Silo]]</f>
        <v>MSPR</v>
      </c>
    </row>
    <row r="295" spans="1:12" x14ac:dyDescent="0.25">
      <c r="A295" t="s">
        <v>154</v>
      </c>
      <c r="B295">
        <v>1</v>
      </c>
      <c r="C295">
        <v>1559639</v>
      </c>
      <c r="D295" t="s">
        <v>14</v>
      </c>
      <c r="E295" t="s">
        <v>105</v>
      </c>
      <c r="F295">
        <v>648065</v>
      </c>
      <c r="G295">
        <v>648.06500000000005</v>
      </c>
      <c r="H295" t="s">
        <v>20</v>
      </c>
      <c r="I295">
        <v>1.1200000000000001</v>
      </c>
      <c r="J295">
        <v>1110</v>
      </c>
      <c r="K295" s="2">
        <f>Tabela23[[#This Row],[ICMS]]*Tabela23[[#This Row],[Valor Carga]]</f>
        <v>1243.2</v>
      </c>
      <c r="L295" t="str">
        <f>Tabela23[[#This Row],[Mercado Estado]]&amp;Tabela23[[#This Row],[Estado Silo]]</f>
        <v>MSPR</v>
      </c>
    </row>
    <row r="296" spans="1:12" x14ac:dyDescent="0.25">
      <c r="A296" t="s">
        <v>154</v>
      </c>
      <c r="B296">
        <v>1</v>
      </c>
      <c r="C296">
        <v>1559639</v>
      </c>
      <c r="D296" t="s">
        <v>14</v>
      </c>
      <c r="E296" t="s">
        <v>91</v>
      </c>
      <c r="F296">
        <v>238742</v>
      </c>
      <c r="G296">
        <v>238.74199999999999</v>
      </c>
      <c r="H296" t="s">
        <v>14</v>
      </c>
      <c r="I296">
        <v>1.17</v>
      </c>
      <c r="J296">
        <v>1110</v>
      </c>
      <c r="K296" s="2">
        <f>Tabela23[[#This Row],[ICMS]]*Tabela23[[#This Row],[Valor Carga]]</f>
        <v>1298.6999999999998</v>
      </c>
      <c r="L296" t="str">
        <f>Tabela23[[#This Row],[Mercado Estado]]&amp;Tabela23[[#This Row],[Estado Silo]]</f>
        <v>MSMS</v>
      </c>
    </row>
    <row r="297" spans="1:12" x14ac:dyDescent="0.25">
      <c r="A297" t="s">
        <v>154</v>
      </c>
      <c r="B297">
        <v>1</v>
      </c>
      <c r="C297">
        <v>1559639</v>
      </c>
      <c r="D297" t="s">
        <v>14</v>
      </c>
      <c r="E297" t="s">
        <v>92</v>
      </c>
      <c r="F297">
        <v>215975</v>
      </c>
      <c r="G297">
        <v>215.97499999999999</v>
      </c>
      <c r="H297" t="s">
        <v>14</v>
      </c>
      <c r="I297">
        <v>1.17</v>
      </c>
      <c r="J297">
        <v>1110</v>
      </c>
      <c r="K297" s="2">
        <f>Tabela23[[#This Row],[ICMS]]*Tabela23[[#This Row],[Valor Carga]]</f>
        <v>1298.6999999999998</v>
      </c>
      <c r="L297" t="str">
        <f>Tabela23[[#This Row],[Mercado Estado]]&amp;Tabela23[[#This Row],[Estado Silo]]</f>
        <v>MSMS</v>
      </c>
    </row>
    <row r="298" spans="1:12" x14ac:dyDescent="0.25">
      <c r="A298" t="s">
        <v>154</v>
      </c>
      <c r="B298">
        <v>1</v>
      </c>
      <c r="C298">
        <v>1559639</v>
      </c>
      <c r="D298" t="s">
        <v>14</v>
      </c>
      <c r="E298" t="s">
        <v>93</v>
      </c>
      <c r="F298">
        <v>232890</v>
      </c>
      <c r="G298">
        <v>232.89</v>
      </c>
      <c r="H298" t="s">
        <v>14</v>
      </c>
      <c r="I298">
        <v>1.17</v>
      </c>
      <c r="J298">
        <v>1110</v>
      </c>
      <c r="K298" s="2">
        <f>Tabela23[[#This Row],[ICMS]]*Tabela23[[#This Row],[Valor Carga]]</f>
        <v>1298.6999999999998</v>
      </c>
      <c r="L298" t="str">
        <f>Tabela23[[#This Row],[Mercado Estado]]&amp;Tabela23[[#This Row],[Estado Silo]]</f>
        <v>MSMS</v>
      </c>
    </row>
    <row r="299" spans="1:12" x14ac:dyDescent="0.25">
      <c r="A299" t="s">
        <v>154</v>
      </c>
      <c r="B299">
        <v>1</v>
      </c>
      <c r="C299">
        <v>1559639</v>
      </c>
      <c r="D299" t="s">
        <v>14</v>
      </c>
      <c r="E299" t="s">
        <v>85</v>
      </c>
      <c r="F299">
        <v>531778</v>
      </c>
      <c r="G299">
        <v>531.77800000000002</v>
      </c>
      <c r="H299" t="s">
        <v>11</v>
      </c>
      <c r="I299">
        <v>1.1200000000000001</v>
      </c>
      <c r="J299">
        <v>1110</v>
      </c>
      <c r="K299" s="2">
        <f>Tabela23[[#This Row],[ICMS]]*Tabela23[[#This Row],[Valor Carga]]</f>
        <v>1243.2</v>
      </c>
      <c r="L299" t="str">
        <f>Tabela23[[#This Row],[Mercado Estado]]&amp;Tabela23[[#This Row],[Estado Silo]]</f>
        <v>MSGO</v>
      </c>
    </row>
    <row r="300" spans="1:12" x14ac:dyDescent="0.25">
      <c r="A300" t="s">
        <v>154</v>
      </c>
      <c r="B300">
        <v>1</v>
      </c>
      <c r="C300">
        <v>1559639</v>
      </c>
      <c r="D300" t="s">
        <v>14</v>
      </c>
      <c r="E300" t="s">
        <v>86</v>
      </c>
      <c r="F300">
        <v>531359</v>
      </c>
      <c r="G300">
        <v>531.35900000000004</v>
      </c>
      <c r="H300" t="s">
        <v>11</v>
      </c>
      <c r="I300">
        <v>1.1200000000000001</v>
      </c>
      <c r="J300">
        <v>1110</v>
      </c>
      <c r="K300" s="2">
        <f>Tabela23[[#This Row],[ICMS]]*Tabela23[[#This Row],[Valor Carga]]</f>
        <v>1243.2</v>
      </c>
      <c r="L300" t="str">
        <f>Tabela23[[#This Row],[Mercado Estado]]&amp;Tabela23[[#This Row],[Estado Silo]]</f>
        <v>MSGO</v>
      </c>
    </row>
    <row r="301" spans="1:12" x14ac:dyDescent="0.25">
      <c r="A301" t="s">
        <v>154</v>
      </c>
      <c r="B301">
        <v>1</v>
      </c>
      <c r="C301">
        <v>1559639</v>
      </c>
      <c r="D301" t="s">
        <v>14</v>
      </c>
      <c r="E301" t="s">
        <v>87</v>
      </c>
      <c r="F301">
        <v>528400</v>
      </c>
      <c r="G301">
        <v>528.4</v>
      </c>
      <c r="H301" t="s">
        <v>11</v>
      </c>
      <c r="I301">
        <v>1.1200000000000001</v>
      </c>
      <c r="J301">
        <v>1110</v>
      </c>
      <c r="K301" s="2">
        <f>Tabela23[[#This Row],[ICMS]]*Tabela23[[#This Row],[Valor Carga]]</f>
        <v>1243.2</v>
      </c>
      <c r="L301" t="str">
        <f>Tabela23[[#This Row],[Mercado Estado]]&amp;Tabela23[[#This Row],[Estado Silo]]</f>
        <v>MSGO</v>
      </c>
    </row>
    <row r="302" spans="1:12" x14ac:dyDescent="0.25">
      <c r="A302" t="s">
        <v>154</v>
      </c>
      <c r="B302">
        <v>1</v>
      </c>
      <c r="C302">
        <v>1559639</v>
      </c>
      <c r="D302" t="s">
        <v>14</v>
      </c>
      <c r="E302" t="s">
        <v>94</v>
      </c>
      <c r="F302">
        <v>187786</v>
      </c>
      <c r="G302">
        <v>187.786</v>
      </c>
      <c r="H302" t="s">
        <v>14</v>
      </c>
      <c r="I302">
        <v>1.17</v>
      </c>
      <c r="J302">
        <v>1110</v>
      </c>
      <c r="K302" s="2">
        <f>Tabela23[[#This Row],[ICMS]]*Tabela23[[#This Row],[Valor Carga]]</f>
        <v>1298.6999999999998</v>
      </c>
      <c r="L302" t="str">
        <f>Tabela23[[#This Row],[Mercado Estado]]&amp;Tabela23[[#This Row],[Estado Silo]]</f>
        <v>MSMS</v>
      </c>
    </row>
    <row r="303" spans="1:12" x14ac:dyDescent="0.25">
      <c r="A303" t="s">
        <v>154</v>
      </c>
      <c r="B303">
        <v>1</v>
      </c>
      <c r="C303">
        <v>1559639</v>
      </c>
      <c r="D303" t="s">
        <v>14</v>
      </c>
      <c r="E303" t="s">
        <v>95</v>
      </c>
      <c r="F303">
        <v>189196</v>
      </c>
      <c r="G303">
        <v>189.196</v>
      </c>
      <c r="H303" t="s">
        <v>14</v>
      </c>
      <c r="I303">
        <v>1.17</v>
      </c>
      <c r="J303">
        <v>1110</v>
      </c>
      <c r="K303" s="2">
        <f>Tabela23[[#This Row],[ICMS]]*Tabela23[[#This Row],[Valor Carga]]</f>
        <v>1298.6999999999998</v>
      </c>
      <c r="L303" t="str">
        <f>Tabela23[[#This Row],[Mercado Estado]]&amp;Tabela23[[#This Row],[Estado Silo]]</f>
        <v>MSMS</v>
      </c>
    </row>
    <row r="304" spans="1:12" x14ac:dyDescent="0.25">
      <c r="A304" t="s">
        <v>154</v>
      </c>
      <c r="B304">
        <v>1</v>
      </c>
      <c r="C304">
        <v>1559639</v>
      </c>
      <c r="D304" t="s">
        <v>14</v>
      </c>
      <c r="E304" t="s">
        <v>96</v>
      </c>
      <c r="F304">
        <v>156281</v>
      </c>
      <c r="G304">
        <v>156.28100000000001</v>
      </c>
      <c r="H304" t="s">
        <v>14</v>
      </c>
      <c r="I304">
        <v>1.17</v>
      </c>
      <c r="J304">
        <v>1110</v>
      </c>
      <c r="K304" s="2">
        <f>Tabela23[[#This Row],[ICMS]]*Tabela23[[#This Row],[Valor Carga]]</f>
        <v>1298.6999999999998</v>
      </c>
      <c r="L304" t="str">
        <f>Tabela23[[#This Row],[Mercado Estado]]&amp;Tabela23[[#This Row],[Estado Silo]]</f>
        <v>MSMS</v>
      </c>
    </row>
    <row r="305" spans="1:12" x14ac:dyDescent="0.25">
      <c r="A305" t="s">
        <v>154</v>
      </c>
      <c r="B305">
        <v>1</v>
      </c>
      <c r="C305">
        <v>1559639</v>
      </c>
      <c r="D305" t="s">
        <v>14</v>
      </c>
      <c r="E305" t="s">
        <v>76</v>
      </c>
      <c r="F305">
        <v>953779</v>
      </c>
      <c r="G305">
        <v>953.779</v>
      </c>
      <c r="H305" t="s">
        <v>5</v>
      </c>
      <c r="I305">
        <v>1.1200000000000001</v>
      </c>
      <c r="J305">
        <v>1110</v>
      </c>
      <c r="K305" s="2">
        <f>Tabela23[[#This Row],[ICMS]]*Tabela23[[#This Row],[Valor Carga]]</f>
        <v>1243.2</v>
      </c>
      <c r="L305" t="str">
        <f>Tabela23[[#This Row],[Mercado Estado]]&amp;Tabela23[[#This Row],[Estado Silo]]</f>
        <v>MSMT</v>
      </c>
    </row>
    <row r="306" spans="1:12" x14ac:dyDescent="0.25">
      <c r="A306" t="s">
        <v>154</v>
      </c>
      <c r="B306">
        <v>1</v>
      </c>
      <c r="C306">
        <v>1559639</v>
      </c>
      <c r="D306" t="s">
        <v>14</v>
      </c>
      <c r="E306" t="s">
        <v>77</v>
      </c>
      <c r="F306">
        <v>955769</v>
      </c>
      <c r="G306">
        <v>955.76900000000001</v>
      </c>
      <c r="H306" t="s">
        <v>5</v>
      </c>
      <c r="I306">
        <v>1.1200000000000001</v>
      </c>
      <c r="J306">
        <v>1110</v>
      </c>
      <c r="K306" s="2">
        <f>Tabela23[[#This Row],[ICMS]]*Tabela23[[#This Row],[Valor Carga]]</f>
        <v>1243.2</v>
      </c>
      <c r="L306" t="str">
        <f>Tabela23[[#This Row],[Mercado Estado]]&amp;Tabela23[[#This Row],[Estado Silo]]</f>
        <v>MSMT</v>
      </c>
    </row>
    <row r="307" spans="1:12" x14ac:dyDescent="0.25">
      <c r="A307" t="s">
        <v>154</v>
      </c>
      <c r="B307">
        <v>1</v>
      </c>
      <c r="C307">
        <v>1559639</v>
      </c>
      <c r="D307" t="s">
        <v>14</v>
      </c>
      <c r="E307" t="s">
        <v>78</v>
      </c>
      <c r="F307">
        <v>961312</v>
      </c>
      <c r="G307">
        <v>961.31200000000001</v>
      </c>
      <c r="H307" t="s">
        <v>5</v>
      </c>
      <c r="I307">
        <v>1.1200000000000001</v>
      </c>
      <c r="J307">
        <v>1110</v>
      </c>
      <c r="K307" s="2">
        <f>Tabela23[[#This Row],[ICMS]]*Tabela23[[#This Row],[Valor Carga]]</f>
        <v>1243.2</v>
      </c>
      <c r="L307" t="str">
        <f>Tabela23[[#This Row],[Mercado Estado]]&amp;Tabela23[[#This Row],[Estado Silo]]</f>
        <v>MSMT</v>
      </c>
    </row>
    <row r="308" spans="1:12" x14ac:dyDescent="0.25">
      <c r="A308" t="s">
        <v>154</v>
      </c>
      <c r="B308">
        <v>1</v>
      </c>
      <c r="C308">
        <v>1559639</v>
      </c>
      <c r="D308" t="s">
        <v>14</v>
      </c>
      <c r="E308" t="s">
        <v>79</v>
      </c>
      <c r="F308">
        <v>1000847</v>
      </c>
      <c r="G308">
        <v>1000.847</v>
      </c>
      <c r="H308" t="s">
        <v>5</v>
      </c>
      <c r="I308">
        <v>1.1200000000000001</v>
      </c>
      <c r="J308">
        <v>1110</v>
      </c>
      <c r="K308" s="2">
        <f>Tabela23[[#This Row],[ICMS]]*Tabela23[[#This Row],[Valor Carga]]</f>
        <v>1243.2</v>
      </c>
      <c r="L308" t="str">
        <f>Tabela23[[#This Row],[Mercado Estado]]&amp;Tabela23[[#This Row],[Estado Silo]]</f>
        <v>MSMT</v>
      </c>
    </row>
    <row r="309" spans="1:12" x14ac:dyDescent="0.25">
      <c r="A309" t="s">
        <v>154</v>
      </c>
      <c r="B309">
        <v>1</v>
      </c>
      <c r="C309">
        <v>1559639</v>
      </c>
      <c r="D309" t="s">
        <v>14</v>
      </c>
      <c r="E309" t="s">
        <v>80</v>
      </c>
      <c r="F309">
        <v>971417</v>
      </c>
      <c r="G309">
        <v>971.41700000000003</v>
      </c>
      <c r="H309" t="s">
        <v>5</v>
      </c>
      <c r="I309">
        <v>1.1200000000000001</v>
      </c>
      <c r="J309">
        <v>1110</v>
      </c>
      <c r="K309" s="2">
        <f>Tabela23[[#This Row],[ICMS]]*Tabela23[[#This Row],[Valor Carga]]</f>
        <v>1243.2</v>
      </c>
      <c r="L309" t="str">
        <f>Tabela23[[#This Row],[Mercado Estado]]&amp;Tabela23[[#This Row],[Estado Silo]]</f>
        <v>MSMT</v>
      </c>
    </row>
    <row r="310" spans="1:12" x14ac:dyDescent="0.25">
      <c r="A310" t="s">
        <v>154</v>
      </c>
      <c r="B310">
        <v>1</v>
      </c>
      <c r="C310">
        <v>1559639</v>
      </c>
      <c r="D310" t="s">
        <v>14</v>
      </c>
      <c r="E310" t="s">
        <v>81</v>
      </c>
      <c r="F310">
        <v>1006598</v>
      </c>
      <c r="G310">
        <v>1006.598</v>
      </c>
      <c r="H310" t="s">
        <v>5</v>
      </c>
      <c r="I310">
        <v>1.1200000000000001</v>
      </c>
      <c r="J310">
        <v>1110</v>
      </c>
      <c r="K310" s="2">
        <f>Tabela23[[#This Row],[ICMS]]*Tabela23[[#This Row],[Valor Carga]]</f>
        <v>1243.2</v>
      </c>
      <c r="L310" t="str">
        <f>Tabela23[[#This Row],[Mercado Estado]]&amp;Tabela23[[#This Row],[Estado Silo]]</f>
        <v>MSMT</v>
      </c>
    </row>
    <row r="311" spans="1:12" x14ac:dyDescent="0.25">
      <c r="A311" t="s">
        <v>154</v>
      </c>
      <c r="B311">
        <v>1</v>
      </c>
      <c r="C311">
        <v>1559639</v>
      </c>
      <c r="D311" t="s">
        <v>14</v>
      </c>
      <c r="E311" t="s">
        <v>97</v>
      </c>
      <c r="F311">
        <v>969112</v>
      </c>
      <c r="G311">
        <v>969.11199999999997</v>
      </c>
      <c r="H311" t="s">
        <v>17</v>
      </c>
      <c r="I311">
        <v>1.1200000000000001</v>
      </c>
      <c r="J311">
        <v>1110</v>
      </c>
      <c r="K311" s="2">
        <f>Tabela23[[#This Row],[ICMS]]*Tabela23[[#This Row],[Valor Carga]]</f>
        <v>1243.2</v>
      </c>
      <c r="L311" t="str">
        <f>Tabela23[[#This Row],[Mercado Estado]]&amp;Tabela23[[#This Row],[Estado Silo]]</f>
        <v>MSMG</v>
      </c>
    </row>
    <row r="312" spans="1:12" x14ac:dyDescent="0.25">
      <c r="A312" t="s">
        <v>154</v>
      </c>
      <c r="B312">
        <v>1</v>
      </c>
      <c r="C312">
        <v>1559639</v>
      </c>
      <c r="D312" t="s">
        <v>14</v>
      </c>
      <c r="E312" t="s">
        <v>98</v>
      </c>
      <c r="F312">
        <v>959006</v>
      </c>
      <c r="G312">
        <v>959.00599999999997</v>
      </c>
      <c r="H312" t="s">
        <v>17</v>
      </c>
      <c r="I312">
        <v>1.1200000000000001</v>
      </c>
      <c r="J312">
        <v>1110</v>
      </c>
      <c r="K312" s="2">
        <f>Tabela23[[#This Row],[ICMS]]*Tabela23[[#This Row],[Valor Carga]]</f>
        <v>1243.2</v>
      </c>
      <c r="L312" t="str">
        <f>Tabela23[[#This Row],[Mercado Estado]]&amp;Tabela23[[#This Row],[Estado Silo]]</f>
        <v>MSMG</v>
      </c>
    </row>
    <row r="313" spans="1:12" x14ac:dyDescent="0.25">
      <c r="A313" t="s">
        <v>154</v>
      </c>
      <c r="B313">
        <v>1</v>
      </c>
      <c r="C313">
        <v>1559639</v>
      </c>
      <c r="D313" t="s">
        <v>14</v>
      </c>
      <c r="E313" t="s">
        <v>99</v>
      </c>
      <c r="F313">
        <v>996651</v>
      </c>
      <c r="G313">
        <v>996.65099999999995</v>
      </c>
      <c r="H313" t="s">
        <v>17</v>
      </c>
      <c r="I313">
        <v>1.1200000000000001</v>
      </c>
      <c r="J313">
        <v>1110</v>
      </c>
      <c r="K313" s="2">
        <f>Tabela23[[#This Row],[ICMS]]*Tabela23[[#This Row],[Valor Carga]]</f>
        <v>1243.2</v>
      </c>
      <c r="L313" t="str">
        <f>Tabela23[[#This Row],[Mercado Estado]]&amp;Tabela23[[#This Row],[Estado Silo]]</f>
        <v>MSMG</v>
      </c>
    </row>
    <row r="314" spans="1:12" x14ac:dyDescent="0.25">
      <c r="A314" t="s">
        <v>154</v>
      </c>
      <c r="B314">
        <v>1</v>
      </c>
      <c r="C314">
        <v>1559639</v>
      </c>
      <c r="D314" t="s">
        <v>14</v>
      </c>
      <c r="E314" t="s">
        <v>88</v>
      </c>
      <c r="F314">
        <v>606159</v>
      </c>
      <c r="G314">
        <v>606.15899999999999</v>
      </c>
      <c r="H314" t="s">
        <v>11</v>
      </c>
      <c r="I314">
        <v>1.1200000000000001</v>
      </c>
      <c r="J314">
        <v>1110</v>
      </c>
      <c r="K314" s="2">
        <f>Tabela23[[#This Row],[ICMS]]*Tabela23[[#This Row],[Valor Carga]]</f>
        <v>1243.2</v>
      </c>
      <c r="L314" t="str">
        <f>Tabela23[[#This Row],[Mercado Estado]]&amp;Tabela23[[#This Row],[Estado Silo]]</f>
        <v>MSGO</v>
      </c>
    </row>
    <row r="315" spans="1:12" x14ac:dyDescent="0.25">
      <c r="A315" t="s">
        <v>154</v>
      </c>
      <c r="B315">
        <v>1</v>
      </c>
      <c r="C315">
        <v>1559639</v>
      </c>
      <c r="D315" t="s">
        <v>14</v>
      </c>
      <c r="E315" t="s">
        <v>89</v>
      </c>
      <c r="F315">
        <v>605589</v>
      </c>
      <c r="G315">
        <v>605.58900000000006</v>
      </c>
      <c r="H315" t="s">
        <v>11</v>
      </c>
      <c r="I315">
        <v>1.1200000000000001</v>
      </c>
      <c r="J315">
        <v>1110</v>
      </c>
      <c r="K315" s="2">
        <f>Tabela23[[#This Row],[ICMS]]*Tabela23[[#This Row],[Valor Carga]]</f>
        <v>1243.2</v>
      </c>
      <c r="L315" t="str">
        <f>Tabela23[[#This Row],[Mercado Estado]]&amp;Tabela23[[#This Row],[Estado Silo]]</f>
        <v>MSGO</v>
      </c>
    </row>
    <row r="316" spans="1:12" x14ac:dyDescent="0.25">
      <c r="A316" t="s">
        <v>154</v>
      </c>
      <c r="B316">
        <v>1</v>
      </c>
      <c r="C316">
        <v>1559639</v>
      </c>
      <c r="D316" t="s">
        <v>14</v>
      </c>
      <c r="E316" t="s">
        <v>90</v>
      </c>
      <c r="F316">
        <v>694919</v>
      </c>
      <c r="G316">
        <v>694.91899999999998</v>
      </c>
      <c r="H316" t="s">
        <v>11</v>
      </c>
      <c r="I316">
        <v>1.1200000000000001</v>
      </c>
      <c r="J316">
        <v>1110</v>
      </c>
      <c r="K316" s="2">
        <f>Tabela23[[#This Row],[ICMS]]*Tabela23[[#This Row],[Valor Carga]]</f>
        <v>1243.2</v>
      </c>
      <c r="L316" t="str">
        <f>Tabela23[[#This Row],[Mercado Estado]]&amp;Tabela23[[#This Row],[Estado Silo]]</f>
        <v>MSGO</v>
      </c>
    </row>
    <row r="317" spans="1:12" x14ac:dyDescent="0.25">
      <c r="A317" t="s">
        <v>154</v>
      </c>
      <c r="B317">
        <v>1</v>
      </c>
      <c r="C317">
        <v>1559639</v>
      </c>
      <c r="D317" t="s">
        <v>14</v>
      </c>
      <c r="E317" t="s">
        <v>82</v>
      </c>
      <c r="F317">
        <v>1091583</v>
      </c>
      <c r="G317">
        <v>1091.5830000000001</v>
      </c>
      <c r="H317" t="s">
        <v>5</v>
      </c>
      <c r="I317">
        <v>1.1200000000000001</v>
      </c>
      <c r="J317">
        <v>1110</v>
      </c>
      <c r="K317" s="2">
        <f>Tabela23[[#This Row],[ICMS]]*Tabela23[[#This Row],[Valor Carga]]</f>
        <v>1243.2</v>
      </c>
      <c r="L317" t="str">
        <f>Tabela23[[#This Row],[Mercado Estado]]&amp;Tabela23[[#This Row],[Estado Silo]]</f>
        <v>MSMT</v>
      </c>
    </row>
    <row r="318" spans="1:12" x14ac:dyDescent="0.25">
      <c r="A318" t="s">
        <v>154</v>
      </c>
      <c r="B318">
        <v>1</v>
      </c>
      <c r="C318">
        <v>1559639</v>
      </c>
      <c r="D318" t="s">
        <v>14</v>
      </c>
      <c r="E318" t="s">
        <v>83</v>
      </c>
      <c r="F318">
        <v>1063125</v>
      </c>
      <c r="G318">
        <v>1063.125</v>
      </c>
      <c r="H318" t="s">
        <v>5</v>
      </c>
      <c r="I318">
        <v>1.1200000000000001</v>
      </c>
      <c r="J318">
        <v>1110</v>
      </c>
      <c r="K318" s="2">
        <f>Tabela23[[#This Row],[ICMS]]*Tabela23[[#This Row],[Valor Carga]]</f>
        <v>1243.2</v>
      </c>
      <c r="L318" t="str">
        <f>Tabela23[[#This Row],[Mercado Estado]]&amp;Tabela23[[#This Row],[Estado Silo]]</f>
        <v>MSMT</v>
      </c>
    </row>
    <row r="319" spans="1:12" x14ac:dyDescent="0.25">
      <c r="A319" t="s">
        <v>154</v>
      </c>
      <c r="B319">
        <v>1</v>
      </c>
      <c r="C319">
        <v>1559639</v>
      </c>
      <c r="D319" t="s">
        <v>14</v>
      </c>
      <c r="E319" t="s">
        <v>84</v>
      </c>
      <c r="F319">
        <v>1093270</v>
      </c>
      <c r="G319">
        <v>1093.27</v>
      </c>
      <c r="H319" t="s">
        <v>5</v>
      </c>
      <c r="I319">
        <v>1.1200000000000001</v>
      </c>
      <c r="J319">
        <v>1110</v>
      </c>
      <c r="K319" s="2">
        <f>Tabela23[[#This Row],[ICMS]]*Tabela23[[#This Row],[Valor Carga]]</f>
        <v>1243.2</v>
      </c>
      <c r="L319" t="str">
        <f>Tabela23[[#This Row],[Mercado Estado]]&amp;Tabela23[[#This Row],[Estado Silo]]</f>
        <v>MSMT</v>
      </c>
    </row>
    <row r="320" spans="1:12" x14ac:dyDescent="0.25">
      <c r="A320" t="s">
        <v>154</v>
      </c>
      <c r="B320">
        <v>1</v>
      </c>
      <c r="C320">
        <v>1559639</v>
      </c>
      <c r="D320" t="s">
        <v>14</v>
      </c>
      <c r="E320" t="s">
        <v>106</v>
      </c>
      <c r="F320">
        <v>595710</v>
      </c>
      <c r="G320">
        <v>595.71</v>
      </c>
      <c r="H320" t="s">
        <v>20</v>
      </c>
      <c r="I320">
        <v>1.1200000000000001</v>
      </c>
      <c r="J320">
        <v>1110</v>
      </c>
      <c r="K320" s="2">
        <f>Tabela23[[#This Row],[ICMS]]*Tabela23[[#This Row],[Valor Carga]]</f>
        <v>1243.2</v>
      </c>
      <c r="L320" t="str">
        <f>Tabela23[[#This Row],[Mercado Estado]]&amp;Tabela23[[#This Row],[Estado Silo]]</f>
        <v>MSPR</v>
      </c>
    </row>
    <row r="321" spans="1:12" x14ac:dyDescent="0.25">
      <c r="A321" t="s">
        <v>154</v>
      </c>
      <c r="B321">
        <v>1</v>
      </c>
      <c r="C321">
        <v>1559639</v>
      </c>
      <c r="D321" t="s">
        <v>14</v>
      </c>
      <c r="E321" t="s">
        <v>107</v>
      </c>
      <c r="F321">
        <v>596327</v>
      </c>
      <c r="G321">
        <v>596.327</v>
      </c>
      <c r="H321" t="s">
        <v>20</v>
      </c>
      <c r="I321">
        <v>1.1200000000000001</v>
      </c>
      <c r="J321">
        <v>1110</v>
      </c>
      <c r="K321" s="2">
        <f>Tabela23[[#This Row],[ICMS]]*Tabela23[[#This Row],[Valor Carga]]</f>
        <v>1243.2</v>
      </c>
      <c r="L321" t="str">
        <f>Tabela23[[#This Row],[Mercado Estado]]&amp;Tabela23[[#This Row],[Estado Silo]]</f>
        <v>MSPR</v>
      </c>
    </row>
    <row r="322" spans="1:12" x14ac:dyDescent="0.25">
      <c r="A322" t="s">
        <v>154</v>
      </c>
      <c r="B322">
        <v>1</v>
      </c>
      <c r="C322">
        <v>1559639</v>
      </c>
      <c r="D322" t="s">
        <v>14</v>
      </c>
      <c r="E322" t="s">
        <v>108</v>
      </c>
      <c r="F322">
        <v>583598</v>
      </c>
      <c r="G322">
        <v>583.59799999999996</v>
      </c>
      <c r="H322" t="s">
        <v>20</v>
      </c>
      <c r="I322">
        <v>1.1200000000000001</v>
      </c>
      <c r="J322">
        <v>1110</v>
      </c>
      <c r="K322" s="2">
        <f>Tabela23[[#This Row],[ICMS]]*Tabela23[[#This Row],[Valor Carga]]</f>
        <v>1243.2</v>
      </c>
      <c r="L322" t="str">
        <f>Tabela23[[#This Row],[Mercado Estado]]&amp;Tabela23[[#This Row],[Estado Silo]]</f>
        <v>MSPR</v>
      </c>
    </row>
    <row r="323" spans="1:12" x14ac:dyDescent="0.25">
      <c r="A323" t="s">
        <v>154</v>
      </c>
      <c r="B323">
        <v>1</v>
      </c>
      <c r="C323">
        <v>1559639</v>
      </c>
      <c r="D323" t="s">
        <v>14</v>
      </c>
      <c r="E323" t="s">
        <v>100</v>
      </c>
      <c r="F323">
        <v>764800</v>
      </c>
      <c r="G323">
        <v>764.8</v>
      </c>
      <c r="H323" t="s">
        <v>17</v>
      </c>
      <c r="I323">
        <v>1.1200000000000001</v>
      </c>
      <c r="J323">
        <v>1110</v>
      </c>
      <c r="K323" s="2">
        <f>Tabela23[[#This Row],[ICMS]]*Tabela23[[#This Row],[Valor Carga]]</f>
        <v>1243.2</v>
      </c>
      <c r="L323" t="str">
        <f>Tabela23[[#This Row],[Mercado Estado]]&amp;Tabela23[[#This Row],[Estado Silo]]</f>
        <v>MSMG</v>
      </c>
    </row>
    <row r="324" spans="1:12" x14ac:dyDescent="0.25">
      <c r="A324" t="s">
        <v>154</v>
      </c>
      <c r="B324">
        <v>1</v>
      </c>
      <c r="C324">
        <v>1559639</v>
      </c>
      <c r="D324" t="s">
        <v>14</v>
      </c>
      <c r="E324" t="s">
        <v>101</v>
      </c>
      <c r="F324">
        <v>764386</v>
      </c>
      <c r="G324">
        <v>764.38599999999997</v>
      </c>
      <c r="H324" t="s">
        <v>17</v>
      </c>
      <c r="I324">
        <v>1.1200000000000001</v>
      </c>
      <c r="J324">
        <v>1110</v>
      </c>
      <c r="K324" s="2">
        <f>Tabela23[[#This Row],[ICMS]]*Tabela23[[#This Row],[Valor Carga]]</f>
        <v>1243.2</v>
      </c>
      <c r="L324" t="str">
        <f>Tabela23[[#This Row],[Mercado Estado]]&amp;Tabela23[[#This Row],[Estado Silo]]</f>
        <v>MSMG</v>
      </c>
    </row>
    <row r="325" spans="1:12" x14ac:dyDescent="0.25">
      <c r="A325" t="s">
        <v>154</v>
      </c>
      <c r="B325">
        <v>1</v>
      </c>
      <c r="C325">
        <v>1559639</v>
      </c>
      <c r="D325" t="s">
        <v>14</v>
      </c>
      <c r="E325" t="s">
        <v>102</v>
      </c>
      <c r="F325">
        <v>763647</v>
      </c>
      <c r="G325">
        <v>763.64700000000005</v>
      </c>
      <c r="H325" t="s">
        <v>17</v>
      </c>
      <c r="I325">
        <v>1.1200000000000001</v>
      </c>
      <c r="J325">
        <v>1110</v>
      </c>
      <c r="K325" s="2">
        <f>Tabela23[[#This Row],[ICMS]]*Tabela23[[#This Row],[Valor Carga]]</f>
        <v>1243.2</v>
      </c>
      <c r="L325" t="str">
        <f>Tabela23[[#This Row],[Mercado Estado]]&amp;Tabela23[[#This Row],[Estado Silo]]</f>
        <v>MSMG</v>
      </c>
    </row>
    <row r="326" spans="1:12" x14ac:dyDescent="0.25">
      <c r="A326" t="s">
        <v>156</v>
      </c>
      <c r="B326">
        <v>2</v>
      </c>
      <c r="C326">
        <v>130758</v>
      </c>
      <c r="D326" t="s">
        <v>138</v>
      </c>
      <c r="E326" t="s">
        <v>73</v>
      </c>
      <c r="F326">
        <v>3450003</v>
      </c>
      <c r="G326">
        <v>3450.0030000000002</v>
      </c>
      <c r="H326" t="s">
        <v>5</v>
      </c>
      <c r="I326">
        <v>1.1200000000000001</v>
      </c>
      <c r="J326">
        <v>1116.67</v>
      </c>
      <c r="K326" s="2">
        <f>Tabela23[[#This Row],[ICMS]]*Tabela23[[#This Row],[Valor Carga]]</f>
        <v>1250.6704000000002</v>
      </c>
      <c r="L326" t="str">
        <f>Tabela23[[#This Row],[Mercado Estado]]&amp;Tabela23[[#This Row],[Estado Silo]]</f>
        <v>CEMT</v>
      </c>
    </row>
    <row r="327" spans="1:12" x14ac:dyDescent="0.25">
      <c r="A327" t="s">
        <v>156</v>
      </c>
      <c r="B327">
        <v>2</v>
      </c>
      <c r="C327">
        <v>130758</v>
      </c>
      <c r="D327" t="s">
        <v>138</v>
      </c>
      <c r="E327" t="s">
        <v>74</v>
      </c>
      <c r="F327">
        <v>3412522</v>
      </c>
      <c r="G327">
        <v>3412.5219999999999</v>
      </c>
      <c r="H327" t="s">
        <v>5</v>
      </c>
      <c r="I327">
        <v>1.1200000000000001</v>
      </c>
      <c r="J327">
        <v>1116.67</v>
      </c>
      <c r="K327" s="2">
        <f>Tabela23[[#This Row],[ICMS]]*Tabela23[[#This Row],[Valor Carga]]</f>
        <v>1250.6704000000002</v>
      </c>
      <c r="L327" t="str">
        <f>Tabela23[[#This Row],[Mercado Estado]]&amp;Tabela23[[#This Row],[Estado Silo]]</f>
        <v>CEMT</v>
      </c>
    </row>
    <row r="328" spans="1:12" x14ac:dyDescent="0.25">
      <c r="A328" t="s">
        <v>156</v>
      </c>
      <c r="B328">
        <v>2</v>
      </c>
      <c r="C328">
        <v>130758</v>
      </c>
      <c r="D328" t="s">
        <v>138</v>
      </c>
      <c r="E328" t="s">
        <v>75</v>
      </c>
      <c r="F328">
        <v>3450054</v>
      </c>
      <c r="G328">
        <v>3450.0540000000001</v>
      </c>
      <c r="H328" t="s">
        <v>5</v>
      </c>
      <c r="I328">
        <v>1.1200000000000001</v>
      </c>
      <c r="J328">
        <v>1116.67</v>
      </c>
      <c r="K328" s="2">
        <f>Tabela23[[#This Row],[ICMS]]*Tabela23[[#This Row],[Valor Carga]]</f>
        <v>1250.6704000000002</v>
      </c>
      <c r="L328" t="str">
        <f>Tabela23[[#This Row],[Mercado Estado]]&amp;Tabela23[[#This Row],[Estado Silo]]</f>
        <v>CEMT</v>
      </c>
    </row>
    <row r="329" spans="1:12" x14ac:dyDescent="0.25">
      <c r="A329" t="s">
        <v>156</v>
      </c>
      <c r="B329">
        <v>2</v>
      </c>
      <c r="C329">
        <v>130758</v>
      </c>
      <c r="D329" t="s">
        <v>138</v>
      </c>
      <c r="E329" t="s">
        <v>103</v>
      </c>
      <c r="F329">
        <v>3532556</v>
      </c>
      <c r="G329">
        <v>3532.556</v>
      </c>
      <c r="H329" t="s">
        <v>20</v>
      </c>
      <c r="I329">
        <v>1.1200000000000001</v>
      </c>
      <c r="J329">
        <v>1116.67</v>
      </c>
      <c r="K329" s="2">
        <f>Tabela23[[#This Row],[ICMS]]*Tabela23[[#This Row],[Valor Carga]]</f>
        <v>1250.6704000000002</v>
      </c>
      <c r="L329" t="str">
        <f>Tabela23[[#This Row],[Mercado Estado]]&amp;Tabela23[[#This Row],[Estado Silo]]</f>
        <v>CEPR</v>
      </c>
    </row>
    <row r="330" spans="1:12" x14ac:dyDescent="0.25">
      <c r="A330" t="s">
        <v>156</v>
      </c>
      <c r="B330">
        <v>2</v>
      </c>
      <c r="C330">
        <v>130758</v>
      </c>
      <c r="D330" t="s">
        <v>138</v>
      </c>
      <c r="E330" t="s">
        <v>104</v>
      </c>
      <c r="F330">
        <v>3531146</v>
      </c>
      <c r="G330">
        <v>3531.1460000000002</v>
      </c>
      <c r="H330" t="s">
        <v>20</v>
      </c>
      <c r="I330">
        <v>1.1200000000000001</v>
      </c>
      <c r="J330">
        <v>1116.67</v>
      </c>
      <c r="K330" s="2">
        <f>Tabela23[[#This Row],[ICMS]]*Tabela23[[#This Row],[Valor Carga]]</f>
        <v>1250.6704000000002</v>
      </c>
      <c r="L330" t="str">
        <f>Tabela23[[#This Row],[Mercado Estado]]&amp;Tabela23[[#This Row],[Estado Silo]]</f>
        <v>CEPR</v>
      </c>
    </row>
    <row r="331" spans="1:12" x14ac:dyDescent="0.25">
      <c r="A331" t="s">
        <v>156</v>
      </c>
      <c r="B331">
        <v>2</v>
      </c>
      <c r="C331">
        <v>130758</v>
      </c>
      <c r="D331" t="s">
        <v>138</v>
      </c>
      <c r="E331" t="s">
        <v>105</v>
      </c>
      <c r="F331">
        <v>3528880</v>
      </c>
      <c r="G331">
        <v>3528.88</v>
      </c>
      <c r="H331" t="s">
        <v>20</v>
      </c>
      <c r="I331">
        <v>1.1200000000000001</v>
      </c>
      <c r="J331">
        <v>1116.67</v>
      </c>
      <c r="K331" s="2">
        <f>Tabela23[[#This Row],[ICMS]]*Tabela23[[#This Row],[Valor Carga]]</f>
        <v>1250.6704000000002</v>
      </c>
      <c r="L331" t="str">
        <f>Tabela23[[#This Row],[Mercado Estado]]&amp;Tabela23[[#This Row],[Estado Silo]]</f>
        <v>CEPR</v>
      </c>
    </row>
    <row r="332" spans="1:12" x14ac:dyDescent="0.25">
      <c r="A332" t="s">
        <v>156</v>
      </c>
      <c r="B332">
        <v>2</v>
      </c>
      <c r="C332">
        <v>130758</v>
      </c>
      <c r="D332" t="s">
        <v>138</v>
      </c>
      <c r="E332" t="s">
        <v>91</v>
      </c>
      <c r="F332">
        <v>3395502</v>
      </c>
      <c r="G332">
        <v>3395.502</v>
      </c>
      <c r="H332" t="s">
        <v>14</v>
      </c>
      <c r="I332">
        <v>1.1200000000000001</v>
      </c>
      <c r="J332">
        <v>1116.67</v>
      </c>
      <c r="K332" s="2">
        <f>Tabela23[[#This Row],[ICMS]]*Tabela23[[#This Row],[Valor Carga]]</f>
        <v>1250.6704000000002</v>
      </c>
      <c r="L332" t="str">
        <f>Tabela23[[#This Row],[Mercado Estado]]&amp;Tabela23[[#This Row],[Estado Silo]]</f>
        <v>CEMS</v>
      </c>
    </row>
    <row r="333" spans="1:12" x14ac:dyDescent="0.25">
      <c r="A333" t="s">
        <v>156</v>
      </c>
      <c r="B333">
        <v>2</v>
      </c>
      <c r="C333">
        <v>130758</v>
      </c>
      <c r="D333" t="s">
        <v>138</v>
      </c>
      <c r="E333" t="s">
        <v>92</v>
      </c>
      <c r="F333">
        <v>3372734</v>
      </c>
      <c r="G333">
        <v>3372.7339999999999</v>
      </c>
      <c r="H333" t="s">
        <v>14</v>
      </c>
      <c r="I333">
        <v>1.1200000000000001</v>
      </c>
      <c r="J333">
        <v>1116.67</v>
      </c>
      <c r="K333" s="2">
        <f>Tabela23[[#This Row],[ICMS]]*Tabela23[[#This Row],[Valor Carga]]</f>
        <v>1250.6704000000002</v>
      </c>
      <c r="L333" t="str">
        <f>Tabela23[[#This Row],[Mercado Estado]]&amp;Tabela23[[#This Row],[Estado Silo]]</f>
        <v>CEMS</v>
      </c>
    </row>
    <row r="334" spans="1:12" x14ac:dyDescent="0.25">
      <c r="A334" t="s">
        <v>156</v>
      </c>
      <c r="B334">
        <v>2</v>
      </c>
      <c r="C334">
        <v>130758</v>
      </c>
      <c r="D334" t="s">
        <v>138</v>
      </c>
      <c r="E334" t="s">
        <v>93</v>
      </c>
      <c r="F334">
        <v>3389650</v>
      </c>
      <c r="G334">
        <v>3389.65</v>
      </c>
      <c r="H334" t="s">
        <v>14</v>
      </c>
      <c r="I334">
        <v>1.1200000000000001</v>
      </c>
      <c r="J334">
        <v>1116.67</v>
      </c>
      <c r="K334" s="2">
        <f>Tabela23[[#This Row],[ICMS]]*Tabela23[[#This Row],[Valor Carga]]</f>
        <v>1250.6704000000002</v>
      </c>
      <c r="L334" t="str">
        <f>Tabela23[[#This Row],[Mercado Estado]]&amp;Tabela23[[#This Row],[Estado Silo]]</f>
        <v>CEMS</v>
      </c>
    </row>
    <row r="335" spans="1:12" x14ac:dyDescent="0.25">
      <c r="A335" t="s">
        <v>156</v>
      </c>
      <c r="B335">
        <v>2</v>
      </c>
      <c r="C335">
        <v>130758</v>
      </c>
      <c r="D335" t="s">
        <v>138</v>
      </c>
      <c r="E335" t="s">
        <v>85</v>
      </c>
      <c r="F335">
        <v>2634303</v>
      </c>
      <c r="G335">
        <v>2634.3029999999999</v>
      </c>
      <c r="H335" t="s">
        <v>11</v>
      </c>
      <c r="I335">
        <v>1.1200000000000001</v>
      </c>
      <c r="J335">
        <v>1116.67</v>
      </c>
      <c r="K335" s="2">
        <f>Tabela23[[#This Row],[ICMS]]*Tabela23[[#This Row],[Valor Carga]]</f>
        <v>1250.6704000000002</v>
      </c>
      <c r="L335" t="str">
        <f>Tabela23[[#This Row],[Mercado Estado]]&amp;Tabela23[[#This Row],[Estado Silo]]</f>
        <v>CEGO</v>
      </c>
    </row>
    <row r="336" spans="1:12" x14ac:dyDescent="0.25">
      <c r="A336" t="s">
        <v>156</v>
      </c>
      <c r="B336">
        <v>2</v>
      </c>
      <c r="C336">
        <v>130758</v>
      </c>
      <c r="D336" t="s">
        <v>138</v>
      </c>
      <c r="E336" t="s">
        <v>86</v>
      </c>
      <c r="F336">
        <v>2633884</v>
      </c>
      <c r="G336">
        <v>2633.884</v>
      </c>
      <c r="H336" t="s">
        <v>11</v>
      </c>
      <c r="I336">
        <v>1.1200000000000001</v>
      </c>
      <c r="J336">
        <v>1116.67</v>
      </c>
      <c r="K336" s="2">
        <f>Tabela23[[#This Row],[ICMS]]*Tabela23[[#This Row],[Valor Carga]]</f>
        <v>1250.6704000000002</v>
      </c>
      <c r="L336" t="str">
        <f>Tabela23[[#This Row],[Mercado Estado]]&amp;Tabela23[[#This Row],[Estado Silo]]</f>
        <v>CEGO</v>
      </c>
    </row>
    <row r="337" spans="1:12" x14ac:dyDescent="0.25">
      <c r="A337" t="s">
        <v>156</v>
      </c>
      <c r="B337">
        <v>2</v>
      </c>
      <c r="C337">
        <v>130758</v>
      </c>
      <c r="D337" t="s">
        <v>138</v>
      </c>
      <c r="E337" t="s">
        <v>87</v>
      </c>
      <c r="F337">
        <v>2631834</v>
      </c>
      <c r="G337">
        <v>2631.8339999999998</v>
      </c>
      <c r="H337" t="s">
        <v>11</v>
      </c>
      <c r="I337">
        <v>1.1200000000000001</v>
      </c>
      <c r="J337">
        <v>1116.67</v>
      </c>
      <c r="K337" s="2">
        <f>Tabela23[[#This Row],[ICMS]]*Tabela23[[#This Row],[Valor Carga]]</f>
        <v>1250.6704000000002</v>
      </c>
      <c r="L337" t="str">
        <f>Tabela23[[#This Row],[Mercado Estado]]&amp;Tabela23[[#This Row],[Estado Silo]]</f>
        <v>CEGO</v>
      </c>
    </row>
    <row r="338" spans="1:12" x14ac:dyDescent="0.25">
      <c r="A338" t="s">
        <v>156</v>
      </c>
      <c r="B338">
        <v>2</v>
      </c>
      <c r="C338">
        <v>130758</v>
      </c>
      <c r="D338" t="s">
        <v>138</v>
      </c>
      <c r="E338" t="s">
        <v>94</v>
      </c>
      <c r="F338">
        <v>3358091</v>
      </c>
      <c r="G338">
        <v>3358.0909999999999</v>
      </c>
      <c r="H338" t="s">
        <v>14</v>
      </c>
      <c r="I338">
        <v>1.1200000000000001</v>
      </c>
      <c r="J338">
        <v>1116.67</v>
      </c>
      <c r="K338" s="2">
        <f>Tabela23[[#This Row],[ICMS]]*Tabela23[[#This Row],[Valor Carga]]</f>
        <v>1250.6704000000002</v>
      </c>
      <c r="L338" t="str">
        <f>Tabela23[[#This Row],[Mercado Estado]]&amp;Tabela23[[#This Row],[Estado Silo]]</f>
        <v>CEMS</v>
      </c>
    </row>
    <row r="339" spans="1:12" x14ac:dyDescent="0.25">
      <c r="A339" t="s">
        <v>156</v>
      </c>
      <c r="B339">
        <v>2</v>
      </c>
      <c r="C339">
        <v>130758</v>
      </c>
      <c r="D339" t="s">
        <v>138</v>
      </c>
      <c r="E339" t="s">
        <v>95</v>
      </c>
      <c r="F339">
        <v>3359500</v>
      </c>
      <c r="G339">
        <v>3359.5</v>
      </c>
      <c r="H339" t="s">
        <v>14</v>
      </c>
      <c r="I339">
        <v>1.1200000000000001</v>
      </c>
      <c r="J339">
        <v>1116.67</v>
      </c>
      <c r="K339" s="2">
        <f>Tabela23[[#This Row],[ICMS]]*Tabela23[[#This Row],[Valor Carga]]</f>
        <v>1250.6704000000002</v>
      </c>
      <c r="L339" t="str">
        <f>Tabela23[[#This Row],[Mercado Estado]]&amp;Tabela23[[#This Row],[Estado Silo]]</f>
        <v>CEMS</v>
      </c>
    </row>
    <row r="340" spans="1:12" x14ac:dyDescent="0.25">
      <c r="A340" t="s">
        <v>156</v>
      </c>
      <c r="B340">
        <v>2</v>
      </c>
      <c r="C340">
        <v>130758</v>
      </c>
      <c r="D340" t="s">
        <v>138</v>
      </c>
      <c r="E340" t="s">
        <v>96</v>
      </c>
      <c r="F340">
        <v>3326586</v>
      </c>
      <c r="G340">
        <v>3326.5859999999998</v>
      </c>
      <c r="H340" t="s">
        <v>14</v>
      </c>
      <c r="I340">
        <v>1.1200000000000001</v>
      </c>
      <c r="J340">
        <v>1116.67</v>
      </c>
      <c r="K340" s="2">
        <f>Tabela23[[#This Row],[ICMS]]*Tabela23[[#This Row],[Valor Carga]]</f>
        <v>1250.6704000000002</v>
      </c>
      <c r="L340" t="str">
        <f>Tabela23[[#This Row],[Mercado Estado]]&amp;Tabela23[[#This Row],[Estado Silo]]</f>
        <v>CEMS</v>
      </c>
    </row>
    <row r="341" spans="1:12" x14ac:dyDescent="0.25">
      <c r="A341" t="s">
        <v>156</v>
      </c>
      <c r="B341">
        <v>2</v>
      </c>
      <c r="C341">
        <v>130758</v>
      </c>
      <c r="D341" t="s">
        <v>138</v>
      </c>
      <c r="E341" t="s">
        <v>76</v>
      </c>
      <c r="F341">
        <v>3197171</v>
      </c>
      <c r="G341">
        <v>3197.1709999999998</v>
      </c>
      <c r="H341" t="s">
        <v>5</v>
      </c>
      <c r="I341">
        <v>1.1200000000000001</v>
      </c>
      <c r="J341">
        <v>1116.67</v>
      </c>
      <c r="K341" s="2">
        <f>Tabela23[[#This Row],[ICMS]]*Tabela23[[#This Row],[Valor Carga]]</f>
        <v>1250.6704000000002</v>
      </c>
      <c r="L341" t="str">
        <f>Tabela23[[#This Row],[Mercado Estado]]&amp;Tabela23[[#This Row],[Estado Silo]]</f>
        <v>CEMT</v>
      </c>
    </row>
    <row r="342" spans="1:12" x14ac:dyDescent="0.25">
      <c r="A342" t="s">
        <v>156</v>
      </c>
      <c r="B342">
        <v>2</v>
      </c>
      <c r="C342">
        <v>130758</v>
      </c>
      <c r="D342" t="s">
        <v>138</v>
      </c>
      <c r="E342" t="s">
        <v>77</v>
      </c>
      <c r="F342">
        <v>3199161</v>
      </c>
      <c r="G342">
        <v>3199.1610000000001</v>
      </c>
      <c r="H342" t="s">
        <v>5</v>
      </c>
      <c r="I342">
        <v>1.1200000000000001</v>
      </c>
      <c r="J342">
        <v>1116.67</v>
      </c>
      <c r="K342" s="2">
        <f>Tabela23[[#This Row],[ICMS]]*Tabela23[[#This Row],[Valor Carga]]</f>
        <v>1250.6704000000002</v>
      </c>
      <c r="L342" t="str">
        <f>Tabela23[[#This Row],[Mercado Estado]]&amp;Tabela23[[#This Row],[Estado Silo]]</f>
        <v>CEMT</v>
      </c>
    </row>
    <row r="343" spans="1:12" x14ac:dyDescent="0.25">
      <c r="A343" t="s">
        <v>156</v>
      </c>
      <c r="B343">
        <v>2</v>
      </c>
      <c r="C343">
        <v>130758</v>
      </c>
      <c r="D343" t="s">
        <v>138</v>
      </c>
      <c r="E343" t="s">
        <v>78</v>
      </c>
      <c r="F343">
        <v>3180952</v>
      </c>
      <c r="G343">
        <v>3180.9520000000002</v>
      </c>
      <c r="H343" t="s">
        <v>5</v>
      </c>
      <c r="I343">
        <v>1.1200000000000001</v>
      </c>
      <c r="J343">
        <v>1116.67</v>
      </c>
      <c r="K343" s="2">
        <f>Tabela23[[#This Row],[ICMS]]*Tabela23[[#This Row],[Valor Carga]]</f>
        <v>1250.6704000000002</v>
      </c>
      <c r="L343" t="str">
        <f>Tabela23[[#This Row],[Mercado Estado]]&amp;Tabela23[[#This Row],[Estado Silo]]</f>
        <v>CEMT</v>
      </c>
    </row>
    <row r="344" spans="1:12" x14ac:dyDescent="0.25">
      <c r="A344" t="s">
        <v>156</v>
      </c>
      <c r="B344">
        <v>2</v>
      </c>
      <c r="C344">
        <v>130758</v>
      </c>
      <c r="D344" t="s">
        <v>138</v>
      </c>
      <c r="E344" t="s">
        <v>79</v>
      </c>
      <c r="F344">
        <v>3190553</v>
      </c>
      <c r="G344">
        <v>3190.5529999999999</v>
      </c>
      <c r="H344" t="s">
        <v>5</v>
      </c>
      <c r="I344">
        <v>1.1200000000000001</v>
      </c>
      <c r="J344">
        <v>1116.67</v>
      </c>
      <c r="K344" s="2">
        <f>Tabela23[[#This Row],[ICMS]]*Tabela23[[#This Row],[Valor Carga]]</f>
        <v>1250.6704000000002</v>
      </c>
      <c r="L344" t="str">
        <f>Tabela23[[#This Row],[Mercado Estado]]&amp;Tabela23[[#This Row],[Estado Silo]]</f>
        <v>CEMT</v>
      </c>
    </row>
    <row r="345" spans="1:12" x14ac:dyDescent="0.25">
      <c r="A345" t="s">
        <v>156</v>
      </c>
      <c r="B345">
        <v>2</v>
      </c>
      <c r="C345">
        <v>130758</v>
      </c>
      <c r="D345" t="s">
        <v>138</v>
      </c>
      <c r="E345" t="s">
        <v>80</v>
      </c>
      <c r="F345">
        <v>3053109</v>
      </c>
      <c r="G345">
        <v>3053.1089999999999</v>
      </c>
      <c r="H345" t="s">
        <v>5</v>
      </c>
      <c r="I345">
        <v>1.1200000000000001</v>
      </c>
      <c r="J345">
        <v>1116.67</v>
      </c>
      <c r="K345" s="2">
        <f>Tabela23[[#This Row],[ICMS]]*Tabela23[[#This Row],[Valor Carga]]</f>
        <v>1250.6704000000002</v>
      </c>
      <c r="L345" t="str">
        <f>Tabela23[[#This Row],[Mercado Estado]]&amp;Tabela23[[#This Row],[Estado Silo]]</f>
        <v>CEMT</v>
      </c>
    </row>
    <row r="346" spans="1:12" x14ac:dyDescent="0.25">
      <c r="A346" t="s">
        <v>156</v>
      </c>
      <c r="B346">
        <v>2</v>
      </c>
      <c r="C346">
        <v>130758</v>
      </c>
      <c r="D346" t="s">
        <v>138</v>
      </c>
      <c r="E346" t="s">
        <v>81</v>
      </c>
      <c r="F346">
        <v>3120598</v>
      </c>
      <c r="G346">
        <v>3120.598</v>
      </c>
      <c r="H346" t="s">
        <v>5</v>
      </c>
      <c r="I346">
        <v>1.1200000000000001</v>
      </c>
      <c r="J346">
        <v>1116.67</v>
      </c>
      <c r="K346" s="2">
        <f>Tabela23[[#This Row],[ICMS]]*Tabela23[[#This Row],[Valor Carga]]</f>
        <v>1250.6704000000002</v>
      </c>
      <c r="L346" t="str">
        <f>Tabela23[[#This Row],[Mercado Estado]]&amp;Tabela23[[#This Row],[Estado Silo]]</f>
        <v>CEMT</v>
      </c>
    </row>
    <row r="347" spans="1:12" x14ac:dyDescent="0.25">
      <c r="A347" t="s">
        <v>156</v>
      </c>
      <c r="B347">
        <v>2</v>
      </c>
      <c r="C347">
        <v>130758</v>
      </c>
      <c r="D347" t="s">
        <v>138</v>
      </c>
      <c r="E347" t="s">
        <v>97</v>
      </c>
      <c r="F347">
        <v>2457931</v>
      </c>
      <c r="G347">
        <v>2457.931</v>
      </c>
      <c r="H347" t="s">
        <v>17</v>
      </c>
      <c r="I347">
        <v>1.1200000000000001</v>
      </c>
      <c r="J347">
        <v>1116.67</v>
      </c>
      <c r="K347" s="2">
        <f>Tabela23[[#This Row],[ICMS]]*Tabela23[[#This Row],[Valor Carga]]</f>
        <v>1250.6704000000002</v>
      </c>
      <c r="L347" t="str">
        <f>Tabela23[[#This Row],[Mercado Estado]]&amp;Tabela23[[#This Row],[Estado Silo]]</f>
        <v>CEMG</v>
      </c>
    </row>
    <row r="348" spans="1:12" x14ac:dyDescent="0.25">
      <c r="A348" t="s">
        <v>156</v>
      </c>
      <c r="B348">
        <v>2</v>
      </c>
      <c r="C348">
        <v>130758</v>
      </c>
      <c r="D348" t="s">
        <v>138</v>
      </c>
      <c r="E348" t="s">
        <v>98</v>
      </c>
      <c r="F348">
        <v>2467255</v>
      </c>
      <c r="G348">
        <v>2467.2550000000001</v>
      </c>
      <c r="H348" t="s">
        <v>17</v>
      </c>
      <c r="I348">
        <v>1.1200000000000001</v>
      </c>
      <c r="J348">
        <v>1116.67</v>
      </c>
      <c r="K348" s="2">
        <f>Tabela23[[#This Row],[ICMS]]*Tabela23[[#This Row],[Valor Carga]]</f>
        <v>1250.6704000000002</v>
      </c>
      <c r="L348" t="str">
        <f>Tabela23[[#This Row],[Mercado Estado]]&amp;Tabela23[[#This Row],[Estado Silo]]</f>
        <v>CEMG</v>
      </c>
    </row>
    <row r="349" spans="1:12" x14ac:dyDescent="0.25">
      <c r="A349" t="s">
        <v>156</v>
      </c>
      <c r="B349">
        <v>2</v>
      </c>
      <c r="C349">
        <v>130758</v>
      </c>
      <c r="D349" t="s">
        <v>138</v>
      </c>
      <c r="E349" t="s">
        <v>99</v>
      </c>
      <c r="F349">
        <v>2452518</v>
      </c>
      <c r="G349">
        <v>2452.518</v>
      </c>
      <c r="H349" t="s">
        <v>17</v>
      </c>
      <c r="I349">
        <v>1.1200000000000001</v>
      </c>
      <c r="J349">
        <v>1116.67</v>
      </c>
      <c r="K349" s="2">
        <f>Tabela23[[#This Row],[ICMS]]*Tabela23[[#This Row],[Valor Carga]]</f>
        <v>1250.6704000000002</v>
      </c>
      <c r="L349" t="str">
        <f>Tabela23[[#This Row],[Mercado Estado]]&amp;Tabela23[[#This Row],[Estado Silo]]</f>
        <v>CEMG</v>
      </c>
    </row>
    <row r="350" spans="1:12" x14ac:dyDescent="0.25">
      <c r="A350" t="s">
        <v>156</v>
      </c>
      <c r="B350">
        <v>2</v>
      </c>
      <c r="C350">
        <v>130758</v>
      </c>
      <c r="D350" t="s">
        <v>138</v>
      </c>
      <c r="E350" t="s">
        <v>88</v>
      </c>
      <c r="F350">
        <v>2557250</v>
      </c>
      <c r="G350">
        <v>2557.25</v>
      </c>
      <c r="H350" t="s">
        <v>11</v>
      </c>
      <c r="I350">
        <v>1.1200000000000001</v>
      </c>
      <c r="J350">
        <v>1116.67</v>
      </c>
      <c r="K350" s="2">
        <f>Tabela23[[#This Row],[ICMS]]*Tabela23[[#This Row],[Valor Carga]]</f>
        <v>1250.6704000000002</v>
      </c>
      <c r="L350" t="str">
        <f>Tabela23[[#This Row],[Mercado Estado]]&amp;Tabela23[[#This Row],[Estado Silo]]</f>
        <v>CEGO</v>
      </c>
    </row>
    <row r="351" spans="1:12" x14ac:dyDescent="0.25">
      <c r="A351" t="s">
        <v>156</v>
      </c>
      <c r="B351">
        <v>2</v>
      </c>
      <c r="C351">
        <v>130758</v>
      </c>
      <c r="D351" t="s">
        <v>138</v>
      </c>
      <c r="E351" t="s">
        <v>89</v>
      </c>
      <c r="F351">
        <v>2556680</v>
      </c>
      <c r="G351">
        <v>2556.6799999999998</v>
      </c>
      <c r="H351" t="s">
        <v>11</v>
      </c>
      <c r="I351">
        <v>1.1200000000000001</v>
      </c>
      <c r="J351">
        <v>1116.67</v>
      </c>
      <c r="K351" s="2">
        <f>Tabela23[[#This Row],[ICMS]]*Tabela23[[#This Row],[Valor Carga]]</f>
        <v>1250.6704000000002</v>
      </c>
      <c r="L351" t="str">
        <f>Tabela23[[#This Row],[Mercado Estado]]&amp;Tabela23[[#This Row],[Estado Silo]]</f>
        <v>CEGO</v>
      </c>
    </row>
    <row r="352" spans="1:12" x14ac:dyDescent="0.25">
      <c r="A352" t="s">
        <v>156</v>
      </c>
      <c r="B352">
        <v>2</v>
      </c>
      <c r="C352">
        <v>130758</v>
      </c>
      <c r="D352" t="s">
        <v>138</v>
      </c>
      <c r="E352" t="s">
        <v>90</v>
      </c>
      <c r="F352">
        <v>2555212</v>
      </c>
      <c r="G352">
        <v>2555.212</v>
      </c>
      <c r="H352" t="s">
        <v>11</v>
      </c>
      <c r="I352">
        <v>1.1200000000000001</v>
      </c>
      <c r="J352">
        <v>1116.67</v>
      </c>
      <c r="K352" s="2">
        <f>Tabela23[[#This Row],[ICMS]]*Tabela23[[#This Row],[Valor Carga]]</f>
        <v>1250.6704000000002</v>
      </c>
      <c r="L352" t="str">
        <f>Tabela23[[#This Row],[Mercado Estado]]&amp;Tabela23[[#This Row],[Estado Silo]]</f>
        <v>CEGO</v>
      </c>
    </row>
    <row r="353" spans="1:12" x14ac:dyDescent="0.25">
      <c r="A353" t="s">
        <v>156</v>
      </c>
      <c r="B353">
        <v>2</v>
      </c>
      <c r="C353">
        <v>130758</v>
      </c>
      <c r="D353" t="s">
        <v>138</v>
      </c>
      <c r="E353" t="s">
        <v>82</v>
      </c>
      <c r="F353">
        <v>2862575</v>
      </c>
      <c r="G353">
        <v>2862.5749999999998</v>
      </c>
      <c r="H353" t="s">
        <v>5</v>
      </c>
      <c r="I353">
        <v>1.1200000000000001</v>
      </c>
      <c r="J353">
        <v>1116.67</v>
      </c>
      <c r="K353" s="2">
        <f>Tabela23[[#This Row],[ICMS]]*Tabela23[[#This Row],[Valor Carga]]</f>
        <v>1250.6704000000002</v>
      </c>
      <c r="L353" t="str">
        <f>Tabela23[[#This Row],[Mercado Estado]]&amp;Tabela23[[#This Row],[Estado Silo]]</f>
        <v>CEMT</v>
      </c>
    </row>
    <row r="354" spans="1:12" x14ac:dyDescent="0.25">
      <c r="A354" t="s">
        <v>156</v>
      </c>
      <c r="B354">
        <v>2</v>
      </c>
      <c r="C354">
        <v>130758</v>
      </c>
      <c r="D354" t="s">
        <v>138</v>
      </c>
      <c r="E354" t="s">
        <v>83</v>
      </c>
      <c r="F354">
        <v>2892291</v>
      </c>
      <c r="G354">
        <v>2892.2910000000002</v>
      </c>
      <c r="H354" t="s">
        <v>5</v>
      </c>
      <c r="I354">
        <v>1.1200000000000001</v>
      </c>
      <c r="J354">
        <v>1116.67</v>
      </c>
      <c r="K354" s="2">
        <f>Tabela23[[#This Row],[ICMS]]*Tabela23[[#This Row],[Valor Carga]]</f>
        <v>1250.6704000000002</v>
      </c>
      <c r="L354" t="str">
        <f>Tabela23[[#This Row],[Mercado Estado]]&amp;Tabela23[[#This Row],[Estado Silo]]</f>
        <v>CEMT</v>
      </c>
    </row>
    <row r="355" spans="1:12" x14ac:dyDescent="0.25">
      <c r="A355" t="s">
        <v>156</v>
      </c>
      <c r="B355">
        <v>2</v>
      </c>
      <c r="C355">
        <v>130758</v>
      </c>
      <c r="D355" t="s">
        <v>138</v>
      </c>
      <c r="E355" t="s">
        <v>84</v>
      </c>
      <c r="F355">
        <v>2862062</v>
      </c>
      <c r="G355">
        <v>2862.0619999999999</v>
      </c>
      <c r="H355" t="s">
        <v>5</v>
      </c>
      <c r="I355">
        <v>1.1200000000000001</v>
      </c>
      <c r="J355">
        <v>1116.67</v>
      </c>
      <c r="K355" s="2">
        <f>Tabela23[[#This Row],[ICMS]]*Tabela23[[#This Row],[Valor Carga]]</f>
        <v>1250.6704000000002</v>
      </c>
      <c r="L355" t="str">
        <f>Tabela23[[#This Row],[Mercado Estado]]&amp;Tabela23[[#This Row],[Estado Silo]]</f>
        <v>CEMT</v>
      </c>
    </row>
    <row r="356" spans="1:12" x14ac:dyDescent="0.25">
      <c r="A356" t="s">
        <v>156</v>
      </c>
      <c r="B356">
        <v>2</v>
      </c>
      <c r="C356">
        <v>130758</v>
      </c>
      <c r="D356" t="s">
        <v>138</v>
      </c>
      <c r="E356" t="s">
        <v>106</v>
      </c>
      <c r="F356">
        <v>3525619</v>
      </c>
      <c r="G356">
        <v>3525.6190000000001</v>
      </c>
      <c r="H356" t="s">
        <v>20</v>
      </c>
      <c r="I356">
        <v>1.1200000000000001</v>
      </c>
      <c r="J356">
        <v>1116.67</v>
      </c>
      <c r="K356" s="2">
        <f>Tabela23[[#This Row],[ICMS]]*Tabela23[[#This Row],[Valor Carga]]</f>
        <v>1250.6704000000002</v>
      </c>
      <c r="L356" t="str">
        <f>Tabela23[[#This Row],[Mercado Estado]]&amp;Tabela23[[#This Row],[Estado Silo]]</f>
        <v>CEPR</v>
      </c>
    </row>
    <row r="357" spans="1:12" x14ac:dyDescent="0.25">
      <c r="A357" t="s">
        <v>156</v>
      </c>
      <c r="B357">
        <v>2</v>
      </c>
      <c r="C357">
        <v>130758</v>
      </c>
      <c r="D357" t="s">
        <v>138</v>
      </c>
      <c r="E357" t="s">
        <v>107</v>
      </c>
      <c r="F357">
        <v>3517005</v>
      </c>
      <c r="G357">
        <v>3517.0050000000001</v>
      </c>
      <c r="H357" t="s">
        <v>20</v>
      </c>
      <c r="I357">
        <v>1.1200000000000001</v>
      </c>
      <c r="J357">
        <v>1116.67</v>
      </c>
      <c r="K357" s="2">
        <f>Tabela23[[#This Row],[ICMS]]*Tabela23[[#This Row],[Valor Carga]]</f>
        <v>1250.6704000000002</v>
      </c>
      <c r="L357" t="str">
        <f>Tabela23[[#This Row],[Mercado Estado]]&amp;Tabela23[[#This Row],[Estado Silo]]</f>
        <v>CEPR</v>
      </c>
    </row>
    <row r="358" spans="1:12" x14ac:dyDescent="0.25">
      <c r="A358" t="s">
        <v>156</v>
      </c>
      <c r="B358">
        <v>2</v>
      </c>
      <c r="C358">
        <v>130758</v>
      </c>
      <c r="D358" t="s">
        <v>138</v>
      </c>
      <c r="E358" t="s">
        <v>108</v>
      </c>
      <c r="F358">
        <v>3525965</v>
      </c>
      <c r="G358">
        <v>3525.9650000000001</v>
      </c>
      <c r="H358" t="s">
        <v>20</v>
      </c>
      <c r="I358">
        <v>1.1200000000000001</v>
      </c>
      <c r="J358">
        <v>1116.67</v>
      </c>
      <c r="K358" s="2">
        <f>Tabela23[[#This Row],[ICMS]]*Tabela23[[#This Row],[Valor Carga]]</f>
        <v>1250.6704000000002</v>
      </c>
      <c r="L358" t="str">
        <f>Tabela23[[#This Row],[Mercado Estado]]&amp;Tabela23[[#This Row],[Estado Silo]]</f>
        <v>CEPR</v>
      </c>
    </row>
    <row r="359" spans="1:12" x14ac:dyDescent="0.25">
      <c r="A359" t="s">
        <v>156</v>
      </c>
      <c r="B359">
        <v>2</v>
      </c>
      <c r="C359">
        <v>130758</v>
      </c>
      <c r="D359" t="s">
        <v>138</v>
      </c>
      <c r="E359" t="s">
        <v>100</v>
      </c>
      <c r="F359">
        <v>2503821</v>
      </c>
      <c r="G359">
        <v>2503.8209999999999</v>
      </c>
      <c r="H359" t="s">
        <v>17</v>
      </c>
      <c r="I359">
        <v>1.1200000000000001</v>
      </c>
      <c r="J359">
        <v>1116.67</v>
      </c>
      <c r="K359" s="2">
        <f>Tabela23[[#This Row],[ICMS]]*Tabela23[[#This Row],[Valor Carga]]</f>
        <v>1250.6704000000002</v>
      </c>
      <c r="L359" t="str">
        <f>Tabela23[[#This Row],[Mercado Estado]]&amp;Tabela23[[#This Row],[Estado Silo]]</f>
        <v>CEMG</v>
      </c>
    </row>
    <row r="360" spans="1:12" x14ac:dyDescent="0.25">
      <c r="A360" t="s">
        <v>156</v>
      </c>
      <c r="B360">
        <v>2</v>
      </c>
      <c r="C360">
        <v>130758</v>
      </c>
      <c r="D360" t="s">
        <v>138</v>
      </c>
      <c r="E360" t="s">
        <v>101</v>
      </c>
      <c r="F360">
        <v>2503408</v>
      </c>
      <c r="G360">
        <v>2503.4079999999999</v>
      </c>
      <c r="H360" t="s">
        <v>17</v>
      </c>
      <c r="I360">
        <v>1.1200000000000001</v>
      </c>
      <c r="J360">
        <v>1116.67</v>
      </c>
      <c r="K360" s="2">
        <f>Tabela23[[#This Row],[ICMS]]*Tabela23[[#This Row],[Valor Carga]]</f>
        <v>1250.6704000000002</v>
      </c>
      <c r="L360" t="str">
        <f>Tabela23[[#This Row],[Mercado Estado]]&amp;Tabela23[[#This Row],[Estado Silo]]</f>
        <v>CEMG</v>
      </c>
    </row>
    <row r="361" spans="1:12" x14ac:dyDescent="0.25">
      <c r="A361" t="s">
        <v>156</v>
      </c>
      <c r="B361">
        <v>2</v>
      </c>
      <c r="C361">
        <v>130758</v>
      </c>
      <c r="D361" t="s">
        <v>138</v>
      </c>
      <c r="E361" t="s">
        <v>102</v>
      </c>
      <c r="F361">
        <v>2502669</v>
      </c>
      <c r="G361">
        <v>2502.6689999999999</v>
      </c>
      <c r="H361" t="s">
        <v>17</v>
      </c>
      <c r="I361">
        <v>1.1200000000000001</v>
      </c>
      <c r="J361">
        <v>1116.67</v>
      </c>
      <c r="K361" s="2">
        <f>Tabela23[[#This Row],[ICMS]]*Tabela23[[#This Row],[Valor Carga]]</f>
        <v>1250.6704000000002</v>
      </c>
      <c r="L361" t="str">
        <f>Tabela23[[#This Row],[Mercado Estado]]&amp;Tabela23[[#This Row],[Estado Silo]]</f>
        <v>CEMG</v>
      </c>
    </row>
    <row r="362" spans="1:12" x14ac:dyDescent="0.25">
      <c r="A362" t="s">
        <v>150</v>
      </c>
      <c r="B362">
        <v>2</v>
      </c>
      <c r="C362">
        <v>144283.20000000001</v>
      </c>
      <c r="D362" t="s">
        <v>159</v>
      </c>
      <c r="E362" t="s">
        <v>73</v>
      </c>
      <c r="F362">
        <v>1621912</v>
      </c>
      <c r="G362">
        <v>1621.912</v>
      </c>
      <c r="H362" t="s">
        <v>5</v>
      </c>
      <c r="I362">
        <v>1.1200000000000001</v>
      </c>
      <c r="J362">
        <v>1116.67</v>
      </c>
      <c r="K362" s="2">
        <f>Tabela23[[#This Row],[ICMS]]*Tabela23[[#This Row],[Valor Carga]]</f>
        <v>1250.6704000000002</v>
      </c>
      <c r="L362" t="str">
        <f>Tabela23[[#This Row],[Mercado Estado]]&amp;Tabela23[[#This Row],[Estado Silo]]</f>
        <v>ACMT</v>
      </c>
    </row>
    <row r="363" spans="1:12" x14ac:dyDescent="0.25">
      <c r="A363" t="s">
        <v>150</v>
      </c>
      <c r="B363">
        <v>2</v>
      </c>
      <c r="C363">
        <v>144283.20000000001</v>
      </c>
      <c r="D363" t="s">
        <v>159</v>
      </c>
      <c r="E363" t="s">
        <v>74</v>
      </c>
      <c r="F363">
        <v>1570452</v>
      </c>
      <c r="G363">
        <v>1570.452</v>
      </c>
      <c r="H363" t="s">
        <v>5</v>
      </c>
      <c r="I363">
        <v>1.1200000000000001</v>
      </c>
      <c r="J363">
        <v>1116.67</v>
      </c>
      <c r="K363" s="2">
        <f>Tabela23[[#This Row],[ICMS]]*Tabela23[[#This Row],[Valor Carga]]</f>
        <v>1250.6704000000002</v>
      </c>
      <c r="L363" t="str">
        <f>Tabela23[[#This Row],[Mercado Estado]]&amp;Tabela23[[#This Row],[Estado Silo]]</f>
        <v>ACMT</v>
      </c>
    </row>
    <row r="364" spans="1:12" x14ac:dyDescent="0.25">
      <c r="A364" t="s">
        <v>150</v>
      </c>
      <c r="B364">
        <v>2</v>
      </c>
      <c r="C364">
        <v>144283.20000000001</v>
      </c>
      <c r="D364" t="s">
        <v>159</v>
      </c>
      <c r="E364" t="s">
        <v>75</v>
      </c>
      <c r="F364">
        <v>1621734</v>
      </c>
      <c r="G364">
        <v>1621.7339999999999</v>
      </c>
      <c r="H364" t="s">
        <v>5</v>
      </c>
      <c r="I364">
        <v>1.1200000000000001</v>
      </c>
      <c r="J364">
        <v>1116.67</v>
      </c>
      <c r="K364" s="2">
        <f>Tabela23[[#This Row],[ICMS]]*Tabela23[[#This Row],[Valor Carga]]</f>
        <v>1250.6704000000002</v>
      </c>
      <c r="L364" t="str">
        <f>Tabela23[[#This Row],[Mercado Estado]]&amp;Tabela23[[#This Row],[Estado Silo]]</f>
        <v>ACMT</v>
      </c>
    </row>
    <row r="365" spans="1:12" x14ac:dyDescent="0.25">
      <c r="A365" t="s">
        <v>150</v>
      </c>
      <c r="B365">
        <v>2</v>
      </c>
      <c r="C365">
        <v>144283.20000000001</v>
      </c>
      <c r="D365" t="s">
        <v>159</v>
      </c>
      <c r="E365" t="s">
        <v>103</v>
      </c>
      <c r="F365">
        <v>3344034</v>
      </c>
      <c r="G365">
        <v>3344.0340000000001</v>
      </c>
      <c r="H365" t="s">
        <v>20</v>
      </c>
      <c r="I365">
        <v>1.1200000000000001</v>
      </c>
      <c r="J365">
        <v>1116.67</v>
      </c>
      <c r="K365" s="2">
        <f>Tabela23[[#This Row],[ICMS]]*Tabela23[[#This Row],[Valor Carga]]</f>
        <v>1250.6704000000002</v>
      </c>
      <c r="L365" t="str">
        <f>Tabela23[[#This Row],[Mercado Estado]]&amp;Tabela23[[#This Row],[Estado Silo]]</f>
        <v>ACPR</v>
      </c>
    </row>
    <row r="366" spans="1:12" x14ac:dyDescent="0.25">
      <c r="A366" t="s">
        <v>150</v>
      </c>
      <c r="B366">
        <v>2</v>
      </c>
      <c r="C366">
        <v>144283.20000000001</v>
      </c>
      <c r="D366" t="s">
        <v>159</v>
      </c>
      <c r="E366" t="s">
        <v>104</v>
      </c>
      <c r="F366">
        <v>3342624</v>
      </c>
      <c r="G366">
        <v>3342.6239999999998</v>
      </c>
      <c r="H366" t="s">
        <v>20</v>
      </c>
      <c r="I366">
        <v>1.1200000000000001</v>
      </c>
      <c r="J366">
        <v>1116.67</v>
      </c>
      <c r="K366" s="2">
        <f>Tabela23[[#This Row],[ICMS]]*Tabela23[[#This Row],[Valor Carga]]</f>
        <v>1250.6704000000002</v>
      </c>
      <c r="L366" t="str">
        <f>Tabela23[[#This Row],[Mercado Estado]]&amp;Tabela23[[#This Row],[Estado Silo]]</f>
        <v>ACPR</v>
      </c>
    </row>
    <row r="367" spans="1:12" x14ac:dyDescent="0.25">
      <c r="A367" t="s">
        <v>150</v>
      </c>
      <c r="B367">
        <v>2</v>
      </c>
      <c r="C367">
        <v>144283.20000000001</v>
      </c>
      <c r="D367" t="s">
        <v>159</v>
      </c>
      <c r="E367" t="s">
        <v>105</v>
      </c>
      <c r="F367">
        <v>3341732</v>
      </c>
      <c r="G367">
        <v>3341.732</v>
      </c>
      <c r="H367" t="s">
        <v>20</v>
      </c>
      <c r="I367">
        <v>1.1200000000000001</v>
      </c>
      <c r="J367">
        <v>1116.67</v>
      </c>
      <c r="K367" s="2">
        <f>Tabela23[[#This Row],[ICMS]]*Tabela23[[#This Row],[Valor Carga]]</f>
        <v>1250.6704000000002</v>
      </c>
      <c r="L367" t="str">
        <f>Tabela23[[#This Row],[Mercado Estado]]&amp;Tabela23[[#This Row],[Estado Silo]]</f>
        <v>ACPR</v>
      </c>
    </row>
    <row r="368" spans="1:12" x14ac:dyDescent="0.25">
      <c r="A368" t="s">
        <v>150</v>
      </c>
      <c r="B368">
        <v>2</v>
      </c>
      <c r="C368">
        <v>144283.20000000001</v>
      </c>
      <c r="D368" t="s">
        <v>159</v>
      </c>
      <c r="E368" t="s">
        <v>91</v>
      </c>
      <c r="F368">
        <v>2932410</v>
      </c>
      <c r="G368">
        <v>2932.41</v>
      </c>
      <c r="H368" t="s">
        <v>14</v>
      </c>
      <c r="I368">
        <v>1.1200000000000001</v>
      </c>
      <c r="J368">
        <v>1116.67</v>
      </c>
      <c r="K368" s="2">
        <f>Tabela23[[#This Row],[ICMS]]*Tabela23[[#This Row],[Valor Carga]]</f>
        <v>1250.6704000000002</v>
      </c>
      <c r="L368" t="str">
        <f>Tabela23[[#This Row],[Mercado Estado]]&amp;Tabela23[[#This Row],[Estado Silo]]</f>
        <v>ACMS</v>
      </c>
    </row>
    <row r="369" spans="1:12" x14ac:dyDescent="0.25">
      <c r="A369" t="s">
        <v>150</v>
      </c>
      <c r="B369">
        <v>2</v>
      </c>
      <c r="C369">
        <v>144283.20000000001</v>
      </c>
      <c r="D369" t="s">
        <v>159</v>
      </c>
      <c r="E369" t="s">
        <v>92</v>
      </c>
      <c r="F369">
        <v>2909642</v>
      </c>
      <c r="G369">
        <v>2909.6419999999998</v>
      </c>
      <c r="H369" t="s">
        <v>14</v>
      </c>
      <c r="I369">
        <v>1.1200000000000001</v>
      </c>
      <c r="J369">
        <v>1116.67</v>
      </c>
      <c r="K369" s="2">
        <f>Tabela23[[#This Row],[ICMS]]*Tabela23[[#This Row],[Valor Carga]]</f>
        <v>1250.6704000000002</v>
      </c>
      <c r="L369" t="str">
        <f>Tabela23[[#This Row],[Mercado Estado]]&amp;Tabela23[[#This Row],[Estado Silo]]</f>
        <v>ACMS</v>
      </c>
    </row>
    <row r="370" spans="1:12" x14ac:dyDescent="0.25">
      <c r="A370" t="s">
        <v>150</v>
      </c>
      <c r="B370">
        <v>2</v>
      </c>
      <c r="C370">
        <v>144283.20000000001</v>
      </c>
      <c r="D370" t="s">
        <v>159</v>
      </c>
      <c r="E370" t="s">
        <v>93</v>
      </c>
      <c r="F370">
        <v>2926558</v>
      </c>
      <c r="G370">
        <v>2926.558</v>
      </c>
      <c r="H370" t="s">
        <v>14</v>
      </c>
      <c r="I370">
        <v>1.1200000000000001</v>
      </c>
      <c r="J370">
        <v>1116.67</v>
      </c>
      <c r="K370" s="2">
        <f>Tabela23[[#This Row],[ICMS]]*Tabela23[[#This Row],[Valor Carga]]</f>
        <v>1250.6704000000002</v>
      </c>
      <c r="L370" t="str">
        <f>Tabela23[[#This Row],[Mercado Estado]]&amp;Tabela23[[#This Row],[Estado Silo]]</f>
        <v>ACMS</v>
      </c>
    </row>
    <row r="371" spans="1:12" x14ac:dyDescent="0.25">
      <c r="A371" t="s">
        <v>150</v>
      </c>
      <c r="B371">
        <v>2</v>
      </c>
      <c r="C371">
        <v>144283.20000000001</v>
      </c>
      <c r="D371" t="s">
        <v>159</v>
      </c>
      <c r="E371" t="s">
        <v>85</v>
      </c>
      <c r="F371">
        <v>2613304</v>
      </c>
      <c r="G371">
        <v>2613.3040000000001</v>
      </c>
      <c r="H371" t="s">
        <v>11</v>
      </c>
      <c r="I371">
        <v>1.1200000000000001</v>
      </c>
      <c r="J371">
        <v>1116.67</v>
      </c>
      <c r="K371" s="2">
        <f>Tabela23[[#This Row],[ICMS]]*Tabela23[[#This Row],[Valor Carga]]</f>
        <v>1250.6704000000002</v>
      </c>
      <c r="L371" t="str">
        <f>Tabela23[[#This Row],[Mercado Estado]]&amp;Tabela23[[#This Row],[Estado Silo]]</f>
        <v>ACGO</v>
      </c>
    </row>
    <row r="372" spans="1:12" x14ac:dyDescent="0.25">
      <c r="A372" t="s">
        <v>150</v>
      </c>
      <c r="B372">
        <v>2</v>
      </c>
      <c r="C372">
        <v>144283.20000000001</v>
      </c>
      <c r="D372" t="s">
        <v>159</v>
      </c>
      <c r="E372" t="s">
        <v>86</v>
      </c>
      <c r="F372">
        <v>2612885</v>
      </c>
      <c r="G372">
        <v>2612.8850000000002</v>
      </c>
      <c r="H372" t="s">
        <v>11</v>
      </c>
      <c r="I372">
        <v>1.1200000000000001</v>
      </c>
      <c r="J372">
        <v>1116.67</v>
      </c>
      <c r="K372" s="2">
        <f>Tabela23[[#This Row],[ICMS]]*Tabela23[[#This Row],[Valor Carga]]</f>
        <v>1250.6704000000002</v>
      </c>
      <c r="L372" t="str">
        <f>Tabela23[[#This Row],[Mercado Estado]]&amp;Tabela23[[#This Row],[Estado Silo]]</f>
        <v>ACGO</v>
      </c>
    </row>
    <row r="373" spans="1:12" x14ac:dyDescent="0.25">
      <c r="A373" t="s">
        <v>150</v>
      </c>
      <c r="B373">
        <v>2</v>
      </c>
      <c r="C373">
        <v>144283.20000000001</v>
      </c>
      <c r="D373" t="s">
        <v>159</v>
      </c>
      <c r="E373" t="s">
        <v>87</v>
      </c>
      <c r="F373">
        <v>2609926</v>
      </c>
      <c r="G373">
        <v>2609.9259999999999</v>
      </c>
      <c r="H373" t="s">
        <v>11</v>
      </c>
      <c r="I373">
        <v>1.1200000000000001</v>
      </c>
      <c r="J373">
        <v>1116.67</v>
      </c>
      <c r="K373" s="2">
        <f>Tabela23[[#This Row],[ICMS]]*Tabela23[[#This Row],[Valor Carga]]</f>
        <v>1250.6704000000002</v>
      </c>
      <c r="L373" t="str">
        <f>Tabela23[[#This Row],[Mercado Estado]]&amp;Tabela23[[#This Row],[Estado Silo]]</f>
        <v>ACGO</v>
      </c>
    </row>
    <row r="374" spans="1:12" x14ac:dyDescent="0.25">
      <c r="A374" t="s">
        <v>150</v>
      </c>
      <c r="B374">
        <v>2</v>
      </c>
      <c r="C374">
        <v>144283.20000000001</v>
      </c>
      <c r="D374" t="s">
        <v>159</v>
      </c>
      <c r="E374" t="s">
        <v>94</v>
      </c>
      <c r="F374">
        <v>2903034</v>
      </c>
      <c r="G374">
        <v>2903.0340000000001</v>
      </c>
      <c r="H374" t="s">
        <v>14</v>
      </c>
      <c r="I374">
        <v>1.1200000000000001</v>
      </c>
      <c r="J374">
        <v>1116.67</v>
      </c>
      <c r="K374" s="2">
        <f>Tabela23[[#This Row],[ICMS]]*Tabela23[[#This Row],[Valor Carga]]</f>
        <v>1250.6704000000002</v>
      </c>
      <c r="L374" t="str">
        <f>Tabela23[[#This Row],[Mercado Estado]]&amp;Tabela23[[#This Row],[Estado Silo]]</f>
        <v>ACMS</v>
      </c>
    </row>
    <row r="375" spans="1:12" x14ac:dyDescent="0.25">
      <c r="A375" t="s">
        <v>150</v>
      </c>
      <c r="B375">
        <v>2</v>
      </c>
      <c r="C375">
        <v>144283.20000000001</v>
      </c>
      <c r="D375" t="s">
        <v>159</v>
      </c>
      <c r="E375" t="s">
        <v>95</v>
      </c>
      <c r="F375">
        <v>2904444</v>
      </c>
      <c r="G375">
        <v>2904.444</v>
      </c>
      <c r="H375" t="s">
        <v>14</v>
      </c>
      <c r="I375">
        <v>1.1200000000000001</v>
      </c>
      <c r="J375">
        <v>1116.67</v>
      </c>
      <c r="K375" s="2">
        <f>Tabela23[[#This Row],[ICMS]]*Tabela23[[#This Row],[Valor Carga]]</f>
        <v>1250.6704000000002</v>
      </c>
      <c r="L375" t="str">
        <f>Tabela23[[#This Row],[Mercado Estado]]&amp;Tabela23[[#This Row],[Estado Silo]]</f>
        <v>ACMS</v>
      </c>
    </row>
    <row r="376" spans="1:12" x14ac:dyDescent="0.25">
      <c r="A376" t="s">
        <v>150</v>
      </c>
      <c r="B376">
        <v>2</v>
      </c>
      <c r="C376">
        <v>144283.20000000001</v>
      </c>
      <c r="D376" t="s">
        <v>159</v>
      </c>
      <c r="E376" t="s">
        <v>96</v>
      </c>
      <c r="F376">
        <v>2871530</v>
      </c>
      <c r="G376">
        <v>2871.53</v>
      </c>
      <c r="H376" t="s">
        <v>14</v>
      </c>
      <c r="I376">
        <v>1.1200000000000001</v>
      </c>
      <c r="J376">
        <v>1116.67</v>
      </c>
      <c r="K376" s="2">
        <f>Tabela23[[#This Row],[ICMS]]*Tabela23[[#This Row],[Valor Carga]]</f>
        <v>1250.6704000000002</v>
      </c>
      <c r="L376" t="str">
        <f>Tabela23[[#This Row],[Mercado Estado]]&amp;Tabela23[[#This Row],[Estado Silo]]</f>
        <v>ACMS</v>
      </c>
    </row>
    <row r="377" spans="1:12" x14ac:dyDescent="0.25">
      <c r="A377" t="s">
        <v>150</v>
      </c>
      <c r="B377">
        <v>2</v>
      </c>
      <c r="C377">
        <v>144283.20000000001</v>
      </c>
      <c r="D377" t="s">
        <v>159</v>
      </c>
      <c r="E377" t="s">
        <v>76</v>
      </c>
      <c r="F377">
        <v>1769717</v>
      </c>
      <c r="G377">
        <v>1769.7170000000001</v>
      </c>
      <c r="H377" t="s">
        <v>5</v>
      </c>
      <c r="I377">
        <v>1.1200000000000001</v>
      </c>
      <c r="J377">
        <v>1116.67</v>
      </c>
      <c r="K377" s="2">
        <f>Tabela23[[#This Row],[ICMS]]*Tabela23[[#This Row],[Valor Carga]]</f>
        <v>1250.6704000000002</v>
      </c>
      <c r="L377" t="str">
        <f>Tabela23[[#This Row],[Mercado Estado]]&amp;Tabela23[[#This Row],[Estado Silo]]</f>
        <v>ACMT</v>
      </c>
    </row>
    <row r="378" spans="1:12" x14ac:dyDescent="0.25">
      <c r="A378" t="s">
        <v>150</v>
      </c>
      <c r="B378">
        <v>2</v>
      </c>
      <c r="C378">
        <v>144283.20000000001</v>
      </c>
      <c r="D378" t="s">
        <v>159</v>
      </c>
      <c r="E378" t="s">
        <v>77</v>
      </c>
      <c r="F378">
        <v>1771707</v>
      </c>
      <c r="G378">
        <v>1771.7070000000001</v>
      </c>
      <c r="H378" t="s">
        <v>5</v>
      </c>
      <c r="I378">
        <v>1.1200000000000001</v>
      </c>
      <c r="J378">
        <v>1116.67</v>
      </c>
      <c r="K378" s="2">
        <f>Tabela23[[#This Row],[ICMS]]*Tabela23[[#This Row],[Valor Carga]]</f>
        <v>1250.6704000000002</v>
      </c>
      <c r="L378" t="str">
        <f>Tabela23[[#This Row],[Mercado Estado]]&amp;Tabela23[[#This Row],[Estado Silo]]</f>
        <v>ACMT</v>
      </c>
    </row>
    <row r="379" spans="1:12" x14ac:dyDescent="0.25">
      <c r="A379" t="s">
        <v>150</v>
      </c>
      <c r="B379">
        <v>2</v>
      </c>
      <c r="C379">
        <v>144283.20000000001</v>
      </c>
      <c r="D379" t="s">
        <v>159</v>
      </c>
      <c r="E379" t="s">
        <v>78</v>
      </c>
      <c r="F379">
        <v>1826377</v>
      </c>
      <c r="G379">
        <v>1826.377</v>
      </c>
      <c r="H379" t="s">
        <v>5</v>
      </c>
      <c r="I379">
        <v>1.1200000000000001</v>
      </c>
      <c r="J379">
        <v>1116.67</v>
      </c>
      <c r="K379" s="2">
        <f>Tabela23[[#This Row],[ICMS]]*Tabela23[[#This Row],[Valor Carga]]</f>
        <v>1250.6704000000002</v>
      </c>
      <c r="L379" t="str">
        <f>Tabela23[[#This Row],[Mercado Estado]]&amp;Tabela23[[#This Row],[Estado Silo]]</f>
        <v>ACMT</v>
      </c>
    </row>
    <row r="380" spans="1:12" x14ac:dyDescent="0.25">
      <c r="A380" t="s">
        <v>150</v>
      </c>
      <c r="B380">
        <v>2</v>
      </c>
      <c r="C380">
        <v>144283.20000000001</v>
      </c>
      <c r="D380" t="s">
        <v>159</v>
      </c>
      <c r="E380" t="s">
        <v>79</v>
      </c>
      <c r="F380">
        <v>1944673</v>
      </c>
      <c r="G380">
        <v>1944.673</v>
      </c>
      <c r="H380" t="s">
        <v>5</v>
      </c>
      <c r="I380">
        <v>1.1200000000000001</v>
      </c>
      <c r="J380">
        <v>1116.67</v>
      </c>
      <c r="K380" s="2">
        <f>Tabela23[[#This Row],[ICMS]]*Tabela23[[#This Row],[Valor Carga]]</f>
        <v>1250.6704000000002</v>
      </c>
      <c r="L380" t="str">
        <f>Tabela23[[#This Row],[Mercado Estado]]&amp;Tabela23[[#This Row],[Estado Silo]]</f>
        <v>ACMT</v>
      </c>
    </row>
    <row r="381" spans="1:12" x14ac:dyDescent="0.25">
      <c r="A381" t="s">
        <v>150</v>
      </c>
      <c r="B381">
        <v>2</v>
      </c>
      <c r="C381">
        <v>144283.20000000001</v>
      </c>
      <c r="D381" t="s">
        <v>159</v>
      </c>
      <c r="E381" t="s">
        <v>80</v>
      </c>
      <c r="F381">
        <v>1958848</v>
      </c>
      <c r="G381">
        <v>1958.848</v>
      </c>
      <c r="H381" t="s">
        <v>5</v>
      </c>
      <c r="I381">
        <v>1.1200000000000001</v>
      </c>
      <c r="J381">
        <v>1116.67</v>
      </c>
      <c r="K381" s="2">
        <f>Tabela23[[#This Row],[ICMS]]*Tabela23[[#This Row],[Valor Carga]]</f>
        <v>1250.6704000000002</v>
      </c>
      <c r="L381" t="str">
        <f>Tabela23[[#This Row],[Mercado Estado]]&amp;Tabela23[[#This Row],[Estado Silo]]</f>
        <v>ACMT</v>
      </c>
    </row>
    <row r="382" spans="1:12" x14ac:dyDescent="0.25">
      <c r="A382" t="s">
        <v>150</v>
      </c>
      <c r="B382">
        <v>2</v>
      </c>
      <c r="C382">
        <v>144283.20000000001</v>
      </c>
      <c r="D382" t="s">
        <v>159</v>
      </c>
      <c r="E382" t="s">
        <v>81</v>
      </c>
      <c r="F382">
        <v>2057062</v>
      </c>
      <c r="G382">
        <v>2057.0619999999999</v>
      </c>
      <c r="H382" t="s">
        <v>5</v>
      </c>
      <c r="I382">
        <v>1.1200000000000001</v>
      </c>
      <c r="J382">
        <v>1116.67</v>
      </c>
      <c r="K382" s="2">
        <f>Tabela23[[#This Row],[ICMS]]*Tabela23[[#This Row],[Valor Carga]]</f>
        <v>1250.6704000000002</v>
      </c>
      <c r="L382" t="str">
        <f>Tabela23[[#This Row],[Mercado Estado]]&amp;Tabela23[[#This Row],[Estado Silo]]</f>
        <v>ACMT</v>
      </c>
    </row>
    <row r="383" spans="1:12" x14ac:dyDescent="0.25">
      <c r="A383" t="s">
        <v>150</v>
      </c>
      <c r="B383">
        <v>2</v>
      </c>
      <c r="C383">
        <v>144283.20000000001</v>
      </c>
      <c r="D383" t="s">
        <v>159</v>
      </c>
      <c r="E383" t="s">
        <v>97</v>
      </c>
      <c r="F383">
        <v>3227810</v>
      </c>
      <c r="G383">
        <v>3227.81</v>
      </c>
      <c r="H383" t="s">
        <v>17</v>
      </c>
      <c r="I383">
        <v>1.1200000000000001</v>
      </c>
      <c r="J383">
        <v>1116.67</v>
      </c>
      <c r="K383" s="2">
        <f>Tabela23[[#This Row],[ICMS]]*Tabela23[[#This Row],[Valor Carga]]</f>
        <v>1250.6704000000002</v>
      </c>
      <c r="L383" t="str">
        <f>Tabela23[[#This Row],[Mercado Estado]]&amp;Tabela23[[#This Row],[Estado Silo]]</f>
        <v>ACMG</v>
      </c>
    </row>
    <row r="384" spans="1:12" x14ac:dyDescent="0.25">
      <c r="A384" t="s">
        <v>150</v>
      </c>
      <c r="B384">
        <v>2</v>
      </c>
      <c r="C384">
        <v>144283.20000000001</v>
      </c>
      <c r="D384" t="s">
        <v>159</v>
      </c>
      <c r="E384" t="s">
        <v>98</v>
      </c>
      <c r="F384">
        <v>3217704</v>
      </c>
      <c r="G384">
        <v>3217.7040000000002</v>
      </c>
      <c r="H384" t="s">
        <v>17</v>
      </c>
      <c r="I384">
        <v>1.1200000000000001</v>
      </c>
      <c r="J384">
        <v>1116.67</v>
      </c>
      <c r="K384" s="2">
        <f>Tabela23[[#This Row],[ICMS]]*Tabela23[[#This Row],[Valor Carga]]</f>
        <v>1250.6704000000002</v>
      </c>
      <c r="L384" t="str">
        <f>Tabela23[[#This Row],[Mercado Estado]]&amp;Tabela23[[#This Row],[Estado Silo]]</f>
        <v>ACMG</v>
      </c>
    </row>
    <row r="385" spans="1:12" x14ac:dyDescent="0.25">
      <c r="A385" t="s">
        <v>150</v>
      </c>
      <c r="B385">
        <v>2</v>
      </c>
      <c r="C385">
        <v>144283.20000000001</v>
      </c>
      <c r="D385" t="s">
        <v>159</v>
      </c>
      <c r="E385" t="s">
        <v>99</v>
      </c>
      <c r="F385">
        <v>3255349</v>
      </c>
      <c r="G385">
        <v>3255.3490000000002</v>
      </c>
      <c r="H385" t="s">
        <v>17</v>
      </c>
      <c r="I385">
        <v>1.1200000000000001</v>
      </c>
      <c r="J385">
        <v>1116.67</v>
      </c>
      <c r="K385" s="2">
        <f>Tabela23[[#This Row],[ICMS]]*Tabela23[[#This Row],[Valor Carga]]</f>
        <v>1250.6704000000002</v>
      </c>
      <c r="L385" t="str">
        <f>Tabela23[[#This Row],[Mercado Estado]]&amp;Tabela23[[#This Row],[Estado Silo]]</f>
        <v>ACMG</v>
      </c>
    </row>
    <row r="386" spans="1:12" x14ac:dyDescent="0.25">
      <c r="A386" t="s">
        <v>150</v>
      </c>
      <c r="B386">
        <v>2</v>
      </c>
      <c r="C386">
        <v>144283.20000000001</v>
      </c>
      <c r="D386" t="s">
        <v>159</v>
      </c>
      <c r="E386" t="s">
        <v>88</v>
      </c>
      <c r="F386">
        <v>2687685</v>
      </c>
      <c r="G386">
        <v>2687.6849999999999</v>
      </c>
      <c r="H386" t="s">
        <v>11</v>
      </c>
      <c r="I386">
        <v>1.1200000000000001</v>
      </c>
      <c r="J386">
        <v>1116.67</v>
      </c>
      <c r="K386" s="2">
        <f>Tabela23[[#This Row],[ICMS]]*Tabela23[[#This Row],[Valor Carga]]</f>
        <v>1250.6704000000002</v>
      </c>
      <c r="L386" t="str">
        <f>Tabela23[[#This Row],[Mercado Estado]]&amp;Tabela23[[#This Row],[Estado Silo]]</f>
        <v>ACGO</v>
      </c>
    </row>
    <row r="387" spans="1:12" x14ac:dyDescent="0.25">
      <c r="A387" t="s">
        <v>150</v>
      </c>
      <c r="B387">
        <v>2</v>
      </c>
      <c r="C387">
        <v>144283.20000000001</v>
      </c>
      <c r="D387" t="s">
        <v>159</v>
      </c>
      <c r="E387" t="s">
        <v>89</v>
      </c>
      <c r="F387">
        <v>2687115</v>
      </c>
      <c r="G387">
        <v>2687.1149999999998</v>
      </c>
      <c r="H387" t="s">
        <v>11</v>
      </c>
      <c r="I387">
        <v>1.1200000000000001</v>
      </c>
      <c r="J387">
        <v>1116.67</v>
      </c>
      <c r="K387" s="2">
        <f>Tabela23[[#This Row],[ICMS]]*Tabela23[[#This Row],[Valor Carga]]</f>
        <v>1250.6704000000002</v>
      </c>
      <c r="L387" t="str">
        <f>Tabela23[[#This Row],[Mercado Estado]]&amp;Tabela23[[#This Row],[Estado Silo]]</f>
        <v>ACGO</v>
      </c>
    </row>
    <row r="388" spans="1:12" x14ac:dyDescent="0.25">
      <c r="A388" t="s">
        <v>150</v>
      </c>
      <c r="B388">
        <v>2</v>
      </c>
      <c r="C388">
        <v>144283.20000000001</v>
      </c>
      <c r="D388" t="s">
        <v>159</v>
      </c>
      <c r="E388" t="s">
        <v>90</v>
      </c>
      <c r="F388">
        <v>2755351</v>
      </c>
      <c r="G388">
        <v>2755.3510000000001</v>
      </c>
      <c r="H388" t="s">
        <v>11</v>
      </c>
      <c r="I388">
        <v>1.1200000000000001</v>
      </c>
      <c r="J388">
        <v>1116.67</v>
      </c>
      <c r="K388" s="2">
        <f>Tabela23[[#This Row],[ICMS]]*Tabela23[[#This Row],[Valor Carga]]</f>
        <v>1250.6704000000002</v>
      </c>
      <c r="L388" t="str">
        <f>Tabela23[[#This Row],[Mercado Estado]]&amp;Tabela23[[#This Row],[Estado Silo]]</f>
        <v>ACGO</v>
      </c>
    </row>
    <row r="389" spans="1:12" x14ac:dyDescent="0.25">
      <c r="A389" t="s">
        <v>150</v>
      </c>
      <c r="B389">
        <v>2</v>
      </c>
      <c r="C389">
        <v>144283.20000000001</v>
      </c>
      <c r="D389" t="s">
        <v>159</v>
      </c>
      <c r="E389" t="s">
        <v>82</v>
      </c>
      <c r="F389">
        <v>1946526</v>
      </c>
      <c r="G389">
        <v>1946.5260000000001</v>
      </c>
      <c r="H389" t="s">
        <v>5</v>
      </c>
      <c r="I389">
        <v>1.1200000000000001</v>
      </c>
      <c r="J389">
        <v>1116.67</v>
      </c>
      <c r="K389" s="2">
        <f>Tabela23[[#This Row],[ICMS]]*Tabela23[[#This Row],[Valor Carga]]</f>
        <v>1250.6704000000002</v>
      </c>
      <c r="L389" t="str">
        <f>Tabela23[[#This Row],[Mercado Estado]]&amp;Tabela23[[#This Row],[Estado Silo]]</f>
        <v>ACMT</v>
      </c>
    </row>
    <row r="390" spans="1:12" x14ac:dyDescent="0.25">
      <c r="A390" t="s">
        <v>150</v>
      </c>
      <c r="B390">
        <v>2</v>
      </c>
      <c r="C390">
        <v>144283.20000000001</v>
      </c>
      <c r="D390" t="s">
        <v>159</v>
      </c>
      <c r="E390" t="s">
        <v>83</v>
      </c>
      <c r="F390">
        <v>1918528</v>
      </c>
      <c r="G390">
        <v>1918.528</v>
      </c>
      <c r="H390" t="s">
        <v>5</v>
      </c>
      <c r="I390">
        <v>1.1200000000000001</v>
      </c>
      <c r="J390">
        <v>1116.67</v>
      </c>
      <c r="K390" s="2">
        <f>Tabela23[[#This Row],[ICMS]]*Tabela23[[#This Row],[Valor Carga]]</f>
        <v>1250.6704000000002</v>
      </c>
      <c r="L390" t="str">
        <f>Tabela23[[#This Row],[Mercado Estado]]&amp;Tabela23[[#This Row],[Estado Silo]]</f>
        <v>ACMT</v>
      </c>
    </row>
    <row r="391" spans="1:12" x14ac:dyDescent="0.25">
      <c r="A391" t="s">
        <v>150</v>
      </c>
      <c r="B391">
        <v>2</v>
      </c>
      <c r="C391">
        <v>144283.20000000001</v>
      </c>
      <c r="D391" t="s">
        <v>159</v>
      </c>
      <c r="E391" t="s">
        <v>84</v>
      </c>
      <c r="F391">
        <v>1948213</v>
      </c>
      <c r="G391">
        <v>1948.213</v>
      </c>
      <c r="H391" t="s">
        <v>5</v>
      </c>
      <c r="I391">
        <v>1.1200000000000001</v>
      </c>
      <c r="J391">
        <v>1116.67</v>
      </c>
      <c r="K391" s="2">
        <f>Tabela23[[#This Row],[ICMS]]*Tabela23[[#This Row],[Valor Carga]]</f>
        <v>1250.6704000000002</v>
      </c>
      <c r="L391" t="str">
        <f>Tabela23[[#This Row],[Mercado Estado]]&amp;Tabela23[[#This Row],[Estado Silo]]</f>
        <v>ACMT</v>
      </c>
    </row>
    <row r="392" spans="1:12" x14ac:dyDescent="0.25">
      <c r="A392" t="s">
        <v>150</v>
      </c>
      <c r="B392">
        <v>2</v>
      </c>
      <c r="C392">
        <v>144283.20000000001</v>
      </c>
      <c r="D392" t="s">
        <v>159</v>
      </c>
      <c r="E392" t="s">
        <v>106</v>
      </c>
      <c r="F392">
        <v>3289378</v>
      </c>
      <c r="G392">
        <v>3289.3780000000002</v>
      </c>
      <c r="H392" t="s">
        <v>20</v>
      </c>
      <c r="I392">
        <v>1.1200000000000001</v>
      </c>
      <c r="J392">
        <v>1116.67</v>
      </c>
      <c r="K392" s="2">
        <f>Tabela23[[#This Row],[ICMS]]*Tabela23[[#This Row],[Valor Carga]]</f>
        <v>1250.6704000000002</v>
      </c>
      <c r="L392" t="str">
        <f>Tabela23[[#This Row],[Mercado Estado]]&amp;Tabela23[[#This Row],[Estado Silo]]</f>
        <v>ACPR</v>
      </c>
    </row>
    <row r="393" spans="1:12" x14ac:dyDescent="0.25">
      <c r="A393" t="s">
        <v>150</v>
      </c>
      <c r="B393">
        <v>2</v>
      </c>
      <c r="C393">
        <v>144283.20000000001</v>
      </c>
      <c r="D393" t="s">
        <v>159</v>
      </c>
      <c r="E393" t="s">
        <v>107</v>
      </c>
      <c r="F393">
        <v>3289994</v>
      </c>
      <c r="G393">
        <v>3289.9940000000001</v>
      </c>
      <c r="H393" t="s">
        <v>20</v>
      </c>
      <c r="I393">
        <v>1.1200000000000001</v>
      </c>
      <c r="J393">
        <v>1116.67</v>
      </c>
      <c r="K393" s="2">
        <f>Tabela23[[#This Row],[ICMS]]*Tabela23[[#This Row],[Valor Carga]]</f>
        <v>1250.6704000000002</v>
      </c>
      <c r="L393" t="str">
        <f>Tabela23[[#This Row],[Mercado Estado]]&amp;Tabela23[[#This Row],[Estado Silo]]</f>
        <v>ACPR</v>
      </c>
    </row>
    <row r="394" spans="1:12" x14ac:dyDescent="0.25">
      <c r="A394" t="s">
        <v>150</v>
      </c>
      <c r="B394">
        <v>2</v>
      </c>
      <c r="C394">
        <v>144283.20000000001</v>
      </c>
      <c r="D394" t="s">
        <v>159</v>
      </c>
      <c r="E394" t="s">
        <v>108</v>
      </c>
      <c r="F394">
        <v>3277265</v>
      </c>
      <c r="G394">
        <v>3277.2649999999999</v>
      </c>
      <c r="H394" t="s">
        <v>20</v>
      </c>
      <c r="I394">
        <v>1.1200000000000001</v>
      </c>
      <c r="J394">
        <v>1116.67</v>
      </c>
      <c r="K394" s="2">
        <f>Tabela23[[#This Row],[ICMS]]*Tabela23[[#This Row],[Valor Carga]]</f>
        <v>1250.6704000000002</v>
      </c>
      <c r="L394" t="str">
        <f>Tabela23[[#This Row],[Mercado Estado]]&amp;Tabela23[[#This Row],[Estado Silo]]</f>
        <v>ACPR</v>
      </c>
    </row>
    <row r="395" spans="1:12" x14ac:dyDescent="0.25">
      <c r="A395" t="s">
        <v>150</v>
      </c>
      <c r="B395">
        <v>2</v>
      </c>
      <c r="C395">
        <v>144283.20000000001</v>
      </c>
      <c r="D395" t="s">
        <v>159</v>
      </c>
      <c r="E395" t="s">
        <v>100</v>
      </c>
      <c r="F395">
        <v>3028578</v>
      </c>
      <c r="G395">
        <v>3028.578</v>
      </c>
      <c r="H395" t="s">
        <v>17</v>
      </c>
      <c r="I395">
        <v>1.1200000000000001</v>
      </c>
      <c r="J395">
        <v>1116.67</v>
      </c>
      <c r="K395" s="2">
        <f>Tabela23[[#This Row],[ICMS]]*Tabela23[[#This Row],[Valor Carga]]</f>
        <v>1250.6704000000002</v>
      </c>
      <c r="L395" t="str">
        <f>Tabela23[[#This Row],[Mercado Estado]]&amp;Tabela23[[#This Row],[Estado Silo]]</f>
        <v>ACMG</v>
      </c>
    </row>
    <row r="396" spans="1:12" x14ac:dyDescent="0.25">
      <c r="A396" t="s">
        <v>150</v>
      </c>
      <c r="B396">
        <v>2</v>
      </c>
      <c r="C396">
        <v>144283.20000000001</v>
      </c>
      <c r="D396" t="s">
        <v>159</v>
      </c>
      <c r="E396" t="s">
        <v>101</v>
      </c>
      <c r="F396">
        <v>3028164</v>
      </c>
      <c r="G396">
        <v>3028.1640000000002</v>
      </c>
      <c r="H396" t="s">
        <v>17</v>
      </c>
      <c r="I396">
        <v>1.1200000000000001</v>
      </c>
      <c r="J396">
        <v>1116.67</v>
      </c>
      <c r="K396" s="2">
        <f>Tabela23[[#This Row],[ICMS]]*Tabela23[[#This Row],[Valor Carga]]</f>
        <v>1250.6704000000002</v>
      </c>
      <c r="L396" t="str">
        <f>Tabela23[[#This Row],[Mercado Estado]]&amp;Tabela23[[#This Row],[Estado Silo]]</f>
        <v>ACMG</v>
      </c>
    </row>
    <row r="397" spans="1:12" x14ac:dyDescent="0.25">
      <c r="A397" t="s">
        <v>150</v>
      </c>
      <c r="B397">
        <v>2</v>
      </c>
      <c r="C397">
        <v>144283.20000000001</v>
      </c>
      <c r="D397" t="s">
        <v>159</v>
      </c>
      <c r="E397" t="s">
        <v>102</v>
      </c>
      <c r="F397">
        <v>3027425</v>
      </c>
      <c r="G397">
        <v>3027.4250000000002</v>
      </c>
      <c r="H397" t="s">
        <v>17</v>
      </c>
      <c r="I397">
        <v>1.1200000000000001</v>
      </c>
      <c r="J397">
        <v>1116.67</v>
      </c>
      <c r="K397" s="2">
        <f>Tabela23[[#This Row],[ICMS]]*Tabela23[[#This Row],[Valor Carga]]</f>
        <v>1250.6704000000002</v>
      </c>
      <c r="L397" t="str">
        <f>Tabela23[[#This Row],[Mercado Estado]]&amp;Tabela23[[#This Row],[Estado Silo]]</f>
        <v>ACMG</v>
      </c>
    </row>
    <row r="398" spans="1:12" x14ac:dyDescent="0.25">
      <c r="A398" t="s">
        <v>153</v>
      </c>
      <c r="B398">
        <v>2</v>
      </c>
      <c r="C398">
        <v>150826.79999999999</v>
      </c>
      <c r="D398" t="s">
        <v>161</v>
      </c>
      <c r="E398" t="s">
        <v>73</v>
      </c>
      <c r="F398">
        <v>779872</v>
      </c>
      <c r="G398">
        <v>779.87199999999996</v>
      </c>
      <c r="H398" t="s">
        <v>5</v>
      </c>
      <c r="I398">
        <v>1.1200000000000001</v>
      </c>
      <c r="J398">
        <v>1116.67</v>
      </c>
      <c r="K398" s="2">
        <f>Tabela23[[#This Row],[ICMS]]*Tabela23[[#This Row],[Valor Carga]]</f>
        <v>1250.6704000000002</v>
      </c>
      <c r="L398" t="str">
        <f>Tabela23[[#This Row],[Mercado Estado]]&amp;Tabela23[[#This Row],[Estado Silo]]</f>
        <v>ROMT</v>
      </c>
    </row>
    <row r="399" spans="1:12" x14ac:dyDescent="0.25">
      <c r="A399" t="s">
        <v>153</v>
      </c>
      <c r="B399">
        <v>2</v>
      </c>
      <c r="C399">
        <v>150826.79999999999</v>
      </c>
      <c r="D399" t="s">
        <v>161</v>
      </c>
      <c r="E399" t="s">
        <v>74</v>
      </c>
      <c r="F399">
        <v>728412</v>
      </c>
      <c r="G399">
        <v>728.41200000000003</v>
      </c>
      <c r="H399" t="s">
        <v>5</v>
      </c>
      <c r="I399">
        <v>1.1200000000000001</v>
      </c>
      <c r="J399">
        <v>1116.67</v>
      </c>
      <c r="K399" s="2">
        <f>Tabela23[[#This Row],[ICMS]]*Tabela23[[#This Row],[Valor Carga]]</f>
        <v>1250.6704000000002</v>
      </c>
      <c r="L399" t="str">
        <f>Tabela23[[#This Row],[Mercado Estado]]&amp;Tabela23[[#This Row],[Estado Silo]]</f>
        <v>ROMT</v>
      </c>
    </row>
    <row r="400" spans="1:12" x14ac:dyDescent="0.25">
      <c r="A400" t="s">
        <v>153</v>
      </c>
      <c r="B400">
        <v>2</v>
      </c>
      <c r="C400">
        <v>150826.79999999999</v>
      </c>
      <c r="D400" t="s">
        <v>161</v>
      </c>
      <c r="E400" t="s">
        <v>75</v>
      </c>
      <c r="F400">
        <v>779694</v>
      </c>
      <c r="G400">
        <v>779.69399999999996</v>
      </c>
      <c r="H400" t="s">
        <v>5</v>
      </c>
      <c r="I400">
        <v>1.1200000000000001</v>
      </c>
      <c r="J400">
        <v>1116.67</v>
      </c>
      <c r="K400" s="2">
        <f>Tabela23[[#This Row],[ICMS]]*Tabela23[[#This Row],[Valor Carga]]</f>
        <v>1250.6704000000002</v>
      </c>
      <c r="L400" t="str">
        <f>Tabela23[[#This Row],[Mercado Estado]]&amp;Tabela23[[#This Row],[Estado Silo]]</f>
        <v>ROMT</v>
      </c>
    </row>
    <row r="401" spans="1:12" x14ac:dyDescent="0.25">
      <c r="A401" t="s">
        <v>153</v>
      </c>
      <c r="B401">
        <v>2</v>
      </c>
      <c r="C401">
        <v>150826.79999999999</v>
      </c>
      <c r="D401" t="s">
        <v>161</v>
      </c>
      <c r="E401" t="s">
        <v>103</v>
      </c>
      <c r="F401">
        <v>2501994</v>
      </c>
      <c r="G401">
        <v>2501.9940000000001</v>
      </c>
      <c r="H401" t="s">
        <v>20</v>
      </c>
      <c r="I401">
        <v>1.1200000000000001</v>
      </c>
      <c r="J401">
        <v>1116.67</v>
      </c>
      <c r="K401" s="2">
        <f>Tabela23[[#This Row],[ICMS]]*Tabela23[[#This Row],[Valor Carga]]</f>
        <v>1250.6704000000002</v>
      </c>
      <c r="L401" t="str">
        <f>Tabela23[[#This Row],[Mercado Estado]]&amp;Tabela23[[#This Row],[Estado Silo]]</f>
        <v>ROPR</v>
      </c>
    </row>
    <row r="402" spans="1:12" x14ac:dyDescent="0.25">
      <c r="A402" t="s">
        <v>153</v>
      </c>
      <c r="B402">
        <v>2</v>
      </c>
      <c r="C402">
        <v>150826.79999999999</v>
      </c>
      <c r="D402" t="s">
        <v>161</v>
      </c>
      <c r="E402" t="s">
        <v>104</v>
      </c>
      <c r="F402">
        <v>2500584</v>
      </c>
      <c r="G402">
        <v>2500.5839999999998</v>
      </c>
      <c r="H402" t="s">
        <v>20</v>
      </c>
      <c r="I402">
        <v>1.1200000000000001</v>
      </c>
      <c r="J402">
        <v>1116.67</v>
      </c>
      <c r="K402" s="2">
        <f>Tabela23[[#This Row],[ICMS]]*Tabela23[[#This Row],[Valor Carga]]</f>
        <v>1250.6704000000002</v>
      </c>
      <c r="L402" t="str">
        <f>Tabela23[[#This Row],[Mercado Estado]]&amp;Tabela23[[#This Row],[Estado Silo]]</f>
        <v>ROPR</v>
      </c>
    </row>
    <row r="403" spans="1:12" x14ac:dyDescent="0.25">
      <c r="A403" t="s">
        <v>153</v>
      </c>
      <c r="B403">
        <v>2</v>
      </c>
      <c r="C403">
        <v>150826.79999999999</v>
      </c>
      <c r="D403" t="s">
        <v>161</v>
      </c>
      <c r="E403" t="s">
        <v>105</v>
      </c>
      <c r="F403">
        <v>2499692</v>
      </c>
      <c r="G403">
        <v>2499.692</v>
      </c>
      <c r="H403" t="s">
        <v>20</v>
      </c>
      <c r="I403">
        <v>1.1200000000000001</v>
      </c>
      <c r="J403">
        <v>1116.67</v>
      </c>
      <c r="K403" s="2">
        <f>Tabela23[[#This Row],[ICMS]]*Tabela23[[#This Row],[Valor Carga]]</f>
        <v>1250.6704000000002</v>
      </c>
      <c r="L403" t="str">
        <f>Tabela23[[#This Row],[Mercado Estado]]&amp;Tabela23[[#This Row],[Estado Silo]]</f>
        <v>ROPR</v>
      </c>
    </row>
    <row r="404" spans="1:12" x14ac:dyDescent="0.25">
      <c r="A404" t="s">
        <v>153</v>
      </c>
      <c r="B404">
        <v>2</v>
      </c>
      <c r="C404">
        <v>150826.79999999999</v>
      </c>
      <c r="D404" t="s">
        <v>161</v>
      </c>
      <c r="E404" t="s">
        <v>91</v>
      </c>
      <c r="F404">
        <v>2090370</v>
      </c>
      <c r="G404">
        <v>2090.37</v>
      </c>
      <c r="H404" t="s">
        <v>14</v>
      </c>
      <c r="I404">
        <v>1.1200000000000001</v>
      </c>
      <c r="J404">
        <v>1116.67</v>
      </c>
      <c r="K404" s="2">
        <f>Tabela23[[#This Row],[ICMS]]*Tabela23[[#This Row],[Valor Carga]]</f>
        <v>1250.6704000000002</v>
      </c>
      <c r="L404" t="str">
        <f>Tabela23[[#This Row],[Mercado Estado]]&amp;Tabela23[[#This Row],[Estado Silo]]</f>
        <v>ROMS</v>
      </c>
    </row>
    <row r="405" spans="1:12" x14ac:dyDescent="0.25">
      <c r="A405" t="s">
        <v>153</v>
      </c>
      <c r="B405">
        <v>2</v>
      </c>
      <c r="C405">
        <v>150826.79999999999</v>
      </c>
      <c r="D405" t="s">
        <v>161</v>
      </c>
      <c r="E405" t="s">
        <v>92</v>
      </c>
      <c r="F405">
        <v>2067602</v>
      </c>
      <c r="G405">
        <v>2067.6019999999999</v>
      </c>
      <c r="H405" t="s">
        <v>14</v>
      </c>
      <c r="I405">
        <v>1.1200000000000001</v>
      </c>
      <c r="J405">
        <v>1116.67</v>
      </c>
      <c r="K405" s="2">
        <f>Tabela23[[#This Row],[ICMS]]*Tabela23[[#This Row],[Valor Carga]]</f>
        <v>1250.6704000000002</v>
      </c>
      <c r="L405" t="str">
        <f>Tabela23[[#This Row],[Mercado Estado]]&amp;Tabela23[[#This Row],[Estado Silo]]</f>
        <v>ROMS</v>
      </c>
    </row>
    <row r="406" spans="1:12" x14ac:dyDescent="0.25">
      <c r="A406" t="s">
        <v>153</v>
      </c>
      <c r="B406">
        <v>2</v>
      </c>
      <c r="C406">
        <v>150826.79999999999</v>
      </c>
      <c r="D406" t="s">
        <v>161</v>
      </c>
      <c r="E406" t="s">
        <v>93</v>
      </c>
      <c r="F406">
        <v>2084518</v>
      </c>
      <c r="G406">
        <v>2084.518</v>
      </c>
      <c r="H406" t="s">
        <v>14</v>
      </c>
      <c r="I406">
        <v>1.1200000000000001</v>
      </c>
      <c r="J406">
        <v>1116.67</v>
      </c>
      <c r="K406" s="2">
        <f>Tabela23[[#This Row],[ICMS]]*Tabela23[[#This Row],[Valor Carga]]</f>
        <v>1250.6704000000002</v>
      </c>
      <c r="L406" t="str">
        <f>Tabela23[[#This Row],[Mercado Estado]]&amp;Tabela23[[#This Row],[Estado Silo]]</f>
        <v>ROMS</v>
      </c>
    </row>
    <row r="407" spans="1:12" x14ac:dyDescent="0.25">
      <c r="A407" t="s">
        <v>153</v>
      </c>
      <c r="B407">
        <v>2</v>
      </c>
      <c r="C407">
        <v>150826.79999999999</v>
      </c>
      <c r="D407" t="s">
        <v>161</v>
      </c>
      <c r="E407" t="s">
        <v>85</v>
      </c>
      <c r="F407">
        <v>1771264</v>
      </c>
      <c r="G407">
        <v>1771.2639999999999</v>
      </c>
      <c r="H407" t="s">
        <v>11</v>
      </c>
      <c r="I407">
        <v>1.1200000000000001</v>
      </c>
      <c r="J407">
        <v>1116.67</v>
      </c>
      <c r="K407" s="2">
        <f>Tabela23[[#This Row],[ICMS]]*Tabela23[[#This Row],[Valor Carga]]</f>
        <v>1250.6704000000002</v>
      </c>
      <c r="L407" t="str">
        <f>Tabela23[[#This Row],[Mercado Estado]]&amp;Tabela23[[#This Row],[Estado Silo]]</f>
        <v>ROGO</v>
      </c>
    </row>
    <row r="408" spans="1:12" x14ac:dyDescent="0.25">
      <c r="A408" t="s">
        <v>153</v>
      </c>
      <c r="B408">
        <v>2</v>
      </c>
      <c r="C408">
        <v>150826.79999999999</v>
      </c>
      <c r="D408" t="s">
        <v>161</v>
      </c>
      <c r="E408" t="s">
        <v>86</v>
      </c>
      <c r="F408">
        <v>1770845</v>
      </c>
      <c r="G408">
        <v>1770.845</v>
      </c>
      <c r="H408" t="s">
        <v>11</v>
      </c>
      <c r="I408">
        <v>1.1200000000000001</v>
      </c>
      <c r="J408">
        <v>1116.67</v>
      </c>
      <c r="K408" s="2">
        <f>Tabela23[[#This Row],[ICMS]]*Tabela23[[#This Row],[Valor Carga]]</f>
        <v>1250.6704000000002</v>
      </c>
      <c r="L408" t="str">
        <f>Tabela23[[#This Row],[Mercado Estado]]&amp;Tabela23[[#This Row],[Estado Silo]]</f>
        <v>ROGO</v>
      </c>
    </row>
    <row r="409" spans="1:12" x14ac:dyDescent="0.25">
      <c r="A409" t="s">
        <v>153</v>
      </c>
      <c r="B409">
        <v>2</v>
      </c>
      <c r="C409">
        <v>150826.79999999999</v>
      </c>
      <c r="D409" t="s">
        <v>161</v>
      </c>
      <c r="E409" t="s">
        <v>87</v>
      </c>
      <c r="F409">
        <v>1767886</v>
      </c>
      <c r="G409">
        <v>1767.886</v>
      </c>
      <c r="H409" t="s">
        <v>11</v>
      </c>
      <c r="I409">
        <v>1.1200000000000001</v>
      </c>
      <c r="J409">
        <v>1116.67</v>
      </c>
      <c r="K409" s="2">
        <f>Tabela23[[#This Row],[ICMS]]*Tabela23[[#This Row],[Valor Carga]]</f>
        <v>1250.6704000000002</v>
      </c>
      <c r="L409" t="str">
        <f>Tabela23[[#This Row],[Mercado Estado]]&amp;Tabela23[[#This Row],[Estado Silo]]</f>
        <v>ROGO</v>
      </c>
    </row>
    <row r="410" spans="1:12" x14ac:dyDescent="0.25">
      <c r="A410" t="s">
        <v>153</v>
      </c>
      <c r="B410">
        <v>2</v>
      </c>
      <c r="C410">
        <v>150826.79999999999</v>
      </c>
      <c r="D410" t="s">
        <v>161</v>
      </c>
      <c r="E410" t="s">
        <v>94</v>
      </c>
      <c r="F410">
        <v>2060994</v>
      </c>
      <c r="G410">
        <v>2060.9940000000001</v>
      </c>
      <c r="H410" t="s">
        <v>14</v>
      </c>
      <c r="I410">
        <v>1.1200000000000001</v>
      </c>
      <c r="J410">
        <v>1116.67</v>
      </c>
      <c r="K410" s="2">
        <f>Tabela23[[#This Row],[ICMS]]*Tabela23[[#This Row],[Valor Carga]]</f>
        <v>1250.6704000000002</v>
      </c>
      <c r="L410" t="str">
        <f>Tabela23[[#This Row],[Mercado Estado]]&amp;Tabela23[[#This Row],[Estado Silo]]</f>
        <v>ROMS</v>
      </c>
    </row>
    <row r="411" spans="1:12" x14ac:dyDescent="0.25">
      <c r="A411" t="s">
        <v>153</v>
      </c>
      <c r="B411">
        <v>2</v>
      </c>
      <c r="C411">
        <v>150826.79999999999</v>
      </c>
      <c r="D411" t="s">
        <v>161</v>
      </c>
      <c r="E411" t="s">
        <v>95</v>
      </c>
      <c r="F411">
        <v>2062404</v>
      </c>
      <c r="G411">
        <v>2062.404</v>
      </c>
      <c r="H411" t="s">
        <v>14</v>
      </c>
      <c r="I411">
        <v>1.1200000000000001</v>
      </c>
      <c r="J411">
        <v>1116.67</v>
      </c>
      <c r="K411" s="2">
        <f>Tabela23[[#This Row],[ICMS]]*Tabela23[[#This Row],[Valor Carga]]</f>
        <v>1250.6704000000002</v>
      </c>
      <c r="L411" t="str">
        <f>Tabela23[[#This Row],[Mercado Estado]]&amp;Tabela23[[#This Row],[Estado Silo]]</f>
        <v>ROMS</v>
      </c>
    </row>
    <row r="412" spans="1:12" x14ac:dyDescent="0.25">
      <c r="A412" t="s">
        <v>153</v>
      </c>
      <c r="B412">
        <v>2</v>
      </c>
      <c r="C412">
        <v>150826.79999999999</v>
      </c>
      <c r="D412" t="s">
        <v>161</v>
      </c>
      <c r="E412" t="s">
        <v>96</v>
      </c>
      <c r="F412">
        <v>2029489</v>
      </c>
      <c r="G412">
        <v>2029.489</v>
      </c>
      <c r="H412" t="s">
        <v>14</v>
      </c>
      <c r="I412">
        <v>1.1200000000000001</v>
      </c>
      <c r="J412">
        <v>1116.67</v>
      </c>
      <c r="K412" s="2">
        <f>Tabela23[[#This Row],[ICMS]]*Tabela23[[#This Row],[Valor Carga]]</f>
        <v>1250.6704000000002</v>
      </c>
      <c r="L412" t="str">
        <f>Tabela23[[#This Row],[Mercado Estado]]&amp;Tabela23[[#This Row],[Estado Silo]]</f>
        <v>ROMS</v>
      </c>
    </row>
    <row r="413" spans="1:12" x14ac:dyDescent="0.25">
      <c r="A413" t="s">
        <v>153</v>
      </c>
      <c r="B413">
        <v>2</v>
      </c>
      <c r="C413">
        <v>150826.79999999999</v>
      </c>
      <c r="D413" t="s">
        <v>161</v>
      </c>
      <c r="E413" t="s">
        <v>76</v>
      </c>
      <c r="F413">
        <v>927676</v>
      </c>
      <c r="G413">
        <v>927.67600000000004</v>
      </c>
      <c r="H413" t="s">
        <v>5</v>
      </c>
      <c r="I413">
        <v>1.1200000000000001</v>
      </c>
      <c r="J413">
        <v>1116.67</v>
      </c>
      <c r="K413" s="2">
        <f>Tabela23[[#This Row],[ICMS]]*Tabela23[[#This Row],[Valor Carga]]</f>
        <v>1250.6704000000002</v>
      </c>
      <c r="L413" t="str">
        <f>Tabela23[[#This Row],[Mercado Estado]]&amp;Tabela23[[#This Row],[Estado Silo]]</f>
        <v>ROMT</v>
      </c>
    </row>
    <row r="414" spans="1:12" x14ac:dyDescent="0.25">
      <c r="A414" t="s">
        <v>153</v>
      </c>
      <c r="B414">
        <v>2</v>
      </c>
      <c r="C414">
        <v>150826.79999999999</v>
      </c>
      <c r="D414" t="s">
        <v>161</v>
      </c>
      <c r="E414" t="s">
        <v>77</v>
      </c>
      <c r="F414">
        <v>929667</v>
      </c>
      <c r="G414">
        <v>929.66700000000003</v>
      </c>
      <c r="H414" t="s">
        <v>5</v>
      </c>
      <c r="I414">
        <v>1.1200000000000001</v>
      </c>
      <c r="J414">
        <v>1116.67</v>
      </c>
      <c r="K414" s="2">
        <f>Tabela23[[#This Row],[ICMS]]*Tabela23[[#This Row],[Valor Carga]]</f>
        <v>1250.6704000000002</v>
      </c>
      <c r="L414" t="str">
        <f>Tabela23[[#This Row],[Mercado Estado]]&amp;Tabela23[[#This Row],[Estado Silo]]</f>
        <v>ROMT</v>
      </c>
    </row>
    <row r="415" spans="1:12" x14ac:dyDescent="0.25">
      <c r="A415" t="s">
        <v>153</v>
      </c>
      <c r="B415">
        <v>2</v>
      </c>
      <c r="C415">
        <v>150826.79999999999</v>
      </c>
      <c r="D415" t="s">
        <v>161</v>
      </c>
      <c r="E415" t="s">
        <v>78</v>
      </c>
      <c r="F415">
        <v>984337</v>
      </c>
      <c r="G415">
        <v>984.33699999999999</v>
      </c>
      <c r="H415" t="s">
        <v>5</v>
      </c>
      <c r="I415">
        <v>1.1200000000000001</v>
      </c>
      <c r="J415">
        <v>1116.67</v>
      </c>
      <c r="K415" s="2">
        <f>Tabela23[[#This Row],[ICMS]]*Tabela23[[#This Row],[Valor Carga]]</f>
        <v>1250.6704000000002</v>
      </c>
      <c r="L415" t="str">
        <f>Tabela23[[#This Row],[Mercado Estado]]&amp;Tabela23[[#This Row],[Estado Silo]]</f>
        <v>ROMT</v>
      </c>
    </row>
    <row r="416" spans="1:12" x14ac:dyDescent="0.25">
      <c r="A416" t="s">
        <v>153</v>
      </c>
      <c r="B416">
        <v>2</v>
      </c>
      <c r="C416">
        <v>150826.79999999999</v>
      </c>
      <c r="D416" t="s">
        <v>161</v>
      </c>
      <c r="E416" t="s">
        <v>79</v>
      </c>
      <c r="F416">
        <v>1102632</v>
      </c>
      <c r="G416">
        <v>1102.6320000000001</v>
      </c>
      <c r="H416" t="s">
        <v>5</v>
      </c>
      <c r="I416">
        <v>1.1200000000000001</v>
      </c>
      <c r="J416">
        <v>1116.67</v>
      </c>
      <c r="K416" s="2">
        <f>Tabela23[[#This Row],[ICMS]]*Tabela23[[#This Row],[Valor Carga]]</f>
        <v>1250.6704000000002</v>
      </c>
      <c r="L416" t="str">
        <f>Tabela23[[#This Row],[Mercado Estado]]&amp;Tabela23[[#This Row],[Estado Silo]]</f>
        <v>ROMT</v>
      </c>
    </row>
    <row r="417" spans="1:12" x14ac:dyDescent="0.25">
      <c r="A417" t="s">
        <v>153</v>
      </c>
      <c r="B417">
        <v>2</v>
      </c>
      <c r="C417">
        <v>150826.79999999999</v>
      </c>
      <c r="D417" t="s">
        <v>161</v>
      </c>
      <c r="E417" t="s">
        <v>80</v>
      </c>
      <c r="F417">
        <v>1116808</v>
      </c>
      <c r="G417">
        <v>1116.808</v>
      </c>
      <c r="H417" t="s">
        <v>5</v>
      </c>
      <c r="I417">
        <v>1.1200000000000001</v>
      </c>
      <c r="J417">
        <v>1116.67</v>
      </c>
      <c r="K417" s="2">
        <f>Tabela23[[#This Row],[ICMS]]*Tabela23[[#This Row],[Valor Carga]]</f>
        <v>1250.6704000000002</v>
      </c>
      <c r="L417" t="str">
        <f>Tabela23[[#This Row],[Mercado Estado]]&amp;Tabela23[[#This Row],[Estado Silo]]</f>
        <v>ROMT</v>
      </c>
    </row>
    <row r="418" spans="1:12" x14ac:dyDescent="0.25">
      <c r="A418" t="s">
        <v>153</v>
      </c>
      <c r="B418">
        <v>2</v>
      </c>
      <c r="C418">
        <v>150826.79999999999</v>
      </c>
      <c r="D418" t="s">
        <v>161</v>
      </c>
      <c r="E418" t="s">
        <v>81</v>
      </c>
      <c r="F418">
        <v>1215022</v>
      </c>
      <c r="G418">
        <v>1215.0219999999999</v>
      </c>
      <c r="H418" t="s">
        <v>5</v>
      </c>
      <c r="I418">
        <v>1.1200000000000001</v>
      </c>
      <c r="J418">
        <v>1116.67</v>
      </c>
      <c r="K418" s="2">
        <f>Tabela23[[#This Row],[ICMS]]*Tabela23[[#This Row],[Valor Carga]]</f>
        <v>1250.6704000000002</v>
      </c>
      <c r="L418" t="str">
        <f>Tabela23[[#This Row],[Mercado Estado]]&amp;Tabela23[[#This Row],[Estado Silo]]</f>
        <v>ROMT</v>
      </c>
    </row>
    <row r="419" spans="1:12" x14ac:dyDescent="0.25">
      <c r="A419" t="s">
        <v>153</v>
      </c>
      <c r="B419">
        <v>2</v>
      </c>
      <c r="C419">
        <v>150826.79999999999</v>
      </c>
      <c r="D419" t="s">
        <v>161</v>
      </c>
      <c r="E419" t="s">
        <v>97</v>
      </c>
      <c r="F419">
        <v>2385770</v>
      </c>
      <c r="G419">
        <v>2385.77</v>
      </c>
      <c r="H419" t="s">
        <v>17</v>
      </c>
      <c r="I419">
        <v>1.1200000000000001</v>
      </c>
      <c r="J419">
        <v>1116.67</v>
      </c>
      <c r="K419" s="2">
        <f>Tabela23[[#This Row],[ICMS]]*Tabela23[[#This Row],[Valor Carga]]</f>
        <v>1250.6704000000002</v>
      </c>
      <c r="L419" t="str">
        <f>Tabela23[[#This Row],[Mercado Estado]]&amp;Tabela23[[#This Row],[Estado Silo]]</f>
        <v>ROMG</v>
      </c>
    </row>
    <row r="420" spans="1:12" x14ac:dyDescent="0.25">
      <c r="A420" t="s">
        <v>153</v>
      </c>
      <c r="B420">
        <v>2</v>
      </c>
      <c r="C420">
        <v>150826.79999999999</v>
      </c>
      <c r="D420" t="s">
        <v>161</v>
      </c>
      <c r="E420" t="s">
        <v>98</v>
      </c>
      <c r="F420">
        <v>2375664</v>
      </c>
      <c r="G420">
        <v>2375.6640000000002</v>
      </c>
      <c r="H420" t="s">
        <v>17</v>
      </c>
      <c r="I420">
        <v>1.1200000000000001</v>
      </c>
      <c r="J420">
        <v>1116.67</v>
      </c>
      <c r="K420" s="2">
        <f>Tabela23[[#This Row],[ICMS]]*Tabela23[[#This Row],[Valor Carga]]</f>
        <v>1250.6704000000002</v>
      </c>
      <c r="L420" t="str">
        <f>Tabela23[[#This Row],[Mercado Estado]]&amp;Tabela23[[#This Row],[Estado Silo]]</f>
        <v>ROMG</v>
      </c>
    </row>
    <row r="421" spans="1:12" x14ac:dyDescent="0.25">
      <c r="A421" t="s">
        <v>153</v>
      </c>
      <c r="B421">
        <v>2</v>
      </c>
      <c r="C421">
        <v>150826.79999999999</v>
      </c>
      <c r="D421" t="s">
        <v>161</v>
      </c>
      <c r="E421" t="s">
        <v>99</v>
      </c>
      <c r="F421">
        <v>2413308</v>
      </c>
      <c r="G421">
        <v>2413.308</v>
      </c>
      <c r="H421" t="s">
        <v>17</v>
      </c>
      <c r="I421">
        <v>1.1200000000000001</v>
      </c>
      <c r="J421">
        <v>1116.67</v>
      </c>
      <c r="K421" s="2">
        <f>Tabela23[[#This Row],[ICMS]]*Tabela23[[#This Row],[Valor Carga]]</f>
        <v>1250.6704000000002</v>
      </c>
      <c r="L421" t="str">
        <f>Tabela23[[#This Row],[Mercado Estado]]&amp;Tabela23[[#This Row],[Estado Silo]]</f>
        <v>ROMG</v>
      </c>
    </row>
    <row r="422" spans="1:12" x14ac:dyDescent="0.25">
      <c r="A422" t="s">
        <v>153</v>
      </c>
      <c r="B422">
        <v>2</v>
      </c>
      <c r="C422">
        <v>150826.79999999999</v>
      </c>
      <c r="D422" t="s">
        <v>161</v>
      </c>
      <c r="E422" t="s">
        <v>88</v>
      </c>
      <c r="F422">
        <v>1845645</v>
      </c>
      <c r="G422">
        <v>1845.645</v>
      </c>
      <c r="H422" t="s">
        <v>11</v>
      </c>
      <c r="I422">
        <v>1.1200000000000001</v>
      </c>
      <c r="J422">
        <v>1116.67</v>
      </c>
      <c r="K422" s="2">
        <f>Tabela23[[#This Row],[ICMS]]*Tabela23[[#This Row],[Valor Carga]]</f>
        <v>1250.6704000000002</v>
      </c>
      <c r="L422" t="str">
        <f>Tabela23[[#This Row],[Mercado Estado]]&amp;Tabela23[[#This Row],[Estado Silo]]</f>
        <v>ROGO</v>
      </c>
    </row>
    <row r="423" spans="1:12" x14ac:dyDescent="0.25">
      <c r="A423" t="s">
        <v>153</v>
      </c>
      <c r="B423">
        <v>2</v>
      </c>
      <c r="C423">
        <v>150826.79999999999</v>
      </c>
      <c r="D423" t="s">
        <v>161</v>
      </c>
      <c r="E423" t="s">
        <v>89</v>
      </c>
      <c r="F423">
        <v>1845075</v>
      </c>
      <c r="G423">
        <v>1845.075</v>
      </c>
      <c r="H423" t="s">
        <v>11</v>
      </c>
      <c r="I423">
        <v>1.1200000000000001</v>
      </c>
      <c r="J423">
        <v>1116.67</v>
      </c>
      <c r="K423" s="2">
        <f>Tabela23[[#This Row],[ICMS]]*Tabela23[[#This Row],[Valor Carga]]</f>
        <v>1250.6704000000002</v>
      </c>
      <c r="L423" t="str">
        <f>Tabela23[[#This Row],[Mercado Estado]]&amp;Tabela23[[#This Row],[Estado Silo]]</f>
        <v>ROGO</v>
      </c>
    </row>
    <row r="424" spans="1:12" x14ac:dyDescent="0.25">
      <c r="A424" t="s">
        <v>153</v>
      </c>
      <c r="B424">
        <v>2</v>
      </c>
      <c r="C424">
        <v>150826.79999999999</v>
      </c>
      <c r="D424" t="s">
        <v>161</v>
      </c>
      <c r="E424" t="s">
        <v>90</v>
      </c>
      <c r="F424">
        <v>1913310</v>
      </c>
      <c r="G424">
        <v>1913.31</v>
      </c>
      <c r="H424" t="s">
        <v>11</v>
      </c>
      <c r="I424">
        <v>1.1200000000000001</v>
      </c>
      <c r="J424">
        <v>1116.67</v>
      </c>
      <c r="K424" s="2">
        <f>Tabela23[[#This Row],[ICMS]]*Tabela23[[#This Row],[Valor Carga]]</f>
        <v>1250.6704000000002</v>
      </c>
      <c r="L424" t="str">
        <f>Tabela23[[#This Row],[Mercado Estado]]&amp;Tabela23[[#This Row],[Estado Silo]]</f>
        <v>ROGO</v>
      </c>
    </row>
    <row r="425" spans="1:12" x14ac:dyDescent="0.25">
      <c r="A425" t="s">
        <v>153</v>
      </c>
      <c r="B425">
        <v>2</v>
      </c>
      <c r="C425">
        <v>150826.79999999999</v>
      </c>
      <c r="D425" t="s">
        <v>161</v>
      </c>
      <c r="E425" t="s">
        <v>82</v>
      </c>
      <c r="F425">
        <v>1104486</v>
      </c>
      <c r="G425">
        <v>1104.4860000000001</v>
      </c>
      <c r="H425" t="s">
        <v>5</v>
      </c>
      <c r="I425">
        <v>1.1200000000000001</v>
      </c>
      <c r="J425">
        <v>1116.67</v>
      </c>
      <c r="K425" s="2">
        <f>Tabela23[[#This Row],[ICMS]]*Tabela23[[#This Row],[Valor Carga]]</f>
        <v>1250.6704000000002</v>
      </c>
      <c r="L425" t="str">
        <f>Tabela23[[#This Row],[Mercado Estado]]&amp;Tabela23[[#This Row],[Estado Silo]]</f>
        <v>ROMT</v>
      </c>
    </row>
    <row r="426" spans="1:12" x14ac:dyDescent="0.25">
      <c r="A426" t="s">
        <v>153</v>
      </c>
      <c r="B426">
        <v>2</v>
      </c>
      <c r="C426">
        <v>150826.79999999999</v>
      </c>
      <c r="D426" t="s">
        <v>161</v>
      </c>
      <c r="E426" t="s">
        <v>83</v>
      </c>
      <c r="F426">
        <v>1076488</v>
      </c>
      <c r="G426">
        <v>1076.4880000000001</v>
      </c>
      <c r="H426" t="s">
        <v>5</v>
      </c>
      <c r="I426">
        <v>1.1200000000000001</v>
      </c>
      <c r="J426">
        <v>1116.67</v>
      </c>
      <c r="K426" s="2">
        <f>Tabela23[[#This Row],[ICMS]]*Tabela23[[#This Row],[Valor Carga]]</f>
        <v>1250.6704000000002</v>
      </c>
      <c r="L426" t="str">
        <f>Tabela23[[#This Row],[Mercado Estado]]&amp;Tabela23[[#This Row],[Estado Silo]]</f>
        <v>ROMT</v>
      </c>
    </row>
    <row r="427" spans="1:12" x14ac:dyDescent="0.25">
      <c r="A427" t="s">
        <v>153</v>
      </c>
      <c r="B427">
        <v>2</v>
      </c>
      <c r="C427">
        <v>150826.79999999999</v>
      </c>
      <c r="D427" t="s">
        <v>161</v>
      </c>
      <c r="E427" t="s">
        <v>84</v>
      </c>
      <c r="F427">
        <v>1106173</v>
      </c>
      <c r="G427">
        <v>1106.173</v>
      </c>
      <c r="H427" t="s">
        <v>5</v>
      </c>
      <c r="I427">
        <v>1.1200000000000001</v>
      </c>
      <c r="J427">
        <v>1116.67</v>
      </c>
      <c r="K427" s="2">
        <f>Tabela23[[#This Row],[ICMS]]*Tabela23[[#This Row],[Valor Carga]]</f>
        <v>1250.6704000000002</v>
      </c>
      <c r="L427" t="str">
        <f>Tabela23[[#This Row],[Mercado Estado]]&amp;Tabela23[[#This Row],[Estado Silo]]</f>
        <v>ROMT</v>
      </c>
    </row>
    <row r="428" spans="1:12" x14ac:dyDescent="0.25">
      <c r="A428" t="s">
        <v>153</v>
      </c>
      <c r="B428">
        <v>2</v>
      </c>
      <c r="C428">
        <v>150826.79999999999</v>
      </c>
      <c r="D428" t="s">
        <v>161</v>
      </c>
      <c r="E428" t="s">
        <v>106</v>
      </c>
      <c r="F428">
        <v>2447337</v>
      </c>
      <c r="G428">
        <v>2447.337</v>
      </c>
      <c r="H428" t="s">
        <v>20</v>
      </c>
      <c r="I428">
        <v>1.1200000000000001</v>
      </c>
      <c r="J428">
        <v>1116.67</v>
      </c>
      <c r="K428" s="2">
        <f>Tabela23[[#This Row],[ICMS]]*Tabela23[[#This Row],[Valor Carga]]</f>
        <v>1250.6704000000002</v>
      </c>
      <c r="L428" t="str">
        <f>Tabela23[[#This Row],[Mercado Estado]]&amp;Tabela23[[#This Row],[Estado Silo]]</f>
        <v>ROPR</v>
      </c>
    </row>
    <row r="429" spans="1:12" x14ac:dyDescent="0.25">
      <c r="A429" t="s">
        <v>153</v>
      </c>
      <c r="B429">
        <v>2</v>
      </c>
      <c r="C429">
        <v>150826.79999999999</v>
      </c>
      <c r="D429" t="s">
        <v>161</v>
      </c>
      <c r="E429" t="s">
        <v>107</v>
      </c>
      <c r="F429">
        <v>2447954</v>
      </c>
      <c r="G429">
        <v>2447.9540000000002</v>
      </c>
      <c r="H429" t="s">
        <v>20</v>
      </c>
      <c r="I429">
        <v>1.1200000000000001</v>
      </c>
      <c r="J429">
        <v>1116.67</v>
      </c>
      <c r="K429" s="2">
        <f>Tabela23[[#This Row],[ICMS]]*Tabela23[[#This Row],[Valor Carga]]</f>
        <v>1250.6704000000002</v>
      </c>
      <c r="L429" t="str">
        <f>Tabela23[[#This Row],[Mercado Estado]]&amp;Tabela23[[#This Row],[Estado Silo]]</f>
        <v>ROPR</v>
      </c>
    </row>
    <row r="430" spans="1:12" x14ac:dyDescent="0.25">
      <c r="A430" t="s">
        <v>153</v>
      </c>
      <c r="B430">
        <v>2</v>
      </c>
      <c r="C430">
        <v>150826.79999999999</v>
      </c>
      <c r="D430" t="s">
        <v>161</v>
      </c>
      <c r="E430" t="s">
        <v>108</v>
      </c>
      <c r="F430">
        <v>2435225</v>
      </c>
      <c r="G430">
        <v>2435.2249999999999</v>
      </c>
      <c r="H430" t="s">
        <v>20</v>
      </c>
      <c r="I430">
        <v>1.1200000000000001</v>
      </c>
      <c r="J430">
        <v>1116.67</v>
      </c>
      <c r="K430" s="2">
        <f>Tabela23[[#This Row],[ICMS]]*Tabela23[[#This Row],[Valor Carga]]</f>
        <v>1250.6704000000002</v>
      </c>
      <c r="L430" t="str">
        <f>Tabela23[[#This Row],[Mercado Estado]]&amp;Tabela23[[#This Row],[Estado Silo]]</f>
        <v>ROPR</v>
      </c>
    </row>
    <row r="431" spans="1:12" x14ac:dyDescent="0.25">
      <c r="A431" t="s">
        <v>153</v>
      </c>
      <c r="B431">
        <v>2</v>
      </c>
      <c r="C431">
        <v>150826.79999999999</v>
      </c>
      <c r="D431" t="s">
        <v>161</v>
      </c>
      <c r="E431" t="s">
        <v>100</v>
      </c>
      <c r="F431">
        <v>2186537</v>
      </c>
      <c r="G431">
        <v>2186.5369999999998</v>
      </c>
      <c r="H431" t="s">
        <v>17</v>
      </c>
      <c r="I431">
        <v>1.1200000000000001</v>
      </c>
      <c r="J431">
        <v>1116.67</v>
      </c>
      <c r="K431" s="2">
        <f>Tabela23[[#This Row],[ICMS]]*Tabela23[[#This Row],[Valor Carga]]</f>
        <v>1250.6704000000002</v>
      </c>
      <c r="L431" t="str">
        <f>Tabela23[[#This Row],[Mercado Estado]]&amp;Tabela23[[#This Row],[Estado Silo]]</f>
        <v>ROMG</v>
      </c>
    </row>
    <row r="432" spans="1:12" x14ac:dyDescent="0.25">
      <c r="A432" t="s">
        <v>153</v>
      </c>
      <c r="B432">
        <v>2</v>
      </c>
      <c r="C432">
        <v>150826.79999999999</v>
      </c>
      <c r="D432" t="s">
        <v>161</v>
      </c>
      <c r="E432" t="s">
        <v>101</v>
      </c>
      <c r="F432">
        <v>2186124</v>
      </c>
      <c r="G432">
        <v>2186.1239999999998</v>
      </c>
      <c r="H432" t="s">
        <v>17</v>
      </c>
      <c r="I432">
        <v>1.1200000000000001</v>
      </c>
      <c r="J432">
        <v>1116.67</v>
      </c>
      <c r="K432" s="2">
        <f>Tabela23[[#This Row],[ICMS]]*Tabela23[[#This Row],[Valor Carga]]</f>
        <v>1250.6704000000002</v>
      </c>
      <c r="L432" t="str">
        <f>Tabela23[[#This Row],[Mercado Estado]]&amp;Tabela23[[#This Row],[Estado Silo]]</f>
        <v>ROMG</v>
      </c>
    </row>
    <row r="433" spans="1:12" x14ac:dyDescent="0.25">
      <c r="A433" t="s">
        <v>153</v>
      </c>
      <c r="B433">
        <v>2</v>
      </c>
      <c r="C433">
        <v>150826.79999999999</v>
      </c>
      <c r="D433" t="s">
        <v>161</v>
      </c>
      <c r="E433" t="s">
        <v>102</v>
      </c>
      <c r="F433">
        <v>2185385</v>
      </c>
      <c r="G433">
        <v>2185.3850000000002</v>
      </c>
      <c r="H433" t="s">
        <v>17</v>
      </c>
      <c r="I433">
        <v>1.1200000000000001</v>
      </c>
      <c r="J433">
        <v>1116.67</v>
      </c>
      <c r="K433" s="2">
        <f>Tabela23[[#This Row],[ICMS]]*Tabela23[[#This Row],[Valor Carga]]</f>
        <v>1250.6704000000002</v>
      </c>
      <c r="L433" t="str">
        <f>Tabela23[[#This Row],[Mercado Estado]]&amp;Tabela23[[#This Row],[Estado Silo]]</f>
        <v>ROMG</v>
      </c>
    </row>
    <row r="434" spans="1:12" x14ac:dyDescent="0.25">
      <c r="A434" t="s">
        <v>155</v>
      </c>
      <c r="B434">
        <v>2</v>
      </c>
      <c r="C434">
        <v>150837.6</v>
      </c>
      <c r="D434" t="s">
        <v>162</v>
      </c>
      <c r="E434" t="s">
        <v>73</v>
      </c>
      <c r="F434">
        <v>1672742</v>
      </c>
      <c r="G434">
        <v>1672.742</v>
      </c>
      <c r="H434" t="s">
        <v>5</v>
      </c>
      <c r="I434">
        <v>1.1200000000000001</v>
      </c>
      <c r="J434">
        <v>1116.67</v>
      </c>
      <c r="K434" s="2">
        <f>Tabela23[[#This Row],[ICMS]]*Tabela23[[#This Row],[Valor Carga]]</f>
        <v>1250.6704000000002</v>
      </c>
      <c r="L434" t="str">
        <f>Tabela23[[#This Row],[Mercado Estado]]&amp;Tabela23[[#This Row],[Estado Silo]]</f>
        <v>TOMT</v>
      </c>
    </row>
    <row r="435" spans="1:12" x14ac:dyDescent="0.25">
      <c r="A435" t="s">
        <v>155</v>
      </c>
      <c r="B435">
        <v>2</v>
      </c>
      <c r="C435">
        <v>150837.6</v>
      </c>
      <c r="D435" t="s">
        <v>162</v>
      </c>
      <c r="E435" t="s">
        <v>74</v>
      </c>
      <c r="F435">
        <v>1635261</v>
      </c>
      <c r="G435">
        <v>1635.261</v>
      </c>
      <c r="H435" t="s">
        <v>5</v>
      </c>
      <c r="I435">
        <v>1.1200000000000001</v>
      </c>
      <c r="J435">
        <v>1116.67</v>
      </c>
      <c r="K435" s="2">
        <f>Tabela23[[#This Row],[ICMS]]*Tabela23[[#This Row],[Valor Carga]]</f>
        <v>1250.6704000000002</v>
      </c>
      <c r="L435" t="str">
        <f>Tabela23[[#This Row],[Mercado Estado]]&amp;Tabela23[[#This Row],[Estado Silo]]</f>
        <v>TOMT</v>
      </c>
    </row>
    <row r="436" spans="1:12" x14ac:dyDescent="0.25">
      <c r="A436" t="s">
        <v>155</v>
      </c>
      <c r="B436">
        <v>2</v>
      </c>
      <c r="C436">
        <v>150837.6</v>
      </c>
      <c r="D436" t="s">
        <v>162</v>
      </c>
      <c r="E436" t="s">
        <v>75</v>
      </c>
      <c r="F436">
        <v>1672794</v>
      </c>
      <c r="G436">
        <v>1672.7940000000001</v>
      </c>
      <c r="H436" t="s">
        <v>5</v>
      </c>
      <c r="I436">
        <v>1.1200000000000001</v>
      </c>
      <c r="J436">
        <v>1116.67</v>
      </c>
      <c r="K436" s="2">
        <f>Tabela23[[#This Row],[ICMS]]*Tabela23[[#This Row],[Valor Carga]]</f>
        <v>1250.6704000000002</v>
      </c>
      <c r="L436" t="str">
        <f>Tabela23[[#This Row],[Mercado Estado]]&amp;Tabela23[[#This Row],[Estado Silo]]</f>
        <v>TOMT</v>
      </c>
    </row>
    <row r="437" spans="1:12" x14ac:dyDescent="0.25">
      <c r="A437" t="s">
        <v>155</v>
      </c>
      <c r="B437">
        <v>2</v>
      </c>
      <c r="C437">
        <v>150837.6</v>
      </c>
      <c r="D437" t="s">
        <v>162</v>
      </c>
      <c r="E437" t="s">
        <v>103</v>
      </c>
      <c r="F437">
        <v>2045906</v>
      </c>
      <c r="G437">
        <v>2045.9059999999999</v>
      </c>
      <c r="H437" t="s">
        <v>20</v>
      </c>
      <c r="I437">
        <v>1.1200000000000001</v>
      </c>
      <c r="J437">
        <v>1116.67</v>
      </c>
      <c r="K437" s="2">
        <f>Tabela23[[#This Row],[ICMS]]*Tabela23[[#This Row],[Valor Carga]]</f>
        <v>1250.6704000000002</v>
      </c>
      <c r="L437" t="str">
        <f>Tabela23[[#This Row],[Mercado Estado]]&amp;Tabela23[[#This Row],[Estado Silo]]</f>
        <v>TOPR</v>
      </c>
    </row>
    <row r="438" spans="1:12" x14ac:dyDescent="0.25">
      <c r="A438" t="s">
        <v>155</v>
      </c>
      <c r="B438">
        <v>2</v>
      </c>
      <c r="C438">
        <v>150837.6</v>
      </c>
      <c r="D438" t="s">
        <v>162</v>
      </c>
      <c r="E438" t="s">
        <v>104</v>
      </c>
      <c r="F438">
        <v>2044496</v>
      </c>
      <c r="G438">
        <v>2044.4960000000001</v>
      </c>
      <c r="H438" t="s">
        <v>20</v>
      </c>
      <c r="I438">
        <v>1.1200000000000001</v>
      </c>
      <c r="J438">
        <v>1116.67</v>
      </c>
      <c r="K438" s="2">
        <f>Tabela23[[#This Row],[ICMS]]*Tabela23[[#This Row],[Valor Carga]]</f>
        <v>1250.6704000000002</v>
      </c>
      <c r="L438" t="str">
        <f>Tabela23[[#This Row],[Mercado Estado]]&amp;Tabela23[[#This Row],[Estado Silo]]</f>
        <v>TOPR</v>
      </c>
    </row>
    <row r="439" spans="1:12" x14ac:dyDescent="0.25">
      <c r="A439" t="s">
        <v>155</v>
      </c>
      <c r="B439">
        <v>2</v>
      </c>
      <c r="C439">
        <v>150837.6</v>
      </c>
      <c r="D439" t="s">
        <v>162</v>
      </c>
      <c r="E439" t="s">
        <v>105</v>
      </c>
      <c r="F439">
        <v>2042231</v>
      </c>
      <c r="G439">
        <v>2042.231</v>
      </c>
      <c r="H439" t="s">
        <v>20</v>
      </c>
      <c r="I439">
        <v>1.1200000000000001</v>
      </c>
      <c r="J439">
        <v>1116.67</v>
      </c>
      <c r="K439" s="2">
        <f>Tabela23[[#This Row],[ICMS]]*Tabela23[[#This Row],[Valor Carga]]</f>
        <v>1250.6704000000002</v>
      </c>
      <c r="L439" t="str">
        <f>Tabela23[[#This Row],[Mercado Estado]]&amp;Tabela23[[#This Row],[Estado Silo]]</f>
        <v>TOPR</v>
      </c>
    </row>
    <row r="440" spans="1:12" x14ac:dyDescent="0.25">
      <c r="A440" t="s">
        <v>155</v>
      </c>
      <c r="B440">
        <v>2</v>
      </c>
      <c r="C440">
        <v>150837.6</v>
      </c>
      <c r="D440" t="s">
        <v>162</v>
      </c>
      <c r="E440" t="s">
        <v>91</v>
      </c>
      <c r="F440">
        <v>1889255</v>
      </c>
      <c r="G440">
        <v>1889.2550000000001</v>
      </c>
      <c r="H440" t="s">
        <v>14</v>
      </c>
      <c r="I440">
        <v>1.1200000000000001</v>
      </c>
      <c r="J440">
        <v>1116.67</v>
      </c>
      <c r="K440" s="2">
        <f>Tabela23[[#This Row],[ICMS]]*Tabela23[[#This Row],[Valor Carga]]</f>
        <v>1250.6704000000002</v>
      </c>
      <c r="L440" t="str">
        <f>Tabela23[[#This Row],[Mercado Estado]]&amp;Tabela23[[#This Row],[Estado Silo]]</f>
        <v>TOMS</v>
      </c>
    </row>
    <row r="441" spans="1:12" x14ac:dyDescent="0.25">
      <c r="A441" t="s">
        <v>155</v>
      </c>
      <c r="B441">
        <v>2</v>
      </c>
      <c r="C441">
        <v>150837.6</v>
      </c>
      <c r="D441" t="s">
        <v>162</v>
      </c>
      <c r="E441" t="s">
        <v>92</v>
      </c>
      <c r="F441">
        <v>1866487</v>
      </c>
      <c r="G441">
        <v>1866.4870000000001</v>
      </c>
      <c r="H441" t="s">
        <v>14</v>
      </c>
      <c r="I441">
        <v>1.1200000000000001</v>
      </c>
      <c r="J441">
        <v>1116.67</v>
      </c>
      <c r="K441" s="2">
        <f>Tabela23[[#This Row],[ICMS]]*Tabela23[[#This Row],[Valor Carga]]</f>
        <v>1250.6704000000002</v>
      </c>
      <c r="L441" t="str">
        <f>Tabela23[[#This Row],[Mercado Estado]]&amp;Tabela23[[#This Row],[Estado Silo]]</f>
        <v>TOMS</v>
      </c>
    </row>
    <row r="442" spans="1:12" x14ac:dyDescent="0.25">
      <c r="A442" t="s">
        <v>155</v>
      </c>
      <c r="B442">
        <v>2</v>
      </c>
      <c r="C442">
        <v>150837.6</v>
      </c>
      <c r="D442" t="s">
        <v>162</v>
      </c>
      <c r="E442" t="s">
        <v>93</v>
      </c>
      <c r="F442">
        <v>1883403</v>
      </c>
      <c r="G442">
        <v>1883.403</v>
      </c>
      <c r="H442" t="s">
        <v>14</v>
      </c>
      <c r="I442">
        <v>1.1200000000000001</v>
      </c>
      <c r="J442">
        <v>1116.67</v>
      </c>
      <c r="K442" s="2">
        <f>Tabela23[[#This Row],[ICMS]]*Tabela23[[#This Row],[Valor Carga]]</f>
        <v>1250.6704000000002</v>
      </c>
      <c r="L442" t="str">
        <f>Tabela23[[#This Row],[Mercado Estado]]&amp;Tabela23[[#This Row],[Estado Silo]]</f>
        <v>TOMS</v>
      </c>
    </row>
    <row r="443" spans="1:12" x14ac:dyDescent="0.25">
      <c r="A443" t="s">
        <v>155</v>
      </c>
      <c r="B443">
        <v>2</v>
      </c>
      <c r="C443">
        <v>150837.6</v>
      </c>
      <c r="D443" t="s">
        <v>162</v>
      </c>
      <c r="E443" t="s">
        <v>85</v>
      </c>
      <c r="F443">
        <v>1128056</v>
      </c>
      <c r="G443">
        <v>1128.056</v>
      </c>
      <c r="H443" t="s">
        <v>11</v>
      </c>
      <c r="I443">
        <v>1.1200000000000001</v>
      </c>
      <c r="J443">
        <v>1116.67</v>
      </c>
      <c r="K443" s="2">
        <f>Tabela23[[#This Row],[ICMS]]*Tabela23[[#This Row],[Valor Carga]]</f>
        <v>1250.6704000000002</v>
      </c>
      <c r="L443" t="str">
        <f>Tabela23[[#This Row],[Mercado Estado]]&amp;Tabela23[[#This Row],[Estado Silo]]</f>
        <v>TOGO</v>
      </c>
    </row>
    <row r="444" spans="1:12" x14ac:dyDescent="0.25">
      <c r="A444" t="s">
        <v>155</v>
      </c>
      <c r="B444">
        <v>2</v>
      </c>
      <c r="C444">
        <v>150837.6</v>
      </c>
      <c r="D444" t="s">
        <v>162</v>
      </c>
      <c r="E444" t="s">
        <v>86</v>
      </c>
      <c r="F444">
        <v>1127637</v>
      </c>
      <c r="G444">
        <v>1127.6369999999999</v>
      </c>
      <c r="H444" t="s">
        <v>11</v>
      </c>
      <c r="I444">
        <v>1.1200000000000001</v>
      </c>
      <c r="J444">
        <v>1116.67</v>
      </c>
      <c r="K444" s="2">
        <f>Tabela23[[#This Row],[ICMS]]*Tabela23[[#This Row],[Valor Carga]]</f>
        <v>1250.6704000000002</v>
      </c>
      <c r="L444" t="str">
        <f>Tabela23[[#This Row],[Mercado Estado]]&amp;Tabela23[[#This Row],[Estado Silo]]</f>
        <v>TOGO</v>
      </c>
    </row>
    <row r="445" spans="1:12" x14ac:dyDescent="0.25">
      <c r="A445" t="s">
        <v>155</v>
      </c>
      <c r="B445">
        <v>2</v>
      </c>
      <c r="C445">
        <v>150837.6</v>
      </c>
      <c r="D445" t="s">
        <v>162</v>
      </c>
      <c r="E445" t="s">
        <v>87</v>
      </c>
      <c r="F445">
        <v>1125587</v>
      </c>
      <c r="G445">
        <v>1125.587</v>
      </c>
      <c r="H445" t="s">
        <v>11</v>
      </c>
      <c r="I445">
        <v>1.1200000000000001</v>
      </c>
      <c r="J445">
        <v>1116.67</v>
      </c>
      <c r="K445" s="2">
        <f>Tabela23[[#This Row],[ICMS]]*Tabela23[[#This Row],[Valor Carga]]</f>
        <v>1250.6704000000002</v>
      </c>
      <c r="L445" t="str">
        <f>Tabela23[[#This Row],[Mercado Estado]]&amp;Tabela23[[#This Row],[Estado Silo]]</f>
        <v>TOGO</v>
      </c>
    </row>
    <row r="446" spans="1:12" x14ac:dyDescent="0.25">
      <c r="A446" t="s">
        <v>155</v>
      </c>
      <c r="B446">
        <v>2</v>
      </c>
      <c r="C446">
        <v>150837.6</v>
      </c>
      <c r="D446" t="s">
        <v>162</v>
      </c>
      <c r="E446" t="s">
        <v>94</v>
      </c>
      <c r="F446">
        <v>1851844</v>
      </c>
      <c r="G446">
        <v>1851.8440000000001</v>
      </c>
      <c r="H446" t="s">
        <v>14</v>
      </c>
      <c r="I446">
        <v>1.1200000000000001</v>
      </c>
      <c r="J446">
        <v>1116.67</v>
      </c>
      <c r="K446" s="2">
        <f>Tabela23[[#This Row],[ICMS]]*Tabela23[[#This Row],[Valor Carga]]</f>
        <v>1250.6704000000002</v>
      </c>
      <c r="L446" t="str">
        <f>Tabela23[[#This Row],[Mercado Estado]]&amp;Tabela23[[#This Row],[Estado Silo]]</f>
        <v>TOMS</v>
      </c>
    </row>
    <row r="447" spans="1:12" x14ac:dyDescent="0.25">
      <c r="A447" t="s">
        <v>155</v>
      </c>
      <c r="B447">
        <v>2</v>
      </c>
      <c r="C447">
        <v>150837.6</v>
      </c>
      <c r="D447" t="s">
        <v>162</v>
      </c>
      <c r="E447" t="s">
        <v>95</v>
      </c>
      <c r="F447">
        <v>1853253</v>
      </c>
      <c r="G447">
        <v>1853.2529999999999</v>
      </c>
      <c r="H447" t="s">
        <v>14</v>
      </c>
      <c r="I447">
        <v>1.1200000000000001</v>
      </c>
      <c r="J447">
        <v>1116.67</v>
      </c>
      <c r="K447" s="2">
        <f>Tabela23[[#This Row],[ICMS]]*Tabela23[[#This Row],[Valor Carga]]</f>
        <v>1250.6704000000002</v>
      </c>
      <c r="L447" t="str">
        <f>Tabela23[[#This Row],[Mercado Estado]]&amp;Tabela23[[#This Row],[Estado Silo]]</f>
        <v>TOMS</v>
      </c>
    </row>
    <row r="448" spans="1:12" x14ac:dyDescent="0.25">
      <c r="A448" t="s">
        <v>155</v>
      </c>
      <c r="B448">
        <v>2</v>
      </c>
      <c r="C448">
        <v>150837.6</v>
      </c>
      <c r="D448" t="s">
        <v>162</v>
      </c>
      <c r="E448" t="s">
        <v>96</v>
      </c>
      <c r="F448">
        <v>1820339</v>
      </c>
      <c r="G448">
        <v>1820.3389999999999</v>
      </c>
      <c r="H448" t="s">
        <v>14</v>
      </c>
      <c r="I448">
        <v>1.1200000000000001</v>
      </c>
      <c r="J448">
        <v>1116.67</v>
      </c>
      <c r="K448" s="2">
        <f>Tabela23[[#This Row],[ICMS]]*Tabela23[[#This Row],[Valor Carga]]</f>
        <v>1250.6704000000002</v>
      </c>
      <c r="L448" t="str">
        <f>Tabela23[[#This Row],[Mercado Estado]]&amp;Tabela23[[#This Row],[Estado Silo]]</f>
        <v>TOMS</v>
      </c>
    </row>
    <row r="449" spans="1:12" x14ac:dyDescent="0.25">
      <c r="A449" t="s">
        <v>155</v>
      </c>
      <c r="B449">
        <v>2</v>
      </c>
      <c r="C449">
        <v>150837.6</v>
      </c>
      <c r="D449" t="s">
        <v>162</v>
      </c>
      <c r="E449" t="s">
        <v>76</v>
      </c>
      <c r="F449">
        <v>1419910</v>
      </c>
      <c r="G449">
        <v>1419.91</v>
      </c>
      <c r="H449" t="s">
        <v>5</v>
      </c>
      <c r="I449">
        <v>1.1200000000000001</v>
      </c>
      <c r="J449">
        <v>1116.67</v>
      </c>
      <c r="K449" s="2">
        <f>Tabela23[[#This Row],[ICMS]]*Tabela23[[#This Row],[Valor Carga]]</f>
        <v>1250.6704000000002</v>
      </c>
      <c r="L449" t="str">
        <f>Tabela23[[#This Row],[Mercado Estado]]&amp;Tabela23[[#This Row],[Estado Silo]]</f>
        <v>TOMT</v>
      </c>
    </row>
    <row r="450" spans="1:12" x14ac:dyDescent="0.25">
      <c r="A450" t="s">
        <v>155</v>
      </c>
      <c r="B450">
        <v>2</v>
      </c>
      <c r="C450">
        <v>150837.6</v>
      </c>
      <c r="D450" t="s">
        <v>162</v>
      </c>
      <c r="E450" t="s">
        <v>77</v>
      </c>
      <c r="F450">
        <v>1421901</v>
      </c>
      <c r="G450">
        <v>1421.9010000000001</v>
      </c>
      <c r="H450" t="s">
        <v>5</v>
      </c>
      <c r="I450">
        <v>1.1200000000000001</v>
      </c>
      <c r="J450">
        <v>1116.67</v>
      </c>
      <c r="K450" s="2">
        <f>Tabela23[[#This Row],[ICMS]]*Tabela23[[#This Row],[Valor Carga]]</f>
        <v>1250.6704000000002</v>
      </c>
      <c r="L450" t="str">
        <f>Tabela23[[#This Row],[Mercado Estado]]&amp;Tabela23[[#This Row],[Estado Silo]]</f>
        <v>TOMT</v>
      </c>
    </row>
    <row r="451" spans="1:12" x14ac:dyDescent="0.25">
      <c r="A451" t="s">
        <v>155</v>
      </c>
      <c r="B451">
        <v>2</v>
      </c>
      <c r="C451">
        <v>150837.6</v>
      </c>
      <c r="D451" t="s">
        <v>162</v>
      </c>
      <c r="E451" t="s">
        <v>78</v>
      </c>
      <c r="F451">
        <v>1403691</v>
      </c>
      <c r="G451">
        <v>1403.691</v>
      </c>
      <c r="H451" t="s">
        <v>5</v>
      </c>
      <c r="I451">
        <v>1.1200000000000001</v>
      </c>
      <c r="J451">
        <v>1116.67</v>
      </c>
      <c r="K451" s="2">
        <f>Tabela23[[#This Row],[ICMS]]*Tabela23[[#This Row],[Valor Carga]]</f>
        <v>1250.6704000000002</v>
      </c>
      <c r="L451" t="str">
        <f>Tabela23[[#This Row],[Mercado Estado]]&amp;Tabela23[[#This Row],[Estado Silo]]</f>
        <v>TOMT</v>
      </c>
    </row>
    <row r="452" spans="1:12" x14ac:dyDescent="0.25">
      <c r="A452" t="s">
        <v>155</v>
      </c>
      <c r="B452">
        <v>2</v>
      </c>
      <c r="C452">
        <v>150837.6</v>
      </c>
      <c r="D452" t="s">
        <v>162</v>
      </c>
      <c r="E452" t="s">
        <v>79</v>
      </c>
      <c r="F452">
        <v>1413293</v>
      </c>
      <c r="G452">
        <v>1413.2929999999999</v>
      </c>
      <c r="H452" t="s">
        <v>5</v>
      </c>
      <c r="I452">
        <v>1.1200000000000001</v>
      </c>
      <c r="J452">
        <v>1116.67</v>
      </c>
      <c r="K452" s="2">
        <f>Tabela23[[#This Row],[ICMS]]*Tabela23[[#This Row],[Valor Carga]]</f>
        <v>1250.6704000000002</v>
      </c>
      <c r="L452" t="str">
        <f>Tabela23[[#This Row],[Mercado Estado]]&amp;Tabela23[[#This Row],[Estado Silo]]</f>
        <v>TOMT</v>
      </c>
    </row>
    <row r="453" spans="1:12" x14ac:dyDescent="0.25">
      <c r="A453" t="s">
        <v>155</v>
      </c>
      <c r="B453">
        <v>2</v>
      </c>
      <c r="C453">
        <v>150837.6</v>
      </c>
      <c r="D453" t="s">
        <v>162</v>
      </c>
      <c r="E453" t="s">
        <v>80</v>
      </c>
      <c r="F453">
        <v>1275849</v>
      </c>
      <c r="G453">
        <v>1275.8489999999999</v>
      </c>
      <c r="H453" t="s">
        <v>5</v>
      </c>
      <c r="I453">
        <v>1.1200000000000001</v>
      </c>
      <c r="J453">
        <v>1116.67</v>
      </c>
      <c r="K453" s="2">
        <f>Tabela23[[#This Row],[ICMS]]*Tabela23[[#This Row],[Valor Carga]]</f>
        <v>1250.6704000000002</v>
      </c>
      <c r="L453" t="str">
        <f>Tabela23[[#This Row],[Mercado Estado]]&amp;Tabela23[[#This Row],[Estado Silo]]</f>
        <v>TOMT</v>
      </c>
    </row>
    <row r="454" spans="1:12" x14ac:dyDescent="0.25">
      <c r="A454" t="s">
        <v>155</v>
      </c>
      <c r="B454">
        <v>2</v>
      </c>
      <c r="C454">
        <v>150837.6</v>
      </c>
      <c r="D454" t="s">
        <v>162</v>
      </c>
      <c r="E454" t="s">
        <v>81</v>
      </c>
      <c r="F454">
        <v>1343338</v>
      </c>
      <c r="G454">
        <v>1343.338</v>
      </c>
      <c r="H454" t="s">
        <v>5</v>
      </c>
      <c r="I454">
        <v>1.1200000000000001</v>
      </c>
      <c r="J454">
        <v>1116.67</v>
      </c>
      <c r="K454" s="2">
        <f>Tabela23[[#This Row],[ICMS]]*Tabela23[[#This Row],[Valor Carga]]</f>
        <v>1250.6704000000002</v>
      </c>
      <c r="L454" t="str">
        <f>Tabela23[[#This Row],[Mercado Estado]]&amp;Tabela23[[#This Row],[Estado Silo]]</f>
        <v>TOMT</v>
      </c>
    </row>
    <row r="455" spans="1:12" x14ac:dyDescent="0.25">
      <c r="A455" t="s">
        <v>155</v>
      </c>
      <c r="B455">
        <v>2</v>
      </c>
      <c r="C455">
        <v>150837.6</v>
      </c>
      <c r="D455" t="s">
        <v>162</v>
      </c>
      <c r="E455" t="s">
        <v>97</v>
      </c>
      <c r="F455">
        <v>1229568</v>
      </c>
      <c r="G455">
        <v>1229.568</v>
      </c>
      <c r="H455" t="s">
        <v>17</v>
      </c>
      <c r="I455">
        <v>1.1200000000000001</v>
      </c>
      <c r="J455">
        <v>1116.67</v>
      </c>
      <c r="K455" s="2">
        <f>Tabela23[[#This Row],[ICMS]]*Tabela23[[#This Row],[Valor Carga]]</f>
        <v>1250.6704000000002</v>
      </c>
      <c r="L455" t="str">
        <f>Tabela23[[#This Row],[Mercado Estado]]&amp;Tabela23[[#This Row],[Estado Silo]]</f>
        <v>TOMG</v>
      </c>
    </row>
    <row r="456" spans="1:12" x14ac:dyDescent="0.25">
      <c r="A456" t="s">
        <v>155</v>
      </c>
      <c r="B456">
        <v>2</v>
      </c>
      <c r="C456">
        <v>150837.6</v>
      </c>
      <c r="D456" t="s">
        <v>162</v>
      </c>
      <c r="E456" t="s">
        <v>98</v>
      </c>
      <c r="F456">
        <v>1238892</v>
      </c>
      <c r="G456">
        <v>1238.8920000000001</v>
      </c>
      <c r="H456" t="s">
        <v>17</v>
      </c>
      <c r="I456">
        <v>1.1200000000000001</v>
      </c>
      <c r="J456">
        <v>1116.67</v>
      </c>
      <c r="K456" s="2">
        <f>Tabela23[[#This Row],[ICMS]]*Tabela23[[#This Row],[Valor Carga]]</f>
        <v>1250.6704000000002</v>
      </c>
      <c r="L456" t="str">
        <f>Tabela23[[#This Row],[Mercado Estado]]&amp;Tabela23[[#This Row],[Estado Silo]]</f>
        <v>TOMG</v>
      </c>
    </row>
    <row r="457" spans="1:12" x14ac:dyDescent="0.25">
      <c r="A457" t="s">
        <v>155</v>
      </c>
      <c r="B457">
        <v>2</v>
      </c>
      <c r="C457">
        <v>150837.6</v>
      </c>
      <c r="D457" t="s">
        <v>162</v>
      </c>
      <c r="E457" t="s">
        <v>99</v>
      </c>
      <c r="F457">
        <v>1224155</v>
      </c>
      <c r="G457">
        <v>1224.155</v>
      </c>
      <c r="H457" t="s">
        <v>17</v>
      </c>
      <c r="I457">
        <v>1.1200000000000001</v>
      </c>
      <c r="J457">
        <v>1116.67</v>
      </c>
      <c r="K457" s="2">
        <f>Tabela23[[#This Row],[ICMS]]*Tabela23[[#This Row],[Valor Carga]]</f>
        <v>1250.6704000000002</v>
      </c>
      <c r="L457" t="str">
        <f>Tabela23[[#This Row],[Mercado Estado]]&amp;Tabela23[[#This Row],[Estado Silo]]</f>
        <v>TOMG</v>
      </c>
    </row>
    <row r="458" spans="1:12" x14ac:dyDescent="0.25">
      <c r="A458" t="s">
        <v>155</v>
      </c>
      <c r="B458">
        <v>2</v>
      </c>
      <c r="C458">
        <v>150837.6</v>
      </c>
      <c r="D458" t="s">
        <v>162</v>
      </c>
      <c r="E458" t="s">
        <v>88</v>
      </c>
      <c r="F458">
        <v>1021566</v>
      </c>
      <c r="G458">
        <v>1021.566</v>
      </c>
      <c r="H458" t="s">
        <v>11</v>
      </c>
      <c r="I458">
        <v>1.1200000000000001</v>
      </c>
      <c r="J458">
        <v>1116.67</v>
      </c>
      <c r="K458" s="2">
        <f>Tabela23[[#This Row],[ICMS]]*Tabela23[[#This Row],[Valor Carga]]</f>
        <v>1250.6704000000002</v>
      </c>
      <c r="L458" t="str">
        <f>Tabela23[[#This Row],[Mercado Estado]]&amp;Tabela23[[#This Row],[Estado Silo]]</f>
        <v>TOGO</v>
      </c>
    </row>
    <row r="459" spans="1:12" x14ac:dyDescent="0.25">
      <c r="A459" t="s">
        <v>155</v>
      </c>
      <c r="B459">
        <v>2</v>
      </c>
      <c r="C459">
        <v>150837.6</v>
      </c>
      <c r="D459" t="s">
        <v>162</v>
      </c>
      <c r="E459" t="s">
        <v>89</v>
      </c>
      <c r="F459">
        <v>1020996</v>
      </c>
      <c r="G459">
        <v>1020.996</v>
      </c>
      <c r="H459" t="s">
        <v>11</v>
      </c>
      <c r="I459">
        <v>1.1200000000000001</v>
      </c>
      <c r="J459">
        <v>1116.67</v>
      </c>
      <c r="K459" s="2">
        <f>Tabela23[[#This Row],[ICMS]]*Tabela23[[#This Row],[Valor Carga]]</f>
        <v>1250.6704000000002</v>
      </c>
      <c r="L459" t="str">
        <f>Tabela23[[#This Row],[Mercado Estado]]&amp;Tabela23[[#This Row],[Estado Silo]]</f>
        <v>TOGO</v>
      </c>
    </row>
    <row r="460" spans="1:12" x14ac:dyDescent="0.25">
      <c r="A460" t="s">
        <v>155</v>
      </c>
      <c r="B460">
        <v>2</v>
      </c>
      <c r="C460">
        <v>150837.6</v>
      </c>
      <c r="D460" t="s">
        <v>162</v>
      </c>
      <c r="E460" t="s">
        <v>90</v>
      </c>
      <c r="F460">
        <v>995943</v>
      </c>
      <c r="G460">
        <v>995.94299999999998</v>
      </c>
      <c r="H460" t="s">
        <v>11</v>
      </c>
      <c r="I460">
        <v>1.1200000000000001</v>
      </c>
      <c r="J460">
        <v>1116.67</v>
      </c>
      <c r="K460" s="2">
        <f>Tabela23[[#This Row],[ICMS]]*Tabela23[[#This Row],[Valor Carga]]</f>
        <v>1250.6704000000002</v>
      </c>
      <c r="L460" t="str">
        <f>Tabela23[[#This Row],[Mercado Estado]]&amp;Tabela23[[#This Row],[Estado Silo]]</f>
        <v>TOGO</v>
      </c>
    </row>
    <row r="461" spans="1:12" x14ac:dyDescent="0.25">
      <c r="A461" t="s">
        <v>155</v>
      </c>
      <c r="B461">
        <v>2</v>
      </c>
      <c r="C461">
        <v>150837.6</v>
      </c>
      <c r="D461" t="s">
        <v>162</v>
      </c>
      <c r="E461" t="s">
        <v>82</v>
      </c>
      <c r="F461">
        <v>1219528</v>
      </c>
      <c r="G461">
        <v>1219.528</v>
      </c>
      <c r="H461" t="s">
        <v>5</v>
      </c>
      <c r="I461">
        <v>1.1200000000000001</v>
      </c>
      <c r="J461">
        <v>1116.67</v>
      </c>
      <c r="K461" s="2">
        <f>Tabela23[[#This Row],[ICMS]]*Tabela23[[#This Row],[Valor Carga]]</f>
        <v>1250.6704000000002</v>
      </c>
      <c r="L461" t="str">
        <f>Tabela23[[#This Row],[Mercado Estado]]&amp;Tabela23[[#This Row],[Estado Silo]]</f>
        <v>TOMT</v>
      </c>
    </row>
    <row r="462" spans="1:12" x14ac:dyDescent="0.25">
      <c r="A462" t="s">
        <v>155</v>
      </c>
      <c r="B462">
        <v>2</v>
      </c>
      <c r="C462">
        <v>150837.6</v>
      </c>
      <c r="D462" t="s">
        <v>162</v>
      </c>
      <c r="E462" t="s">
        <v>83</v>
      </c>
      <c r="F462">
        <v>1249243</v>
      </c>
      <c r="G462">
        <v>1249.2429999999999</v>
      </c>
      <c r="H462" t="s">
        <v>5</v>
      </c>
      <c r="I462">
        <v>1.1200000000000001</v>
      </c>
      <c r="J462">
        <v>1116.67</v>
      </c>
      <c r="K462" s="2">
        <f>Tabela23[[#This Row],[ICMS]]*Tabela23[[#This Row],[Valor Carga]]</f>
        <v>1250.6704000000002</v>
      </c>
      <c r="L462" t="str">
        <f>Tabela23[[#This Row],[Mercado Estado]]&amp;Tabela23[[#This Row],[Estado Silo]]</f>
        <v>TOMT</v>
      </c>
    </row>
    <row r="463" spans="1:12" x14ac:dyDescent="0.25">
      <c r="A463" t="s">
        <v>155</v>
      </c>
      <c r="B463">
        <v>2</v>
      </c>
      <c r="C463">
        <v>150837.6</v>
      </c>
      <c r="D463" t="s">
        <v>162</v>
      </c>
      <c r="E463" t="s">
        <v>84</v>
      </c>
      <c r="F463">
        <v>1219015</v>
      </c>
      <c r="G463">
        <v>1219.0150000000001</v>
      </c>
      <c r="H463" t="s">
        <v>5</v>
      </c>
      <c r="I463">
        <v>1.1200000000000001</v>
      </c>
      <c r="J463">
        <v>1116.67</v>
      </c>
      <c r="K463" s="2">
        <f>Tabela23[[#This Row],[ICMS]]*Tabela23[[#This Row],[Valor Carga]]</f>
        <v>1250.6704000000002</v>
      </c>
      <c r="L463" t="str">
        <f>Tabela23[[#This Row],[Mercado Estado]]&amp;Tabela23[[#This Row],[Estado Silo]]</f>
        <v>TOMT</v>
      </c>
    </row>
    <row r="464" spans="1:12" x14ac:dyDescent="0.25">
      <c r="A464" t="s">
        <v>155</v>
      </c>
      <c r="B464">
        <v>2</v>
      </c>
      <c r="C464">
        <v>150837.6</v>
      </c>
      <c r="D464" t="s">
        <v>162</v>
      </c>
      <c r="E464" t="s">
        <v>106</v>
      </c>
      <c r="F464">
        <v>2038969</v>
      </c>
      <c r="G464">
        <v>2038.9690000000001</v>
      </c>
      <c r="H464" t="s">
        <v>20</v>
      </c>
      <c r="I464">
        <v>1.1200000000000001</v>
      </c>
      <c r="J464">
        <v>1116.67</v>
      </c>
      <c r="K464" s="2">
        <f>Tabela23[[#This Row],[ICMS]]*Tabela23[[#This Row],[Valor Carga]]</f>
        <v>1250.6704000000002</v>
      </c>
      <c r="L464" t="str">
        <f>Tabela23[[#This Row],[Mercado Estado]]&amp;Tabela23[[#This Row],[Estado Silo]]</f>
        <v>TOPR</v>
      </c>
    </row>
    <row r="465" spans="1:12" x14ac:dyDescent="0.25">
      <c r="A465" t="s">
        <v>155</v>
      </c>
      <c r="B465">
        <v>2</v>
      </c>
      <c r="C465">
        <v>150837.6</v>
      </c>
      <c r="D465" t="s">
        <v>162</v>
      </c>
      <c r="E465" t="s">
        <v>107</v>
      </c>
      <c r="F465">
        <v>2030355</v>
      </c>
      <c r="G465">
        <v>2030.355</v>
      </c>
      <c r="H465" t="s">
        <v>20</v>
      </c>
      <c r="I465">
        <v>1.1200000000000001</v>
      </c>
      <c r="J465">
        <v>1116.67</v>
      </c>
      <c r="K465" s="2">
        <f>Tabela23[[#This Row],[ICMS]]*Tabela23[[#This Row],[Valor Carga]]</f>
        <v>1250.6704000000002</v>
      </c>
      <c r="L465" t="str">
        <f>Tabela23[[#This Row],[Mercado Estado]]&amp;Tabela23[[#This Row],[Estado Silo]]</f>
        <v>TOPR</v>
      </c>
    </row>
    <row r="466" spans="1:12" x14ac:dyDescent="0.25">
      <c r="A466" t="s">
        <v>155</v>
      </c>
      <c r="B466">
        <v>2</v>
      </c>
      <c r="C466">
        <v>150837.6</v>
      </c>
      <c r="D466" t="s">
        <v>162</v>
      </c>
      <c r="E466" t="s">
        <v>108</v>
      </c>
      <c r="F466">
        <v>2039315</v>
      </c>
      <c r="G466">
        <v>2039.3150000000001</v>
      </c>
      <c r="H466" t="s">
        <v>20</v>
      </c>
      <c r="I466">
        <v>1.1200000000000001</v>
      </c>
      <c r="J466">
        <v>1116.67</v>
      </c>
      <c r="K466" s="2">
        <f>Tabela23[[#This Row],[ICMS]]*Tabela23[[#This Row],[Valor Carga]]</f>
        <v>1250.6704000000002</v>
      </c>
      <c r="L466" t="str">
        <f>Tabela23[[#This Row],[Mercado Estado]]&amp;Tabela23[[#This Row],[Estado Silo]]</f>
        <v>TOPR</v>
      </c>
    </row>
    <row r="467" spans="1:12" x14ac:dyDescent="0.25">
      <c r="A467" t="s">
        <v>155</v>
      </c>
      <c r="B467">
        <v>2</v>
      </c>
      <c r="C467">
        <v>150837.6</v>
      </c>
      <c r="D467" t="s">
        <v>162</v>
      </c>
      <c r="E467" t="s">
        <v>100</v>
      </c>
      <c r="F467">
        <v>1126520</v>
      </c>
      <c r="G467">
        <v>1126.52</v>
      </c>
      <c r="H467" t="s">
        <v>17</v>
      </c>
      <c r="I467">
        <v>1.1200000000000001</v>
      </c>
      <c r="J467">
        <v>1116.67</v>
      </c>
      <c r="K467" s="2">
        <f>Tabela23[[#This Row],[ICMS]]*Tabela23[[#This Row],[Valor Carga]]</f>
        <v>1250.6704000000002</v>
      </c>
      <c r="L467" t="str">
        <f>Tabela23[[#This Row],[Mercado Estado]]&amp;Tabela23[[#This Row],[Estado Silo]]</f>
        <v>TOMG</v>
      </c>
    </row>
    <row r="468" spans="1:12" x14ac:dyDescent="0.25">
      <c r="A468" t="s">
        <v>155</v>
      </c>
      <c r="B468">
        <v>2</v>
      </c>
      <c r="C468">
        <v>150837.6</v>
      </c>
      <c r="D468" t="s">
        <v>162</v>
      </c>
      <c r="E468" t="s">
        <v>101</v>
      </c>
      <c r="F468">
        <v>1126106</v>
      </c>
      <c r="G468">
        <v>1126.106</v>
      </c>
      <c r="H468" t="s">
        <v>17</v>
      </c>
      <c r="I468">
        <v>1.1200000000000001</v>
      </c>
      <c r="J468">
        <v>1116.67</v>
      </c>
      <c r="K468" s="2">
        <f>Tabela23[[#This Row],[ICMS]]*Tabela23[[#This Row],[Valor Carga]]</f>
        <v>1250.6704000000002</v>
      </c>
      <c r="L468" t="str">
        <f>Tabela23[[#This Row],[Mercado Estado]]&amp;Tabela23[[#This Row],[Estado Silo]]</f>
        <v>TOMG</v>
      </c>
    </row>
    <row r="469" spans="1:12" x14ac:dyDescent="0.25">
      <c r="A469" t="s">
        <v>155</v>
      </c>
      <c r="B469">
        <v>2</v>
      </c>
      <c r="C469">
        <v>150837.6</v>
      </c>
      <c r="D469" t="s">
        <v>162</v>
      </c>
      <c r="E469" t="s">
        <v>102</v>
      </c>
      <c r="F469">
        <v>1125367</v>
      </c>
      <c r="G469">
        <v>1125.367</v>
      </c>
      <c r="H469" t="s">
        <v>17</v>
      </c>
      <c r="I469">
        <v>1.1200000000000001</v>
      </c>
      <c r="J469">
        <v>1116.67</v>
      </c>
      <c r="K469" s="2">
        <f>Tabela23[[#This Row],[ICMS]]*Tabela23[[#This Row],[Valor Carga]]</f>
        <v>1250.6704000000002</v>
      </c>
      <c r="L469" t="str">
        <f>Tabela23[[#This Row],[Mercado Estado]]&amp;Tabela23[[#This Row],[Estado Silo]]</f>
        <v>TOMG</v>
      </c>
    </row>
    <row r="470" spans="1:12" x14ac:dyDescent="0.25">
      <c r="A470" t="s">
        <v>152</v>
      </c>
      <c r="B470">
        <v>2</v>
      </c>
      <c r="C470">
        <v>183874</v>
      </c>
      <c r="D470" t="s">
        <v>160</v>
      </c>
      <c r="E470" t="s">
        <v>73</v>
      </c>
      <c r="F470">
        <v>3023011</v>
      </c>
      <c r="G470">
        <v>3023.011</v>
      </c>
      <c r="H470" t="s">
        <v>5</v>
      </c>
      <c r="I470">
        <v>1.1200000000000001</v>
      </c>
      <c r="J470">
        <v>1116.67</v>
      </c>
      <c r="K470" s="2">
        <f>Tabela23[[#This Row],[ICMS]]*Tabela23[[#This Row],[Valor Carga]]</f>
        <v>1250.6704000000002</v>
      </c>
      <c r="L470" t="str">
        <f>Tabela23[[#This Row],[Mercado Estado]]&amp;Tabela23[[#This Row],[Estado Silo]]</f>
        <v>AMMT</v>
      </c>
    </row>
    <row r="471" spans="1:12" x14ac:dyDescent="0.25">
      <c r="A471" t="s">
        <v>152</v>
      </c>
      <c r="B471">
        <v>2</v>
      </c>
      <c r="C471">
        <v>183874</v>
      </c>
      <c r="D471" t="s">
        <v>160</v>
      </c>
      <c r="E471" t="s">
        <v>74</v>
      </c>
      <c r="F471">
        <v>2985530</v>
      </c>
      <c r="G471">
        <v>2985.53</v>
      </c>
      <c r="H471" t="s">
        <v>5</v>
      </c>
      <c r="I471">
        <v>1.1200000000000001</v>
      </c>
      <c r="J471">
        <v>1116.67</v>
      </c>
      <c r="K471" s="2">
        <f>Tabela23[[#This Row],[ICMS]]*Tabela23[[#This Row],[Valor Carga]]</f>
        <v>1250.6704000000002</v>
      </c>
      <c r="L471" t="str">
        <f>Tabela23[[#This Row],[Mercado Estado]]&amp;Tabela23[[#This Row],[Estado Silo]]</f>
        <v>AMMT</v>
      </c>
    </row>
    <row r="472" spans="1:12" x14ac:dyDescent="0.25">
      <c r="A472" t="s">
        <v>152</v>
      </c>
      <c r="B472">
        <v>2</v>
      </c>
      <c r="C472">
        <v>183874</v>
      </c>
      <c r="D472" t="s">
        <v>160</v>
      </c>
      <c r="E472" t="s">
        <v>75</v>
      </c>
      <c r="F472">
        <v>3023062</v>
      </c>
      <c r="G472">
        <v>3023.0619999999999</v>
      </c>
      <c r="H472" t="s">
        <v>5</v>
      </c>
      <c r="I472">
        <v>1.1200000000000001</v>
      </c>
      <c r="J472">
        <v>1116.67</v>
      </c>
      <c r="K472" s="2">
        <f>Tabela23[[#This Row],[ICMS]]*Tabela23[[#This Row],[Valor Carga]]</f>
        <v>1250.6704000000002</v>
      </c>
      <c r="L472" t="str">
        <f>Tabela23[[#This Row],[Mercado Estado]]&amp;Tabela23[[#This Row],[Estado Silo]]</f>
        <v>AMMT</v>
      </c>
    </row>
    <row r="473" spans="1:12" x14ac:dyDescent="0.25">
      <c r="A473" t="s">
        <v>152</v>
      </c>
      <c r="B473">
        <v>2</v>
      </c>
      <c r="C473">
        <v>183874</v>
      </c>
      <c r="D473" t="s">
        <v>160</v>
      </c>
      <c r="E473" t="s">
        <v>103</v>
      </c>
      <c r="F473">
        <v>3768676</v>
      </c>
      <c r="G473">
        <v>3768.6759999999999</v>
      </c>
      <c r="H473" t="s">
        <v>20</v>
      </c>
      <c r="I473">
        <v>1.1200000000000001</v>
      </c>
      <c r="J473">
        <v>1116.67</v>
      </c>
      <c r="K473" s="2">
        <f>Tabela23[[#This Row],[ICMS]]*Tabela23[[#This Row],[Valor Carga]]</f>
        <v>1250.6704000000002</v>
      </c>
      <c r="L473" t="str">
        <f>Tabela23[[#This Row],[Mercado Estado]]&amp;Tabela23[[#This Row],[Estado Silo]]</f>
        <v>AMPR</v>
      </c>
    </row>
    <row r="474" spans="1:12" x14ac:dyDescent="0.25">
      <c r="A474" t="s">
        <v>152</v>
      </c>
      <c r="B474">
        <v>2</v>
      </c>
      <c r="C474">
        <v>183874</v>
      </c>
      <c r="D474" t="s">
        <v>160</v>
      </c>
      <c r="E474" t="s">
        <v>104</v>
      </c>
      <c r="F474">
        <v>3767267</v>
      </c>
      <c r="G474">
        <v>3767.2669999999998</v>
      </c>
      <c r="H474" t="s">
        <v>20</v>
      </c>
      <c r="I474">
        <v>1.1200000000000001</v>
      </c>
      <c r="J474">
        <v>1116.67</v>
      </c>
      <c r="K474" s="2">
        <f>Tabela23[[#This Row],[ICMS]]*Tabela23[[#This Row],[Valor Carga]]</f>
        <v>1250.6704000000002</v>
      </c>
      <c r="L474" t="str">
        <f>Tabela23[[#This Row],[Mercado Estado]]&amp;Tabela23[[#This Row],[Estado Silo]]</f>
        <v>AMPR</v>
      </c>
    </row>
    <row r="475" spans="1:12" x14ac:dyDescent="0.25">
      <c r="A475" t="s">
        <v>152</v>
      </c>
      <c r="B475">
        <v>2</v>
      </c>
      <c r="C475">
        <v>183874</v>
      </c>
      <c r="D475" t="s">
        <v>160</v>
      </c>
      <c r="E475" t="s">
        <v>105</v>
      </c>
      <c r="F475">
        <v>3765001</v>
      </c>
      <c r="G475">
        <v>3765.0010000000002</v>
      </c>
      <c r="H475" t="s">
        <v>20</v>
      </c>
      <c r="I475">
        <v>1.1200000000000001</v>
      </c>
      <c r="J475">
        <v>1116.67</v>
      </c>
      <c r="K475" s="2">
        <f>Tabela23[[#This Row],[ICMS]]*Tabela23[[#This Row],[Valor Carga]]</f>
        <v>1250.6704000000002</v>
      </c>
      <c r="L475" t="str">
        <f>Tabela23[[#This Row],[Mercado Estado]]&amp;Tabela23[[#This Row],[Estado Silo]]</f>
        <v>AMPR</v>
      </c>
    </row>
    <row r="476" spans="1:12" x14ac:dyDescent="0.25">
      <c r="A476" t="s">
        <v>152</v>
      </c>
      <c r="B476">
        <v>2</v>
      </c>
      <c r="C476">
        <v>183874</v>
      </c>
      <c r="D476" t="s">
        <v>160</v>
      </c>
      <c r="E476" t="s">
        <v>91</v>
      </c>
      <c r="F476">
        <v>3612025</v>
      </c>
      <c r="G476">
        <v>3612.0250000000001</v>
      </c>
      <c r="H476" t="s">
        <v>14</v>
      </c>
      <c r="I476">
        <v>1.1200000000000001</v>
      </c>
      <c r="J476">
        <v>1116.67</v>
      </c>
      <c r="K476" s="2">
        <f>Tabela23[[#This Row],[ICMS]]*Tabela23[[#This Row],[Valor Carga]]</f>
        <v>1250.6704000000002</v>
      </c>
      <c r="L476" t="str">
        <f>Tabela23[[#This Row],[Mercado Estado]]&amp;Tabela23[[#This Row],[Estado Silo]]</f>
        <v>AMMS</v>
      </c>
    </row>
    <row r="477" spans="1:12" x14ac:dyDescent="0.25">
      <c r="A477" t="s">
        <v>152</v>
      </c>
      <c r="B477">
        <v>2</v>
      </c>
      <c r="C477">
        <v>183874</v>
      </c>
      <c r="D477" t="s">
        <v>160</v>
      </c>
      <c r="E477" t="s">
        <v>92</v>
      </c>
      <c r="F477">
        <v>3589257</v>
      </c>
      <c r="G477">
        <v>3589.2570000000001</v>
      </c>
      <c r="H477" t="s">
        <v>14</v>
      </c>
      <c r="I477">
        <v>1.1200000000000001</v>
      </c>
      <c r="J477">
        <v>1116.67</v>
      </c>
      <c r="K477" s="2">
        <f>Tabela23[[#This Row],[ICMS]]*Tabela23[[#This Row],[Valor Carga]]</f>
        <v>1250.6704000000002</v>
      </c>
      <c r="L477" t="str">
        <f>Tabela23[[#This Row],[Mercado Estado]]&amp;Tabela23[[#This Row],[Estado Silo]]</f>
        <v>AMMS</v>
      </c>
    </row>
    <row r="478" spans="1:12" x14ac:dyDescent="0.25">
      <c r="A478" t="s">
        <v>152</v>
      </c>
      <c r="B478">
        <v>2</v>
      </c>
      <c r="C478">
        <v>183874</v>
      </c>
      <c r="D478" t="s">
        <v>160</v>
      </c>
      <c r="E478" t="s">
        <v>93</v>
      </c>
      <c r="F478">
        <v>3606173</v>
      </c>
      <c r="G478">
        <v>3606.1729999999998</v>
      </c>
      <c r="H478" t="s">
        <v>14</v>
      </c>
      <c r="I478">
        <v>1.1200000000000001</v>
      </c>
      <c r="J478">
        <v>1116.67</v>
      </c>
      <c r="K478" s="2">
        <f>Tabela23[[#This Row],[ICMS]]*Tabela23[[#This Row],[Valor Carga]]</f>
        <v>1250.6704000000002</v>
      </c>
      <c r="L478" t="str">
        <f>Tabela23[[#This Row],[Mercado Estado]]&amp;Tabela23[[#This Row],[Estado Silo]]</f>
        <v>AMMS</v>
      </c>
    </row>
    <row r="479" spans="1:12" x14ac:dyDescent="0.25">
      <c r="A479" t="s">
        <v>152</v>
      </c>
      <c r="B479">
        <v>2</v>
      </c>
      <c r="C479">
        <v>183874</v>
      </c>
      <c r="D479" t="s">
        <v>160</v>
      </c>
      <c r="E479" t="s">
        <v>85</v>
      </c>
      <c r="F479">
        <v>2850826</v>
      </c>
      <c r="G479">
        <v>2850.826</v>
      </c>
      <c r="H479" t="s">
        <v>11</v>
      </c>
      <c r="I479">
        <v>1.1200000000000001</v>
      </c>
      <c r="J479">
        <v>1116.67</v>
      </c>
      <c r="K479" s="2">
        <f>Tabela23[[#This Row],[ICMS]]*Tabela23[[#This Row],[Valor Carga]]</f>
        <v>1250.6704000000002</v>
      </c>
      <c r="L479" t="str">
        <f>Tabela23[[#This Row],[Mercado Estado]]&amp;Tabela23[[#This Row],[Estado Silo]]</f>
        <v>AMGO</v>
      </c>
    </row>
    <row r="480" spans="1:12" x14ac:dyDescent="0.25">
      <c r="A480" t="s">
        <v>152</v>
      </c>
      <c r="B480">
        <v>2</v>
      </c>
      <c r="C480">
        <v>183874</v>
      </c>
      <c r="D480" t="s">
        <v>160</v>
      </c>
      <c r="E480" t="s">
        <v>86</v>
      </c>
      <c r="F480">
        <v>2850407</v>
      </c>
      <c r="G480">
        <v>2850.4070000000002</v>
      </c>
      <c r="H480" t="s">
        <v>11</v>
      </c>
      <c r="I480">
        <v>1.1200000000000001</v>
      </c>
      <c r="J480">
        <v>1116.67</v>
      </c>
      <c r="K480" s="2">
        <f>Tabela23[[#This Row],[ICMS]]*Tabela23[[#This Row],[Valor Carga]]</f>
        <v>1250.6704000000002</v>
      </c>
      <c r="L480" t="str">
        <f>Tabela23[[#This Row],[Mercado Estado]]&amp;Tabela23[[#This Row],[Estado Silo]]</f>
        <v>AMGO</v>
      </c>
    </row>
    <row r="481" spans="1:12" x14ac:dyDescent="0.25">
      <c r="A481" t="s">
        <v>152</v>
      </c>
      <c r="B481">
        <v>2</v>
      </c>
      <c r="C481">
        <v>183874</v>
      </c>
      <c r="D481" t="s">
        <v>160</v>
      </c>
      <c r="E481" t="s">
        <v>87</v>
      </c>
      <c r="F481">
        <v>2848357</v>
      </c>
      <c r="G481">
        <v>2848.357</v>
      </c>
      <c r="H481" t="s">
        <v>11</v>
      </c>
      <c r="I481">
        <v>1.1200000000000001</v>
      </c>
      <c r="J481">
        <v>1116.67</v>
      </c>
      <c r="K481" s="2">
        <f>Tabela23[[#This Row],[ICMS]]*Tabela23[[#This Row],[Valor Carga]]</f>
        <v>1250.6704000000002</v>
      </c>
      <c r="L481" t="str">
        <f>Tabela23[[#This Row],[Mercado Estado]]&amp;Tabela23[[#This Row],[Estado Silo]]</f>
        <v>AMGO</v>
      </c>
    </row>
    <row r="482" spans="1:12" x14ac:dyDescent="0.25">
      <c r="A482" t="s">
        <v>152</v>
      </c>
      <c r="B482">
        <v>2</v>
      </c>
      <c r="C482">
        <v>183874</v>
      </c>
      <c r="D482" t="s">
        <v>160</v>
      </c>
      <c r="E482" t="s">
        <v>94</v>
      </c>
      <c r="F482">
        <v>3574614</v>
      </c>
      <c r="G482">
        <v>3574.614</v>
      </c>
      <c r="H482" t="s">
        <v>14</v>
      </c>
      <c r="I482">
        <v>1.1200000000000001</v>
      </c>
      <c r="J482">
        <v>1116.67</v>
      </c>
      <c r="K482" s="2">
        <f>Tabela23[[#This Row],[ICMS]]*Tabela23[[#This Row],[Valor Carga]]</f>
        <v>1250.6704000000002</v>
      </c>
      <c r="L482" t="str">
        <f>Tabela23[[#This Row],[Mercado Estado]]&amp;Tabela23[[#This Row],[Estado Silo]]</f>
        <v>AMMS</v>
      </c>
    </row>
    <row r="483" spans="1:12" x14ac:dyDescent="0.25">
      <c r="A483" t="s">
        <v>152</v>
      </c>
      <c r="B483">
        <v>2</v>
      </c>
      <c r="C483">
        <v>183874</v>
      </c>
      <c r="D483" t="s">
        <v>160</v>
      </c>
      <c r="E483" t="s">
        <v>95</v>
      </c>
      <c r="F483">
        <v>3576024</v>
      </c>
      <c r="G483">
        <v>3576.0239999999999</v>
      </c>
      <c r="H483" t="s">
        <v>14</v>
      </c>
      <c r="I483">
        <v>1.1200000000000001</v>
      </c>
      <c r="J483">
        <v>1116.67</v>
      </c>
      <c r="K483" s="2">
        <f>Tabela23[[#This Row],[ICMS]]*Tabela23[[#This Row],[Valor Carga]]</f>
        <v>1250.6704000000002</v>
      </c>
      <c r="L483" t="str">
        <f>Tabela23[[#This Row],[Mercado Estado]]&amp;Tabela23[[#This Row],[Estado Silo]]</f>
        <v>AMMS</v>
      </c>
    </row>
    <row r="484" spans="1:12" x14ac:dyDescent="0.25">
      <c r="A484" t="s">
        <v>152</v>
      </c>
      <c r="B484">
        <v>2</v>
      </c>
      <c r="C484">
        <v>183874</v>
      </c>
      <c r="D484" t="s">
        <v>160</v>
      </c>
      <c r="E484" t="s">
        <v>96</v>
      </c>
      <c r="F484">
        <v>3543109</v>
      </c>
      <c r="G484">
        <v>3543.1089999999999</v>
      </c>
      <c r="H484" t="s">
        <v>14</v>
      </c>
      <c r="I484">
        <v>1.1200000000000001</v>
      </c>
      <c r="J484">
        <v>1116.67</v>
      </c>
      <c r="K484" s="2">
        <f>Tabela23[[#This Row],[ICMS]]*Tabela23[[#This Row],[Valor Carga]]</f>
        <v>1250.6704000000002</v>
      </c>
      <c r="L484" t="str">
        <f>Tabela23[[#This Row],[Mercado Estado]]&amp;Tabela23[[#This Row],[Estado Silo]]</f>
        <v>AMMS</v>
      </c>
    </row>
    <row r="485" spans="1:12" x14ac:dyDescent="0.25">
      <c r="A485" t="s">
        <v>152</v>
      </c>
      <c r="B485">
        <v>2</v>
      </c>
      <c r="C485">
        <v>183874</v>
      </c>
      <c r="D485" t="s">
        <v>160</v>
      </c>
      <c r="E485" t="s">
        <v>76</v>
      </c>
      <c r="F485">
        <v>2760248</v>
      </c>
      <c r="G485">
        <v>2760.248</v>
      </c>
      <c r="H485" t="s">
        <v>5</v>
      </c>
      <c r="I485">
        <v>1.1200000000000001</v>
      </c>
      <c r="J485">
        <v>1116.67</v>
      </c>
      <c r="K485" s="2">
        <f>Tabela23[[#This Row],[ICMS]]*Tabela23[[#This Row],[Valor Carga]]</f>
        <v>1250.6704000000002</v>
      </c>
      <c r="L485" t="str">
        <f>Tabela23[[#This Row],[Mercado Estado]]&amp;Tabela23[[#This Row],[Estado Silo]]</f>
        <v>AMMT</v>
      </c>
    </row>
    <row r="486" spans="1:12" x14ac:dyDescent="0.25">
      <c r="A486" t="s">
        <v>152</v>
      </c>
      <c r="B486">
        <v>2</v>
      </c>
      <c r="C486">
        <v>183874</v>
      </c>
      <c r="D486" t="s">
        <v>160</v>
      </c>
      <c r="E486" t="s">
        <v>77</v>
      </c>
      <c r="F486">
        <v>2753708</v>
      </c>
      <c r="G486">
        <v>2753.7080000000001</v>
      </c>
      <c r="H486" t="s">
        <v>5</v>
      </c>
      <c r="I486">
        <v>1.1200000000000001</v>
      </c>
      <c r="J486">
        <v>1116.67</v>
      </c>
      <c r="K486" s="2">
        <f>Tabela23[[#This Row],[ICMS]]*Tabela23[[#This Row],[Valor Carga]]</f>
        <v>1250.6704000000002</v>
      </c>
      <c r="L486" t="str">
        <f>Tabela23[[#This Row],[Mercado Estado]]&amp;Tabela23[[#This Row],[Estado Silo]]</f>
        <v>AMMT</v>
      </c>
    </row>
    <row r="487" spans="1:12" x14ac:dyDescent="0.25">
      <c r="A487" t="s">
        <v>152</v>
      </c>
      <c r="B487">
        <v>2</v>
      </c>
      <c r="C487">
        <v>183874</v>
      </c>
      <c r="D487" t="s">
        <v>160</v>
      </c>
      <c r="E487" t="s">
        <v>78</v>
      </c>
      <c r="F487">
        <v>2761472</v>
      </c>
      <c r="G487">
        <v>2761.4720000000002</v>
      </c>
      <c r="H487" t="s">
        <v>5</v>
      </c>
      <c r="I487">
        <v>1.1200000000000001</v>
      </c>
      <c r="J487">
        <v>1116.67</v>
      </c>
      <c r="K487" s="2">
        <f>Tabela23[[#This Row],[ICMS]]*Tabela23[[#This Row],[Valor Carga]]</f>
        <v>1250.6704000000002</v>
      </c>
      <c r="L487" t="str">
        <f>Tabela23[[#This Row],[Mercado Estado]]&amp;Tabela23[[#This Row],[Estado Silo]]</f>
        <v>AMMT</v>
      </c>
    </row>
    <row r="488" spans="1:12" x14ac:dyDescent="0.25">
      <c r="A488" t="s">
        <v>152</v>
      </c>
      <c r="B488">
        <v>2</v>
      </c>
      <c r="C488">
        <v>183874</v>
      </c>
      <c r="D488" t="s">
        <v>160</v>
      </c>
      <c r="E488" t="s">
        <v>79</v>
      </c>
      <c r="F488">
        <v>2688041</v>
      </c>
      <c r="G488">
        <v>2688.0410000000002</v>
      </c>
      <c r="H488" t="s">
        <v>5</v>
      </c>
      <c r="I488">
        <v>1.1200000000000001</v>
      </c>
      <c r="J488">
        <v>1116.67</v>
      </c>
      <c r="K488" s="2">
        <f>Tabela23[[#This Row],[ICMS]]*Tabela23[[#This Row],[Valor Carga]]</f>
        <v>1250.6704000000002</v>
      </c>
      <c r="L488" t="str">
        <f>Tabela23[[#This Row],[Mercado Estado]]&amp;Tabela23[[#This Row],[Estado Silo]]</f>
        <v>AMMT</v>
      </c>
    </row>
    <row r="489" spans="1:12" x14ac:dyDescent="0.25">
      <c r="A489" t="s">
        <v>152</v>
      </c>
      <c r="B489">
        <v>2</v>
      </c>
      <c r="C489">
        <v>183874</v>
      </c>
      <c r="D489" t="s">
        <v>160</v>
      </c>
      <c r="E489" t="s">
        <v>80</v>
      </c>
      <c r="F489">
        <v>2719909</v>
      </c>
      <c r="G489">
        <v>2719.9090000000001</v>
      </c>
      <c r="H489" t="s">
        <v>5</v>
      </c>
      <c r="I489">
        <v>1.1200000000000001</v>
      </c>
      <c r="J489">
        <v>1116.67</v>
      </c>
      <c r="K489" s="2">
        <f>Tabela23[[#This Row],[ICMS]]*Tabela23[[#This Row],[Valor Carga]]</f>
        <v>1250.6704000000002</v>
      </c>
      <c r="L489" t="str">
        <f>Tabela23[[#This Row],[Mercado Estado]]&amp;Tabela23[[#This Row],[Estado Silo]]</f>
        <v>AMMT</v>
      </c>
    </row>
    <row r="490" spans="1:12" x14ac:dyDescent="0.25">
      <c r="A490" t="s">
        <v>152</v>
      </c>
      <c r="B490">
        <v>2</v>
      </c>
      <c r="C490">
        <v>183874</v>
      </c>
      <c r="D490" t="s">
        <v>160</v>
      </c>
      <c r="E490" t="s">
        <v>81</v>
      </c>
      <c r="F490">
        <v>2787398</v>
      </c>
      <c r="G490">
        <v>2787.3980000000001</v>
      </c>
      <c r="H490" t="s">
        <v>5</v>
      </c>
      <c r="I490">
        <v>1.1200000000000001</v>
      </c>
      <c r="J490">
        <v>1116.67</v>
      </c>
      <c r="K490" s="2">
        <f>Tabela23[[#This Row],[ICMS]]*Tabela23[[#This Row],[Valor Carga]]</f>
        <v>1250.6704000000002</v>
      </c>
      <c r="L490" t="str">
        <f>Tabela23[[#This Row],[Mercado Estado]]&amp;Tabela23[[#This Row],[Estado Silo]]</f>
        <v>AMMT</v>
      </c>
    </row>
    <row r="491" spans="1:12" x14ac:dyDescent="0.25">
      <c r="A491" t="s">
        <v>152</v>
      </c>
      <c r="B491">
        <v>2</v>
      </c>
      <c r="C491">
        <v>183874</v>
      </c>
      <c r="D491" t="s">
        <v>160</v>
      </c>
      <c r="E491" t="s">
        <v>97</v>
      </c>
      <c r="F491">
        <v>3005777</v>
      </c>
      <c r="G491">
        <v>3005.777</v>
      </c>
      <c r="H491" t="s">
        <v>17</v>
      </c>
      <c r="I491">
        <v>1.1200000000000001</v>
      </c>
      <c r="J491">
        <v>1116.67</v>
      </c>
      <c r="K491" s="2">
        <f>Tabela23[[#This Row],[ICMS]]*Tabela23[[#This Row],[Valor Carga]]</f>
        <v>1250.6704000000002</v>
      </c>
      <c r="L491" t="str">
        <f>Tabela23[[#This Row],[Mercado Estado]]&amp;Tabela23[[#This Row],[Estado Silo]]</f>
        <v>AMMG</v>
      </c>
    </row>
    <row r="492" spans="1:12" x14ac:dyDescent="0.25">
      <c r="A492" t="s">
        <v>152</v>
      </c>
      <c r="B492">
        <v>2</v>
      </c>
      <c r="C492">
        <v>183874</v>
      </c>
      <c r="D492" t="s">
        <v>160</v>
      </c>
      <c r="E492" t="s">
        <v>98</v>
      </c>
      <c r="F492">
        <v>3015101</v>
      </c>
      <c r="G492">
        <v>3015.1010000000001</v>
      </c>
      <c r="H492" t="s">
        <v>17</v>
      </c>
      <c r="I492">
        <v>1.1200000000000001</v>
      </c>
      <c r="J492">
        <v>1116.67</v>
      </c>
      <c r="K492" s="2">
        <f>Tabela23[[#This Row],[ICMS]]*Tabela23[[#This Row],[Valor Carga]]</f>
        <v>1250.6704000000002</v>
      </c>
      <c r="L492" t="str">
        <f>Tabela23[[#This Row],[Mercado Estado]]&amp;Tabela23[[#This Row],[Estado Silo]]</f>
        <v>AMMG</v>
      </c>
    </row>
    <row r="493" spans="1:12" x14ac:dyDescent="0.25">
      <c r="A493" t="s">
        <v>152</v>
      </c>
      <c r="B493">
        <v>2</v>
      </c>
      <c r="C493">
        <v>183874</v>
      </c>
      <c r="D493" t="s">
        <v>160</v>
      </c>
      <c r="E493" t="s">
        <v>99</v>
      </c>
      <c r="F493">
        <v>3000364</v>
      </c>
      <c r="G493">
        <v>3000.364</v>
      </c>
      <c r="H493" t="s">
        <v>17</v>
      </c>
      <c r="I493">
        <v>1.1200000000000001</v>
      </c>
      <c r="J493">
        <v>1116.67</v>
      </c>
      <c r="K493" s="2">
        <f>Tabela23[[#This Row],[ICMS]]*Tabela23[[#This Row],[Valor Carga]]</f>
        <v>1250.6704000000002</v>
      </c>
      <c r="L493" t="str">
        <f>Tabela23[[#This Row],[Mercado Estado]]&amp;Tabela23[[#This Row],[Estado Silo]]</f>
        <v>AMMG</v>
      </c>
    </row>
    <row r="494" spans="1:12" x14ac:dyDescent="0.25">
      <c r="A494" t="s">
        <v>152</v>
      </c>
      <c r="B494">
        <v>2</v>
      </c>
      <c r="C494">
        <v>183874</v>
      </c>
      <c r="D494" t="s">
        <v>160</v>
      </c>
      <c r="E494" t="s">
        <v>88</v>
      </c>
      <c r="F494">
        <v>2744337</v>
      </c>
      <c r="G494">
        <v>2744.337</v>
      </c>
      <c r="H494" t="s">
        <v>11</v>
      </c>
      <c r="I494">
        <v>1.1200000000000001</v>
      </c>
      <c r="J494">
        <v>1116.67</v>
      </c>
      <c r="K494" s="2">
        <f>Tabela23[[#This Row],[ICMS]]*Tabela23[[#This Row],[Valor Carga]]</f>
        <v>1250.6704000000002</v>
      </c>
      <c r="L494" t="str">
        <f>Tabela23[[#This Row],[Mercado Estado]]&amp;Tabela23[[#This Row],[Estado Silo]]</f>
        <v>AMGO</v>
      </c>
    </row>
    <row r="495" spans="1:12" x14ac:dyDescent="0.25">
      <c r="A495" t="s">
        <v>152</v>
      </c>
      <c r="B495">
        <v>2</v>
      </c>
      <c r="C495">
        <v>183874</v>
      </c>
      <c r="D495" t="s">
        <v>160</v>
      </c>
      <c r="E495" t="s">
        <v>89</v>
      </c>
      <c r="F495">
        <v>2743767</v>
      </c>
      <c r="G495">
        <v>2743.7669999999998</v>
      </c>
      <c r="H495" t="s">
        <v>11</v>
      </c>
      <c r="I495">
        <v>1.1200000000000001</v>
      </c>
      <c r="J495">
        <v>1116.67</v>
      </c>
      <c r="K495" s="2">
        <f>Tabela23[[#This Row],[ICMS]]*Tabela23[[#This Row],[Valor Carga]]</f>
        <v>1250.6704000000002</v>
      </c>
      <c r="L495" t="str">
        <f>Tabela23[[#This Row],[Mercado Estado]]&amp;Tabela23[[#This Row],[Estado Silo]]</f>
        <v>AMGO</v>
      </c>
    </row>
    <row r="496" spans="1:12" x14ac:dyDescent="0.25">
      <c r="A496" t="s">
        <v>152</v>
      </c>
      <c r="B496">
        <v>2</v>
      </c>
      <c r="C496">
        <v>183874</v>
      </c>
      <c r="D496" t="s">
        <v>160</v>
      </c>
      <c r="E496" t="s">
        <v>90</v>
      </c>
      <c r="F496">
        <v>2718714</v>
      </c>
      <c r="G496">
        <v>2718.7139999999999</v>
      </c>
      <c r="H496" t="s">
        <v>11</v>
      </c>
      <c r="I496">
        <v>1.1200000000000001</v>
      </c>
      <c r="J496">
        <v>1116.67</v>
      </c>
      <c r="K496" s="2">
        <f>Tabela23[[#This Row],[ICMS]]*Tabela23[[#This Row],[Valor Carga]]</f>
        <v>1250.6704000000002</v>
      </c>
      <c r="L496" t="str">
        <f>Tabela23[[#This Row],[Mercado Estado]]&amp;Tabela23[[#This Row],[Estado Silo]]</f>
        <v>AMGO</v>
      </c>
    </row>
    <row r="497" spans="1:12" x14ac:dyDescent="0.25">
      <c r="A497" t="s">
        <v>152</v>
      </c>
      <c r="B497">
        <v>2</v>
      </c>
      <c r="C497">
        <v>183874</v>
      </c>
      <c r="D497" t="s">
        <v>160</v>
      </c>
      <c r="E497" t="s">
        <v>82</v>
      </c>
      <c r="F497">
        <v>2578897</v>
      </c>
      <c r="G497">
        <v>2578.8969999999999</v>
      </c>
      <c r="H497" t="s">
        <v>5</v>
      </c>
      <c r="I497">
        <v>1.1200000000000001</v>
      </c>
      <c r="J497">
        <v>1116.67</v>
      </c>
      <c r="K497" s="2">
        <f>Tabela23[[#This Row],[ICMS]]*Tabela23[[#This Row],[Valor Carga]]</f>
        <v>1250.6704000000002</v>
      </c>
      <c r="L497" t="str">
        <f>Tabela23[[#This Row],[Mercado Estado]]&amp;Tabela23[[#This Row],[Estado Silo]]</f>
        <v>AMMT</v>
      </c>
    </row>
    <row r="498" spans="1:12" x14ac:dyDescent="0.25">
      <c r="A498" t="s">
        <v>152</v>
      </c>
      <c r="B498">
        <v>2</v>
      </c>
      <c r="C498">
        <v>183874</v>
      </c>
      <c r="D498" t="s">
        <v>160</v>
      </c>
      <c r="E498" t="s">
        <v>83</v>
      </c>
      <c r="F498">
        <v>2608613</v>
      </c>
      <c r="G498">
        <v>2608.6129999999998</v>
      </c>
      <c r="H498" t="s">
        <v>5</v>
      </c>
      <c r="I498">
        <v>1.1200000000000001</v>
      </c>
      <c r="J498">
        <v>1116.67</v>
      </c>
      <c r="K498" s="2">
        <f>Tabela23[[#This Row],[ICMS]]*Tabela23[[#This Row],[Valor Carga]]</f>
        <v>1250.6704000000002</v>
      </c>
      <c r="L498" t="str">
        <f>Tabela23[[#This Row],[Mercado Estado]]&amp;Tabela23[[#This Row],[Estado Silo]]</f>
        <v>AMMT</v>
      </c>
    </row>
    <row r="499" spans="1:12" x14ac:dyDescent="0.25">
      <c r="A499" t="s">
        <v>152</v>
      </c>
      <c r="B499">
        <v>2</v>
      </c>
      <c r="C499">
        <v>183874</v>
      </c>
      <c r="D499" t="s">
        <v>160</v>
      </c>
      <c r="E499" t="s">
        <v>84</v>
      </c>
      <c r="F499">
        <v>2578384</v>
      </c>
      <c r="G499">
        <v>2578.384</v>
      </c>
      <c r="H499" t="s">
        <v>5</v>
      </c>
      <c r="I499">
        <v>1.1200000000000001</v>
      </c>
      <c r="J499">
        <v>1116.67</v>
      </c>
      <c r="K499" s="2">
        <f>Tabela23[[#This Row],[ICMS]]*Tabela23[[#This Row],[Valor Carga]]</f>
        <v>1250.6704000000002</v>
      </c>
      <c r="L499" t="str">
        <f>Tabela23[[#This Row],[Mercado Estado]]&amp;Tabela23[[#This Row],[Estado Silo]]</f>
        <v>AMMT</v>
      </c>
    </row>
    <row r="500" spans="1:12" x14ac:dyDescent="0.25">
      <c r="A500" t="s">
        <v>152</v>
      </c>
      <c r="B500">
        <v>2</v>
      </c>
      <c r="C500">
        <v>183874</v>
      </c>
      <c r="D500" t="s">
        <v>160</v>
      </c>
      <c r="E500" t="s">
        <v>106</v>
      </c>
      <c r="F500">
        <v>3761739</v>
      </c>
      <c r="G500">
        <v>3761.739</v>
      </c>
      <c r="H500" t="s">
        <v>20</v>
      </c>
      <c r="I500">
        <v>1.1200000000000001</v>
      </c>
      <c r="J500">
        <v>1116.67</v>
      </c>
      <c r="K500" s="2">
        <f>Tabela23[[#This Row],[ICMS]]*Tabela23[[#This Row],[Valor Carga]]</f>
        <v>1250.6704000000002</v>
      </c>
      <c r="L500" t="str">
        <f>Tabela23[[#This Row],[Mercado Estado]]&amp;Tabela23[[#This Row],[Estado Silo]]</f>
        <v>AMPR</v>
      </c>
    </row>
    <row r="501" spans="1:12" x14ac:dyDescent="0.25">
      <c r="A501" t="s">
        <v>152</v>
      </c>
      <c r="B501">
        <v>2</v>
      </c>
      <c r="C501">
        <v>183874</v>
      </c>
      <c r="D501" t="s">
        <v>160</v>
      </c>
      <c r="E501" t="s">
        <v>107</v>
      </c>
      <c r="F501">
        <v>3753125</v>
      </c>
      <c r="G501">
        <v>3753.125</v>
      </c>
      <c r="H501" t="s">
        <v>20</v>
      </c>
      <c r="I501">
        <v>1.1200000000000001</v>
      </c>
      <c r="J501">
        <v>1116.67</v>
      </c>
      <c r="K501" s="2">
        <f>Tabela23[[#This Row],[ICMS]]*Tabela23[[#This Row],[Valor Carga]]</f>
        <v>1250.6704000000002</v>
      </c>
      <c r="L501" t="str">
        <f>Tabela23[[#This Row],[Mercado Estado]]&amp;Tabela23[[#This Row],[Estado Silo]]</f>
        <v>AMPR</v>
      </c>
    </row>
    <row r="502" spans="1:12" x14ac:dyDescent="0.25">
      <c r="A502" t="s">
        <v>152</v>
      </c>
      <c r="B502">
        <v>2</v>
      </c>
      <c r="C502">
        <v>183874</v>
      </c>
      <c r="D502" t="s">
        <v>160</v>
      </c>
      <c r="E502" t="s">
        <v>108</v>
      </c>
      <c r="F502">
        <v>3762085</v>
      </c>
      <c r="G502">
        <v>3762.085</v>
      </c>
      <c r="H502" t="s">
        <v>20</v>
      </c>
      <c r="I502">
        <v>1.1200000000000001</v>
      </c>
      <c r="J502">
        <v>1116.67</v>
      </c>
      <c r="K502" s="2">
        <f>Tabela23[[#This Row],[ICMS]]*Tabela23[[#This Row],[Valor Carga]]</f>
        <v>1250.6704000000002</v>
      </c>
      <c r="L502" t="str">
        <f>Tabela23[[#This Row],[Mercado Estado]]&amp;Tabela23[[#This Row],[Estado Silo]]</f>
        <v>AMPR</v>
      </c>
    </row>
    <row r="503" spans="1:12" x14ac:dyDescent="0.25">
      <c r="A503" t="s">
        <v>152</v>
      </c>
      <c r="B503">
        <v>2</v>
      </c>
      <c r="C503">
        <v>183874</v>
      </c>
      <c r="D503" t="s">
        <v>160</v>
      </c>
      <c r="E503" t="s">
        <v>100</v>
      </c>
      <c r="F503">
        <v>2849290</v>
      </c>
      <c r="G503">
        <v>2849.29</v>
      </c>
      <c r="H503" t="s">
        <v>17</v>
      </c>
      <c r="I503">
        <v>1.1200000000000001</v>
      </c>
      <c r="J503">
        <v>1116.67</v>
      </c>
      <c r="K503" s="2">
        <f>Tabela23[[#This Row],[ICMS]]*Tabela23[[#This Row],[Valor Carga]]</f>
        <v>1250.6704000000002</v>
      </c>
      <c r="L503" t="str">
        <f>Tabela23[[#This Row],[Mercado Estado]]&amp;Tabela23[[#This Row],[Estado Silo]]</f>
        <v>AMMG</v>
      </c>
    </row>
    <row r="504" spans="1:12" x14ac:dyDescent="0.25">
      <c r="A504" t="s">
        <v>152</v>
      </c>
      <c r="B504">
        <v>2</v>
      </c>
      <c r="C504">
        <v>183874</v>
      </c>
      <c r="D504" t="s">
        <v>160</v>
      </c>
      <c r="E504" t="s">
        <v>101</v>
      </c>
      <c r="F504">
        <v>2848877</v>
      </c>
      <c r="G504">
        <v>2848.877</v>
      </c>
      <c r="H504" t="s">
        <v>17</v>
      </c>
      <c r="I504">
        <v>1.1200000000000001</v>
      </c>
      <c r="J504">
        <v>1116.67</v>
      </c>
      <c r="K504" s="2">
        <f>Tabela23[[#This Row],[ICMS]]*Tabela23[[#This Row],[Valor Carga]]</f>
        <v>1250.6704000000002</v>
      </c>
      <c r="L504" t="str">
        <f>Tabela23[[#This Row],[Mercado Estado]]&amp;Tabela23[[#This Row],[Estado Silo]]</f>
        <v>AMMG</v>
      </c>
    </row>
    <row r="505" spans="1:12" x14ac:dyDescent="0.25">
      <c r="A505" t="s">
        <v>152</v>
      </c>
      <c r="B505">
        <v>2</v>
      </c>
      <c r="C505">
        <v>183874</v>
      </c>
      <c r="D505" t="s">
        <v>160</v>
      </c>
      <c r="E505" t="s">
        <v>102</v>
      </c>
      <c r="F505">
        <v>2848138</v>
      </c>
      <c r="G505">
        <v>2848.1379999999999</v>
      </c>
      <c r="H505" t="s">
        <v>17</v>
      </c>
      <c r="I505">
        <v>1.1200000000000001</v>
      </c>
      <c r="J505">
        <v>1116.67</v>
      </c>
      <c r="K505" s="2">
        <f>Tabela23[[#This Row],[ICMS]]*Tabela23[[#This Row],[Valor Carga]]</f>
        <v>1250.6704000000002</v>
      </c>
      <c r="L505" t="str">
        <f>Tabela23[[#This Row],[Mercado Estado]]&amp;Tabela23[[#This Row],[Estado Silo]]</f>
        <v>AMMG</v>
      </c>
    </row>
    <row r="506" spans="1:12" x14ac:dyDescent="0.25">
      <c r="A506" t="s">
        <v>149</v>
      </c>
      <c r="B506">
        <v>2</v>
      </c>
      <c r="C506">
        <v>311875.20000000001</v>
      </c>
      <c r="D506" t="s">
        <v>158</v>
      </c>
      <c r="E506" t="s">
        <v>73</v>
      </c>
      <c r="F506">
        <v>1091812</v>
      </c>
      <c r="G506">
        <v>1091.8119999999999</v>
      </c>
      <c r="H506" t="s">
        <v>5</v>
      </c>
      <c r="I506">
        <v>1.1200000000000001</v>
      </c>
      <c r="J506">
        <v>1116.67</v>
      </c>
      <c r="K506" s="2">
        <f>Tabela23[[#This Row],[ICMS]]*Tabela23[[#This Row],[Valor Carga]]</f>
        <v>1250.6704000000002</v>
      </c>
      <c r="L506" t="str">
        <f>Tabela23[[#This Row],[Mercado Estado]]&amp;Tabela23[[#This Row],[Estado Silo]]</f>
        <v>PAMT</v>
      </c>
    </row>
    <row r="507" spans="1:12" x14ac:dyDescent="0.25">
      <c r="A507" t="s">
        <v>149</v>
      </c>
      <c r="B507">
        <v>2</v>
      </c>
      <c r="C507">
        <v>311875.20000000001</v>
      </c>
      <c r="D507" t="s">
        <v>158</v>
      </c>
      <c r="E507" t="s">
        <v>74</v>
      </c>
      <c r="F507">
        <v>1054331</v>
      </c>
      <c r="G507">
        <v>1054.3309999999999</v>
      </c>
      <c r="H507" t="s">
        <v>5</v>
      </c>
      <c r="I507">
        <v>1.1200000000000001</v>
      </c>
      <c r="J507">
        <v>1116.67</v>
      </c>
      <c r="K507" s="2">
        <f>Tabela23[[#This Row],[ICMS]]*Tabela23[[#This Row],[Valor Carga]]</f>
        <v>1250.6704000000002</v>
      </c>
      <c r="L507" t="str">
        <f>Tabela23[[#This Row],[Mercado Estado]]&amp;Tabela23[[#This Row],[Estado Silo]]</f>
        <v>PAMT</v>
      </c>
    </row>
    <row r="508" spans="1:12" x14ac:dyDescent="0.25">
      <c r="A508" t="s">
        <v>149</v>
      </c>
      <c r="B508">
        <v>2</v>
      </c>
      <c r="C508">
        <v>311875.20000000001</v>
      </c>
      <c r="D508" t="s">
        <v>158</v>
      </c>
      <c r="E508" t="s">
        <v>75</v>
      </c>
      <c r="F508">
        <v>1091864</v>
      </c>
      <c r="G508">
        <v>1091.864</v>
      </c>
      <c r="H508" t="s">
        <v>5</v>
      </c>
      <c r="I508">
        <v>1.1200000000000001</v>
      </c>
      <c r="J508">
        <v>1116.67</v>
      </c>
      <c r="K508" s="2">
        <f>Tabela23[[#This Row],[ICMS]]*Tabela23[[#This Row],[Valor Carga]]</f>
        <v>1250.6704000000002</v>
      </c>
      <c r="L508" t="str">
        <f>Tabela23[[#This Row],[Mercado Estado]]&amp;Tabela23[[#This Row],[Estado Silo]]</f>
        <v>PAMT</v>
      </c>
    </row>
    <row r="509" spans="1:12" x14ac:dyDescent="0.25">
      <c r="A509" t="s">
        <v>149</v>
      </c>
      <c r="B509">
        <v>2</v>
      </c>
      <c r="C509">
        <v>311875.20000000001</v>
      </c>
      <c r="D509" t="s">
        <v>158</v>
      </c>
      <c r="E509" t="s">
        <v>103</v>
      </c>
      <c r="F509">
        <v>2387396</v>
      </c>
      <c r="G509">
        <v>2387.3960000000002</v>
      </c>
      <c r="H509" t="s">
        <v>20</v>
      </c>
      <c r="I509">
        <v>1.1200000000000001</v>
      </c>
      <c r="J509">
        <v>1116.67</v>
      </c>
      <c r="K509" s="2">
        <f>Tabela23[[#This Row],[ICMS]]*Tabela23[[#This Row],[Valor Carga]]</f>
        <v>1250.6704000000002</v>
      </c>
      <c r="L509" t="str">
        <f>Tabela23[[#This Row],[Mercado Estado]]&amp;Tabela23[[#This Row],[Estado Silo]]</f>
        <v>PAPR</v>
      </c>
    </row>
    <row r="510" spans="1:12" x14ac:dyDescent="0.25">
      <c r="A510" t="s">
        <v>149</v>
      </c>
      <c r="B510">
        <v>2</v>
      </c>
      <c r="C510">
        <v>311875.20000000001</v>
      </c>
      <c r="D510" t="s">
        <v>158</v>
      </c>
      <c r="E510" t="s">
        <v>104</v>
      </c>
      <c r="F510">
        <v>2385986</v>
      </c>
      <c r="G510">
        <v>2385.9859999999999</v>
      </c>
      <c r="H510" t="s">
        <v>20</v>
      </c>
      <c r="I510">
        <v>1.1200000000000001</v>
      </c>
      <c r="J510">
        <v>1116.67</v>
      </c>
      <c r="K510" s="2">
        <f>Tabela23[[#This Row],[ICMS]]*Tabela23[[#This Row],[Valor Carga]]</f>
        <v>1250.6704000000002</v>
      </c>
      <c r="L510" t="str">
        <f>Tabela23[[#This Row],[Mercado Estado]]&amp;Tabela23[[#This Row],[Estado Silo]]</f>
        <v>PAPR</v>
      </c>
    </row>
    <row r="511" spans="1:12" x14ac:dyDescent="0.25">
      <c r="A511" t="s">
        <v>149</v>
      </c>
      <c r="B511">
        <v>2</v>
      </c>
      <c r="C511">
        <v>311875.20000000001</v>
      </c>
      <c r="D511" t="s">
        <v>158</v>
      </c>
      <c r="E511" t="s">
        <v>105</v>
      </c>
      <c r="F511">
        <v>2385094</v>
      </c>
      <c r="G511">
        <v>2385.0940000000001</v>
      </c>
      <c r="H511" t="s">
        <v>20</v>
      </c>
      <c r="I511">
        <v>1.1200000000000001</v>
      </c>
      <c r="J511">
        <v>1116.67</v>
      </c>
      <c r="K511" s="2">
        <f>Tabela23[[#This Row],[ICMS]]*Tabela23[[#This Row],[Valor Carga]]</f>
        <v>1250.6704000000002</v>
      </c>
      <c r="L511" t="str">
        <f>Tabela23[[#This Row],[Mercado Estado]]&amp;Tabela23[[#This Row],[Estado Silo]]</f>
        <v>PAPR</v>
      </c>
    </row>
    <row r="512" spans="1:12" x14ac:dyDescent="0.25">
      <c r="A512" t="s">
        <v>149</v>
      </c>
      <c r="B512">
        <v>2</v>
      </c>
      <c r="C512">
        <v>311875.20000000001</v>
      </c>
      <c r="D512" t="s">
        <v>158</v>
      </c>
      <c r="E512" t="s">
        <v>91</v>
      </c>
      <c r="F512">
        <v>1975772</v>
      </c>
      <c r="G512">
        <v>1975.7719999999999</v>
      </c>
      <c r="H512" t="s">
        <v>14</v>
      </c>
      <c r="I512">
        <v>1.1200000000000001</v>
      </c>
      <c r="J512">
        <v>1116.67</v>
      </c>
      <c r="K512" s="2">
        <f>Tabela23[[#This Row],[ICMS]]*Tabela23[[#This Row],[Valor Carga]]</f>
        <v>1250.6704000000002</v>
      </c>
      <c r="L512" t="str">
        <f>Tabela23[[#This Row],[Mercado Estado]]&amp;Tabela23[[#This Row],[Estado Silo]]</f>
        <v>PAMS</v>
      </c>
    </row>
    <row r="513" spans="1:12" x14ac:dyDescent="0.25">
      <c r="A513" t="s">
        <v>149</v>
      </c>
      <c r="B513">
        <v>2</v>
      </c>
      <c r="C513">
        <v>311875.20000000001</v>
      </c>
      <c r="D513" t="s">
        <v>158</v>
      </c>
      <c r="E513" t="s">
        <v>92</v>
      </c>
      <c r="F513">
        <v>1953004</v>
      </c>
      <c r="G513">
        <v>1953.0039999999999</v>
      </c>
      <c r="H513" t="s">
        <v>14</v>
      </c>
      <c r="I513">
        <v>1.1200000000000001</v>
      </c>
      <c r="J513">
        <v>1116.67</v>
      </c>
      <c r="K513" s="2">
        <f>Tabela23[[#This Row],[ICMS]]*Tabela23[[#This Row],[Valor Carga]]</f>
        <v>1250.6704000000002</v>
      </c>
      <c r="L513" t="str">
        <f>Tabela23[[#This Row],[Mercado Estado]]&amp;Tabela23[[#This Row],[Estado Silo]]</f>
        <v>PAMS</v>
      </c>
    </row>
    <row r="514" spans="1:12" x14ac:dyDescent="0.25">
      <c r="A514" t="s">
        <v>149</v>
      </c>
      <c r="B514">
        <v>2</v>
      </c>
      <c r="C514">
        <v>311875.20000000001</v>
      </c>
      <c r="D514" t="s">
        <v>158</v>
      </c>
      <c r="E514" t="s">
        <v>93</v>
      </c>
      <c r="F514">
        <v>1969920</v>
      </c>
      <c r="G514">
        <v>1969.92</v>
      </c>
      <c r="H514" t="s">
        <v>14</v>
      </c>
      <c r="I514">
        <v>1.1200000000000001</v>
      </c>
      <c r="J514">
        <v>1116.67</v>
      </c>
      <c r="K514" s="2">
        <f>Tabela23[[#This Row],[ICMS]]*Tabela23[[#This Row],[Valor Carga]]</f>
        <v>1250.6704000000002</v>
      </c>
      <c r="L514" t="str">
        <f>Tabela23[[#This Row],[Mercado Estado]]&amp;Tabela23[[#This Row],[Estado Silo]]</f>
        <v>PAMS</v>
      </c>
    </row>
    <row r="515" spans="1:12" x14ac:dyDescent="0.25">
      <c r="A515" t="s">
        <v>149</v>
      </c>
      <c r="B515">
        <v>2</v>
      </c>
      <c r="C515">
        <v>311875.20000000001</v>
      </c>
      <c r="D515" t="s">
        <v>158</v>
      </c>
      <c r="E515" t="s">
        <v>85</v>
      </c>
      <c r="F515">
        <v>1656666</v>
      </c>
      <c r="G515">
        <v>1656.6659999999999</v>
      </c>
      <c r="H515" t="s">
        <v>11</v>
      </c>
      <c r="I515">
        <v>1.1200000000000001</v>
      </c>
      <c r="J515">
        <v>1116.67</v>
      </c>
      <c r="K515" s="2">
        <f>Tabela23[[#This Row],[ICMS]]*Tabela23[[#This Row],[Valor Carga]]</f>
        <v>1250.6704000000002</v>
      </c>
      <c r="L515" t="str">
        <f>Tabela23[[#This Row],[Mercado Estado]]&amp;Tabela23[[#This Row],[Estado Silo]]</f>
        <v>PAGO</v>
      </c>
    </row>
    <row r="516" spans="1:12" x14ac:dyDescent="0.25">
      <c r="A516" t="s">
        <v>149</v>
      </c>
      <c r="B516">
        <v>2</v>
      </c>
      <c r="C516">
        <v>311875.20000000001</v>
      </c>
      <c r="D516" t="s">
        <v>158</v>
      </c>
      <c r="E516" t="s">
        <v>86</v>
      </c>
      <c r="F516">
        <v>1656247</v>
      </c>
      <c r="G516">
        <v>1656.2470000000001</v>
      </c>
      <c r="H516" t="s">
        <v>11</v>
      </c>
      <c r="I516">
        <v>1.1200000000000001</v>
      </c>
      <c r="J516">
        <v>1116.67</v>
      </c>
      <c r="K516" s="2">
        <f>Tabela23[[#This Row],[ICMS]]*Tabela23[[#This Row],[Valor Carga]]</f>
        <v>1250.6704000000002</v>
      </c>
      <c r="L516" t="str">
        <f>Tabela23[[#This Row],[Mercado Estado]]&amp;Tabela23[[#This Row],[Estado Silo]]</f>
        <v>PAGO</v>
      </c>
    </row>
    <row r="517" spans="1:12" x14ac:dyDescent="0.25">
      <c r="A517" t="s">
        <v>149</v>
      </c>
      <c r="B517">
        <v>2</v>
      </c>
      <c r="C517">
        <v>311875.20000000001</v>
      </c>
      <c r="D517" t="s">
        <v>158</v>
      </c>
      <c r="E517" t="s">
        <v>87</v>
      </c>
      <c r="F517">
        <v>1653288</v>
      </c>
      <c r="G517">
        <v>1653.288</v>
      </c>
      <c r="H517" t="s">
        <v>11</v>
      </c>
      <c r="I517">
        <v>1.1200000000000001</v>
      </c>
      <c r="J517">
        <v>1116.67</v>
      </c>
      <c r="K517" s="2">
        <f>Tabela23[[#This Row],[ICMS]]*Tabela23[[#This Row],[Valor Carga]]</f>
        <v>1250.6704000000002</v>
      </c>
      <c r="L517" t="str">
        <f>Tabela23[[#This Row],[Mercado Estado]]&amp;Tabela23[[#This Row],[Estado Silo]]</f>
        <v>PAGO</v>
      </c>
    </row>
    <row r="518" spans="1:12" x14ac:dyDescent="0.25">
      <c r="A518" t="s">
        <v>149</v>
      </c>
      <c r="B518">
        <v>2</v>
      </c>
      <c r="C518">
        <v>311875.20000000001</v>
      </c>
      <c r="D518" t="s">
        <v>158</v>
      </c>
      <c r="E518" t="s">
        <v>94</v>
      </c>
      <c r="F518">
        <v>1946396</v>
      </c>
      <c r="G518">
        <v>1946.396</v>
      </c>
      <c r="H518" t="s">
        <v>14</v>
      </c>
      <c r="I518">
        <v>1.1200000000000001</v>
      </c>
      <c r="J518">
        <v>1116.67</v>
      </c>
      <c r="K518" s="2">
        <f>Tabela23[[#This Row],[ICMS]]*Tabela23[[#This Row],[Valor Carga]]</f>
        <v>1250.6704000000002</v>
      </c>
      <c r="L518" t="str">
        <f>Tabela23[[#This Row],[Mercado Estado]]&amp;Tabela23[[#This Row],[Estado Silo]]</f>
        <v>PAMS</v>
      </c>
    </row>
    <row r="519" spans="1:12" x14ac:dyDescent="0.25">
      <c r="A519" t="s">
        <v>149</v>
      </c>
      <c r="B519">
        <v>2</v>
      </c>
      <c r="C519">
        <v>311875.20000000001</v>
      </c>
      <c r="D519" t="s">
        <v>158</v>
      </c>
      <c r="E519" t="s">
        <v>95</v>
      </c>
      <c r="F519">
        <v>1947806</v>
      </c>
      <c r="G519">
        <v>1947.806</v>
      </c>
      <c r="H519" t="s">
        <v>14</v>
      </c>
      <c r="I519">
        <v>1.1200000000000001</v>
      </c>
      <c r="J519">
        <v>1116.67</v>
      </c>
      <c r="K519" s="2">
        <f>Tabela23[[#This Row],[ICMS]]*Tabela23[[#This Row],[Valor Carga]]</f>
        <v>1250.6704000000002</v>
      </c>
      <c r="L519" t="str">
        <f>Tabela23[[#This Row],[Mercado Estado]]&amp;Tabela23[[#This Row],[Estado Silo]]</f>
        <v>PAMS</v>
      </c>
    </row>
    <row r="520" spans="1:12" x14ac:dyDescent="0.25">
      <c r="A520" t="s">
        <v>149</v>
      </c>
      <c r="B520">
        <v>2</v>
      </c>
      <c r="C520">
        <v>311875.20000000001</v>
      </c>
      <c r="D520" t="s">
        <v>158</v>
      </c>
      <c r="E520" t="s">
        <v>96</v>
      </c>
      <c r="F520">
        <v>1914891</v>
      </c>
      <c r="G520">
        <v>1914.8910000000001</v>
      </c>
      <c r="H520" t="s">
        <v>14</v>
      </c>
      <c r="I520">
        <v>1.1200000000000001</v>
      </c>
      <c r="J520">
        <v>1116.67</v>
      </c>
      <c r="K520" s="2">
        <f>Tabela23[[#This Row],[ICMS]]*Tabela23[[#This Row],[Valor Carga]]</f>
        <v>1250.6704000000002</v>
      </c>
      <c r="L520" t="str">
        <f>Tabela23[[#This Row],[Mercado Estado]]&amp;Tabela23[[#This Row],[Estado Silo]]</f>
        <v>PAMS</v>
      </c>
    </row>
    <row r="521" spans="1:12" x14ac:dyDescent="0.25">
      <c r="A521" t="s">
        <v>149</v>
      </c>
      <c r="B521">
        <v>2</v>
      </c>
      <c r="C521">
        <v>311875.20000000001</v>
      </c>
      <c r="D521" t="s">
        <v>158</v>
      </c>
      <c r="E521" t="s">
        <v>76</v>
      </c>
      <c r="F521">
        <v>829049</v>
      </c>
      <c r="G521">
        <v>829.04899999999998</v>
      </c>
      <c r="H521" t="s">
        <v>5</v>
      </c>
      <c r="I521">
        <v>1.1200000000000001</v>
      </c>
      <c r="J521">
        <v>1116.67</v>
      </c>
      <c r="K521" s="2">
        <f>Tabela23[[#This Row],[ICMS]]*Tabela23[[#This Row],[Valor Carga]]</f>
        <v>1250.6704000000002</v>
      </c>
      <c r="L521" t="str">
        <f>Tabela23[[#This Row],[Mercado Estado]]&amp;Tabela23[[#This Row],[Estado Silo]]</f>
        <v>PAMT</v>
      </c>
    </row>
    <row r="522" spans="1:12" x14ac:dyDescent="0.25">
      <c r="A522" t="s">
        <v>149</v>
      </c>
      <c r="B522">
        <v>2</v>
      </c>
      <c r="C522">
        <v>311875.20000000001</v>
      </c>
      <c r="D522" t="s">
        <v>158</v>
      </c>
      <c r="E522" t="s">
        <v>77</v>
      </c>
      <c r="F522">
        <v>822509</v>
      </c>
      <c r="G522">
        <v>822.50900000000001</v>
      </c>
      <c r="H522" t="s">
        <v>5</v>
      </c>
      <c r="I522">
        <v>1.1200000000000001</v>
      </c>
      <c r="J522">
        <v>1116.67</v>
      </c>
      <c r="K522" s="2">
        <f>Tabela23[[#This Row],[ICMS]]*Tabela23[[#This Row],[Valor Carga]]</f>
        <v>1250.6704000000002</v>
      </c>
      <c r="L522" t="str">
        <f>Tabela23[[#This Row],[Mercado Estado]]&amp;Tabela23[[#This Row],[Estado Silo]]</f>
        <v>PAMT</v>
      </c>
    </row>
    <row r="523" spans="1:12" x14ac:dyDescent="0.25">
      <c r="A523" t="s">
        <v>149</v>
      </c>
      <c r="B523">
        <v>2</v>
      </c>
      <c r="C523">
        <v>311875.20000000001</v>
      </c>
      <c r="D523" t="s">
        <v>158</v>
      </c>
      <c r="E523" t="s">
        <v>78</v>
      </c>
      <c r="F523">
        <v>830274</v>
      </c>
      <c r="G523">
        <v>830.274</v>
      </c>
      <c r="H523" t="s">
        <v>5</v>
      </c>
      <c r="I523">
        <v>1.1200000000000001</v>
      </c>
      <c r="J523">
        <v>1116.67</v>
      </c>
      <c r="K523" s="2">
        <f>Tabela23[[#This Row],[ICMS]]*Tabela23[[#This Row],[Valor Carga]]</f>
        <v>1250.6704000000002</v>
      </c>
      <c r="L523" t="str">
        <f>Tabela23[[#This Row],[Mercado Estado]]&amp;Tabela23[[#This Row],[Estado Silo]]</f>
        <v>PAMT</v>
      </c>
    </row>
    <row r="524" spans="1:12" x14ac:dyDescent="0.25">
      <c r="A524" t="s">
        <v>149</v>
      </c>
      <c r="B524">
        <v>2</v>
      </c>
      <c r="C524">
        <v>311875.20000000001</v>
      </c>
      <c r="D524" t="s">
        <v>158</v>
      </c>
      <c r="E524" t="s">
        <v>79</v>
      </c>
      <c r="F524">
        <v>756842</v>
      </c>
      <c r="G524">
        <v>756.84199999999998</v>
      </c>
      <c r="H524" t="s">
        <v>5</v>
      </c>
      <c r="I524">
        <v>1.1200000000000001</v>
      </c>
      <c r="J524">
        <v>1116.67</v>
      </c>
      <c r="K524" s="2">
        <f>Tabela23[[#This Row],[ICMS]]*Tabela23[[#This Row],[Valor Carga]]</f>
        <v>1250.6704000000002</v>
      </c>
      <c r="L524" t="str">
        <f>Tabela23[[#This Row],[Mercado Estado]]&amp;Tabela23[[#This Row],[Estado Silo]]</f>
        <v>PAMT</v>
      </c>
    </row>
    <row r="525" spans="1:12" x14ac:dyDescent="0.25">
      <c r="A525" t="s">
        <v>149</v>
      </c>
      <c r="B525">
        <v>2</v>
      </c>
      <c r="C525">
        <v>311875.20000000001</v>
      </c>
      <c r="D525" t="s">
        <v>158</v>
      </c>
      <c r="E525" t="s">
        <v>80</v>
      </c>
      <c r="F525">
        <v>851317</v>
      </c>
      <c r="G525">
        <v>851.31700000000001</v>
      </c>
      <c r="H525" t="s">
        <v>5</v>
      </c>
      <c r="I525">
        <v>1.1200000000000001</v>
      </c>
      <c r="J525">
        <v>1116.67</v>
      </c>
      <c r="K525" s="2">
        <f>Tabela23[[#This Row],[ICMS]]*Tabela23[[#This Row],[Valor Carga]]</f>
        <v>1250.6704000000002</v>
      </c>
      <c r="L525" t="str">
        <f>Tabela23[[#This Row],[Mercado Estado]]&amp;Tabela23[[#This Row],[Estado Silo]]</f>
        <v>PAMT</v>
      </c>
    </row>
    <row r="526" spans="1:12" x14ac:dyDescent="0.25">
      <c r="A526" t="s">
        <v>149</v>
      </c>
      <c r="B526">
        <v>2</v>
      </c>
      <c r="C526">
        <v>311875.20000000001</v>
      </c>
      <c r="D526" t="s">
        <v>158</v>
      </c>
      <c r="E526" t="s">
        <v>81</v>
      </c>
      <c r="F526">
        <v>807574</v>
      </c>
      <c r="G526">
        <v>807.57399999999996</v>
      </c>
      <c r="H526" t="s">
        <v>5</v>
      </c>
      <c r="I526">
        <v>1.1200000000000001</v>
      </c>
      <c r="J526">
        <v>1116.67</v>
      </c>
      <c r="K526" s="2">
        <f>Tabela23[[#This Row],[ICMS]]*Tabela23[[#This Row],[Valor Carga]]</f>
        <v>1250.6704000000002</v>
      </c>
      <c r="L526" t="str">
        <f>Tabela23[[#This Row],[Mercado Estado]]&amp;Tabela23[[#This Row],[Estado Silo]]</f>
        <v>PAMT</v>
      </c>
    </row>
    <row r="527" spans="1:12" x14ac:dyDescent="0.25">
      <c r="A527" t="s">
        <v>149</v>
      </c>
      <c r="B527">
        <v>2</v>
      </c>
      <c r="C527">
        <v>311875.20000000001</v>
      </c>
      <c r="D527" t="s">
        <v>158</v>
      </c>
      <c r="E527" t="s">
        <v>97</v>
      </c>
      <c r="F527">
        <v>2271172</v>
      </c>
      <c r="G527">
        <v>2271.172</v>
      </c>
      <c r="H527" t="s">
        <v>17</v>
      </c>
      <c r="I527">
        <v>1.1200000000000001</v>
      </c>
      <c r="J527">
        <v>1116.67</v>
      </c>
      <c r="K527" s="2">
        <f>Tabela23[[#This Row],[ICMS]]*Tabela23[[#This Row],[Valor Carga]]</f>
        <v>1250.6704000000002</v>
      </c>
      <c r="L527" t="str">
        <f>Tabela23[[#This Row],[Mercado Estado]]&amp;Tabela23[[#This Row],[Estado Silo]]</f>
        <v>PAMG</v>
      </c>
    </row>
    <row r="528" spans="1:12" x14ac:dyDescent="0.25">
      <c r="A528" t="s">
        <v>149</v>
      </c>
      <c r="B528">
        <v>2</v>
      </c>
      <c r="C528">
        <v>311875.20000000001</v>
      </c>
      <c r="D528" t="s">
        <v>158</v>
      </c>
      <c r="E528" t="s">
        <v>98</v>
      </c>
      <c r="F528">
        <v>2261066</v>
      </c>
      <c r="G528">
        <v>2261.0659999999998</v>
      </c>
      <c r="H528" t="s">
        <v>17</v>
      </c>
      <c r="I528">
        <v>1.1200000000000001</v>
      </c>
      <c r="J528">
        <v>1116.67</v>
      </c>
      <c r="K528" s="2">
        <f>Tabela23[[#This Row],[ICMS]]*Tabela23[[#This Row],[Valor Carga]]</f>
        <v>1250.6704000000002</v>
      </c>
      <c r="L528" t="str">
        <f>Tabela23[[#This Row],[Mercado Estado]]&amp;Tabela23[[#This Row],[Estado Silo]]</f>
        <v>PAMG</v>
      </c>
    </row>
    <row r="529" spans="1:12" x14ac:dyDescent="0.25">
      <c r="A529" t="s">
        <v>149</v>
      </c>
      <c r="B529">
        <v>2</v>
      </c>
      <c r="C529">
        <v>311875.20000000001</v>
      </c>
      <c r="D529" t="s">
        <v>158</v>
      </c>
      <c r="E529" t="s">
        <v>99</v>
      </c>
      <c r="F529">
        <v>2298710</v>
      </c>
      <c r="G529">
        <v>2298.71</v>
      </c>
      <c r="H529" t="s">
        <v>17</v>
      </c>
      <c r="I529">
        <v>1.1200000000000001</v>
      </c>
      <c r="J529">
        <v>1116.67</v>
      </c>
      <c r="K529" s="2">
        <f>Tabela23[[#This Row],[ICMS]]*Tabela23[[#This Row],[Valor Carga]]</f>
        <v>1250.6704000000002</v>
      </c>
      <c r="L529" t="str">
        <f>Tabela23[[#This Row],[Mercado Estado]]&amp;Tabela23[[#This Row],[Estado Silo]]</f>
        <v>PAMG</v>
      </c>
    </row>
    <row r="530" spans="1:12" x14ac:dyDescent="0.25">
      <c r="A530" t="s">
        <v>149</v>
      </c>
      <c r="B530">
        <v>2</v>
      </c>
      <c r="C530">
        <v>311875.20000000001</v>
      </c>
      <c r="D530" t="s">
        <v>158</v>
      </c>
      <c r="E530" t="s">
        <v>88</v>
      </c>
      <c r="F530">
        <v>1731047</v>
      </c>
      <c r="G530">
        <v>1731.047</v>
      </c>
      <c r="H530" t="s">
        <v>11</v>
      </c>
      <c r="I530">
        <v>1.1200000000000001</v>
      </c>
      <c r="J530">
        <v>1116.67</v>
      </c>
      <c r="K530" s="2">
        <f>Tabela23[[#This Row],[ICMS]]*Tabela23[[#This Row],[Valor Carga]]</f>
        <v>1250.6704000000002</v>
      </c>
      <c r="L530" t="str">
        <f>Tabela23[[#This Row],[Mercado Estado]]&amp;Tabela23[[#This Row],[Estado Silo]]</f>
        <v>PAGO</v>
      </c>
    </row>
    <row r="531" spans="1:12" x14ac:dyDescent="0.25">
      <c r="A531" t="s">
        <v>149</v>
      </c>
      <c r="B531">
        <v>2</v>
      </c>
      <c r="C531">
        <v>311875.20000000001</v>
      </c>
      <c r="D531" t="s">
        <v>158</v>
      </c>
      <c r="E531" t="s">
        <v>89</v>
      </c>
      <c r="F531">
        <v>1730477</v>
      </c>
      <c r="G531">
        <v>1730.4770000000001</v>
      </c>
      <c r="H531" t="s">
        <v>11</v>
      </c>
      <c r="I531">
        <v>1.1200000000000001</v>
      </c>
      <c r="J531">
        <v>1116.67</v>
      </c>
      <c r="K531" s="2">
        <f>Tabela23[[#This Row],[ICMS]]*Tabela23[[#This Row],[Valor Carga]]</f>
        <v>1250.6704000000002</v>
      </c>
      <c r="L531" t="str">
        <f>Tabela23[[#This Row],[Mercado Estado]]&amp;Tabela23[[#This Row],[Estado Silo]]</f>
        <v>PAGO</v>
      </c>
    </row>
    <row r="532" spans="1:12" x14ac:dyDescent="0.25">
      <c r="A532" t="s">
        <v>149</v>
      </c>
      <c r="B532">
        <v>2</v>
      </c>
      <c r="C532">
        <v>311875.20000000001</v>
      </c>
      <c r="D532" t="s">
        <v>158</v>
      </c>
      <c r="E532" t="s">
        <v>90</v>
      </c>
      <c r="F532">
        <v>1773591</v>
      </c>
      <c r="G532">
        <v>1773.5909999999999</v>
      </c>
      <c r="H532" t="s">
        <v>11</v>
      </c>
      <c r="I532">
        <v>1.1200000000000001</v>
      </c>
      <c r="J532">
        <v>1116.67</v>
      </c>
      <c r="K532" s="2">
        <f>Tabela23[[#This Row],[ICMS]]*Tabela23[[#This Row],[Valor Carga]]</f>
        <v>1250.6704000000002</v>
      </c>
      <c r="L532" t="str">
        <f>Tabela23[[#This Row],[Mercado Estado]]&amp;Tabela23[[#This Row],[Estado Silo]]</f>
        <v>PAGO</v>
      </c>
    </row>
    <row r="533" spans="1:12" x14ac:dyDescent="0.25">
      <c r="A533" t="s">
        <v>149</v>
      </c>
      <c r="B533">
        <v>2</v>
      </c>
      <c r="C533">
        <v>311875.20000000001</v>
      </c>
      <c r="D533" t="s">
        <v>158</v>
      </c>
      <c r="E533" t="s">
        <v>82</v>
      </c>
      <c r="F533">
        <v>647698</v>
      </c>
      <c r="G533">
        <v>647.69799999999998</v>
      </c>
      <c r="H533" t="s">
        <v>5</v>
      </c>
      <c r="I533">
        <v>1.1200000000000001</v>
      </c>
      <c r="J533">
        <v>1116.67</v>
      </c>
      <c r="K533" s="2">
        <f>Tabela23[[#This Row],[ICMS]]*Tabela23[[#This Row],[Valor Carga]]</f>
        <v>1250.6704000000002</v>
      </c>
      <c r="L533" t="str">
        <f>Tabela23[[#This Row],[Mercado Estado]]&amp;Tabela23[[#This Row],[Estado Silo]]</f>
        <v>PAMT</v>
      </c>
    </row>
    <row r="534" spans="1:12" x14ac:dyDescent="0.25">
      <c r="A534" t="s">
        <v>149</v>
      </c>
      <c r="B534">
        <v>2</v>
      </c>
      <c r="C534">
        <v>311875.20000000001</v>
      </c>
      <c r="D534" t="s">
        <v>158</v>
      </c>
      <c r="E534" t="s">
        <v>83</v>
      </c>
      <c r="F534">
        <v>677414</v>
      </c>
      <c r="G534">
        <v>677.41399999999999</v>
      </c>
      <c r="H534" t="s">
        <v>5</v>
      </c>
      <c r="I534">
        <v>1.1200000000000001</v>
      </c>
      <c r="J534">
        <v>1116.67</v>
      </c>
      <c r="K534" s="2">
        <f>Tabela23[[#This Row],[ICMS]]*Tabela23[[#This Row],[Valor Carga]]</f>
        <v>1250.6704000000002</v>
      </c>
      <c r="L534" t="str">
        <f>Tabela23[[#This Row],[Mercado Estado]]&amp;Tabela23[[#This Row],[Estado Silo]]</f>
        <v>PAMT</v>
      </c>
    </row>
    <row r="535" spans="1:12" x14ac:dyDescent="0.25">
      <c r="A535" t="s">
        <v>149</v>
      </c>
      <c r="B535">
        <v>2</v>
      </c>
      <c r="C535">
        <v>311875.20000000001</v>
      </c>
      <c r="D535" t="s">
        <v>158</v>
      </c>
      <c r="E535" t="s">
        <v>84</v>
      </c>
      <c r="F535">
        <v>647186</v>
      </c>
      <c r="G535">
        <v>647.18600000000004</v>
      </c>
      <c r="H535" t="s">
        <v>5</v>
      </c>
      <c r="I535">
        <v>1.1200000000000001</v>
      </c>
      <c r="J535">
        <v>1116.67</v>
      </c>
      <c r="K535" s="2">
        <f>Tabela23[[#This Row],[ICMS]]*Tabela23[[#This Row],[Valor Carga]]</f>
        <v>1250.6704000000002</v>
      </c>
      <c r="L535" t="str">
        <f>Tabela23[[#This Row],[Mercado Estado]]&amp;Tabela23[[#This Row],[Estado Silo]]</f>
        <v>PAMT</v>
      </c>
    </row>
    <row r="536" spans="1:12" x14ac:dyDescent="0.25">
      <c r="A536" t="s">
        <v>149</v>
      </c>
      <c r="B536">
        <v>2</v>
      </c>
      <c r="C536">
        <v>311875.20000000001</v>
      </c>
      <c r="D536" t="s">
        <v>158</v>
      </c>
      <c r="E536" t="s">
        <v>106</v>
      </c>
      <c r="F536">
        <v>2332739</v>
      </c>
      <c r="G536">
        <v>2332.739</v>
      </c>
      <c r="H536" t="s">
        <v>20</v>
      </c>
      <c r="I536">
        <v>1.1200000000000001</v>
      </c>
      <c r="J536">
        <v>1116.67</v>
      </c>
      <c r="K536" s="2">
        <f>Tabela23[[#This Row],[ICMS]]*Tabela23[[#This Row],[Valor Carga]]</f>
        <v>1250.6704000000002</v>
      </c>
      <c r="L536" t="str">
        <f>Tabela23[[#This Row],[Mercado Estado]]&amp;Tabela23[[#This Row],[Estado Silo]]</f>
        <v>PAPR</v>
      </c>
    </row>
    <row r="537" spans="1:12" x14ac:dyDescent="0.25">
      <c r="A537" t="s">
        <v>149</v>
      </c>
      <c r="B537">
        <v>2</v>
      </c>
      <c r="C537">
        <v>311875.20000000001</v>
      </c>
      <c r="D537" t="s">
        <v>158</v>
      </c>
      <c r="E537" t="s">
        <v>107</v>
      </c>
      <c r="F537">
        <v>2333356</v>
      </c>
      <c r="G537">
        <v>2333.3560000000002</v>
      </c>
      <c r="H537" t="s">
        <v>20</v>
      </c>
      <c r="I537">
        <v>1.1200000000000001</v>
      </c>
      <c r="J537">
        <v>1116.67</v>
      </c>
      <c r="K537" s="2">
        <f>Tabela23[[#This Row],[ICMS]]*Tabela23[[#This Row],[Valor Carga]]</f>
        <v>1250.6704000000002</v>
      </c>
      <c r="L537" t="str">
        <f>Tabela23[[#This Row],[Mercado Estado]]&amp;Tabela23[[#This Row],[Estado Silo]]</f>
        <v>PAPR</v>
      </c>
    </row>
    <row r="538" spans="1:12" x14ac:dyDescent="0.25">
      <c r="A538" t="s">
        <v>149</v>
      </c>
      <c r="B538">
        <v>2</v>
      </c>
      <c r="C538">
        <v>311875.20000000001</v>
      </c>
      <c r="D538" t="s">
        <v>158</v>
      </c>
      <c r="E538" t="s">
        <v>108</v>
      </c>
      <c r="F538">
        <v>2320627</v>
      </c>
      <c r="G538">
        <v>2320.627</v>
      </c>
      <c r="H538" t="s">
        <v>20</v>
      </c>
      <c r="I538">
        <v>1.1200000000000001</v>
      </c>
      <c r="J538">
        <v>1116.67</v>
      </c>
      <c r="K538" s="2">
        <f>Tabela23[[#This Row],[ICMS]]*Tabela23[[#This Row],[Valor Carga]]</f>
        <v>1250.6704000000002</v>
      </c>
      <c r="L538" t="str">
        <f>Tabela23[[#This Row],[Mercado Estado]]&amp;Tabela23[[#This Row],[Estado Silo]]</f>
        <v>PAPR</v>
      </c>
    </row>
    <row r="539" spans="1:12" x14ac:dyDescent="0.25">
      <c r="A539" t="s">
        <v>149</v>
      </c>
      <c r="B539">
        <v>2</v>
      </c>
      <c r="C539">
        <v>311875.20000000001</v>
      </c>
      <c r="D539" t="s">
        <v>158</v>
      </c>
      <c r="E539" t="s">
        <v>100</v>
      </c>
      <c r="F539">
        <v>2071939</v>
      </c>
      <c r="G539">
        <v>2071.9389999999999</v>
      </c>
      <c r="H539" t="s">
        <v>17</v>
      </c>
      <c r="I539">
        <v>1.1200000000000001</v>
      </c>
      <c r="J539">
        <v>1116.67</v>
      </c>
      <c r="K539" s="2">
        <f>Tabela23[[#This Row],[ICMS]]*Tabela23[[#This Row],[Valor Carga]]</f>
        <v>1250.6704000000002</v>
      </c>
      <c r="L539" t="str">
        <f>Tabela23[[#This Row],[Mercado Estado]]&amp;Tabela23[[#This Row],[Estado Silo]]</f>
        <v>PAMG</v>
      </c>
    </row>
    <row r="540" spans="1:12" x14ac:dyDescent="0.25">
      <c r="A540" t="s">
        <v>149</v>
      </c>
      <c r="B540">
        <v>2</v>
      </c>
      <c r="C540">
        <v>311875.20000000001</v>
      </c>
      <c r="D540" t="s">
        <v>158</v>
      </c>
      <c r="E540" t="s">
        <v>101</v>
      </c>
      <c r="F540">
        <v>2071526</v>
      </c>
      <c r="G540">
        <v>2071.5259999999998</v>
      </c>
      <c r="H540" t="s">
        <v>17</v>
      </c>
      <c r="I540">
        <v>1.1200000000000001</v>
      </c>
      <c r="J540">
        <v>1116.67</v>
      </c>
      <c r="K540" s="2">
        <f>Tabela23[[#This Row],[ICMS]]*Tabela23[[#This Row],[Valor Carga]]</f>
        <v>1250.6704000000002</v>
      </c>
      <c r="L540" t="str">
        <f>Tabela23[[#This Row],[Mercado Estado]]&amp;Tabela23[[#This Row],[Estado Silo]]</f>
        <v>PAMG</v>
      </c>
    </row>
    <row r="541" spans="1:12" x14ac:dyDescent="0.25">
      <c r="A541" t="s">
        <v>149</v>
      </c>
      <c r="B541">
        <v>2</v>
      </c>
      <c r="C541">
        <v>311875.20000000001</v>
      </c>
      <c r="D541" t="s">
        <v>158</v>
      </c>
      <c r="E541" t="s">
        <v>102</v>
      </c>
      <c r="F541">
        <v>2070787</v>
      </c>
      <c r="G541">
        <v>2070.7869999999998</v>
      </c>
      <c r="H541" t="s">
        <v>17</v>
      </c>
      <c r="I541">
        <v>1.1200000000000001</v>
      </c>
      <c r="J541">
        <v>1116.67</v>
      </c>
      <c r="K541" s="2">
        <f>Tabela23[[#This Row],[ICMS]]*Tabela23[[#This Row],[Valor Carga]]</f>
        <v>1250.6704000000002</v>
      </c>
      <c r="L541" t="str">
        <f>Tabela23[[#This Row],[Mercado Estado]]&amp;Tabela23[[#This Row],[Estado Silo]]</f>
        <v>PAMG</v>
      </c>
    </row>
    <row r="542" spans="1:12" x14ac:dyDescent="0.25">
      <c r="A542" t="s">
        <v>151</v>
      </c>
      <c r="B542">
        <v>2</v>
      </c>
      <c r="C542">
        <v>971474.39999999991</v>
      </c>
      <c r="D542" t="s">
        <v>157</v>
      </c>
      <c r="E542" t="s">
        <v>73</v>
      </c>
      <c r="F542">
        <v>2469951</v>
      </c>
      <c r="G542">
        <v>2469.951</v>
      </c>
      <c r="H542" t="s">
        <v>5</v>
      </c>
      <c r="I542">
        <v>1.07</v>
      </c>
      <c r="J542">
        <v>1116.67</v>
      </c>
      <c r="K542" s="2">
        <f>Tabela23[[#This Row],[ICMS]]*Tabela23[[#This Row],[Valor Carga]]</f>
        <v>1194.8369000000002</v>
      </c>
      <c r="L542" t="str">
        <f>Tabela23[[#This Row],[Mercado Estado]]&amp;Tabela23[[#This Row],[Estado Silo]]</f>
        <v>SCMT</v>
      </c>
    </row>
    <row r="543" spans="1:12" x14ac:dyDescent="0.25">
      <c r="A543" t="s">
        <v>151</v>
      </c>
      <c r="B543">
        <v>2</v>
      </c>
      <c r="C543">
        <v>971474.39999999991</v>
      </c>
      <c r="D543" t="s">
        <v>157</v>
      </c>
      <c r="E543" t="s">
        <v>74</v>
      </c>
      <c r="F543">
        <v>2544505</v>
      </c>
      <c r="G543">
        <v>2544.5050000000001</v>
      </c>
      <c r="H543" t="s">
        <v>5</v>
      </c>
      <c r="I543">
        <v>1.07</v>
      </c>
      <c r="J543">
        <v>1116.67</v>
      </c>
      <c r="K543" s="2">
        <f>Tabela23[[#This Row],[ICMS]]*Tabela23[[#This Row],[Valor Carga]]</f>
        <v>1194.8369000000002</v>
      </c>
      <c r="L543" t="str">
        <f>Tabela23[[#This Row],[Mercado Estado]]&amp;Tabela23[[#This Row],[Estado Silo]]</f>
        <v>SCMT</v>
      </c>
    </row>
    <row r="544" spans="1:12" x14ac:dyDescent="0.25">
      <c r="A544" t="s">
        <v>151</v>
      </c>
      <c r="B544">
        <v>2</v>
      </c>
      <c r="C544">
        <v>971474.39999999991</v>
      </c>
      <c r="D544" t="s">
        <v>157</v>
      </c>
      <c r="E544" t="s">
        <v>75</v>
      </c>
      <c r="F544">
        <v>2469772</v>
      </c>
      <c r="G544">
        <v>2469.7719999999999</v>
      </c>
      <c r="H544" t="s">
        <v>5</v>
      </c>
      <c r="I544">
        <v>1.07</v>
      </c>
      <c r="J544">
        <v>1116.67</v>
      </c>
      <c r="K544" s="2">
        <f>Tabela23[[#This Row],[ICMS]]*Tabela23[[#This Row],[Valor Carga]]</f>
        <v>1194.8369000000002</v>
      </c>
      <c r="L544" t="str">
        <f>Tabela23[[#This Row],[Mercado Estado]]&amp;Tabela23[[#This Row],[Estado Silo]]</f>
        <v>SCMT</v>
      </c>
    </row>
    <row r="545" spans="1:12" x14ac:dyDescent="0.25">
      <c r="A545" t="s">
        <v>151</v>
      </c>
      <c r="B545">
        <v>2</v>
      </c>
      <c r="C545">
        <v>971474.39999999991</v>
      </c>
      <c r="D545" t="s">
        <v>157</v>
      </c>
      <c r="E545" t="s">
        <v>103</v>
      </c>
      <c r="F545">
        <v>836767</v>
      </c>
      <c r="G545">
        <v>836.76700000000005</v>
      </c>
      <c r="H545" t="s">
        <v>20</v>
      </c>
      <c r="I545">
        <v>1.1200000000000001</v>
      </c>
      <c r="J545">
        <v>1116.67</v>
      </c>
      <c r="K545" s="2">
        <f>Tabela23[[#This Row],[ICMS]]*Tabela23[[#This Row],[Valor Carga]]</f>
        <v>1250.6704000000002</v>
      </c>
      <c r="L545" t="str">
        <f>Tabela23[[#This Row],[Mercado Estado]]&amp;Tabela23[[#This Row],[Estado Silo]]</f>
        <v>SCPR</v>
      </c>
    </row>
    <row r="546" spans="1:12" x14ac:dyDescent="0.25">
      <c r="A546" t="s">
        <v>151</v>
      </c>
      <c r="B546">
        <v>2</v>
      </c>
      <c r="C546">
        <v>971474.39999999991</v>
      </c>
      <c r="D546" t="s">
        <v>157</v>
      </c>
      <c r="E546" t="s">
        <v>104</v>
      </c>
      <c r="F546">
        <v>835357</v>
      </c>
      <c r="G546">
        <v>835.35699999999997</v>
      </c>
      <c r="H546" t="s">
        <v>20</v>
      </c>
      <c r="I546">
        <v>1.1200000000000001</v>
      </c>
      <c r="J546">
        <v>1116.67</v>
      </c>
      <c r="K546" s="2">
        <f>Tabela23[[#This Row],[ICMS]]*Tabela23[[#This Row],[Valor Carga]]</f>
        <v>1250.6704000000002</v>
      </c>
      <c r="L546" t="str">
        <f>Tabela23[[#This Row],[Mercado Estado]]&amp;Tabela23[[#This Row],[Estado Silo]]</f>
        <v>SCPR</v>
      </c>
    </row>
    <row r="547" spans="1:12" x14ac:dyDescent="0.25">
      <c r="A547" t="s">
        <v>151</v>
      </c>
      <c r="B547">
        <v>2</v>
      </c>
      <c r="C547">
        <v>971474.39999999991</v>
      </c>
      <c r="D547" t="s">
        <v>157</v>
      </c>
      <c r="E547" t="s">
        <v>105</v>
      </c>
      <c r="F547">
        <v>826189</v>
      </c>
      <c r="G547">
        <v>826.18899999999996</v>
      </c>
      <c r="H547" t="s">
        <v>20</v>
      </c>
      <c r="I547">
        <v>1.1200000000000001</v>
      </c>
      <c r="J547">
        <v>1116.67</v>
      </c>
      <c r="K547" s="2">
        <f>Tabela23[[#This Row],[ICMS]]*Tabela23[[#This Row],[Valor Carga]]</f>
        <v>1250.6704000000002</v>
      </c>
      <c r="L547" t="str">
        <f>Tabela23[[#This Row],[Mercado Estado]]&amp;Tabela23[[#This Row],[Estado Silo]]</f>
        <v>SCPR</v>
      </c>
    </row>
    <row r="548" spans="1:12" x14ac:dyDescent="0.25">
      <c r="A548" t="s">
        <v>151</v>
      </c>
      <c r="B548">
        <v>2</v>
      </c>
      <c r="C548">
        <v>971474.39999999991</v>
      </c>
      <c r="D548" t="s">
        <v>157</v>
      </c>
      <c r="E548" t="s">
        <v>91</v>
      </c>
      <c r="F548">
        <v>1304912</v>
      </c>
      <c r="G548">
        <v>1304.912</v>
      </c>
      <c r="H548" t="s">
        <v>14</v>
      </c>
      <c r="I548">
        <v>1.07</v>
      </c>
      <c r="J548">
        <v>1116.67</v>
      </c>
      <c r="K548" s="2">
        <f>Tabela23[[#This Row],[ICMS]]*Tabela23[[#This Row],[Valor Carga]]</f>
        <v>1194.8369000000002</v>
      </c>
      <c r="L548" t="str">
        <f>Tabela23[[#This Row],[Mercado Estado]]&amp;Tabela23[[#This Row],[Estado Silo]]</f>
        <v>SCMS</v>
      </c>
    </row>
    <row r="549" spans="1:12" x14ac:dyDescent="0.25">
      <c r="A549" t="s">
        <v>151</v>
      </c>
      <c r="B549">
        <v>2</v>
      </c>
      <c r="C549">
        <v>971474.39999999991</v>
      </c>
      <c r="D549" t="s">
        <v>157</v>
      </c>
      <c r="E549" t="s">
        <v>92</v>
      </c>
      <c r="F549">
        <v>1330935</v>
      </c>
      <c r="G549">
        <v>1330.9349999999999</v>
      </c>
      <c r="H549" t="s">
        <v>14</v>
      </c>
      <c r="I549">
        <v>1.07</v>
      </c>
      <c r="J549">
        <v>1116.67</v>
      </c>
      <c r="K549" s="2">
        <f>Tabela23[[#This Row],[ICMS]]*Tabela23[[#This Row],[Valor Carga]]</f>
        <v>1194.8369000000002</v>
      </c>
      <c r="L549" t="str">
        <f>Tabela23[[#This Row],[Mercado Estado]]&amp;Tabela23[[#This Row],[Estado Silo]]</f>
        <v>SCMS</v>
      </c>
    </row>
    <row r="550" spans="1:12" x14ac:dyDescent="0.25">
      <c r="A550" t="s">
        <v>151</v>
      </c>
      <c r="B550">
        <v>2</v>
      </c>
      <c r="C550">
        <v>971474.39999999991</v>
      </c>
      <c r="D550" t="s">
        <v>157</v>
      </c>
      <c r="E550" t="s">
        <v>93</v>
      </c>
      <c r="F550">
        <v>1330281</v>
      </c>
      <c r="G550">
        <v>1330.2809999999999</v>
      </c>
      <c r="H550" t="s">
        <v>14</v>
      </c>
      <c r="I550">
        <v>1.07</v>
      </c>
      <c r="J550">
        <v>1116.67</v>
      </c>
      <c r="K550" s="2">
        <f>Tabela23[[#This Row],[ICMS]]*Tabela23[[#This Row],[Valor Carga]]</f>
        <v>1194.8369000000002</v>
      </c>
      <c r="L550" t="str">
        <f>Tabela23[[#This Row],[Mercado Estado]]&amp;Tabela23[[#This Row],[Estado Silo]]</f>
        <v>SCMS</v>
      </c>
    </row>
    <row r="551" spans="1:12" x14ac:dyDescent="0.25">
      <c r="A551" t="s">
        <v>151</v>
      </c>
      <c r="B551">
        <v>2</v>
      </c>
      <c r="C551">
        <v>971474.39999999991</v>
      </c>
      <c r="D551" t="s">
        <v>157</v>
      </c>
      <c r="E551" t="s">
        <v>85</v>
      </c>
      <c r="F551">
        <v>1658604</v>
      </c>
      <c r="G551">
        <v>1658.604</v>
      </c>
      <c r="H551" t="s">
        <v>11</v>
      </c>
      <c r="I551">
        <v>1.07</v>
      </c>
      <c r="J551">
        <v>1116.67</v>
      </c>
      <c r="K551" s="2">
        <f>Tabela23[[#This Row],[ICMS]]*Tabela23[[#This Row],[Valor Carga]]</f>
        <v>1194.8369000000002</v>
      </c>
      <c r="L551" t="str">
        <f>Tabela23[[#This Row],[Mercado Estado]]&amp;Tabela23[[#This Row],[Estado Silo]]</f>
        <v>SCGO</v>
      </c>
    </row>
    <row r="552" spans="1:12" x14ac:dyDescent="0.25">
      <c r="A552" t="s">
        <v>151</v>
      </c>
      <c r="B552">
        <v>2</v>
      </c>
      <c r="C552">
        <v>971474.39999999991</v>
      </c>
      <c r="D552" t="s">
        <v>157</v>
      </c>
      <c r="E552" t="s">
        <v>86</v>
      </c>
      <c r="F552">
        <v>1658185</v>
      </c>
      <c r="G552">
        <v>1658.1849999999999</v>
      </c>
      <c r="H552" t="s">
        <v>11</v>
      </c>
      <c r="I552">
        <v>1.07</v>
      </c>
      <c r="J552">
        <v>1116.67</v>
      </c>
      <c r="K552" s="2">
        <f>Tabela23[[#This Row],[ICMS]]*Tabela23[[#This Row],[Valor Carga]]</f>
        <v>1194.8369000000002</v>
      </c>
      <c r="L552" t="str">
        <f>Tabela23[[#This Row],[Mercado Estado]]&amp;Tabela23[[#This Row],[Estado Silo]]</f>
        <v>SCGO</v>
      </c>
    </row>
    <row r="553" spans="1:12" x14ac:dyDescent="0.25">
      <c r="A553" t="s">
        <v>151</v>
      </c>
      <c r="B553">
        <v>2</v>
      </c>
      <c r="C553">
        <v>971474.39999999991</v>
      </c>
      <c r="D553" t="s">
        <v>157</v>
      </c>
      <c r="E553" t="s">
        <v>87</v>
      </c>
      <c r="F553">
        <v>1655226</v>
      </c>
      <c r="G553">
        <v>1655.2260000000001</v>
      </c>
      <c r="H553" t="s">
        <v>11</v>
      </c>
      <c r="I553">
        <v>1.07</v>
      </c>
      <c r="J553">
        <v>1116.67</v>
      </c>
      <c r="K553" s="2">
        <f>Tabela23[[#This Row],[ICMS]]*Tabela23[[#This Row],[Valor Carga]]</f>
        <v>1194.8369000000002</v>
      </c>
      <c r="L553" t="str">
        <f>Tabela23[[#This Row],[Mercado Estado]]&amp;Tabela23[[#This Row],[Estado Silo]]</f>
        <v>SCGO</v>
      </c>
    </row>
    <row r="554" spans="1:12" x14ac:dyDescent="0.25">
      <c r="A554" t="s">
        <v>151</v>
      </c>
      <c r="B554">
        <v>2</v>
      </c>
      <c r="C554">
        <v>971474.39999999991</v>
      </c>
      <c r="D554" t="s">
        <v>157</v>
      </c>
      <c r="E554" t="s">
        <v>94</v>
      </c>
      <c r="F554">
        <v>1387613</v>
      </c>
      <c r="G554">
        <v>1387.6130000000001</v>
      </c>
      <c r="H554" t="s">
        <v>14</v>
      </c>
      <c r="I554">
        <v>1.07</v>
      </c>
      <c r="J554">
        <v>1116.67</v>
      </c>
      <c r="K554" s="2">
        <f>Tabela23[[#This Row],[ICMS]]*Tabela23[[#This Row],[Valor Carga]]</f>
        <v>1194.8369000000002</v>
      </c>
      <c r="L554" t="str">
        <f>Tabela23[[#This Row],[Mercado Estado]]&amp;Tabela23[[#This Row],[Estado Silo]]</f>
        <v>SCMS</v>
      </c>
    </row>
    <row r="555" spans="1:12" x14ac:dyDescent="0.25">
      <c r="A555" t="s">
        <v>151</v>
      </c>
      <c r="B555">
        <v>2</v>
      </c>
      <c r="C555">
        <v>971474.39999999991</v>
      </c>
      <c r="D555" t="s">
        <v>157</v>
      </c>
      <c r="E555" t="s">
        <v>95</v>
      </c>
      <c r="F555">
        <v>1443867</v>
      </c>
      <c r="G555">
        <v>1443.867</v>
      </c>
      <c r="H555" t="s">
        <v>14</v>
      </c>
      <c r="I555">
        <v>1.07</v>
      </c>
      <c r="J555">
        <v>1116.67</v>
      </c>
      <c r="K555" s="2">
        <f>Tabela23[[#This Row],[ICMS]]*Tabela23[[#This Row],[Valor Carga]]</f>
        <v>1194.8369000000002</v>
      </c>
      <c r="L555" t="str">
        <f>Tabela23[[#This Row],[Mercado Estado]]&amp;Tabela23[[#This Row],[Estado Silo]]</f>
        <v>SCMS</v>
      </c>
    </row>
    <row r="556" spans="1:12" x14ac:dyDescent="0.25">
      <c r="A556" t="s">
        <v>151</v>
      </c>
      <c r="B556">
        <v>2</v>
      </c>
      <c r="C556">
        <v>971474.39999999991</v>
      </c>
      <c r="D556" t="s">
        <v>157</v>
      </c>
      <c r="E556" t="s">
        <v>96</v>
      </c>
      <c r="F556">
        <v>1416500</v>
      </c>
      <c r="G556">
        <v>1416.5</v>
      </c>
      <c r="H556" t="s">
        <v>14</v>
      </c>
      <c r="I556">
        <v>1.07</v>
      </c>
      <c r="J556">
        <v>1116.67</v>
      </c>
      <c r="K556" s="2">
        <f>Tabela23[[#This Row],[ICMS]]*Tabela23[[#This Row],[Valor Carga]]</f>
        <v>1194.8369000000002</v>
      </c>
      <c r="L556" t="str">
        <f>Tabela23[[#This Row],[Mercado Estado]]&amp;Tabela23[[#This Row],[Estado Silo]]</f>
        <v>SCMS</v>
      </c>
    </row>
    <row r="557" spans="1:12" x14ac:dyDescent="0.25">
      <c r="A557" t="s">
        <v>151</v>
      </c>
      <c r="B557">
        <v>2</v>
      </c>
      <c r="C557">
        <v>971474.39999999991</v>
      </c>
      <c r="D557" t="s">
        <v>157</v>
      </c>
      <c r="E557" t="s">
        <v>76</v>
      </c>
      <c r="F557">
        <v>2401455</v>
      </c>
      <c r="G557">
        <v>2401.4549999999999</v>
      </c>
      <c r="H557" t="s">
        <v>5</v>
      </c>
      <c r="I557">
        <v>1.07</v>
      </c>
      <c r="J557">
        <v>1116.67</v>
      </c>
      <c r="K557" s="2">
        <f>Tabela23[[#This Row],[ICMS]]*Tabela23[[#This Row],[Valor Carga]]</f>
        <v>1194.8369000000002</v>
      </c>
      <c r="L557" t="str">
        <f>Tabela23[[#This Row],[Mercado Estado]]&amp;Tabela23[[#This Row],[Estado Silo]]</f>
        <v>SCMT</v>
      </c>
    </row>
    <row r="558" spans="1:12" x14ac:dyDescent="0.25">
      <c r="A558" t="s">
        <v>151</v>
      </c>
      <c r="B558">
        <v>2</v>
      </c>
      <c r="C558">
        <v>971474.39999999991</v>
      </c>
      <c r="D558" t="s">
        <v>157</v>
      </c>
      <c r="E558" t="s">
        <v>77</v>
      </c>
      <c r="F558">
        <v>2403446</v>
      </c>
      <c r="G558">
        <v>2403.4459999999999</v>
      </c>
      <c r="H558" t="s">
        <v>5</v>
      </c>
      <c r="I558">
        <v>1.07</v>
      </c>
      <c r="J558">
        <v>1116.67</v>
      </c>
      <c r="K558" s="2">
        <f>Tabela23[[#This Row],[ICMS]]*Tabela23[[#This Row],[Valor Carga]]</f>
        <v>1194.8369000000002</v>
      </c>
      <c r="L558" t="str">
        <f>Tabela23[[#This Row],[Mercado Estado]]&amp;Tabela23[[#This Row],[Estado Silo]]</f>
        <v>SCMT</v>
      </c>
    </row>
    <row r="559" spans="1:12" x14ac:dyDescent="0.25">
      <c r="A559" t="s">
        <v>151</v>
      </c>
      <c r="B559">
        <v>2</v>
      </c>
      <c r="C559">
        <v>971474.39999999991</v>
      </c>
      <c r="D559" t="s">
        <v>157</v>
      </c>
      <c r="E559" t="s">
        <v>78</v>
      </c>
      <c r="F559">
        <v>2408988</v>
      </c>
      <c r="G559">
        <v>2408.9879999999998</v>
      </c>
      <c r="H559" t="s">
        <v>5</v>
      </c>
      <c r="I559">
        <v>1.07</v>
      </c>
      <c r="J559">
        <v>1116.67</v>
      </c>
      <c r="K559" s="2">
        <f>Tabela23[[#This Row],[ICMS]]*Tabela23[[#This Row],[Valor Carga]]</f>
        <v>1194.8369000000002</v>
      </c>
      <c r="L559" t="str">
        <f>Tabela23[[#This Row],[Mercado Estado]]&amp;Tabela23[[#This Row],[Estado Silo]]</f>
        <v>SCMT</v>
      </c>
    </row>
    <row r="560" spans="1:12" x14ac:dyDescent="0.25">
      <c r="A560" t="s">
        <v>151</v>
      </c>
      <c r="B560">
        <v>2</v>
      </c>
      <c r="C560">
        <v>971474.39999999991</v>
      </c>
      <c r="D560" t="s">
        <v>157</v>
      </c>
      <c r="E560" t="s">
        <v>79</v>
      </c>
      <c r="F560">
        <v>2448523</v>
      </c>
      <c r="G560">
        <v>2448.5230000000001</v>
      </c>
      <c r="H560" t="s">
        <v>5</v>
      </c>
      <c r="I560">
        <v>1.07</v>
      </c>
      <c r="J560">
        <v>1116.67</v>
      </c>
      <c r="K560" s="2">
        <f>Tabela23[[#This Row],[ICMS]]*Tabela23[[#This Row],[Valor Carga]]</f>
        <v>1194.8369000000002</v>
      </c>
      <c r="L560" t="str">
        <f>Tabela23[[#This Row],[Mercado Estado]]&amp;Tabela23[[#This Row],[Estado Silo]]</f>
        <v>SCMT</v>
      </c>
    </row>
    <row r="561" spans="1:12" x14ac:dyDescent="0.25">
      <c r="A561" t="s">
        <v>151</v>
      </c>
      <c r="B561">
        <v>2</v>
      </c>
      <c r="C561">
        <v>971474.39999999991</v>
      </c>
      <c r="D561" t="s">
        <v>157</v>
      </c>
      <c r="E561" t="s">
        <v>80</v>
      </c>
      <c r="F561">
        <v>2419093</v>
      </c>
      <c r="G561">
        <v>2419.0929999999998</v>
      </c>
      <c r="H561" t="s">
        <v>5</v>
      </c>
      <c r="I561">
        <v>1.07</v>
      </c>
      <c r="J561">
        <v>1116.67</v>
      </c>
      <c r="K561" s="2">
        <f>Tabela23[[#This Row],[ICMS]]*Tabela23[[#This Row],[Valor Carga]]</f>
        <v>1194.8369000000002</v>
      </c>
      <c r="L561" t="str">
        <f>Tabela23[[#This Row],[Mercado Estado]]&amp;Tabela23[[#This Row],[Estado Silo]]</f>
        <v>SCMT</v>
      </c>
    </row>
    <row r="562" spans="1:12" x14ac:dyDescent="0.25">
      <c r="A562" t="s">
        <v>151</v>
      </c>
      <c r="B562">
        <v>2</v>
      </c>
      <c r="C562">
        <v>971474.39999999991</v>
      </c>
      <c r="D562" t="s">
        <v>157</v>
      </c>
      <c r="E562" t="s">
        <v>81</v>
      </c>
      <c r="F562">
        <v>2454274</v>
      </c>
      <c r="G562">
        <v>2454.2739999999999</v>
      </c>
      <c r="H562" t="s">
        <v>5</v>
      </c>
      <c r="I562">
        <v>1.07</v>
      </c>
      <c r="J562">
        <v>1116.67</v>
      </c>
      <c r="K562" s="2">
        <f>Tabela23[[#This Row],[ICMS]]*Tabela23[[#This Row],[Valor Carga]]</f>
        <v>1194.8369000000002</v>
      </c>
      <c r="L562" t="str">
        <f>Tabela23[[#This Row],[Mercado Estado]]&amp;Tabela23[[#This Row],[Estado Silo]]</f>
        <v>SCMT</v>
      </c>
    </row>
    <row r="563" spans="1:12" x14ac:dyDescent="0.25">
      <c r="A563" t="s">
        <v>151</v>
      </c>
      <c r="B563">
        <v>2</v>
      </c>
      <c r="C563">
        <v>971474.39999999991</v>
      </c>
      <c r="D563" t="s">
        <v>157</v>
      </c>
      <c r="E563" t="s">
        <v>97</v>
      </c>
      <c r="F563">
        <v>1541025</v>
      </c>
      <c r="G563">
        <v>1541.0250000000001</v>
      </c>
      <c r="H563" t="s">
        <v>17</v>
      </c>
      <c r="I563">
        <v>1.1200000000000001</v>
      </c>
      <c r="J563">
        <v>1116.67</v>
      </c>
      <c r="K563" s="2">
        <f>Tabela23[[#This Row],[ICMS]]*Tabela23[[#This Row],[Valor Carga]]</f>
        <v>1250.6704000000002</v>
      </c>
      <c r="L563" t="str">
        <f>Tabela23[[#This Row],[Mercado Estado]]&amp;Tabela23[[#This Row],[Estado Silo]]</f>
        <v>SCMG</v>
      </c>
    </row>
    <row r="564" spans="1:12" x14ac:dyDescent="0.25">
      <c r="A564" t="s">
        <v>151</v>
      </c>
      <c r="B564">
        <v>2</v>
      </c>
      <c r="C564">
        <v>971474.39999999991</v>
      </c>
      <c r="D564" t="s">
        <v>157</v>
      </c>
      <c r="E564" t="s">
        <v>98</v>
      </c>
      <c r="F564">
        <v>1530919</v>
      </c>
      <c r="G564">
        <v>1530.9190000000001</v>
      </c>
      <c r="H564" t="s">
        <v>17</v>
      </c>
      <c r="I564">
        <v>1.1200000000000001</v>
      </c>
      <c r="J564">
        <v>1116.67</v>
      </c>
      <c r="K564" s="2">
        <f>Tabela23[[#This Row],[ICMS]]*Tabela23[[#This Row],[Valor Carga]]</f>
        <v>1250.6704000000002</v>
      </c>
      <c r="L564" t="str">
        <f>Tabela23[[#This Row],[Mercado Estado]]&amp;Tabela23[[#This Row],[Estado Silo]]</f>
        <v>SCMG</v>
      </c>
    </row>
    <row r="565" spans="1:12" x14ac:dyDescent="0.25">
      <c r="A565" t="s">
        <v>151</v>
      </c>
      <c r="B565">
        <v>2</v>
      </c>
      <c r="C565">
        <v>971474.39999999991</v>
      </c>
      <c r="D565" t="s">
        <v>157</v>
      </c>
      <c r="E565" t="s">
        <v>99</v>
      </c>
      <c r="F565">
        <v>1568563</v>
      </c>
      <c r="G565">
        <v>1568.5630000000001</v>
      </c>
      <c r="H565" t="s">
        <v>17</v>
      </c>
      <c r="I565">
        <v>1.1200000000000001</v>
      </c>
      <c r="J565">
        <v>1116.67</v>
      </c>
      <c r="K565" s="2">
        <f>Tabela23[[#This Row],[ICMS]]*Tabela23[[#This Row],[Valor Carga]]</f>
        <v>1250.6704000000002</v>
      </c>
      <c r="L565" t="str">
        <f>Tabela23[[#This Row],[Mercado Estado]]&amp;Tabela23[[#This Row],[Estado Silo]]</f>
        <v>SCMG</v>
      </c>
    </row>
    <row r="566" spans="1:12" x14ac:dyDescent="0.25">
      <c r="A566" t="s">
        <v>151</v>
      </c>
      <c r="B566">
        <v>2</v>
      </c>
      <c r="C566">
        <v>971474.39999999991</v>
      </c>
      <c r="D566" t="s">
        <v>157</v>
      </c>
      <c r="E566" t="s">
        <v>88</v>
      </c>
      <c r="F566">
        <v>1643087</v>
      </c>
      <c r="G566">
        <v>1643.087</v>
      </c>
      <c r="H566" t="s">
        <v>11</v>
      </c>
      <c r="I566">
        <v>1.07</v>
      </c>
      <c r="J566">
        <v>1116.67</v>
      </c>
      <c r="K566" s="2">
        <f>Tabela23[[#This Row],[ICMS]]*Tabela23[[#This Row],[Valor Carga]]</f>
        <v>1194.8369000000002</v>
      </c>
      <c r="L566" t="str">
        <f>Tabela23[[#This Row],[Mercado Estado]]&amp;Tabela23[[#This Row],[Estado Silo]]</f>
        <v>SCGO</v>
      </c>
    </row>
    <row r="567" spans="1:12" x14ac:dyDescent="0.25">
      <c r="A567" t="s">
        <v>151</v>
      </c>
      <c r="B567">
        <v>2</v>
      </c>
      <c r="C567">
        <v>971474.39999999991</v>
      </c>
      <c r="D567" t="s">
        <v>157</v>
      </c>
      <c r="E567" t="s">
        <v>89</v>
      </c>
      <c r="F567">
        <v>1642518</v>
      </c>
      <c r="G567">
        <v>1642.518</v>
      </c>
      <c r="H567" t="s">
        <v>11</v>
      </c>
      <c r="I567">
        <v>1.07</v>
      </c>
      <c r="J567">
        <v>1116.67</v>
      </c>
      <c r="K567" s="2">
        <f>Tabela23[[#This Row],[ICMS]]*Tabela23[[#This Row],[Valor Carga]]</f>
        <v>1194.8369000000002</v>
      </c>
      <c r="L567" t="str">
        <f>Tabela23[[#This Row],[Mercado Estado]]&amp;Tabela23[[#This Row],[Estado Silo]]</f>
        <v>SCGO</v>
      </c>
    </row>
    <row r="568" spans="1:12" x14ac:dyDescent="0.25">
      <c r="A568" t="s">
        <v>151</v>
      </c>
      <c r="B568">
        <v>2</v>
      </c>
      <c r="C568">
        <v>971474.39999999991</v>
      </c>
      <c r="D568" t="s">
        <v>157</v>
      </c>
      <c r="E568" t="s">
        <v>90</v>
      </c>
      <c r="F568">
        <v>1738912</v>
      </c>
      <c r="G568">
        <v>1738.912</v>
      </c>
      <c r="H568" t="s">
        <v>11</v>
      </c>
      <c r="I568">
        <v>1.07</v>
      </c>
      <c r="J568">
        <v>1116.67</v>
      </c>
      <c r="K568" s="2">
        <f>Tabela23[[#This Row],[ICMS]]*Tabela23[[#This Row],[Valor Carga]]</f>
        <v>1194.8369000000002</v>
      </c>
      <c r="L568" t="str">
        <f>Tabela23[[#This Row],[Mercado Estado]]&amp;Tabela23[[#This Row],[Estado Silo]]</f>
        <v>SCGO</v>
      </c>
    </row>
    <row r="569" spans="1:12" x14ac:dyDescent="0.25">
      <c r="A569" t="s">
        <v>151</v>
      </c>
      <c r="B569">
        <v>2</v>
      </c>
      <c r="C569">
        <v>971474.39999999991</v>
      </c>
      <c r="D569" t="s">
        <v>157</v>
      </c>
      <c r="E569" t="s">
        <v>82</v>
      </c>
      <c r="F569">
        <v>2539260</v>
      </c>
      <c r="G569">
        <v>2539.2600000000002</v>
      </c>
      <c r="H569" t="s">
        <v>5</v>
      </c>
      <c r="I569">
        <v>1.07</v>
      </c>
      <c r="J569">
        <v>1116.67</v>
      </c>
      <c r="K569" s="2">
        <f>Tabela23[[#This Row],[ICMS]]*Tabela23[[#This Row],[Valor Carga]]</f>
        <v>1194.8369000000002</v>
      </c>
      <c r="L569" t="str">
        <f>Tabela23[[#This Row],[Mercado Estado]]&amp;Tabela23[[#This Row],[Estado Silo]]</f>
        <v>SCMT</v>
      </c>
    </row>
    <row r="570" spans="1:12" x14ac:dyDescent="0.25">
      <c r="A570" t="s">
        <v>151</v>
      </c>
      <c r="B570">
        <v>2</v>
      </c>
      <c r="C570">
        <v>971474.39999999991</v>
      </c>
      <c r="D570" t="s">
        <v>157</v>
      </c>
      <c r="E570" t="s">
        <v>83</v>
      </c>
      <c r="F570">
        <v>2510801</v>
      </c>
      <c r="G570">
        <v>2510.8009999999999</v>
      </c>
      <c r="H570" t="s">
        <v>5</v>
      </c>
      <c r="I570">
        <v>1.07</v>
      </c>
      <c r="J570">
        <v>1116.67</v>
      </c>
      <c r="K570" s="2">
        <f>Tabela23[[#This Row],[ICMS]]*Tabela23[[#This Row],[Valor Carga]]</f>
        <v>1194.8369000000002</v>
      </c>
      <c r="L570" t="str">
        <f>Tabela23[[#This Row],[Mercado Estado]]&amp;Tabela23[[#This Row],[Estado Silo]]</f>
        <v>SCMT</v>
      </c>
    </row>
    <row r="571" spans="1:12" x14ac:dyDescent="0.25">
      <c r="A571" t="s">
        <v>151</v>
      </c>
      <c r="B571">
        <v>2</v>
      </c>
      <c r="C571">
        <v>971474.39999999991</v>
      </c>
      <c r="D571" t="s">
        <v>157</v>
      </c>
      <c r="E571" t="s">
        <v>84</v>
      </c>
      <c r="F571">
        <v>2540946</v>
      </c>
      <c r="G571">
        <v>2540.9459999999999</v>
      </c>
      <c r="H571" t="s">
        <v>5</v>
      </c>
      <c r="I571">
        <v>1.07</v>
      </c>
      <c r="J571">
        <v>1116.67</v>
      </c>
      <c r="K571" s="2">
        <f>Tabela23[[#This Row],[ICMS]]*Tabela23[[#This Row],[Valor Carga]]</f>
        <v>1194.8369000000002</v>
      </c>
      <c r="L571" t="str">
        <f>Tabela23[[#This Row],[Mercado Estado]]&amp;Tabela23[[#This Row],[Estado Silo]]</f>
        <v>SCMT</v>
      </c>
    </row>
    <row r="572" spans="1:12" x14ac:dyDescent="0.25">
      <c r="A572" t="s">
        <v>151</v>
      </c>
      <c r="B572">
        <v>2</v>
      </c>
      <c r="C572">
        <v>971474.39999999991</v>
      </c>
      <c r="D572" t="s">
        <v>157</v>
      </c>
      <c r="E572" t="s">
        <v>106</v>
      </c>
      <c r="F572">
        <v>857329</v>
      </c>
      <c r="G572">
        <v>857.32899999999995</v>
      </c>
      <c r="H572" t="s">
        <v>20</v>
      </c>
      <c r="I572">
        <v>1.1200000000000001</v>
      </c>
      <c r="J572">
        <v>1116.67</v>
      </c>
      <c r="K572" s="2">
        <f>Tabela23[[#This Row],[ICMS]]*Tabela23[[#This Row],[Valor Carga]]</f>
        <v>1250.6704000000002</v>
      </c>
      <c r="L572" t="str">
        <f>Tabela23[[#This Row],[Mercado Estado]]&amp;Tabela23[[#This Row],[Estado Silo]]</f>
        <v>SCPR</v>
      </c>
    </row>
    <row r="573" spans="1:12" x14ac:dyDescent="0.25">
      <c r="A573" t="s">
        <v>151</v>
      </c>
      <c r="B573">
        <v>2</v>
      </c>
      <c r="C573">
        <v>971474.39999999991</v>
      </c>
      <c r="D573" t="s">
        <v>157</v>
      </c>
      <c r="E573" t="s">
        <v>107</v>
      </c>
      <c r="F573">
        <v>862807</v>
      </c>
      <c r="G573">
        <v>862.80700000000002</v>
      </c>
      <c r="H573" t="s">
        <v>20</v>
      </c>
      <c r="I573">
        <v>1.1200000000000001</v>
      </c>
      <c r="J573">
        <v>1116.67</v>
      </c>
      <c r="K573" s="2">
        <f>Tabela23[[#This Row],[ICMS]]*Tabela23[[#This Row],[Valor Carga]]</f>
        <v>1250.6704000000002</v>
      </c>
      <c r="L573" t="str">
        <f>Tabela23[[#This Row],[Mercado Estado]]&amp;Tabela23[[#This Row],[Estado Silo]]</f>
        <v>SCPR</v>
      </c>
    </row>
    <row r="574" spans="1:12" x14ac:dyDescent="0.25">
      <c r="A574" t="s">
        <v>151</v>
      </c>
      <c r="B574">
        <v>2</v>
      </c>
      <c r="C574">
        <v>971474.39999999991</v>
      </c>
      <c r="D574" t="s">
        <v>157</v>
      </c>
      <c r="E574" t="s">
        <v>108</v>
      </c>
      <c r="F574">
        <v>868713</v>
      </c>
      <c r="G574">
        <v>868.71299999999997</v>
      </c>
      <c r="H574" t="s">
        <v>20</v>
      </c>
      <c r="I574">
        <v>1.1200000000000001</v>
      </c>
      <c r="J574">
        <v>1116.67</v>
      </c>
      <c r="K574" s="2">
        <f>Tabela23[[#This Row],[ICMS]]*Tabela23[[#This Row],[Valor Carga]]</f>
        <v>1250.6704000000002</v>
      </c>
      <c r="L574" t="str">
        <f>Tabela23[[#This Row],[Mercado Estado]]&amp;Tabela23[[#This Row],[Estado Silo]]</f>
        <v>SCPR</v>
      </c>
    </row>
    <row r="575" spans="1:12" x14ac:dyDescent="0.25">
      <c r="A575" t="s">
        <v>151</v>
      </c>
      <c r="B575">
        <v>2</v>
      </c>
      <c r="C575">
        <v>971474.39999999991</v>
      </c>
      <c r="D575" t="s">
        <v>157</v>
      </c>
      <c r="E575" t="s">
        <v>100</v>
      </c>
      <c r="F575">
        <v>1446199</v>
      </c>
      <c r="G575">
        <v>1446.1990000000001</v>
      </c>
      <c r="H575" t="s">
        <v>17</v>
      </c>
      <c r="I575">
        <v>1.1200000000000001</v>
      </c>
      <c r="J575">
        <v>1116.67</v>
      </c>
      <c r="K575" s="2">
        <f>Tabela23[[#This Row],[ICMS]]*Tabela23[[#This Row],[Valor Carga]]</f>
        <v>1250.6704000000002</v>
      </c>
      <c r="L575" t="str">
        <f>Tabela23[[#This Row],[Mercado Estado]]&amp;Tabela23[[#This Row],[Estado Silo]]</f>
        <v>SCMG</v>
      </c>
    </row>
    <row r="576" spans="1:12" x14ac:dyDescent="0.25">
      <c r="A576" t="s">
        <v>151</v>
      </c>
      <c r="B576">
        <v>2</v>
      </c>
      <c r="C576">
        <v>971474.39999999991</v>
      </c>
      <c r="D576" t="s">
        <v>157</v>
      </c>
      <c r="E576" t="s">
        <v>101</v>
      </c>
      <c r="F576">
        <v>1445785</v>
      </c>
      <c r="G576">
        <v>1445.7850000000001</v>
      </c>
      <c r="H576" t="s">
        <v>17</v>
      </c>
      <c r="I576">
        <v>1.1200000000000001</v>
      </c>
      <c r="J576">
        <v>1116.67</v>
      </c>
      <c r="K576" s="2">
        <f>Tabela23[[#This Row],[ICMS]]*Tabela23[[#This Row],[Valor Carga]]</f>
        <v>1250.6704000000002</v>
      </c>
      <c r="L576" t="str">
        <f>Tabela23[[#This Row],[Mercado Estado]]&amp;Tabela23[[#This Row],[Estado Silo]]</f>
        <v>SCMG</v>
      </c>
    </row>
    <row r="577" spans="1:12" x14ac:dyDescent="0.25">
      <c r="A577" t="s">
        <v>151</v>
      </c>
      <c r="B577">
        <v>2</v>
      </c>
      <c r="C577">
        <v>971474.39999999991</v>
      </c>
      <c r="D577" t="s">
        <v>157</v>
      </c>
      <c r="E577" t="s">
        <v>102</v>
      </c>
      <c r="F577">
        <v>1445046</v>
      </c>
      <c r="G577">
        <v>1445.046</v>
      </c>
      <c r="H577" t="s">
        <v>17</v>
      </c>
      <c r="I577">
        <v>1.1200000000000001</v>
      </c>
      <c r="J577">
        <v>1116.67</v>
      </c>
      <c r="K577" s="2">
        <f>Tabela23[[#This Row],[ICMS]]*Tabela23[[#This Row],[Valor Carga]]</f>
        <v>1250.6704000000002</v>
      </c>
      <c r="L577" t="str">
        <f>Tabela23[[#This Row],[Mercado Estado]]&amp;Tabela23[[#This Row],[Estado Silo]]</f>
        <v>SCMG</v>
      </c>
    </row>
    <row r="578" spans="1:12" x14ac:dyDescent="0.25">
      <c r="A578" t="s">
        <v>71</v>
      </c>
      <c r="B578">
        <v>2</v>
      </c>
      <c r="C578">
        <v>1269829.2</v>
      </c>
      <c r="D578" t="s">
        <v>137</v>
      </c>
      <c r="E578" t="s">
        <v>73</v>
      </c>
      <c r="F578">
        <v>1846993</v>
      </c>
      <c r="G578">
        <v>1846.9929999999999</v>
      </c>
      <c r="H578" t="s">
        <v>5</v>
      </c>
      <c r="I578">
        <v>1.07</v>
      </c>
      <c r="J578">
        <v>1116.67</v>
      </c>
      <c r="K578" s="2">
        <f>Tabela23[[#This Row],[ICMS]]*Tabela23[[#This Row],[Valor Carga]]</f>
        <v>1194.8369000000002</v>
      </c>
      <c r="L578" t="str">
        <f>Tabela23[[#This Row],[Mercado Estado]]&amp;Tabela23[[#This Row],[Estado Silo]]</f>
        <v>SPMT</v>
      </c>
    </row>
    <row r="579" spans="1:12" x14ac:dyDescent="0.25">
      <c r="A579" t="s">
        <v>71</v>
      </c>
      <c r="B579">
        <v>2</v>
      </c>
      <c r="C579">
        <v>1269829.2</v>
      </c>
      <c r="D579" t="s">
        <v>137</v>
      </c>
      <c r="E579" t="s">
        <v>74</v>
      </c>
      <c r="F579">
        <v>1921546</v>
      </c>
      <c r="G579">
        <v>1921.546</v>
      </c>
      <c r="H579" t="s">
        <v>5</v>
      </c>
      <c r="I579">
        <v>1.07</v>
      </c>
      <c r="J579">
        <v>1116.67</v>
      </c>
      <c r="K579" s="2">
        <f>Tabela23[[#This Row],[ICMS]]*Tabela23[[#This Row],[Valor Carga]]</f>
        <v>1194.8369000000002</v>
      </c>
      <c r="L579" t="str">
        <f>Tabela23[[#This Row],[Mercado Estado]]&amp;Tabela23[[#This Row],[Estado Silo]]</f>
        <v>SPMT</v>
      </c>
    </row>
    <row r="580" spans="1:12" x14ac:dyDescent="0.25">
      <c r="A580" t="s">
        <v>71</v>
      </c>
      <c r="B580">
        <v>2</v>
      </c>
      <c r="C580">
        <v>1269829.2</v>
      </c>
      <c r="D580" t="s">
        <v>137</v>
      </c>
      <c r="E580" t="s">
        <v>75</v>
      </c>
      <c r="F580">
        <v>1846814</v>
      </c>
      <c r="G580">
        <v>1846.8140000000001</v>
      </c>
      <c r="H580" t="s">
        <v>5</v>
      </c>
      <c r="I580">
        <v>1.07</v>
      </c>
      <c r="J580">
        <v>1116.67</v>
      </c>
      <c r="K580" s="2">
        <f>Tabela23[[#This Row],[ICMS]]*Tabela23[[#This Row],[Valor Carga]]</f>
        <v>1194.8369000000002</v>
      </c>
      <c r="L580" t="str">
        <f>Tabela23[[#This Row],[Mercado Estado]]&amp;Tabela23[[#This Row],[Estado Silo]]</f>
        <v>SPMT</v>
      </c>
    </row>
    <row r="581" spans="1:12" x14ac:dyDescent="0.25">
      <c r="A581" t="s">
        <v>71</v>
      </c>
      <c r="B581">
        <v>2</v>
      </c>
      <c r="C581">
        <v>1269829.2</v>
      </c>
      <c r="D581" t="s">
        <v>137</v>
      </c>
      <c r="E581" t="s">
        <v>103</v>
      </c>
      <c r="F581">
        <v>924572</v>
      </c>
      <c r="G581">
        <v>924.572</v>
      </c>
      <c r="H581" t="s">
        <v>20</v>
      </c>
      <c r="I581">
        <v>1.1200000000000001</v>
      </c>
      <c r="J581">
        <v>1116.67</v>
      </c>
      <c r="K581" s="2">
        <f>Tabela23[[#This Row],[ICMS]]*Tabela23[[#This Row],[Valor Carga]]</f>
        <v>1250.6704000000002</v>
      </c>
      <c r="L581" t="str">
        <f>Tabela23[[#This Row],[Mercado Estado]]&amp;Tabela23[[#This Row],[Estado Silo]]</f>
        <v>SPPR</v>
      </c>
    </row>
    <row r="582" spans="1:12" x14ac:dyDescent="0.25">
      <c r="A582" t="s">
        <v>71</v>
      </c>
      <c r="B582">
        <v>2</v>
      </c>
      <c r="C582">
        <v>1269829.2</v>
      </c>
      <c r="D582" t="s">
        <v>137</v>
      </c>
      <c r="E582" t="s">
        <v>104</v>
      </c>
      <c r="F582">
        <v>923162</v>
      </c>
      <c r="G582">
        <v>923.16200000000003</v>
      </c>
      <c r="H582" t="s">
        <v>20</v>
      </c>
      <c r="I582">
        <v>1.1200000000000001</v>
      </c>
      <c r="J582">
        <v>1116.67</v>
      </c>
      <c r="K582" s="2">
        <f>Tabela23[[#This Row],[ICMS]]*Tabela23[[#This Row],[Valor Carga]]</f>
        <v>1250.6704000000002</v>
      </c>
      <c r="L582" t="str">
        <f>Tabela23[[#This Row],[Mercado Estado]]&amp;Tabela23[[#This Row],[Estado Silo]]</f>
        <v>SPPR</v>
      </c>
    </row>
    <row r="583" spans="1:12" x14ac:dyDescent="0.25">
      <c r="A583" t="s">
        <v>71</v>
      </c>
      <c r="B583">
        <v>2</v>
      </c>
      <c r="C583">
        <v>1269829.2</v>
      </c>
      <c r="D583" t="s">
        <v>137</v>
      </c>
      <c r="E583" t="s">
        <v>105</v>
      </c>
      <c r="F583">
        <v>920896</v>
      </c>
      <c r="G583">
        <v>920.89599999999996</v>
      </c>
      <c r="H583" t="s">
        <v>20</v>
      </c>
      <c r="I583">
        <v>1.1200000000000001</v>
      </c>
      <c r="J583">
        <v>1116.67</v>
      </c>
      <c r="K583" s="2">
        <f>Tabela23[[#This Row],[ICMS]]*Tabela23[[#This Row],[Valor Carga]]</f>
        <v>1250.6704000000002</v>
      </c>
      <c r="L583" t="str">
        <f>Tabela23[[#This Row],[Mercado Estado]]&amp;Tabela23[[#This Row],[Estado Silo]]</f>
        <v>SPPR</v>
      </c>
    </row>
    <row r="584" spans="1:12" x14ac:dyDescent="0.25">
      <c r="A584" t="s">
        <v>71</v>
      </c>
      <c r="B584">
        <v>2</v>
      </c>
      <c r="C584">
        <v>1269829.2</v>
      </c>
      <c r="D584" t="s">
        <v>137</v>
      </c>
      <c r="E584" t="s">
        <v>91</v>
      </c>
      <c r="F584">
        <v>1011787</v>
      </c>
      <c r="G584">
        <v>1011.787</v>
      </c>
      <c r="H584" t="s">
        <v>14</v>
      </c>
      <c r="I584">
        <v>1.07</v>
      </c>
      <c r="J584">
        <v>1116.67</v>
      </c>
      <c r="K584" s="2">
        <f>Tabela23[[#This Row],[ICMS]]*Tabela23[[#This Row],[Valor Carga]]</f>
        <v>1194.8369000000002</v>
      </c>
      <c r="L584" t="str">
        <f>Tabela23[[#This Row],[Mercado Estado]]&amp;Tabela23[[#This Row],[Estado Silo]]</f>
        <v>SPMS</v>
      </c>
    </row>
    <row r="585" spans="1:12" x14ac:dyDescent="0.25">
      <c r="A585" t="s">
        <v>71</v>
      </c>
      <c r="B585">
        <v>2</v>
      </c>
      <c r="C585">
        <v>1269829.2</v>
      </c>
      <c r="D585" t="s">
        <v>137</v>
      </c>
      <c r="E585" t="s">
        <v>92</v>
      </c>
      <c r="F585">
        <v>989019</v>
      </c>
      <c r="G585">
        <v>989.01900000000001</v>
      </c>
      <c r="H585" t="s">
        <v>14</v>
      </c>
      <c r="I585">
        <v>1.07</v>
      </c>
      <c r="J585">
        <v>1116.67</v>
      </c>
      <c r="K585" s="2">
        <f>Tabela23[[#This Row],[ICMS]]*Tabela23[[#This Row],[Valor Carga]]</f>
        <v>1194.8369000000002</v>
      </c>
      <c r="L585" t="str">
        <f>Tabela23[[#This Row],[Mercado Estado]]&amp;Tabela23[[#This Row],[Estado Silo]]</f>
        <v>SPMS</v>
      </c>
    </row>
    <row r="586" spans="1:12" x14ac:dyDescent="0.25">
      <c r="A586" t="s">
        <v>71</v>
      </c>
      <c r="B586">
        <v>2</v>
      </c>
      <c r="C586">
        <v>1269829.2</v>
      </c>
      <c r="D586" t="s">
        <v>137</v>
      </c>
      <c r="E586" t="s">
        <v>93</v>
      </c>
      <c r="F586">
        <v>1005935</v>
      </c>
      <c r="G586">
        <v>1005.9349999999999</v>
      </c>
      <c r="H586" t="s">
        <v>14</v>
      </c>
      <c r="I586">
        <v>1.07</v>
      </c>
      <c r="J586">
        <v>1116.67</v>
      </c>
      <c r="K586" s="2">
        <f>Tabela23[[#This Row],[ICMS]]*Tabela23[[#This Row],[Valor Carga]]</f>
        <v>1194.8369000000002</v>
      </c>
      <c r="L586" t="str">
        <f>Tabela23[[#This Row],[Mercado Estado]]&amp;Tabela23[[#This Row],[Estado Silo]]</f>
        <v>SPMS</v>
      </c>
    </row>
    <row r="587" spans="1:12" x14ac:dyDescent="0.25">
      <c r="A587" t="s">
        <v>71</v>
      </c>
      <c r="B587">
        <v>2</v>
      </c>
      <c r="C587">
        <v>1269829.2</v>
      </c>
      <c r="D587" t="s">
        <v>137</v>
      </c>
      <c r="E587" t="s">
        <v>85</v>
      </c>
      <c r="F587">
        <v>954027</v>
      </c>
      <c r="G587">
        <v>954.02700000000004</v>
      </c>
      <c r="H587" t="s">
        <v>11</v>
      </c>
      <c r="I587">
        <v>1.07</v>
      </c>
      <c r="J587">
        <v>1116.67</v>
      </c>
      <c r="K587" s="2">
        <f>Tabela23[[#This Row],[ICMS]]*Tabela23[[#This Row],[Valor Carga]]</f>
        <v>1194.8369000000002</v>
      </c>
      <c r="L587" t="str">
        <f>Tabela23[[#This Row],[Mercado Estado]]&amp;Tabela23[[#This Row],[Estado Silo]]</f>
        <v>SPGO</v>
      </c>
    </row>
    <row r="588" spans="1:12" x14ac:dyDescent="0.25">
      <c r="A588" t="s">
        <v>71</v>
      </c>
      <c r="B588">
        <v>2</v>
      </c>
      <c r="C588">
        <v>1269829.2</v>
      </c>
      <c r="D588" t="s">
        <v>137</v>
      </c>
      <c r="E588" t="s">
        <v>86</v>
      </c>
      <c r="F588">
        <v>953608</v>
      </c>
      <c r="G588">
        <v>953.60799999999995</v>
      </c>
      <c r="H588" t="s">
        <v>11</v>
      </c>
      <c r="I588">
        <v>1.07</v>
      </c>
      <c r="J588">
        <v>1116.67</v>
      </c>
      <c r="K588" s="2">
        <f>Tabela23[[#This Row],[ICMS]]*Tabela23[[#This Row],[Valor Carga]]</f>
        <v>1194.8369000000002</v>
      </c>
      <c r="L588" t="str">
        <f>Tabela23[[#This Row],[Mercado Estado]]&amp;Tabela23[[#This Row],[Estado Silo]]</f>
        <v>SPGO</v>
      </c>
    </row>
    <row r="589" spans="1:12" x14ac:dyDescent="0.25">
      <c r="A589" t="s">
        <v>71</v>
      </c>
      <c r="B589">
        <v>2</v>
      </c>
      <c r="C589">
        <v>1269829.2</v>
      </c>
      <c r="D589" t="s">
        <v>137</v>
      </c>
      <c r="E589" t="s">
        <v>87</v>
      </c>
      <c r="F589">
        <v>950649</v>
      </c>
      <c r="G589">
        <v>950.649</v>
      </c>
      <c r="H589" t="s">
        <v>11</v>
      </c>
      <c r="I589">
        <v>1.07</v>
      </c>
      <c r="J589">
        <v>1116.67</v>
      </c>
      <c r="K589" s="2">
        <f>Tabela23[[#This Row],[ICMS]]*Tabela23[[#This Row],[Valor Carga]]</f>
        <v>1194.8369000000002</v>
      </c>
      <c r="L589" t="str">
        <f>Tabela23[[#This Row],[Mercado Estado]]&amp;Tabela23[[#This Row],[Estado Silo]]</f>
        <v>SPGO</v>
      </c>
    </row>
    <row r="590" spans="1:12" x14ac:dyDescent="0.25">
      <c r="A590" t="s">
        <v>71</v>
      </c>
      <c r="B590">
        <v>2</v>
      </c>
      <c r="C590">
        <v>1269829.2</v>
      </c>
      <c r="D590" t="s">
        <v>137</v>
      </c>
      <c r="E590" t="s">
        <v>94</v>
      </c>
      <c r="F590">
        <v>1021335</v>
      </c>
      <c r="G590">
        <v>1021.335</v>
      </c>
      <c r="H590" t="s">
        <v>14</v>
      </c>
      <c r="I590">
        <v>1.07</v>
      </c>
      <c r="J590">
        <v>1116.67</v>
      </c>
      <c r="K590" s="2">
        <f>Tabela23[[#This Row],[ICMS]]*Tabela23[[#This Row],[Valor Carga]]</f>
        <v>1194.8369000000002</v>
      </c>
      <c r="L590" t="str">
        <f>Tabela23[[#This Row],[Mercado Estado]]&amp;Tabela23[[#This Row],[Estado Silo]]</f>
        <v>SPMS</v>
      </c>
    </row>
    <row r="591" spans="1:12" x14ac:dyDescent="0.25">
      <c r="A591" t="s">
        <v>71</v>
      </c>
      <c r="B591">
        <v>2</v>
      </c>
      <c r="C591">
        <v>1269829.2</v>
      </c>
      <c r="D591" t="s">
        <v>137</v>
      </c>
      <c r="E591" t="s">
        <v>95</v>
      </c>
      <c r="F591">
        <v>1038627</v>
      </c>
      <c r="G591">
        <v>1038.627</v>
      </c>
      <c r="H591" t="s">
        <v>14</v>
      </c>
      <c r="I591">
        <v>1.07</v>
      </c>
      <c r="J591">
        <v>1116.67</v>
      </c>
      <c r="K591" s="2">
        <f>Tabela23[[#This Row],[ICMS]]*Tabela23[[#This Row],[Valor Carga]]</f>
        <v>1194.8369000000002</v>
      </c>
      <c r="L591" t="str">
        <f>Tabela23[[#This Row],[Mercado Estado]]&amp;Tabela23[[#This Row],[Estado Silo]]</f>
        <v>SPMS</v>
      </c>
    </row>
    <row r="592" spans="1:12" x14ac:dyDescent="0.25">
      <c r="A592" t="s">
        <v>71</v>
      </c>
      <c r="B592">
        <v>2</v>
      </c>
      <c r="C592">
        <v>1269829.2</v>
      </c>
      <c r="D592" t="s">
        <v>137</v>
      </c>
      <c r="E592" t="s">
        <v>96</v>
      </c>
      <c r="F592">
        <v>1011260</v>
      </c>
      <c r="G592">
        <v>1011.26</v>
      </c>
      <c r="H592" t="s">
        <v>14</v>
      </c>
      <c r="I592">
        <v>1.07</v>
      </c>
      <c r="J592">
        <v>1116.67</v>
      </c>
      <c r="K592" s="2">
        <f>Tabela23[[#This Row],[ICMS]]*Tabela23[[#This Row],[Valor Carga]]</f>
        <v>1194.8369000000002</v>
      </c>
      <c r="L592" t="str">
        <f>Tabela23[[#This Row],[Mercado Estado]]&amp;Tabela23[[#This Row],[Estado Silo]]</f>
        <v>SPMS</v>
      </c>
    </row>
    <row r="593" spans="1:12" x14ac:dyDescent="0.25">
      <c r="A593" t="s">
        <v>71</v>
      </c>
      <c r="B593">
        <v>2</v>
      </c>
      <c r="C593">
        <v>1269829.2</v>
      </c>
      <c r="D593" t="s">
        <v>137</v>
      </c>
      <c r="E593" t="s">
        <v>76</v>
      </c>
      <c r="F593">
        <v>1778497</v>
      </c>
      <c r="G593">
        <v>1778.4970000000001</v>
      </c>
      <c r="H593" t="s">
        <v>5</v>
      </c>
      <c r="I593">
        <v>1.07</v>
      </c>
      <c r="J593">
        <v>1116.67</v>
      </c>
      <c r="K593" s="2">
        <f>Tabela23[[#This Row],[ICMS]]*Tabela23[[#This Row],[Valor Carga]]</f>
        <v>1194.8369000000002</v>
      </c>
      <c r="L593" t="str">
        <f>Tabela23[[#This Row],[Mercado Estado]]&amp;Tabela23[[#This Row],[Estado Silo]]</f>
        <v>SPMT</v>
      </c>
    </row>
    <row r="594" spans="1:12" x14ac:dyDescent="0.25">
      <c r="A594" t="s">
        <v>71</v>
      </c>
      <c r="B594">
        <v>2</v>
      </c>
      <c r="C594">
        <v>1269829.2</v>
      </c>
      <c r="D594" t="s">
        <v>137</v>
      </c>
      <c r="E594" t="s">
        <v>77</v>
      </c>
      <c r="F594">
        <v>1780487</v>
      </c>
      <c r="G594">
        <v>1780.4870000000001</v>
      </c>
      <c r="H594" t="s">
        <v>5</v>
      </c>
      <c r="I594">
        <v>1.07</v>
      </c>
      <c r="J594">
        <v>1116.67</v>
      </c>
      <c r="K594" s="2">
        <f>Tabela23[[#This Row],[ICMS]]*Tabela23[[#This Row],[Valor Carga]]</f>
        <v>1194.8369000000002</v>
      </c>
      <c r="L594" t="str">
        <f>Tabela23[[#This Row],[Mercado Estado]]&amp;Tabela23[[#This Row],[Estado Silo]]</f>
        <v>SPMT</v>
      </c>
    </row>
    <row r="595" spans="1:12" x14ac:dyDescent="0.25">
      <c r="A595" t="s">
        <v>71</v>
      </c>
      <c r="B595">
        <v>2</v>
      </c>
      <c r="C595">
        <v>1269829.2</v>
      </c>
      <c r="D595" t="s">
        <v>137</v>
      </c>
      <c r="E595" t="s">
        <v>78</v>
      </c>
      <c r="F595">
        <v>1786030</v>
      </c>
      <c r="G595">
        <v>1786.03</v>
      </c>
      <c r="H595" t="s">
        <v>5</v>
      </c>
      <c r="I595">
        <v>1.07</v>
      </c>
      <c r="J595">
        <v>1116.67</v>
      </c>
      <c r="K595" s="2">
        <f>Tabela23[[#This Row],[ICMS]]*Tabela23[[#This Row],[Valor Carga]]</f>
        <v>1194.8369000000002</v>
      </c>
      <c r="L595" t="str">
        <f>Tabela23[[#This Row],[Mercado Estado]]&amp;Tabela23[[#This Row],[Estado Silo]]</f>
        <v>SPMT</v>
      </c>
    </row>
    <row r="596" spans="1:12" x14ac:dyDescent="0.25">
      <c r="A596" t="s">
        <v>71</v>
      </c>
      <c r="B596">
        <v>2</v>
      </c>
      <c r="C596">
        <v>1269829.2</v>
      </c>
      <c r="D596" t="s">
        <v>137</v>
      </c>
      <c r="E596" t="s">
        <v>79</v>
      </c>
      <c r="F596">
        <v>1825565</v>
      </c>
      <c r="G596">
        <v>1825.5650000000001</v>
      </c>
      <c r="H596" t="s">
        <v>5</v>
      </c>
      <c r="I596">
        <v>1.07</v>
      </c>
      <c r="J596">
        <v>1116.67</v>
      </c>
      <c r="K596" s="2">
        <f>Tabela23[[#This Row],[ICMS]]*Tabela23[[#This Row],[Valor Carga]]</f>
        <v>1194.8369000000002</v>
      </c>
      <c r="L596" t="str">
        <f>Tabela23[[#This Row],[Mercado Estado]]&amp;Tabela23[[#This Row],[Estado Silo]]</f>
        <v>SPMT</v>
      </c>
    </row>
    <row r="597" spans="1:12" x14ac:dyDescent="0.25">
      <c r="A597" t="s">
        <v>71</v>
      </c>
      <c r="B597">
        <v>2</v>
      </c>
      <c r="C597">
        <v>1269829.2</v>
      </c>
      <c r="D597" t="s">
        <v>137</v>
      </c>
      <c r="E597" t="s">
        <v>80</v>
      </c>
      <c r="F597">
        <v>1796135</v>
      </c>
      <c r="G597">
        <v>1796.135</v>
      </c>
      <c r="H597" t="s">
        <v>5</v>
      </c>
      <c r="I597">
        <v>1.07</v>
      </c>
      <c r="J597">
        <v>1116.67</v>
      </c>
      <c r="K597" s="2">
        <f>Tabela23[[#This Row],[ICMS]]*Tabela23[[#This Row],[Valor Carga]]</f>
        <v>1194.8369000000002</v>
      </c>
      <c r="L597" t="str">
        <f>Tabela23[[#This Row],[Mercado Estado]]&amp;Tabela23[[#This Row],[Estado Silo]]</f>
        <v>SPMT</v>
      </c>
    </row>
    <row r="598" spans="1:12" x14ac:dyDescent="0.25">
      <c r="A598" t="s">
        <v>71</v>
      </c>
      <c r="B598">
        <v>2</v>
      </c>
      <c r="C598">
        <v>1269829.2</v>
      </c>
      <c r="D598" t="s">
        <v>137</v>
      </c>
      <c r="E598" t="s">
        <v>81</v>
      </c>
      <c r="F598">
        <v>1892358</v>
      </c>
      <c r="G598">
        <v>1892.3579999999999</v>
      </c>
      <c r="H598" t="s">
        <v>5</v>
      </c>
      <c r="I598">
        <v>1.07</v>
      </c>
      <c r="J598">
        <v>1116.67</v>
      </c>
      <c r="K598" s="2">
        <f>Tabela23[[#This Row],[ICMS]]*Tabela23[[#This Row],[Valor Carga]]</f>
        <v>1194.8369000000002</v>
      </c>
      <c r="L598" t="str">
        <f>Tabela23[[#This Row],[Mercado Estado]]&amp;Tabela23[[#This Row],[Estado Silo]]</f>
        <v>SPMT</v>
      </c>
    </row>
    <row r="599" spans="1:12" x14ac:dyDescent="0.25">
      <c r="A599" t="s">
        <v>71</v>
      </c>
      <c r="B599">
        <v>2</v>
      </c>
      <c r="C599">
        <v>1269829.2</v>
      </c>
      <c r="D599" t="s">
        <v>137</v>
      </c>
      <c r="E599" t="s">
        <v>97</v>
      </c>
      <c r="F599">
        <v>688393</v>
      </c>
      <c r="G599">
        <v>688.39300000000003</v>
      </c>
      <c r="H599" t="s">
        <v>17</v>
      </c>
      <c r="I599">
        <v>1.1200000000000001</v>
      </c>
      <c r="J599">
        <v>1116.67</v>
      </c>
      <c r="K599" s="2">
        <f>Tabela23[[#This Row],[ICMS]]*Tabela23[[#This Row],[Valor Carga]]</f>
        <v>1250.6704000000002</v>
      </c>
      <c r="L599" t="str">
        <f>Tabela23[[#This Row],[Mercado Estado]]&amp;Tabela23[[#This Row],[Estado Silo]]</f>
        <v>SPMG</v>
      </c>
    </row>
    <row r="600" spans="1:12" x14ac:dyDescent="0.25">
      <c r="A600" t="s">
        <v>71</v>
      </c>
      <c r="B600">
        <v>2</v>
      </c>
      <c r="C600">
        <v>1269829.2</v>
      </c>
      <c r="D600" t="s">
        <v>137</v>
      </c>
      <c r="E600" t="s">
        <v>98</v>
      </c>
      <c r="F600">
        <v>678287</v>
      </c>
      <c r="G600">
        <v>678.28700000000003</v>
      </c>
      <c r="H600" t="s">
        <v>17</v>
      </c>
      <c r="I600">
        <v>1.1200000000000001</v>
      </c>
      <c r="J600">
        <v>1116.67</v>
      </c>
      <c r="K600" s="2">
        <f>Tabela23[[#This Row],[ICMS]]*Tabela23[[#This Row],[Valor Carga]]</f>
        <v>1250.6704000000002</v>
      </c>
      <c r="L600" t="str">
        <f>Tabela23[[#This Row],[Mercado Estado]]&amp;Tabela23[[#This Row],[Estado Silo]]</f>
        <v>SPMG</v>
      </c>
    </row>
    <row r="601" spans="1:12" x14ac:dyDescent="0.25">
      <c r="A601" t="s">
        <v>71</v>
      </c>
      <c r="B601">
        <v>2</v>
      </c>
      <c r="C601">
        <v>1269829.2</v>
      </c>
      <c r="D601" t="s">
        <v>137</v>
      </c>
      <c r="E601" t="s">
        <v>99</v>
      </c>
      <c r="F601">
        <v>715932</v>
      </c>
      <c r="G601">
        <v>715.93200000000002</v>
      </c>
      <c r="H601" t="s">
        <v>17</v>
      </c>
      <c r="I601">
        <v>1.1200000000000001</v>
      </c>
      <c r="J601">
        <v>1116.67</v>
      </c>
      <c r="K601" s="2">
        <f>Tabela23[[#This Row],[ICMS]]*Tabela23[[#This Row],[Valor Carga]]</f>
        <v>1250.6704000000002</v>
      </c>
      <c r="L601" t="str">
        <f>Tabela23[[#This Row],[Mercado Estado]]&amp;Tabela23[[#This Row],[Estado Silo]]</f>
        <v>SPMG</v>
      </c>
    </row>
    <row r="602" spans="1:12" x14ac:dyDescent="0.25">
      <c r="A602" t="s">
        <v>71</v>
      </c>
      <c r="B602">
        <v>2</v>
      </c>
      <c r="C602">
        <v>1269829.2</v>
      </c>
      <c r="D602" t="s">
        <v>137</v>
      </c>
      <c r="E602" t="s">
        <v>88</v>
      </c>
      <c r="F602">
        <v>905480</v>
      </c>
      <c r="G602">
        <v>905.48</v>
      </c>
      <c r="H602" t="s">
        <v>11</v>
      </c>
      <c r="I602">
        <v>1.07</v>
      </c>
      <c r="J602">
        <v>1116.67</v>
      </c>
      <c r="K602" s="2">
        <f>Tabela23[[#This Row],[ICMS]]*Tabela23[[#This Row],[Valor Carga]]</f>
        <v>1194.8369000000002</v>
      </c>
      <c r="L602" t="str">
        <f>Tabela23[[#This Row],[Mercado Estado]]&amp;Tabela23[[#This Row],[Estado Silo]]</f>
        <v>SPGO</v>
      </c>
    </row>
    <row r="603" spans="1:12" x14ac:dyDescent="0.25">
      <c r="A603" t="s">
        <v>71</v>
      </c>
      <c r="B603">
        <v>2</v>
      </c>
      <c r="C603">
        <v>1269829.2</v>
      </c>
      <c r="D603" t="s">
        <v>137</v>
      </c>
      <c r="E603" t="s">
        <v>89</v>
      </c>
      <c r="F603">
        <v>904910</v>
      </c>
      <c r="G603">
        <v>904.91</v>
      </c>
      <c r="H603" t="s">
        <v>11</v>
      </c>
      <c r="I603">
        <v>1.07</v>
      </c>
      <c r="J603">
        <v>1116.67</v>
      </c>
      <c r="K603" s="2">
        <f>Tabela23[[#This Row],[ICMS]]*Tabela23[[#This Row],[Valor Carga]]</f>
        <v>1194.8369000000002</v>
      </c>
      <c r="L603" t="str">
        <f>Tabela23[[#This Row],[Mercado Estado]]&amp;Tabela23[[#This Row],[Estado Silo]]</f>
        <v>SPGO</v>
      </c>
    </row>
    <row r="604" spans="1:12" x14ac:dyDescent="0.25">
      <c r="A604" t="s">
        <v>71</v>
      </c>
      <c r="B604">
        <v>2</v>
      </c>
      <c r="C604">
        <v>1269829.2</v>
      </c>
      <c r="D604" t="s">
        <v>137</v>
      </c>
      <c r="E604" t="s">
        <v>90</v>
      </c>
      <c r="F604">
        <v>986195</v>
      </c>
      <c r="G604">
        <v>986.19500000000005</v>
      </c>
      <c r="H604" t="s">
        <v>11</v>
      </c>
      <c r="I604">
        <v>1.07</v>
      </c>
      <c r="J604">
        <v>1116.67</v>
      </c>
      <c r="K604" s="2">
        <f>Tabela23[[#This Row],[ICMS]]*Tabela23[[#This Row],[Valor Carga]]</f>
        <v>1194.8369000000002</v>
      </c>
      <c r="L604" t="str">
        <f>Tabela23[[#This Row],[Mercado Estado]]&amp;Tabela23[[#This Row],[Estado Silo]]</f>
        <v>SPGO</v>
      </c>
    </row>
    <row r="605" spans="1:12" x14ac:dyDescent="0.25">
      <c r="A605" t="s">
        <v>71</v>
      </c>
      <c r="B605">
        <v>2</v>
      </c>
      <c r="C605">
        <v>1269829.2</v>
      </c>
      <c r="D605" t="s">
        <v>137</v>
      </c>
      <c r="E605" t="s">
        <v>82</v>
      </c>
      <c r="F605">
        <v>1916301</v>
      </c>
      <c r="G605">
        <v>1916.3009999999999</v>
      </c>
      <c r="H605" t="s">
        <v>5</v>
      </c>
      <c r="I605">
        <v>1.07</v>
      </c>
      <c r="J605">
        <v>1116.67</v>
      </c>
      <c r="K605" s="2">
        <f>Tabela23[[#This Row],[ICMS]]*Tabela23[[#This Row],[Valor Carga]]</f>
        <v>1194.8369000000002</v>
      </c>
      <c r="L605" t="str">
        <f>Tabela23[[#This Row],[Mercado Estado]]&amp;Tabela23[[#This Row],[Estado Silo]]</f>
        <v>SPMT</v>
      </c>
    </row>
    <row r="606" spans="1:12" x14ac:dyDescent="0.25">
      <c r="A606" t="s">
        <v>71</v>
      </c>
      <c r="B606">
        <v>2</v>
      </c>
      <c r="C606">
        <v>1269829.2</v>
      </c>
      <c r="D606" t="s">
        <v>137</v>
      </c>
      <c r="E606" t="s">
        <v>83</v>
      </c>
      <c r="F606">
        <v>1887843</v>
      </c>
      <c r="G606">
        <v>1887.8430000000001</v>
      </c>
      <c r="H606" t="s">
        <v>5</v>
      </c>
      <c r="I606">
        <v>1.07</v>
      </c>
      <c r="J606">
        <v>1116.67</v>
      </c>
      <c r="K606" s="2">
        <f>Tabela23[[#This Row],[ICMS]]*Tabela23[[#This Row],[Valor Carga]]</f>
        <v>1194.8369000000002</v>
      </c>
      <c r="L606" t="str">
        <f>Tabela23[[#This Row],[Mercado Estado]]&amp;Tabela23[[#This Row],[Estado Silo]]</f>
        <v>SPMT</v>
      </c>
    </row>
    <row r="607" spans="1:12" x14ac:dyDescent="0.25">
      <c r="A607" t="s">
        <v>71</v>
      </c>
      <c r="B607">
        <v>2</v>
      </c>
      <c r="C607">
        <v>1269829.2</v>
      </c>
      <c r="D607" t="s">
        <v>137</v>
      </c>
      <c r="E607" t="s">
        <v>84</v>
      </c>
      <c r="F607">
        <v>1917988</v>
      </c>
      <c r="G607">
        <v>1917.9880000000001</v>
      </c>
      <c r="H607" t="s">
        <v>5</v>
      </c>
      <c r="I607">
        <v>1.07</v>
      </c>
      <c r="J607">
        <v>1116.67</v>
      </c>
      <c r="K607" s="2">
        <f>Tabela23[[#This Row],[ICMS]]*Tabela23[[#This Row],[Valor Carga]]</f>
        <v>1194.8369000000002</v>
      </c>
      <c r="L607" t="str">
        <f>Tabela23[[#This Row],[Mercado Estado]]&amp;Tabela23[[#This Row],[Estado Silo]]</f>
        <v>SPMT</v>
      </c>
    </row>
    <row r="608" spans="1:12" x14ac:dyDescent="0.25">
      <c r="A608" t="s">
        <v>71</v>
      </c>
      <c r="B608">
        <v>2</v>
      </c>
      <c r="C608">
        <v>1269829.2</v>
      </c>
      <c r="D608" t="s">
        <v>137</v>
      </c>
      <c r="E608" t="s">
        <v>106</v>
      </c>
      <c r="F608">
        <v>941289</v>
      </c>
      <c r="G608">
        <v>941.28899999999999</v>
      </c>
      <c r="H608" t="s">
        <v>20</v>
      </c>
      <c r="I608">
        <v>1.1200000000000001</v>
      </c>
      <c r="J608">
        <v>1116.67</v>
      </c>
      <c r="K608" s="2">
        <f>Tabela23[[#This Row],[ICMS]]*Tabela23[[#This Row],[Valor Carga]]</f>
        <v>1250.6704000000002</v>
      </c>
      <c r="L608" t="str">
        <f>Tabela23[[#This Row],[Mercado Estado]]&amp;Tabela23[[#This Row],[Estado Silo]]</f>
        <v>SPPR</v>
      </c>
    </row>
    <row r="609" spans="1:12" x14ac:dyDescent="0.25">
      <c r="A609" t="s">
        <v>71</v>
      </c>
      <c r="B609">
        <v>2</v>
      </c>
      <c r="C609">
        <v>1269829.2</v>
      </c>
      <c r="D609" t="s">
        <v>137</v>
      </c>
      <c r="E609" t="s">
        <v>107</v>
      </c>
      <c r="F609">
        <v>932676</v>
      </c>
      <c r="G609">
        <v>932.67600000000004</v>
      </c>
      <c r="H609" t="s">
        <v>20</v>
      </c>
      <c r="I609">
        <v>1.1200000000000001</v>
      </c>
      <c r="J609">
        <v>1116.67</v>
      </c>
      <c r="K609" s="2">
        <f>Tabela23[[#This Row],[ICMS]]*Tabela23[[#This Row],[Valor Carga]]</f>
        <v>1250.6704000000002</v>
      </c>
      <c r="L609" t="str">
        <f>Tabela23[[#This Row],[Mercado Estado]]&amp;Tabela23[[#This Row],[Estado Silo]]</f>
        <v>SPPR</v>
      </c>
    </row>
    <row r="610" spans="1:12" x14ac:dyDescent="0.25">
      <c r="A610" t="s">
        <v>71</v>
      </c>
      <c r="B610">
        <v>2</v>
      </c>
      <c r="C610">
        <v>1269829.2</v>
      </c>
      <c r="D610" t="s">
        <v>137</v>
      </c>
      <c r="E610" t="s">
        <v>108</v>
      </c>
      <c r="F610">
        <v>941636</v>
      </c>
      <c r="G610">
        <v>941.63599999999997</v>
      </c>
      <c r="H610" t="s">
        <v>20</v>
      </c>
      <c r="I610">
        <v>1.1200000000000001</v>
      </c>
      <c r="J610">
        <v>1116.67</v>
      </c>
      <c r="K610" s="2">
        <f>Tabela23[[#This Row],[ICMS]]*Tabela23[[#This Row],[Valor Carga]]</f>
        <v>1250.6704000000002</v>
      </c>
      <c r="L610" t="str">
        <f>Tabela23[[#This Row],[Mercado Estado]]&amp;Tabela23[[#This Row],[Estado Silo]]</f>
        <v>SPPR</v>
      </c>
    </row>
    <row r="611" spans="1:12" x14ac:dyDescent="0.25">
      <c r="A611" t="s">
        <v>71</v>
      </c>
      <c r="B611">
        <v>2</v>
      </c>
      <c r="C611">
        <v>1269829.2</v>
      </c>
      <c r="D611" t="s">
        <v>137</v>
      </c>
      <c r="E611" t="s">
        <v>100</v>
      </c>
      <c r="F611">
        <v>593567</v>
      </c>
      <c r="G611">
        <v>593.56700000000001</v>
      </c>
      <c r="H611" t="s">
        <v>17</v>
      </c>
      <c r="I611">
        <v>1.1200000000000001</v>
      </c>
      <c r="J611">
        <v>1116.67</v>
      </c>
      <c r="K611" s="2">
        <f>Tabela23[[#This Row],[ICMS]]*Tabela23[[#This Row],[Valor Carga]]</f>
        <v>1250.6704000000002</v>
      </c>
      <c r="L611" t="str">
        <f>Tabela23[[#This Row],[Mercado Estado]]&amp;Tabela23[[#This Row],[Estado Silo]]</f>
        <v>SPMG</v>
      </c>
    </row>
    <row r="612" spans="1:12" x14ac:dyDescent="0.25">
      <c r="A612" t="s">
        <v>71</v>
      </c>
      <c r="B612">
        <v>2</v>
      </c>
      <c r="C612">
        <v>1269829.2</v>
      </c>
      <c r="D612" t="s">
        <v>137</v>
      </c>
      <c r="E612" t="s">
        <v>101</v>
      </c>
      <c r="F612">
        <v>593153</v>
      </c>
      <c r="G612">
        <v>593.15300000000002</v>
      </c>
      <c r="H612" t="s">
        <v>17</v>
      </c>
      <c r="I612">
        <v>1.1200000000000001</v>
      </c>
      <c r="J612">
        <v>1116.67</v>
      </c>
      <c r="K612" s="2">
        <f>Tabela23[[#This Row],[ICMS]]*Tabela23[[#This Row],[Valor Carga]]</f>
        <v>1250.6704000000002</v>
      </c>
      <c r="L612" t="str">
        <f>Tabela23[[#This Row],[Mercado Estado]]&amp;Tabela23[[#This Row],[Estado Silo]]</f>
        <v>SPMG</v>
      </c>
    </row>
    <row r="613" spans="1:12" x14ac:dyDescent="0.25">
      <c r="A613" t="s">
        <v>71</v>
      </c>
      <c r="B613">
        <v>2</v>
      </c>
      <c r="C613">
        <v>1269829.2</v>
      </c>
      <c r="D613" t="s">
        <v>137</v>
      </c>
      <c r="E613" t="s">
        <v>102</v>
      </c>
      <c r="F613">
        <v>592414</v>
      </c>
      <c r="G613">
        <v>592.41399999999999</v>
      </c>
      <c r="H613" t="s">
        <v>17</v>
      </c>
      <c r="I613">
        <v>1.1200000000000001</v>
      </c>
      <c r="J613">
        <v>1116.67</v>
      </c>
      <c r="K613" s="2">
        <f>Tabela23[[#This Row],[ICMS]]*Tabela23[[#This Row],[Valor Carga]]</f>
        <v>1250.6704000000002</v>
      </c>
      <c r="L613" t="str">
        <f>Tabela23[[#This Row],[Mercado Estado]]&amp;Tabela23[[#This Row],[Estado Silo]]</f>
        <v>SPMG</v>
      </c>
    </row>
    <row r="614" spans="1:12" x14ac:dyDescent="0.25">
      <c r="A614" t="s">
        <v>154</v>
      </c>
      <c r="B614">
        <v>2</v>
      </c>
      <c r="C614">
        <v>1871566.8</v>
      </c>
      <c r="D614" t="s">
        <v>14</v>
      </c>
      <c r="E614" t="s">
        <v>73</v>
      </c>
      <c r="F614">
        <v>1022275</v>
      </c>
      <c r="G614">
        <v>1022.275</v>
      </c>
      <c r="H614" t="s">
        <v>5</v>
      </c>
      <c r="I614">
        <v>1.1200000000000001</v>
      </c>
      <c r="J614">
        <v>1116.67</v>
      </c>
      <c r="K614" s="2">
        <f>Tabela23[[#This Row],[ICMS]]*Tabela23[[#This Row],[Valor Carga]]</f>
        <v>1250.6704000000002</v>
      </c>
      <c r="L614" t="str">
        <f>Tabela23[[#This Row],[Mercado Estado]]&amp;Tabela23[[#This Row],[Estado Silo]]</f>
        <v>MSMT</v>
      </c>
    </row>
    <row r="615" spans="1:12" x14ac:dyDescent="0.25">
      <c r="A615" t="s">
        <v>154</v>
      </c>
      <c r="B615">
        <v>2</v>
      </c>
      <c r="C615">
        <v>1871566.8</v>
      </c>
      <c r="D615" t="s">
        <v>14</v>
      </c>
      <c r="E615" t="s">
        <v>74</v>
      </c>
      <c r="F615">
        <v>1096828</v>
      </c>
      <c r="G615">
        <v>1096.828</v>
      </c>
      <c r="H615" t="s">
        <v>5</v>
      </c>
      <c r="I615">
        <v>1.1200000000000001</v>
      </c>
      <c r="J615">
        <v>1116.67</v>
      </c>
      <c r="K615" s="2">
        <f>Tabela23[[#This Row],[ICMS]]*Tabela23[[#This Row],[Valor Carga]]</f>
        <v>1250.6704000000002</v>
      </c>
      <c r="L615" t="str">
        <f>Tabela23[[#This Row],[Mercado Estado]]&amp;Tabela23[[#This Row],[Estado Silo]]</f>
        <v>MSMT</v>
      </c>
    </row>
    <row r="616" spans="1:12" x14ac:dyDescent="0.25">
      <c r="A616" t="s">
        <v>154</v>
      </c>
      <c r="B616">
        <v>2</v>
      </c>
      <c r="C616">
        <v>1871566.8</v>
      </c>
      <c r="D616" t="s">
        <v>14</v>
      </c>
      <c r="E616" t="s">
        <v>75</v>
      </c>
      <c r="F616">
        <v>1022096</v>
      </c>
      <c r="G616">
        <v>1022.096</v>
      </c>
      <c r="H616" t="s">
        <v>5</v>
      </c>
      <c r="I616">
        <v>1.1200000000000001</v>
      </c>
      <c r="J616">
        <v>1116.67</v>
      </c>
      <c r="K616" s="2">
        <f>Tabela23[[#This Row],[ICMS]]*Tabela23[[#This Row],[Valor Carga]]</f>
        <v>1250.6704000000002</v>
      </c>
      <c r="L616" t="str">
        <f>Tabela23[[#This Row],[Mercado Estado]]&amp;Tabela23[[#This Row],[Estado Silo]]</f>
        <v>MSMT</v>
      </c>
    </row>
    <row r="617" spans="1:12" x14ac:dyDescent="0.25">
      <c r="A617" t="s">
        <v>154</v>
      </c>
      <c r="B617">
        <v>2</v>
      </c>
      <c r="C617">
        <v>1871566.8</v>
      </c>
      <c r="D617" t="s">
        <v>14</v>
      </c>
      <c r="E617" t="s">
        <v>103</v>
      </c>
      <c r="F617">
        <v>650366</v>
      </c>
      <c r="G617">
        <v>650.36599999999999</v>
      </c>
      <c r="H617" t="s">
        <v>20</v>
      </c>
      <c r="I617">
        <v>1.1200000000000001</v>
      </c>
      <c r="J617">
        <v>1116.67</v>
      </c>
      <c r="K617" s="2">
        <f>Tabela23[[#This Row],[ICMS]]*Tabela23[[#This Row],[Valor Carga]]</f>
        <v>1250.6704000000002</v>
      </c>
      <c r="L617" t="str">
        <f>Tabela23[[#This Row],[Mercado Estado]]&amp;Tabela23[[#This Row],[Estado Silo]]</f>
        <v>MSPR</v>
      </c>
    </row>
    <row r="618" spans="1:12" x14ac:dyDescent="0.25">
      <c r="A618" t="s">
        <v>154</v>
      </c>
      <c r="B618">
        <v>2</v>
      </c>
      <c r="C618">
        <v>1871566.8</v>
      </c>
      <c r="D618" t="s">
        <v>14</v>
      </c>
      <c r="E618" t="s">
        <v>104</v>
      </c>
      <c r="F618">
        <v>648957</v>
      </c>
      <c r="G618">
        <v>648.95699999999999</v>
      </c>
      <c r="H618" t="s">
        <v>20</v>
      </c>
      <c r="I618">
        <v>1.1200000000000001</v>
      </c>
      <c r="J618">
        <v>1116.67</v>
      </c>
      <c r="K618" s="2">
        <f>Tabela23[[#This Row],[ICMS]]*Tabela23[[#This Row],[Valor Carga]]</f>
        <v>1250.6704000000002</v>
      </c>
      <c r="L618" t="str">
        <f>Tabela23[[#This Row],[Mercado Estado]]&amp;Tabela23[[#This Row],[Estado Silo]]</f>
        <v>MSPR</v>
      </c>
    </row>
    <row r="619" spans="1:12" x14ac:dyDescent="0.25">
      <c r="A619" t="s">
        <v>154</v>
      </c>
      <c r="B619">
        <v>2</v>
      </c>
      <c r="C619">
        <v>1871566.8</v>
      </c>
      <c r="D619" t="s">
        <v>14</v>
      </c>
      <c r="E619" t="s">
        <v>105</v>
      </c>
      <c r="F619">
        <v>648065</v>
      </c>
      <c r="G619">
        <v>648.06500000000005</v>
      </c>
      <c r="H619" t="s">
        <v>20</v>
      </c>
      <c r="I619">
        <v>1.1200000000000001</v>
      </c>
      <c r="J619">
        <v>1116.67</v>
      </c>
      <c r="K619" s="2">
        <f>Tabela23[[#This Row],[ICMS]]*Tabela23[[#This Row],[Valor Carga]]</f>
        <v>1250.6704000000002</v>
      </c>
      <c r="L619" t="str">
        <f>Tabela23[[#This Row],[Mercado Estado]]&amp;Tabela23[[#This Row],[Estado Silo]]</f>
        <v>MSPR</v>
      </c>
    </row>
    <row r="620" spans="1:12" x14ac:dyDescent="0.25">
      <c r="A620" t="s">
        <v>154</v>
      </c>
      <c r="B620">
        <v>2</v>
      </c>
      <c r="C620">
        <v>1871566.8</v>
      </c>
      <c r="D620" t="s">
        <v>14</v>
      </c>
      <c r="E620" t="s">
        <v>91</v>
      </c>
      <c r="F620">
        <v>238742</v>
      </c>
      <c r="G620">
        <v>238.74199999999999</v>
      </c>
      <c r="H620" t="s">
        <v>14</v>
      </c>
      <c r="I620">
        <v>1.17</v>
      </c>
      <c r="J620">
        <v>1116.67</v>
      </c>
      <c r="K620" s="2">
        <f>Tabela23[[#This Row],[ICMS]]*Tabela23[[#This Row],[Valor Carga]]</f>
        <v>1306.5038999999999</v>
      </c>
      <c r="L620" t="str">
        <f>Tabela23[[#This Row],[Mercado Estado]]&amp;Tabela23[[#This Row],[Estado Silo]]</f>
        <v>MSMS</v>
      </c>
    </row>
    <row r="621" spans="1:12" x14ac:dyDescent="0.25">
      <c r="A621" t="s">
        <v>154</v>
      </c>
      <c r="B621">
        <v>2</v>
      </c>
      <c r="C621">
        <v>1871566.8</v>
      </c>
      <c r="D621" t="s">
        <v>14</v>
      </c>
      <c r="E621" t="s">
        <v>92</v>
      </c>
      <c r="F621">
        <v>215975</v>
      </c>
      <c r="G621">
        <v>215.97499999999999</v>
      </c>
      <c r="H621" t="s">
        <v>14</v>
      </c>
      <c r="I621">
        <v>1.17</v>
      </c>
      <c r="J621">
        <v>1116.67</v>
      </c>
      <c r="K621" s="2">
        <f>Tabela23[[#This Row],[ICMS]]*Tabela23[[#This Row],[Valor Carga]]</f>
        <v>1306.5038999999999</v>
      </c>
      <c r="L621" t="str">
        <f>Tabela23[[#This Row],[Mercado Estado]]&amp;Tabela23[[#This Row],[Estado Silo]]</f>
        <v>MSMS</v>
      </c>
    </row>
    <row r="622" spans="1:12" x14ac:dyDescent="0.25">
      <c r="A622" t="s">
        <v>154</v>
      </c>
      <c r="B622">
        <v>2</v>
      </c>
      <c r="C622">
        <v>1871566.8</v>
      </c>
      <c r="D622" t="s">
        <v>14</v>
      </c>
      <c r="E622" t="s">
        <v>93</v>
      </c>
      <c r="F622">
        <v>232890</v>
      </c>
      <c r="G622">
        <v>232.89</v>
      </c>
      <c r="H622" t="s">
        <v>14</v>
      </c>
      <c r="I622">
        <v>1.17</v>
      </c>
      <c r="J622">
        <v>1116.67</v>
      </c>
      <c r="K622" s="2">
        <f>Tabela23[[#This Row],[ICMS]]*Tabela23[[#This Row],[Valor Carga]]</f>
        <v>1306.5038999999999</v>
      </c>
      <c r="L622" t="str">
        <f>Tabela23[[#This Row],[Mercado Estado]]&amp;Tabela23[[#This Row],[Estado Silo]]</f>
        <v>MSMS</v>
      </c>
    </row>
    <row r="623" spans="1:12" x14ac:dyDescent="0.25">
      <c r="A623" t="s">
        <v>154</v>
      </c>
      <c r="B623">
        <v>2</v>
      </c>
      <c r="C623">
        <v>1871566.8</v>
      </c>
      <c r="D623" t="s">
        <v>14</v>
      </c>
      <c r="E623" t="s">
        <v>85</v>
      </c>
      <c r="F623">
        <v>531778</v>
      </c>
      <c r="G623">
        <v>531.77800000000002</v>
      </c>
      <c r="H623" t="s">
        <v>11</v>
      </c>
      <c r="I623">
        <v>1.1200000000000001</v>
      </c>
      <c r="J623">
        <v>1116.67</v>
      </c>
      <c r="K623" s="2">
        <f>Tabela23[[#This Row],[ICMS]]*Tabela23[[#This Row],[Valor Carga]]</f>
        <v>1250.6704000000002</v>
      </c>
      <c r="L623" t="str">
        <f>Tabela23[[#This Row],[Mercado Estado]]&amp;Tabela23[[#This Row],[Estado Silo]]</f>
        <v>MSGO</v>
      </c>
    </row>
    <row r="624" spans="1:12" x14ac:dyDescent="0.25">
      <c r="A624" t="s">
        <v>154</v>
      </c>
      <c r="B624">
        <v>2</v>
      </c>
      <c r="C624">
        <v>1871566.8</v>
      </c>
      <c r="D624" t="s">
        <v>14</v>
      </c>
      <c r="E624" t="s">
        <v>86</v>
      </c>
      <c r="F624">
        <v>531359</v>
      </c>
      <c r="G624">
        <v>531.35900000000004</v>
      </c>
      <c r="H624" t="s">
        <v>11</v>
      </c>
      <c r="I624">
        <v>1.1200000000000001</v>
      </c>
      <c r="J624">
        <v>1116.67</v>
      </c>
      <c r="K624" s="2">
        <f>Tabela23[[#This Row],[ICMS]]*Tabela23[[#This Row],[Valor Carga]]</f>
        <v>1250.6704000000002</v>
      </c>
      <c r="L624" t="str">
        <f>Tabela23[[#This Row],[Mercado Estado]]&amp;Tabela23[[#This Row],[Estado Silo]]</f>
        <v>MSGO</v>
      </c>
    </row>
    <row r="625" spans="1:12" x14ac:dyDescent="0.25">
      <c r="A625" t="s">
        <v>154</v>
      </c>
      <c r="B625">
        <v>2</v>
      </c>
      <c r="C625">
        <v>1871566.8</v>
      </c>
      <c r="D625" t="s">
        <v>14</v>
      </c>
      <c r="E625" t="s">
        <v>87</v>
      </c>
      <c r="F625">
        <v>528400</v>
      </c>
      <c r="G625">
        <v>528.4</v>
      </c>
      <c r="H625" t="s">
        <v>11</v>
      </c>
      <c r="I625">
        <v>1.1200000000000001</v>
      </c>
      <c r="J625">
        <v>1116.67</v>
      </c>
      <c r="K625" s="2">
        <f>Tabela23[[#This Row],[ICMS]]*Tabela23[[#This Row],[Valor Carga]]</f>
        <v>1250.6704000000002</v>
      </c>
      <c r="L625" t="str">
        <f>Tabela23[[#This Row],[Mercado Estado]]&amp;Tabela23[[#This Row],[Estado Silo]]</f>
        <v>MSGO</v>
      </c>
    </row>
    <row r="626" spans="1:12" x14ac:dyDescent="0.25">
      <c r="A626" t="s">
        <v>154</v>
      </c>
      <c r="B626">
        <v>2</v>
      </c>
      <c r="C626">
        <v>1871566.8</v>
      </c>
      <c r="D626" t="s">
        <v>14</v>
      </c>
      <c r="E626" t="s">
        <v>94</v>
      </c>
      <c r="F626">
        <v>187786</v>
      </c>
      <c r="G626">
        <v>187.786</v>
      </c>
      <c r="H626" t="s">
        <v>14</v>
      </c>
      <c r="I626">
        <v>1.17</v>
      </c>
      <c r="J626">
        <v>1116.67</v>
      </c>
      <c r="K626" s="2">
        <f>Tabela23[[#This Row],[ICMS]]*Tabela23[[#This Row],[Valor Carga]]</f>
        <v>1306.5038999999999</v>
      </c>
      <c r="L626" t="str">
        <f>Tabela23[[#This Row],[Mercado Estado]]&amp;Tabela23[[#This Row],[Estado Silo]]</f>
        <v>MSMS</v>
      </c>
    </row>
    <row r="627" spans="1:12" x14ac:dyDescent="0.25">
      <c r="A627" t="s">
        <v>154</v>
      </c>
      <c r="B627">
        <v>2</v>
      </c>
      <c r="C627">
        <v>1871566.8</v>
      </c>
      <c r="D627" t="s">
        <v>14</v>
      </c>
      <c r="E627" t="s">
        <v>95</v>
      </c>
      <c r="F627">
        <v>189196</v>
      </c>
      <c r="G627">
        <v>189.196</v>
      </c>
      <c r="H627" t="s">
        <v>14</v>
      </c>
      <c r="I627">
        <v>1.17</v>
      </c>
      <c r="J627">
        <v>1116.67</v>
      </c>
      <c r="K627" s="2">
        <f>Tabela23[[#This Row],[ICMS]]*Tabela23[[#This Row],[Valor Carga]]</f>
        <v>1306.5038999999999</v>
      </c>
      <c r="L627" t="str">
        <f>Tabela23[[#This Row],[Mercado Estado]]&amp;Tabela23[[#This Row],[Estado Silo]]</f>
        <v>MSMS</v>
      </c>
    </row>
    <row r="628" spans="1:12" x14ac:dyDescent="0.25">
      <c r="A628" t="s">
        <v>154</v>
      </c>
      <c r="B628">
        <v>2</v>
      </c>
      <c r="C628">
        <v>1871566.8</v>
      </c>
      <c r="D628" t="s">
        <v>14</v>
      </c>
      <c r="E628" t="s">
        <v>96</v>
      </c>
      <c r="F628">
        <v>156281</v>
      </c>
      <c r="G628">
        <v>156.28100000000001</v>
      </c>
      <c r="H628" t="s">
        <v>14</v>
      </c>
      <c r="I628">
        <v>1.17</v>
      </c>
      <c r="J628">
        <v>1116.67</v>
      </c>
      <c r="K628" s="2">
        <f>Tabela23[[#This Row],[ICMS]]*Tabela23[[#This Row],[Valor Carga]]</f>
        <v>1306.5038999999999</v>
      </c>
      <c r="L628" t="str">
        <f>Tabela23[[#This Row],[Mercado Estado]]&amp;Tabela23[[#This Row],[Estado Silo]]</f>
        <v>MSMS</v>
      </c>
    </row>
    <row r="629" spans="1:12" x14ac:dyDescent="0.25">
      <c r="A629" t="s">
        <v>154</v>
      </c>
      <c r="B629">
        <v>2</v>
      </c>
      <c r="C629">
        <v>1871566.8</v>
      </c>
      <c r="D629" t="s">
        <v>14</v>
      </c>
      <c r="E629" t="s">
        <v>76</v>
      </c>
      <c r="F629">
        <v>953779</v>
      </c>
      <c r="G629">
        <v>953.779</v>
      </c>
      <c r="H629" t="s">
        <v>5</v>
      </c>
      <c r="I629">
        <v>1.1200000000000001</v>
      </c>
      <c r="J629">
        <v>1116.67</v>
      </c>
      <c r="K629" s="2">
        <f>Tabela23[[#This Row],[ICMS]]*Tabela23[[#This Row],[Valor Carga]]</f>
        <v>1250.6704000000002</v>
      </c>
      <c r="L629" t="str">
        <f>Tabela23[[#This Row],[Mercado Estado]]&amp;Tabela23[[#This Row],[Estado Silo]]</f>
        <v>MSMT</v>
      </c>
    </row>
    <row r="630" spans="1:12" x14ac:dyDescent="0.25">
      <c r="A630" t="s">
        <v>154</v>
      </c>
      <c r="B630">
        <v>2</v>
      </c>
      <c r="C630">
        <v>1871566.8</v>
      </c>
      <c r="D630" t="s">
        <v>14</v>
      </c>
      <c r="E630" t="s">
        <v>77</v>
      </c>
      <c r="F630">
        <v>955769</v>
      </c>
      <c r="G630">
        <v>955.76900000000001</v>
      </c>
      <c r="H630" t="s">
        <v>5</v>
      </c>
      <c r="I630">
        <v>1.1200000000000001</v>
      </c>
      <c r="J630">
        <v>1116.67</v>
      </c>
      <c r="K630" s="2">
        <f>Tabela23[[#This Row],[ICMS]]*Tabela23[[#This Row],[Valor Carga]]</f>
        <v>1250.6704000000002</v>
      </c>
      <c r="L630" t="str">
        <f>Tabela23[[#This Row],[Mercado Estado]]&amp;Tabela23[[#This Row],[Estado Silo]]</f>
        <v>MSMT</v>
      </c>
    </row>
    <row r="631" spans="1:12" x14ac:dyDescent="0.25">
      <c r="A631" t="s">
        <v>154</v>
      </c>
      <c r="B631">
        <v>2</v>
      </c>
      <c r="C631">
        <v>1871566.8</v>
      </c>
      <c r="D631" t="s">
        <v>14</v>
      </c>
      <c r="E631" t="s">
        <v>78</v>
      </c>
      <c r="F631">
        <v>961312</v>
      </c>
      <c r="G631">
        <v>961.31200000000001</v>
      </c>
      <c r="H631" t="s">
        <v>5</v>
      </c>
      <c r="I631">
        <v>1.1200000000000001</v>
      </c>
      <c r="J631">
        <v>1116.67</v>
      </c>
      <c r="K631" s="2">
        <f>Tabela23[[#This Row],[ICMS]]*Tabela23[[#This Row],[Valor Carga]]</f>
        <v>1250.6704000000002</v>
      </c>
      <c r="L631" t="str">
        <f>Tabela23[[#This Row],[Mercado Estado]]&amp;Tabela23[[#This Row],[Estado Silo]]</f>
        <v>MSMT</v>
      </c>
    </row>
    <row r="632" spans="1:12" x14ac:dyDescent="0.25">
      <c r="A632" t="s">
        <v>154</v>
      </c>
      <c r="B632">
        <v>2</v>
      </c>
      <c r="C632">
        <v>1871566.8</v>
      </c>
      <c r="D632" t="s">
        <v>14</v>
      </c>
      <c r="E632" t="s">
        <v>79</v>
      </c>
      <c r="F632">
        <v>1000847</v>
      </c>
      <c r="G632">
        <v>1000.847</v>
      </c>
      <c r="H632" t="s">
        <v>5</v>
      </c>
      <c r="I632">
        <v>1.1200000000000001</v>
      </c>
      <c r="J632">
        <v>1116.67</v>
      </c>
      <c r="K632" s="2">
        <f>Tabela23[[#This Row],[ICMS]]*Tabela23[[#This Row],[Valor Carga]]</f>
        <v>1250.6704000000002</v>
      </c>
      <c r="L632" t="str">
        <f>Tabela23[[#This Row],[Mercado Estado]]&amp;Tabela23[[#This Row],[Estado Silo]]</f>
        <v>MSMT</v>
      </c>
    </row>
    <row r="633" spans="1:12" x14ac:dyDescent="0.25">
      <c r="A633" t="s">
        <v>154</v>
      </c>
      <c r="B633">
        <v>2</v>
      </c>
      <c r="C633">
        <v>1871566.8</v>
      </c>
      <c r="D633" t="s">
        <v>14</v>
      </c>
      <c r="E633" t="s">
        <v>80</v>
      </c>
      <c r="F633">
        <v>971417</v>
      </c>
      <c r="G633">
        <v>971.41700000000003</v>
      </c>
      <c r="H633" t="s">
        <v>5</v>
      </c>
      <c r="I633">
        <v>1.1200000000000001</v>
      </c>
      <c r="J633">
        <v>1116.67</v>
      </c>
      <c r="K633" s="2">
        <f>Tabela23[[#This Row],[ICMS]]*Tabela23[[#This Row],[Valor Carga]]</f>
        <v>1250.6704000000002</v>
      </c>
      <c r="L633" t="str">
        <f>Tabela23[[#This Row],[Mercado Estado]]&amp;Tabela23[[#This Row],[Estado Silo]]</f>
        <v>MSMT</v>
      </c>
    </row>
    <row r="634" spans="1:12" x14ac:dyDescent="0.25">
      <c r="A634" t="s">
        <v>154</v>
      </c>
      <c r="B634">
        <v>2</v>
      </c>
      <c r="C634">
        <v>1871566.8</v>
      </c>
      <c r="D634" t="s">
        <v>14</v>
      </c>
      <c r="E634" t="s">
        <v>81</v>
      </c>
      <c r="F634">
        <v>1006598</v>
      </c>
      <c r="G634">
        <v>1006.598</v>
      </c>
      <c r="H634" t="s">
        <v>5</v>
      </c>
      <c r="I634">
        <v>1.1200000000000001</v>
      </c>
      <c r="J634">
        <v>1116.67</v>
      </c>
      <c r="K634" s="2">
        <f>Tabela23[[#This Row],[ICMS]]*Tabela23[[#This Row],[Valor Carga]]</f>
        <v>1250.6704000000002</v>
      </c>
      <c r="L634" t="str">
        <f>Tabela23[[#This Row],[Mercado Estado]]&amp;Tabela23[[#This Row],[Estado Silo]]</f>
        <v>MSMT</v>
      </c>
    </row>
    <row r="635" spans="1:12" x14ac:dyDescent="0.25">
      <c r="A635" t="s">
        <v>154</v>
      </c>
      <c r="B635">
        <v>2</v>
      </c>
      <c r="C635">
        <v>1871566.8</v>
      </c>
      <c r="D635" t="s">
        <v>14</v>
      </c>
      <c r="E635" t="s">
        <v>97</v>
      </c>
      <c r="F635">
        <v>969112</v>
      </c>
      <c r="G635">
        <v>969.11199999999997</v>
      </c>
      <c r="H635" t="s">
        <v>17</v>
      </c>
      <c r="I635">
        <v>1.1200000000000001</v>
      </c>
      <c r="J635">
        <v>1116.67</v>
      </c>
      <c r="K635" s="2">
        <f>Tabela23[[#This Row],[ICMS]]*Tabela23[[#This Row],[Valor Carga]]</f>
        <v>1250.6704000000002</v>
      </c>
      <c r="L635" t="str">
        <f>Tabela23[[#This Row],[Mercado Estado]]&amp;Tabela23[[#This Row],[Estado Silo]]</f>
        <v>MSMG</v>
      </c>
    </row>
    <row r="636" spans="1:12" x14ac:dyDescent="0.25">
      <c r="A636" t="s">
        <v>154</v>
      </c>
      <c r="B636">
        <v>2</v>
      </c>
      <c r="C636">
        <v>1871566.8</v>
      </c>
      <c r="D636" t="s">
        <v>14</v>
      </c>
      <c r="E636" t="s">
        <v>98</v>
      </c>
      <c r="F636">
        <v>959006</v>
      </c>
      <c r="G636">
        <v>959.00599999999997</v>
      </c>
      <c r="H636" t="s">
        <v>17</v>
      </c>
      <c r="I636">
        <v>1.1200000000000001</v>
      </c>
      <c r="J636">
        <v>1116.67</v>
      </c>
      <c r="K636" s="2">
        <f>Tabela23[[#This Row],[ICMS]]*Tabela23[[#This Row],[Valor Carga]]</f>
        <v>1250.6704000000002</v>
      </c>
      <c r="L636" t="str">
        <f>Tabela23[[#This Row],[Mercado Estado]]&amp;Tabela23[[#This Row],[Estado Silo]]</f>
        <v>MSMG</v>
      </c>
    </row>
    <row r="637" spans="1:12" x14ac:dyDescent="0.25">
      <c r="A637" t="s">
        <v>154</v>
      </c>
      <c r="B637">
        <v>2</v>
      </c>
      <c r="C637">
        <v>1871566.8</v>
      </c>
      <c r="D637" t="s">
        <v>14</v>
      </c>
      <c r="E637" t="s">
        <v>99</v>
      </c>
      <c r="F637">
        <v>996651</v>
      </c>
      <c r="G637">
        <v>996.65099999999995</v>
      </c>
      <c r="H637" t="s">
        <v>17</v>
      </c>
      <c r="I637">
        <v>1.1200000000000001</v>
      </c>
      <c r="J637">
        <v>1116.67</v>
      </c>
      <c r="K637" s="2">
        <f>Tabela23[[#This Row],[ICMS]]*Tabela23[[#This Row],[Valor Carga]]</f>
        <v>1250.6704000000002</v>
      </c>
      <c r="L637" t="str">
        <f>Tabela23[[#This Row],[Mercado Estado]]&amp;Tabela23[[#This Row],[Estado Silo]]</f>
        <v>MSMG</v>
      </c>
    </row>
    <row r="638" spans="1:12" x14ac:dyDescent="0.25">
      <c r="A638" t="s">
        <v>154</v>
      </c>
      <c r="B638">
        <v>2</v>
      </c>
      <c r="C638">
        <v>1871566.8</v>
      </c>
      <c r="D638" t="s">
        <v>14</v>
      </c>
      <c r="E638" t="s">
        <v>88</v>
      </c>
      <c r="F638">
        <v>606159</v>
      </c>
      <c r="G638">
        <v>606.15899999999999</v>
      </c>
      <c r="H638" t="s">
        <v>11</v>
      </c>
      <c r="I638">
        <v>1.1200000000000001</v>
      </c>
      <c r="J638">
        <v>1116.67</v>
      </c>
      <c r="K638" s="2">
        <f>Tabela23[[#This Row],[ICMS]]*Tabela23[[#This Row],[Valor Carga]]</f>
        <v>1250.6704000000002</v>
      </c>
      <c r="L638" t="str">
        <f>Tabela23[[#This Row],[Mercado Estado]]&amp;Tabela23[[#This Row],[Estado Silo]]</f>
        <v>MSGO</v>
      </c>
    </row>
    <row r="639" spans="1:12" x14ac:dyDescent="0.25">
      <c r="A639" t="s">
        <v>154</v>
      </c>
      <c r="B639">
        <v>2</v>
      </c>
      <c r="C639">
        <v>1871566.8</v>
      </c>
      <c r="D639" t="s">
        <v>14</v>
      </c>
      <c r="E639" t="s">
        <v>89</v>
      </c>
      <c r="F639">
        <v>605589</v>
      </c>
      <c r="G639">
        <v>605.58900000000006</v>
      </c>
      <c r="H639" t="s">
        <v>11</v>
      </c>
      <c r="I639">
        <v>1.1200000000000001</v>
      </c>
      <c r="J639">
        <v>1116.67</v>
      </c>
      <c r="K639" s="2">
        <f>Tabela23[[#This Row],[ICMS]]*Tabela23[[#This Row],[Valor Carga]]</f>
        <v>1250.6704000000002</v>
      </c>
      <c r="L639" t="str">
        <f>Tabela23[[#This Row],[Mercado Estado]]&amp;Tabela23[[#This Row],[Estado Silo]]</f>
        <v>MSGO</v>
      </c>
    </row>
    <row r="640" spans="1:12" x14ac:dyDescent="0.25">
      <c r="A640" t="s">
        <v>154</v>
      </c>
      <c r="B640">
        <v>2</v>
      </c>
      <c r="C640">
        <v>1871566.8</v>
      </c>
      <c r="D640" t="s">
        <v>14</v>
      </c>
      <c r="E640" t="s">
        <v>90</v>
      </c>
      <c r="F640">
        <v>694919</v>
      </c>
      <c r="G640">
        <v>694.91899999999998</v>
      </c>
      <c r="H640" t="s">
        <v>11</v>
      </c>
      <c r="I640">
        <v>1.1200000000000001</v>
      </c>
      <c r="J640">
        <v>1116.67</v>
      </c>
      <c r="K640" s="2">
        <f>Tabela23[[#This Row],[ICMS]]*Tabela23[[#This Row],[Valor Carga]]</f>
        <v>1250.6704000000002</v>
      </c>
      <c r="L640" t="str">
        <f>Tabela23[[#This Row],[Mercado Estado]]&amp;Tabela23[[#This Row],[Estado Silo]]</f>
        <v>MSGO</v>
      </c>
    </row>
    <row r="641" spans="1:12" x14ac:dyDescent="0.25">
      <c r="A641" t="s">
        <v>154</v>
      </c>
      <c r="B641">
        <v>2</v>
      </c>
      <c r="C641">
        <v>1871566.8</v>
      </c>
      <c r="D641" t="s">
        <v>14</v>
      </c>
      <c r="E641" t="s">
        <v>82</v>
      </c>
      <c r="F641">
        <v>1091583</v>
      </c>
      <c r="G641">
        <v>1091.5830000000001</v>
      </c>
      <c r="H641" t="s">
        <v>5</v>
      </c>
      <c r="I641">
        <v>1.1200000000000001</v>
      </c>
      <c r="J641">
        <v>1116.67</v>
      </c>
      <c r="K641" s="2">
        <f>Tabela23[[#This Row],[ICMS]]*Tabela23[[#This Row],[Valor Carga]]</f>
        <v>1250.6704000000002</v>
      </c>
      <c r="L641" t="str">
        <f>Tabela23[[#This Row],[Mercado Estado]]&amp;Tabela23[[#This Row],[Estado Silo]]</f>
        <v>MSMT</v>
      </c>
    </row>
    <row r="642" spans="1:12" x14ac:dyDescent="0.25">
      <c r="A642" t="s">
        <v>154</v>
      </c>
      <c r="B642">
        <v>2</v>
      </c>
      <c r="C642">
        <v>1871566.8</v>
      </c>
      <c r="D642" t="s">
        <v>14</v>
      </c>
      <c r="E642" t="s">
        <v>83</v>
      </c>
      <c r="F642">
        <v>1063125</v>
      </c>
      <c r="G642">
        <v>1063.125</v>
      </c>
      <c r="H642" t="s">
        <v>5</v>
      </c>
      <c r="I642">
        <v>1.1200000000000001</v>
      </c>
      <c r="J642">
        <v>1116.67</v>
      </c>
      <c r="K642" s="2">
        <f>Tabela23[[#This Row],[ICMS]]*Tabela23[[#This Row],[Valor Carga]]</f>
        <v>1250.6704000000002</v>
      </c>
      <c r="L642" t="str">
        <f>Tabela23[[#This Row],[Mercado Estado]]&amp;Tabela23[[#This Row],[Estado Silo]]</f>
        <v>MSMT</v>
      </c>
    </row>
    <row r="643" spans="1:12" x14ac:dyDescent="0.25">
      <c r="A643" t="s">
        <v>154</v>
      </c>
      <c r="B643">
        <v>2</v>
      </c>
      <c r="C643">
        <v>1871566.8</v>
      </c>
      <c r="D643" t="s">
        <v>14</v>
      </c>
      <c r="E643" t="s">
        <v>84</v>
      </c>
      <c r="F643">
        <v>1093270</v>
      </c>
      <c r="G643">
        <v>1093.27</v>
      </c>
      <c r="H643" t="s">
        <v>5</v>
      </c>
      <c r="I643">
        <v>1.1200000000000001</v>
      </c>
      <c r="J643">
        <v>1116.67</v>
      </c>
      <c r="K643" s="2">
        <f>Tabela23[[#This Row],[ICMS]]*Tabela23[[#This Row],[Valor Carga]]</f>
        <v>1250.6704000000002</v>
      </c>
      <c r="L643" t="str">
        <f>Tabela23[[#This Row],[Mercado Estado]]&amp;Tabela23[[#This Row],[Estado Silo]]</f>
        <v>MSMT</v>
      </c>
    </row>
    <row r="644" spans="1:12" x14ac:dyDescent="0.25">
      <c r="A644" t="s">
        <v>154</v>
      </c>
      <c r="B644">
        <v>2</v>
      </c>
      <c r="C644">
        <v>1871566.8</v>
      </c>
      <c r="D644" t="s">
        <v>14</v>
      </c>
      <c r="E644" t="s">
        <v>106</v>
      </c>
      <c r="F644">
        <v>595710</v>
      </c>
      <c r="G644">
        <v>595.71</v>
      </c>
      <c r="H644" t="s">
        <v>20</v>
      </c>
      <c r="I644">
        <v>1.1200000000000001</v>
      </c>
      <c r="J644">
        <v>1116.67</v>
      </c>
      <c r="K644" s="2">
        <f>Tabela23[[#This Row],[ICMS]]*Tabela23[[#This Row],[Valor Carga]]</f>
        <v>1250.6704000000002</v>
      </c>
      <c r="L644" t="str">
        <f>Tabela23[[#This Row],[Mercado Estado]]&amp;Tabela23[[#This Row],[Estado Silo]]</f>
        <v>MSPR</v>
      </c>
    </row>
    <row r="645" spans="1:12" x14ac:dyDescent="0.25">
      <c r="A645" t="s">
        <v>154</v>
      </c>
      <c r="B645">
        <v>2</v>
      </c>
      <c r="C645">
        <v>1871566.8</v>
      </c>
      <c r="D645" t="s">
        <v>14</v>
      </c>
      <c r="E645" t="s">
        <v>107</v>
      </c>
      <c r="F645">
        <v>596327</v>
      </c>
      <c r="G645">
        <v>596.327</v>
      </c>
      <c r="H645" t="s">
        <v>20</v>
      </c>
      <c r="I645">
        <v>1.1200000000000001</v>
      </c>
      <c r="J645">
        <v>1116.67</v>
      </c>
      <c r="K645" s="2">
        <f>Tabela23[[#This Row],[ICMS]]*Tabela23[[#This Row],[Valor Carga]]</f>
        <v>1250.6704000000002</v>
      </c>
      <c r="L645" t="str">
        <f>Tabela23[[#This Row],[Mercado Estado]]&amp;Tabela23[[#This Row],[Estado Silo]]</f>
        <v>MSPR</v>
      </c>
    </row>
    <row r="646" spans="1:12" x14ac:dyDescent="0.25">
      <c r="A646" t="s">
        <v>154</v>
      </c>
      <c r="B646">
        <v>2</v>
      </c>
      <c r="C646">
        <v>1871566.8</v>
      </c>
      <c r="D646" t="s">
        <v>14</v>
      </c>
      <c r="E646" t="s">
        <v>108</v>
      </c>
      <c r="F646">
        <v>583598</v>
      </c>
      <c r="G646">
        <v>583.59799999999996</v>
      </c>
      <c r="H646" t="s">
        <v>20</v>
      </c>
      <c r="I646">
        <v>1.1200000000000001</v>
      </c>
      <c r="J646">
        <v>1116.67</v>
      </c>
      <c r="K646" s="2">
        <f>Tabela23[[#This Row],[ICMS]]*Tabela23[[#This Row],[Valor Carga]]</f>
        <v>1250.6704000000002</v>
      </c>
      <c r="L646" t="str">
        <f>Tabela23[[#This Row],[Mercado Estado]]&amp;Tabela23[[#This Row],[Estado Silo]]</f>
        <v>MSPR</v>
      </c>
    </row>
    <row r="647" spans="1:12" x14ac:dyDescent="0.25">
      <c r="A647" t="s">
        <v>154</v>
      </c>
      <c r="B647">
        <v>2</v>
      </c>
      <c r="C647">
        <v>1871566.8</v>
      </c>
      <c r="D647" t="s">
        <v>14</v>
      </c>
      <c r="E647" t="s">
        <v>100</v>
      </c>
      <c r="F647">
        <v>764800</v>
      </c>
      <c r="G647">
        <v>764.8</v>
      </c>
      <c r="H647" t="s">
        <v>17</v>
      </c>
      <c r="I647">
        <v>1.1200000000000001</v>
      </c>
      <c r="J647">
        <v>1116.67</v>
      </c>
      <c r="K647" s="2">
        <f>Tabela23[[#This Row],[ICMS]]*Tabela23[[#This Row],[Valor Carga]]</f>
        <v>1250.6704000000002</v>
      </c>
      <c r="L647" t="str">
        <f>Tabela23[[#This Row],[Mercado Estado]]&amp;Tabela23[[#This Row],[Estado Silo]]</f>
        <v>MSMG</v>
      </c>
    </row>
    <row r="648" spans="1:12" x14ac:dyDescent="0.25">
      <c r="A648" t="s">
        <v>154</v>
      </c>
      <c r="B648">
        <v>2</v>
      </c>
      <c r="C648">
        <v>1871566.8</v>
      </c>
      <c r="D648" t="s">
        <v>14</v>
      </c>
      <c r="E648" t="s">
        <v>101</v>
      </c>
      <c r="F648">
        <v>764386</v>
      </c>
      <c r="G648">
        <v>764.38599999999997</v>
      </c>
      <c r="H648" t="s">
        <v>17</v>
      </c>
      <c r="I648">
        <v>1.1200000000000001</v>
      </c>
      <c r="J648">
        <v>1116.67</v>
      </c>
      <c r="K648" s="2">
        <f>Tabela23[[#This Row],[ICMS]]*Tabela23[[#This Row],[Valor Carga]]</f>
        <v>1250.6704000000002</v>
      </c>
      <c r="L648" t="str">
        <f>Tabela23[[#This Row],[Mercado Estado]]&amp;Tabela23[[#This Row],[Estado Silo]]</f>
        <v>MSMG</v>
      </c>
    </row>
    <row r="649" spans="1:12" x14ac:dyDescent="0.25">
      <c r="A649" t="s">
        <v>154</v>
      </c>
      <c r="B649">
        <v>2</v>
      </c>
      <c r="C649">
        <v>1871566.8</v>
      </c>
      <c r="D649" t="s">
        <v>14</v>
      </c>
      <c r="E649" t="s">
        <v>102</v>
      </c>
      <c r="F649">
        <v>763647</v>
      </c>
      <c r="G649">
        <v>763.64700000000005</v>
      </c>
      <c r="H649" t="s">
        <v>17</v>
      </c>
      <c r="I649">
        <v>1.1200000000000001</v>
      </c>
      <c r="J649">
        <v>1116.67</v>
      </c>
      <c r="K649" s="2">
        <f>Tabela23[[#This Row],[ICMS]]*Tabela23[[#This Row],[Valor Carga]]</f>
        <v>1250.6704000000002</v>
      </c>
      <c r="L649" t="str">
        <f>Tabela23[[#This Row],[Mercado Estado]]&amp;Tabela23[[#This Row],[Estado Silo]]</f>
        <v>MSMG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EDBC-AF60-4212-B054-93BBFD79FC92}">
  <dimension ref="A1:K289"/>
  <sheetViews>
    <sheetView tabSelected="1" workbookViewId="0">
      <selection activeCell="J8" sqref="J8"/>
    </sheetView>
  </sheetViews>
  <sheetFormatPr defaultRowHeight="15" x14ac:dyDescent="0.25"/>
  <cols>
    <col min="1" max="1" width="14.85546875" customWidth="1"/>
    <col min="3" max="3" width="17.28515625" customWidth="1"/>
    <col min="4" max="4" width="9.140625" customWidth="1"/>
    <col min="5" max="5" width="14.28515625" customWidth="1"/>
    <col min="6" max="6" width="11.5703125" customWidth="1"/>
    <col min="7" max="7" width="13" customWidth="1"/>
  </cols>
  <sheetData>
    <row r="1" spans="1:11" x14ac:dyDescent="0.25">
      <c r="A1" t="s">
        <v>21</v>
      </c>
      <c r="B1" t="s">
        <v>179</v>
      </c>
      <c r="C1" t="s">
        <v>180</v>
      </c>
      <c r="D1" t="s">
        <v>181</v>
      </c>
      <c r="E1" t="s">
        <v>182</v>
      </c>
      <c r="F1" t="s">
        <v>53</v>
      </c>
      <c r="G1" t="s">
        <v>183</v>
      </c>
      <c r="H1" t="s">
        <v>175</v>
      </c>
      <c r="I1" t="s">
        <v>189</v>
      </c>
      <c r="J1" t="s">
        <v>190</v>
      </c>
      <c r="K1" t="s">
        <v>173</v>
      </c>
    </row>
    <row r="2" spans="1:11" x14ac:dyDescent="0.25">
      <c r="A2" t="s">
        <v>73</v>
      </c>
      <c r="B2" t="s">
        <v>184</v>
      </c>
      <c r="C2">
        <v>12412541.9</v>
      </c>
      <c r="D2">
        <v>1</v>
      </c>
      <c r="E2">
        <v>1937.1949999999999</v>
      </c>
      <c r="F2" t="s">
        <v>5</v>
      </c>
      <c r="G2" t="s">
        <v>137</v>
      </c>
      <c r="H2">
        <v>1.1200000000000001</v>
      </c>
      <c r="I2">
        <v>1110</v>
      </c>
      <c r="J2">
        <f>Tabela24[[#This Row],[ICMS]]*Tabela24[[#This Row],[Valor da Carga]]</f>
        <v>1243.2</v>
      </c>
      <c r="K2" t="str">
        <f>Tabela24[[#This Row],[Estado Silo]]&amp;Tabela24[[#This Row],[Estado Porto]]</f>
        <v>MTSP</v>
      </c>
    </row>
    <row r="3" spans="1:11" x14ac:dyDescent="0.25">
      <c r="A3" t="s">
        <v>74</v>
      </c>
      <c r="B3" t="s">
        <v>184</v>
      </c>
      <c r="C3">
        <v>12412541.9</v>
      </c>
      <c r="D3">
        <v>1</v>
      </c>
      <c r="E3">
        <v>2011.749</v>
      </c>
      <c r="F3" t="s">
        <v>5</v>
      </c>
      <c r="G3" t="s">
        <v>137</v>
      </c>
      <c r="H3">
        <v>1.1200000000000001</v>
      </c>
      <c r="I3">
        <v>1110</v>
      </c>
      <c r="J3">
        <f>Tabela24[[#This Row],[ICMS]]*Tabela24[[#This Row],[Valor da Carga]]</f>
        <v>1243.2</v>
      </c>
      <c r="K3" t="str">
        <f>Tabela24[[#This Row],[Estado Silo]]&amp;Tabela24[[#This Row],[Estado Porto]]</f>
        <v>MTSP</v>
      </c>
    </row>
    <row r="4" spans="1:11" x14ac:dyDescent="0.25">
      <c r="A4" t="s">
        <v>75</v>
      </c>
      <c r="B4" t="s">
        <v>184</v>
      </c>
      <c r="C4">
        <v>12412541.9</v>
      </c>
      <c r="D4">
        <v>1</v>
      </c>
      <c r="E4">
        <v>1937.0170000000001</v>
      </c>
      <c r="F4" t="s">
        <v>5</v>
      </c>
      <c r="G4" t="s">
        <v>137</v>
      </c>
      <c r="H4">
        <v>1.1200000000000001</v>
      </c>
      <c r="I4">
        <v>1110</v>
      </c>
      <c r="J4">
        <f>Tabela24[[#This Row],[ICMS]]*Tabela24[[#This Row],[Valor da Carga]]</f>
        <v>1243.2</v>
      </c>
      <c r="K4" t="str">
        <f>Tabela24[[#This Row],[Estado Silo]]&amp;Tabela24[[#This Row],[Estado Porto]]</f>
        <v>MTSP</v>
      </c>
    </row>
    <row r="5" spans="1:11" x14ac:dyDescent="0.25">
      <c r="A5" t="s">
        <v>103</v>
      </c>
      <c r="B5" t="s">
        <v>184</v>
      </c>
      <c r="C5">
        <v>12412541.9</v>
      </c>
      <c r="D5">
        <v>1</v>
      </c>
      <c r="E5">
        <v>901.447</v>
      </c>
      <c r="F5" t="s">
        <v>20</v>
      </c>
      <c r="G5" t="s">
        <v>137</v>
      </c>
      <c r="H5">
        <v>1.1200000000000001</v>
      </c>
      <c r="I5">
        <v>1110</v>
      </c>
      <c r="J5">
        <f>Tabela24[[#This Row],[ICMS]]*Tabela24[[#This Row],[Valor da Carga]]</f>
        <v>1243.2</v>
      </c>
      <c r="K5" t="str">
        <f>Tabela24[[#This Row],[Estado Silo]]&amp;Tabela24[[#This Row],[Estado Porto]]</f>
        <v>PRSP</v>
      </c>
    </row>
    <row r="6" spans="1:11" x14ac:dyDescent="0.25">
      <c r="A6" t="s">
        <v>104</v>
      </c>
      <c r="B6" t="s">
        <v>184</v>
      </c>
      <c r="C6">
        <v>12412541.9</v>
      </c>
      <c r="D6">
        <v>1</v>
      </c>
      <c r="E6">
        <v>900.03700000000003</v>
      </c>
      <c r="F6" t="s">
        <v>20</v>
      </c>
      <c r="G6" t="s">
        <v>137</v>
      </c>
      <c r="H6">
        <v>1.1200000000000001</v>
      </c>
      <c r="I6">
        <v>1110</v>
      </c>
      <c r="J6">
        <f>Tabela24[[#This Row],[ICMS]]*Tabela24[[#This Row],[Valor da Carga]]</f>
        <v>1243.2</v>
      </c>
      <c r="K6" t="str">
        <f>Tabela24[[#This Row],[Estado Silo]]&amp;Tabela24[[#This Row],[Estado Porto]]</f>
        <v>PRSP</v>
      </c>
    </row>
    <row r="7" spans="1:11" x14ac:dyDescent="0.25">
      <c r="A7" t="s">
        <v>105</v>
      </c>
      <c r="B7" t="s">
        <v>184</v>
      </c>
      <c r="C7">
        <v>12412541.9</v>
      </c>
      <c r="D7">
        <v>1</v>
      </c>
      <c r="E7">
        <v>991.72900000000004</v>
      </c>
      <c r="F7" t="s">
        <v>20</v>
      </c>
      <c r="G7" t="s">
        <v>137</v>
      </c>
      <c r="H7">
        <v>1.1200000000000001</v>
      </c>
      <c r="I7">
        <v>1110</v>
      </c>
      <c r="J7">
        <f>Tabela24[[#This Row],[ICMS]]*Tabela24[[#This Row],[Valor da Carga]]</f>
        <v>1243.2</v>
      </c>
      <c r="K7" t="str">
        <f>Tabela24[[#This Row],[Estado Silo]]&amp;Tabela24[[#This Row],[Estado Porto]]</f>
        <v>PRSP</v>
      </c>
    </row>
    <row r="8" spans="1:11" x14ac:dyDescent="0.25">
      <c r="A8" t="s">
        <v>91</v>
      </c>
      <c r="B8" t="s">
        <v>184</v>
      </c>
      <c r="C8">
        <v>12412541.9</v>
      </c>
      <c r="D8">
        <v>1</v>
      </c>
      <c r="E8">
        <v>1082.6220000000001</v>
      </c>
      <c r="F8" t="s">
        <v>14</v>
      </c>
      <c r="G8" t="s">
        <v>137</v>
      </c>
      <c r="H8">
        <v>1.1200000000000001</v>
      </c>
      <c r="I8">
        <v>1110</v>
      </c>
      <c r="J8">
        <f>Tabela24[[#This Row],[ICMS]]*Tabela24[[#This Row],[Valor da Carga]]</f>
        <v>1243.2</v>
      </c>
      <c r="K8" t="str">
        <f>Tabela24[[#This Row],[Estado Silo]]&amp;Tabela24[[#This Row],[Estado Porto]]</f>
        <v>MSSP</v>
      </c>
    </row>
    <row r="9" spans="1:11" x14ac:dyDescent="0.25">
      <c r="A9" t="s">
        <v>92</v>
      </c>
      <c r="B9" t="s">
        <v>184</v>
      </c>
      <c r="C9">
        <v>12412541.9</v>
      </c>
      <c r="D9">
        <v>1</v>
      </c>
      <c r="E9">
        <v>1059.854</v>
      </c>
      <c r="F9" t="s">
        <v>14</v>
      </c>
      <c r="G9" t="s">
        <v>137</v>
      </c>
      <c r="H9">
        <v>1.1200000000000001</v>
      </c>
      <c r="I9">
        <v>1110</v>
      </c>
      <c r="J9">
        <f>Tabela24[[#This Row],[ICMS]]*Tabela24[[#This Row],[Valor da Carga]]</f>
        <v>1243.2</v>
      </c>
      <c r="K9" t="str">
        <f>Tabela24[[#This Row],[Estado Silo]]&amp;Tabela24[[#This Row],[Estado Porto]]</f>
        <v>MSSP</v>
      </c>
    </row>
    <row r="10" spans="1:11" x14ac:dyDescent="0.25">
      <c r="A10" t="s">
        <v>93</v>
      </c>
      <c r="B10" t="s">
        <v>184</v>
      </c>
      <c r="C10">
        <v>12412541.9</v>
      </c>
      <c r="D10">
        <v>1</v>
      </c>
      <c r="E10">
        <v>1076.77</v>
      </c>
      <c r="F10" t="s">
        <v>14</v>
      </c>
      <c r="G10" t="s">
        <v>137</v>
      </c>
      <c r="H10">
        <v>1.1200000000000001</v>
      </c>
      <c r="I10">
        <v>1110</v>
      </c>
      <c r="J10">
        <f>Tabela24[[#This Row],[ICMS]]*Tabela24[[#This Row],[Valor da Carga]]</f>
        <v>1243.2</v>
      </c>
      <c r="K10" t="str">
        <f>Tabela24[[#This Row],[Estado Silo]]&amp;Tabela24[[#This Row],[Estado Porto]]</f>
        <v>MSSP</v>
      </c>
    </row>
    <row r="11" spans="1:11" x14ac:dyDescent="0.25">
      <c r="A11" t="s">
        <v>85</v>
      </c>
      <c r="B11" t="s">
        <v>184</v>
      </c>
      <c r="C11">
        <v>12412541.9</v>
      </c>
      <c r="D11">
        <v>1</v>
      </c>
      <c r="E11">
        <v>1044.2090000000001</v>
      </c>
      <c r="F11" t="s">
        <v>11</v>
      </c>
      <c r="G11" t="s">
        <v>137</v>
      </c>
      <c r="H11">
        <v>1.1200000000000001</v>
      </c>
      <c r="I11">
        <v>1110</v>
      </c>
      <c r="J11">
        <f>Tabela24[[#This Row],[ICMS]]*Tabela24[[#This Row],[Valor da Carga]]</f>
        <v>1243.2</v>
      </c>
      <c r="K11" t="str">
        <f>Tabela24[[#This Row],[Estado Silo]]&amp;Tabela24[[#This Row],[Estado Porto]]</f>
        <v>GOSP</v>
      </c>
    </row>
    <row r="12" spans="1:11" x14ac:dyDescent="0.25">
      <c r="A12" t="s">
        <v>86</v>
      </c>
      <c r="B12" t="s">
        <v>184</v>
      </c>
      <c r="C12">
        <v>12412541.9</v>
      </c>
      <c r="D12">
        <v>1</v>
      </c>
      <c r="E12">
        <v>1043.79</v>
      </c>
      <c r="F12" t="s">
        <v>11</v>
      </c>
      <c r="G12" t="s">
        <v>137</v>
      </c>
      <c r="H12">
        <v>1.1200000000000001</v>
      </c>
      <c r="I12">
        <v>1110</v>
      </c>
      <c r="J12">
        <f>Tabela24[[#This Row],[ICMS]]*Tabela24[[#This Row],[Valor da Carga]]</f>
        <v>1243.2</v>
      </c>
      <c r="K12" t="str">
        <f>Tabela24[[#This Row],[Estado Silo]]&amp;Tabela24[[#This Row],[Estado Porto]]</f>
        <v>GOSP</v>
      </c>
    </row>
    <row r="13" spans="1:11" x14ac:dyDescent="0.25">
      <c r="A13" t="s">
        <v>87</v>
      </c>
      <c r="B13" t="s">
        <v>184</v>
      </c>
      <c r="C13">
        <v>12412541.9</v>
      </c>
      <c r="D13">
        <v>1</v>
      </c>
      <c r="E13">
        <v>1040.94</v>
      </c>
      <c r="F13" t="s">
        <v>11</v>
      </c>
      <c r="G13" t="s">
        <v>137</v>
      </c>
      <c r="H13">
        <v>1.1200000000000001</v>
      </c>
      <c r="I13">
        <v>1110</v>
      </c>
      <c r="J13">
        <f>Tabela24[[#This Row],[ICMS]]*Tabela24[[#This Row],[Valor da Carga]]</f>
        <v>1243.2</v>
      </c>
      <c r="K13" t="str">
        <f>Tabela24[[#This Row],[Estado Silo]]&amp;Tabela24[[#This Row],[Estado Porto]]</f>
        <v>GOSP</v>
      </c>
    </row>
    <row r="14" spans="1:11" x14ac:dyDescent="0.25">
      <c r="A14" t="s">
        <v>94</v>
      </c>
      <c r="B14" t="s">
        <v>184</v>
      </c>
      <c r="C14">
        <v>12412541.9</v>
      </c>
      <c r="D14">
        <v>1</v>
      </c>
      <c r="E14">
        <v>1092.17</v>
      </c>
      <c r="F14" t="s">
        <v>14</v>
      </c>
      <c r="G14" t="s">
        <v>137</v>
      </c>
      <c r="H14">
        <v>1.1200000000000001</v>
      </c>
      <c r="I14">
        <v>1110</v>
      </c>
      <c r="J14">
        <f>Tabela24[[#This Row],[ICMS]]*Tabela24[[#This Row],[Valor da Carga]]</f>
        <v>1243.2</v>
      </c>
      <c r="K14" t="str">
        <f>Tabela24[[#This Row],[Estado Silo]]&amp;Tabela24[[#This Row],[Estado Porto]]</f>
        <v>MSSP</v>
      </c>
    </row>
    <row r="15" spans="1:11" x14ac:dyDescent="0.25">
      <c r="A15" t="s">
        <v>95</v>
      </c>
      <c r="B15" t="s">
        <v>184</v>
      </c>
      <c r="C15">
        <v>12412541.9</v>
      </c>
      <c r="D15">
        <v>1</v>
      </c>
      <c r="E15">
        <v>1109.462</v>
      </c>
      <c r="F15" t="s">
        <v>14</v>
      </c>
      <c r="G15" t="s">
        <v>137</v>
      </c>
      <c r="H15">
        <v>1.1200000000000001</v>
      </c>
      <c r="I15">
        <v>1110</v>
      </c>
      <c r="J15">
        <f>Tabela24[[#This Row],[ICMS]]*Tabela24[[#This Row],[Valor da Carga]]</f>
        <v>1243.2</v>
      </c>
      <c r="K15" t="str">
        <f>Tabela24[[#This Row],[Estado Silo]]&amp;Tabela24[[#This Row],[Estado Porto]]</f>
        <v>MSSP</v>
      </c>
    </row>
    <row r="16" spans="1:11" x14ac:dyDescent="0.25">
      <c r="A16" t="s">
        <v>96</v>
      </c>
      <c r="B16" t="s">
        <v>184</v>
      </c>
      <c r="C16">
        <v>12412541.9</v>
      </c>
      <c r="D16">
        <v>1</v>
      </c>
      <c r="E16">
        <v>1082.143</v>
      </c>
      <c r="F16" t="s">
        <v>14</v>
      </c>
      <c r="G16" t="s">
        <v>137</v>
      </c>
      <c r="H16">
        <v>1.1200000000000001</v>
      </c>
      <c r="I16">
        <v>1110</v>
      </c>
      <c r="J16">
        <f>Tabela24[[#This Row],[ICMS]]*Tabela24[[#This Row],[Valor da Carga]]</f>
        <v>1243.2</v>
      </c>
      <c r="K16" t="str">
        <f>Tabela24[[#This Row],[Estado Silo]]&amp;Tabela24[[#This Row],[Estado Porto]]</f>
        <v>MSSP</v>
      </c>
    </row>
    <row r="17" spans="1:11" x14ac:dyDescent="0.25">
      <c r="A17" t="s">
        <v>76</v>
      </c>
      <c r="B17" t="s">
        <v>184</v>
      </c>
      <c r="C17">
        <v>12412541.9</v>
      </c>
      <c r="D17">
        <v>1</v>
      </c>
      <c r="E17">
        <v>1868.711</v>
      </c>
      <c r="F17" t="s">
        <v>5</v>
      </c>
      <c r="G17" t="s">
        <v>137</v>
      </c>
      <c r="H17">
        <v>1.1200000000000001</v>
      </c>
      <c r="I17">
        <v>1110</v>
      </c>
      <c r="J17">
        <f>Tabela24[[#This Row],[ICMS]]*Tabela24[[#This Row],[Valor da Carga]]</f>
        <v>1243.2</v>
      </c>
      <c r="K17" t="str">
        <f>Tabela24[[#This Row],[Estado Silo]]&amp;Tabela24[[#This Row],[Estado Porto]]</f>
        <v>MTSP</v>
      </c>
    </row>
    <row r="18" spans="1:11" x14ac:dyDescent="0.25">
      <c r="A18" t="s">
        <v>77</v>
      </c>
      <c r="B18" t="s">
        <v>184</v>
      </c>
      <c r="C18">
        <v>12412541.9</v>
      </c>
      <c r="D18">
        <v>1</v>
      </c>
      <c r="E18">
        <v>1870.702</v>
      </c>
      <c r="F18" t="s">
        <v>5</v>
      </c>
      <c r="G18" t="s">
        <v>137</v>
      </c>
      <c r="H18">
        <v>1.1200000000000001</v>
      </c>
      <c r="I18">
        <v>1110</v>
      </c>
      <c r="J18">
        <f>Tabela24[[#This Row],[ICMS]]*Tabela24[[#This Row],[Valor da Carga]]</f>
        <v>1243.2</v>
      </c>
      <c r="K18" t="str">
        <f>Tabela24[[#This Row],[Estado Silo]]&amp;Tabela24[[#This Row],[Estado Porto]]</f>
        <v>MTSP</v>
      </c>
    </row>
    <row r="19" spans="1:11" x14ac:dyDescent="0.25">
      <c r="A19" t="s">
        <v>78</v>
      </c>
      <c r="B19" t="s">
        <v>184</v>
      </c>
      <c r="C19">
        <v>12412541.9</v>
      </c>
      <c r="D19">
        <v>1</v>
      </c>
      <c r="E19">
        <v>1889.4839999999999</v>
      </c>
      <c r="F19" t="s">
        <v>5</v>
      </c>
      <c r="G19" t="s">
        <v>137</v>
      </c>
      <c r="H19">
        <v>1.1200000000000001</v>
      </c>
      <c r="I19">
        <v>1110</v>
      </c>
      <c r="J19">
        <f>Tabela24[[#This Row],[ICMS]]*Tabela24[[#This Row],[Valor da Carga]]</f>
        <v>1243.2</v>
      </c>
      <c r="K19" t="str">
        <f>Tabela24[[#This Row],[Estado Silo]]&amp;Tabela24[[#This Row],[Estado Porto]]</f>
        <v>MTSP</v>
      </c>
    </row>
    <row r="20" spans="1:11" x14ac:dyDescent="0.25">
      <c r="A20" t="s">
        <v>79</v>
      </c>
      <c r="B20" t="s">
        <v>184</v>
      </c>
      <c r="C20">
        <v>12412541.9</v>
      </c>
      <c r="D20">
        <v>1</v>
      </c>
      <c r="E20">
        <v>1915.7639999999999</v>
      </c>
      <c r="F20" t="s">
        <v>5</v>
      </c>
      <c r="G20" t="s">
        <v>137</v>
      </c>
      <c r="H20">
        <v>1.1200000000000001</v>
      </c>
      <c r="I20">
        <v>1110</v>
      </c>
      <c r="J20">
        <f>Tabela24[[#This Row],[ICMS]]*Tabela24[[#This Row],[Valor da Carga]]</f>
        <v>1243.2</v>
      </c>
      <c r="K20" t="str">
        <f>Tabela24[[#This Row],[Estado Silo]]&amp;Tabela24[[#This Row],[Estado Porto]]</f>
        <v>MTSP</v>
      </c>
    </row>
    <row r="21" spans="1:11" x14ac:dyDescent="0.25">
      <c r="A21" t="s">
        <v>80</v>
      </c>
      <c r="B21" t="s">
        <v>184</v>
      </c>
      <c r="C21">
        <v>12412541.9</v>
      </c>
      <c r="D21">
        <v>1</v>
      </c>
      <c r="E21">
        <v>1886.335</v>
      </c>
      <c r="F21" t="s">
        <v>5</v>
      </c>
      <c r="G21" t="s">
        <v>137</v>
      </c>
      <c r="H21">
        <v>1.1200000000000001</v>
      </c>
      <c r="I21">
        <v>1110</v>
      </c>
      <c r="J21">
        <f>Tabela24[[#This Row],[ICMS]]*Tabela24[[#This Row],[Valor da Carga]]</f>
        <v>1243.2</v>
      </c>
      <c r="K21" t="str">
        <f>Tabela24[[#This Row],[Estado Silo]]&amp;Tabela24[[#This Row],[Estado Porto]]</f>
        <v>MTSP</v>
      </c>
    </row>
    <row r="22" spans="1:11" x14ac:dyDescent="0.25">
      <c r="A22" t="s">
        <v>81</v>
      </c>
      <c r="B22" t="s">
        <v>184</v>
      </c>
      <c r="C22">
        <v>12412541.9</v>
      </c>
      <c r="D22">
        <v>1</v>
      </c>
      <c r="E22">
        <v>1919.771</v>
      </c>
      <c r="F22" t="s">
        <v>5</v>
      </c>
      <c r="G22" t="s">
        <v>137</v>
      </c>
      <c r="H22">
        <v>1.1200000000000001</v>
      </c>
      <c r="I22">
        <v>1110</v>
      </c>
      <c r="J22">
        <f>Tabela24[[#This Row],[ICMS]]*Tabela24[[#This Row],[Valor da Carga]]</f>
        <v>1243.2</v>
      </c>
      <c r="K22" t="str">
        <f>Tabela24[[#This Row],[Estado Silo]]&amp;Tabela24[[#This Row],[Estado Porto]]</f>
        <v>MTSP</v>
      </c>
    </row>
    <row r="23" spans="1:11" x14ac:dyDescent="0.25">
      <c r="A23" t="s">
        <v>97</v>
      </c>
      <c r="B23" t="s">
        <v>184</v>
      </c>
      <c r="C23">
        <v>12412541.9</v>
      </c>
      <c r="D23">
        <v>1</v>
      </c>
      <c r="E23">
        <v>767.30899999999997</v>
      </c>
      <c r="F23" t="s">
        <v>17</v>
      </c>
      <c r="G23" t="s">
        <v>137</v>
      </c>
      <c r="H23">
        <v>1.1200000000000001</v>
      </c>
      <c r="I23">
        <v>1110</v>
      </c>
      <c r="J23">
        <f>Tabela24[[#This Row],[ICMS]]*Tabela24[[#This Row],[Valor da Carga]]</f>
        <v>1243.2</v>
      </c>
      <c r="K23" t="str">
        <f>Tabela24[[#This Row],[Estado Silo]]&amp;Tabela24[[#This Row],[Estado Porto]]</f>
        <v>MGSP</v>
      </c>
    </row>
    <row r="24" spans="1:11" x14ac:dyDescent="0.25">
      <c r="A24" t="s">
        <v>98</v>
      </c>
      <c r="B24" t="s">
        <v>184</v>
      </c>
      <c r="C24">
        <v>12412541.9</v>
      </c>
      <c r="D24">
        <v>1</v>
      </c>
      <c r="E24">
        <v>757.20299999999997</v>
      </c>
      <c r="F24" t="s">
        <v>17</v>
      </c>
      <c r="G24" t="s">
        <v>137</v>
      </c>
      <c r="H24">
        <v>1.1200000000000001</v>
      </c>
      <c r="I24">
        <v>1110</v>
      </c>
      <c r="J24">
        <f>Tabela24[[#This Row],[ICMS]]*Tabela24[[#This Row],[Valor da Carga]]</f>
        <v>1243.2</v>
      </c>
      <c r="K24" t="str">
        <f>Tabela24[[#This Row],[Estado Silo]]&amp;Tabela24[[#This Row],[Estado Porto]]</f>
        <v>MGSP</v>
      </c>
    </row>
    <row r="25" spans="1:11" x14ac:dyDescent="0.25">
      <c r="A25" t="s">
        <v>99</v>
      </c>
      <c r="B25" t="s">
        <v>184</v>
      </c>
      <c r="C25">
        <v>12412541.9</v>
      </c>
      <c r="D25">
        <v>1</v>
      </c>
      <c r="E25">
        <v>794.84699999999998</v>
      </c>
      <c r="F25" t="s">
        <v>17</v>
      </c>
      <c r="G25" t="s">
        <v>137</v>
      </c>
      <c r="H25">
        <v>1.1200000000000001</v>
      </c>
      <c r="I25">
        <v>1110</v>
      </c>
      <c r="J25">
        <f>Tabela24[[#This Row],[ICMS]]*Tabela24[[#This Row],[Valor da Carga]]</f>
        <v>1243.2</v>
      </c>
      <c r="K25" t="str">
        <f>Tabela24[[#This Row],[Estado Silo]]&amp;Tabela24[[#This Row],[Estado Porto]]</f>
        <v>MGSP</v>
      </c>
    </row>
    <row r="26" spans="1:11" x14ac:dyDescent="0.25">
      <c r="A26" t="s">
        <v>88</v>
      </c>
      <c r="B26" t="s">
        <v>184</v>
      </c>
      <c r="C26">
        <v>12412541.9</v>
      </c>
      <c r="D26">
        <v>1</v>
      </c>
      <c r="E26">
        <v>995.60199999999998</v>
      </c>
      <c r="F26" t="s">
        <v>11</v>
      </c>
      <c r="G26" t="s">
        <v>137</v>
      </c>
      <c r="H26">
        <v>1.1200000000000001</v>
      </c>
      <c r="I26">
        <v>1110</v>
      </c>
      <c r="J26">
        <f>Tabela24[[#This Row],[ICMS]]*Tabela24[[#This Row],[Valor da Carga]]</f>
        <v>1243.2</v>
      </c>
      <c r="K26" t="str">
        <f>Tabela24[[#This Row],[Estado Silo]]&amp;Tabela24[[#This Row],[Estado Porto]]</f>
        <v>GOSP</v>
      </c>
    </row>
    <row r="27" spans="1:11" x14ac:dyDescent="0.25">
      <c r="A27" t="s">
        <v>89</v>
      </c>
      <c r="B27" t="s">
        <v>184</v>
      </c>
      <c r="C27">
        <v>12412541.9</v>
      </c>
      <c r="D27">
        <v>1</v>
      </c>
      <c r="E27">
        <v>995.09400000000005</v>
      </c>
      <c r="F27" t="s">
        <v>11</v>
      </c>
      <c r="G27" t="s">
        <v>137</v>
      </c>
      <c r="H27">
        <v>1.1200000000000001</v>
      </c>
      <c r="I27">
        <v>1110</v>
      </c>
      <c r="J27">
        <f>Tabela24[[#This Row],[ICMS]]*Tabela24[[#This Row],[Valor da Carga]]</f>
        <v>1243.2</v>
      </c>
      <c r="K27" t="str">
        <f>Tabela24[[#This Row],[Estado Silo]]&amp;Tabela24[[#This Row],[Estado Porto]]</f>
        <v>GOSP</v>
      </c>
    </row>
    <row r="28" spans="1:11" x14ac:dyDescent="0.25">
      <c r="A28" t="s">
        <v>90</v>
      </c>
      <c r="B28" t="s">
        <v>184</v>
      </c>
      <c r="C28">
        <v>12412541.9</v>
      </c>
      <c r="D28">
        <v>1</v>
      </c>
      <c r="E28">
        <v>1076.393</v>
      </c>
      <c r="F28" t="s">
        <v>11</v>
      </c>
      <c r="G28" t="s">
        <v>137</v>
      </c>
      <c r="H28">
        <v>1.1200000000000001</v>
      </c>
      <c r="I28">
        <v>1110</v>
      </c>
      <c r="J28">
        <f>Tabela24[[#This Row],[ICMS]]*Tabela24[[#This Row],[Valor da Carga]]</f>
        <v>1243.2</v>
      </c>
      <c r="K28" t="str">
        <f>Tabela24[[#This Row],[Estado Silo]]&amp;Tabela24[[#This Row],[Estado Porto]]</f>
        <v>GOSP</v>
      </c>
    </row>
    <row r="29" spans="1:11" x14ac:dyDescent="0.25">
      <c r="A29" t="s">
        <v>82</v>
      </c>
      <c r="B29" t="s">
        <v>184</v>
      </c>
      <c r="C29">
        <v>12412541.9</v>
      </c>
      <c r="D29">
        <v>1</v>
      </c>
      <c r="E29">
        <v>2006.501</v>
      </c>
      <c r="F29" t="s">
        <v>5</v>
      </c>
      <c r="G29" t="s">
        <v>137</v>
      </c>
      <c r="H29">
        <v>1.1200000000000001</v>
      </c>
      <c r="I29">
        <v>1110</v>
      </c>
      <c r="J29">
        <f>Tabela24[[#This Row],[ICMS]]*Tabela24[[#This Row],[Valor da Carga]]</f>
        <v>1243.2</v>
      </c>
      <c r="K29" t="str">
        <f>Tabela24[[#This Row],[Estado Silo]]&amp;Tabela24[[#This Row],[Estado Porto]]</f>
        <v>MTSP</v>
      </c>
    </row>
    <row r="30" spans="1:11" x14ac:dyDescent="0.25">
      <c r="A30" t="s">
        <v>83</v>
      </c>
      <c r="B30" t="s">
        <v>184</v>
      </c>
      <c r="C30">
        <v>12412541.9</v>
      </c>
      <c r="D30">
        <v>1</v>
      </c>
      <c r="E30">
        <v>1978.0419999999999</v>
      </c>
      <c r="F30" t="s">
        <v>5</v>
      </c>
      <c r="G30" t="s">
        <v>137</v>
      </c>
      <c r="H30">
        <v>1.1200000000000001</v>
      </c>
      <c r="I30">
        <v>1110</v>
      </c>
      <c r="J30">
        <f>Tabela24[[#This Row],[ICMS]]*Tabela24[[#This Row],[Valor da Carga]]</f>
        <v>1243.2</v>
      </c>
      <c r="K30" t="str">
        <f>Tabela24[[#This Row],[Estado Silo]]&amp;Tabela24[[#This Row],[Estado Porto]]</f>
        <v>MTSP</v>
      </c>
    </row>
    <row r="31" spans="1:11" x14ac:dyDescent="0.25">
      <c r="A31" t="s">
        <v>84</v>
      </c>
      <c r="B31" t="s">
        <v>184</v>
      </c>
      <c r="C31">
        <v>12412541.9</v>
      </c>
      <c r="D31">
        <v>1</v>
      </c>
      <c r="E31">
        <v>2008.1869999999999</v>
      </c>
      <c r="F31" t="s">
        <v>5</v>
      </c>
      <c r="G31" t="s">
        <v>137</v>
      </c>
      <c r="H31">
        <v>1.1200000000000001</v>
      </c>
      <c r="I31">
        <v>1110</v>
      </c>
      <c r="J31">
        <f>Tabela24[[#This Row],[ICMS]]*Tabela24[[#This Row],[Valor da Carga]]</f>
        <v>1243.2</v>
      </c>
      <c r="K31" t="str">
        <f>Tabela24[[#This Row],[Estado Silo]]&amp;Tabela24[[#This Row],[Estado Porto]]</f>
        <v>MTSP</v>
      </c>
    </row>
    <row r="32" spans="1:11" x14ac:dyDescent="0.25">
      <c r="A32" t="s">
        <v>106</v>
      </c>
      <c r="B32" t="s">
        <v>184</v>
      </c>
      <c r="C32">
        <v>12412541.9</v>
      </c>
      <c r="D32">
        <v>1</v>
      </c>
      <c r="E32">
        <v>1012.123</v>
      </c>
      <c r="F32" t="s">
        <v>20</v>
      </c>
      <c r="G32" t="s">
        <v>137</v>
      </c>
      <c r="H32">
        <v>1.1200000000000001</v>
      </c>
      <c r="I32">
        <v>1110</v>
      </c>
      <c r="J32">
        <f>Tabela24[[#This Row],[ICMS]]*Tabela24[[#This Row],[Valor da Carga]]</f>
        <v>1243.2</v>
      </c>
      <c r="K32" t="str">
        <f>Tabela24[[#This Row],[Estado Silo]]&amp;Tabela24[[#This Row],[Estado Porto]]</f>
        <v>PRSP</v>
      </c>
    </row>
    <row r="33" spans="1:11" x14ac:dyDescent="0.25">
      <c r="A33" t="s">
        <v>107</v>
      </c>
      <c r="B33" t="s">
        <v>184</v>
      </c>
      <c r="C33">
        <v>12412541.9</v>
      </c>
      <c r="D33">
        <v>1</v>
      </c>
      <c r="E33">
        <v>1003.509</v>
      </c>
      <c r="F33" t="s">
        <v>20</v>
      </c>
      <c r="G33" t="s">
        <v>137</v>
      </c>
      <c r="H33">
        <v>1.1200000000000001</v>
      </c>
      <c r="I33">
        <v>1110</v>
      </c>
      <c r="J33">
        <f>Tabela24[[#This Row],[ICMS]]*Tabela24[[#This Row],[Valor da Carga]]</f>
        <v>1243.2</v>
      </c>
      <c r="K33" t="str">
        <f>Tabela24[[#This Row],[Estado Silo]]&amp;Tabela24[[#This Row],[Estado Porto]]</f>
        <v>PRSP</v>
      </c>
    </row>
    <row r="34" spans="1:11" x14ac:dyDescent="0.25">
      <c r="A34" t="s">
        <v>108</v>
      </c>
      <c r="B34" t="s">
        <v>184</v>
      </c>
      <c r="C34">
        <v>12412541.9</v>
      </c>
      <c r="D34">
        <v>1</v>
      </c>
      <c r="E34">
        <v>1012.4690000000001</v>
      </c>
      <c r="F34" t="s">
        <v>20</v>
      </c>
      <c r="G34" t="s">
        <v>137</v>
      </c>
      <c r="H34">
        <v>1.1200000000000001</v>
      </c>
      <c r="I34">
        <v>1110</v>
      </c>
      <c r="J34">
        <f>Tabela24[[#This Row],[ICMS]]*Tabela24[[#This Row],[Valor da Carga]]</f>
        <v>1243.2</v>
      </c>
      <c r="K34" t="str">
        <f>Tabela24[[#This Row],[Estado Silo]]&amp;Tabela24[[#This Row],[Estado Porto]]</f>
        <v>PRSP</v>
      </c>
    </row>
    <row r="35" spans="1:11" x14ac:dyDescent="0.25">
      <c r="A35" t="s">
        <v>100</v>
      </c>
      <c r="B35" t="s">
        <v>184</v>
      </c>
      <c r="C35">
        <v>12412541.9</v>
      </c>
      <c r="D35">
        <v>1</v>
      </c>
      <c r="E35">
        <v>672.48</v>
      </c>
      <c r="F35" t="s">
        <v>17</v>
      </c>
      <c r="G35" t="s">
        <v>137</v>
      </c>
      <c r="H35">
        <v>1.1200000000000001</v>
      </c>
      <c r="I35">
        <v>1110</v>
      </c>
      <c r="J35">
        <f>Tabela24[[#This Row],[ICMS]]*Tabela24[[#This Row],[Valor da Carga]]</f>
        <v>1243.2</v>
      </c>
      <c r="K35" t="str">
        <f>Tabela24[[#This Row],[Estado Silo]]&amp;Tabela24[[#This Row],[Estado Porto]]</f>
        <v>MGSP</v>
      </c>
    </row>
    <row r="36" spans="1:11" x14ac:dyDescent="0.25">
      <c r="A36" t="s">
        <v>101</v>
      </c>
      <c r="B36" t="s">
        <v>184</v>
      </c>
      <c r="C36">
        <v>12412541.9</v>
      </c>
      <c r="D36">
        <v>1</v>
      </c>
      <c r="E36">
        <v>672.08699999999999</v>
      </c>
      <c r="F36" t="s">
        <v>17</v>
      </c>
      <c r="G36" t="s">
        <v>137</v>
      </c>
      <c r="H36">
        <v>1.1200000000000001</v>
      </c>
      <c r="I36">
        <v>1110</v>
      </c>
      <c r="J36">
        <f>Tabela24[[#This Row],[ICMS]]*Tabela24[[#This Row],[Valor da Carga]]</f>
        <v>1243.2</v>
      </c>
      <c r="K36" t="str">
        <f>Tabela24[[#This Row],[Estado Silo]]&amp;Tabela24[[#This Row],[Estado Porto]]</f>
        <v>MGSP</v>
      </c>
    </row>
    <row r="37" spans="1:11" x14ac:dyDescent="0.25">
      <c r="A37" t="s">
        <v>102</v>
      </c>
      <c r="B37" t="s">
        <v>184</v>
      </c>
      <c r="C37">
        <v>12412541.9</v>
      </c>
      <c r="D37">
        <v>1</v>
      </c>
      <c r="E37">
        <v>671.327</v>
      </c>
      <c r="F37" t="s">
        <v>17</v>
      </c>
      <c r="G37" t="s">
        <v>137</v>
      </c>
      <c r="H37">
        <v>1.1200000000000001</v>
      </c>
      <c r="I37">
        <v>1110</v>
      </c>
      <c r="J37">
        <f>Tabela24[[#This Row],[ICMS]]*Tabela24[[#This Row],[Valor da Carga]]</f>
        <v>1243.2</v>
      </c>
      <c r="K37" t="str">
        <f>Tabela24[[#This Row],[Estado Silo]]&amp;Tabela24[[#This Row],[Estado Porto]]</f>
        <v>MGSP</v>
      </c>
    </row>
    <row r="38" spans="1:11" x14ac:dyDescent="0.25">
      <c r="A38" t="s">
        <v>73</v>
      </c>
      <c r="B38" t="s">
        <v>185</v>
      </c>
      <c r="C38">
        <v>1110912</v>
      </c>
      <c r="D38">
        <v>1</v>
      </c>
      <c r="E38">
        <v>2164.239</v>
      </c>
      <c r="F38" t="s">
        <v>5</v>
      </c>
      <c r="G38" t="s">
        <v>157</v>
      </c>
      <c r="H38">
        <v>1.1200000000000001</v>
      </c>
      <c r="I38">
        <v>1110</v>
      </c>
      <c r="J38">
        <f>Tabela24[[#This Row],[ICMS]]*Tabela24[[#This Row],[Valor da Carga]]</f>
        <v>1243.2</v>
      </c>
      <c r="K38" t="str">
        <f>Tabela24[[#This Row],[Estado Silo]]&amp;Tabela24[[#This Row],[Estado Porto]]</f>
        <v>MTSC</v>
      </c>
    </row>
    <row r="39" spans="1:11" x14ac:dyDescent="0.25">
      <c r="A39" t="s">
        <v>74</v>
      </c>
      <c r="B39" t="s">
        <v>185</v>
      </c>
      <c r="C39">
        <v>1110912</v>
      </c>
      <c r="D39">
        <v>1</v>
      </c>
      <c r="E39">
        <v>2238.7919999999999</v>
      </c>
      <c r="F39" t="s">
        <v>5</v>
      </c>
      <c r="G39" t="s">
        <v>157</v>
      </c>
      <c r="H39">
        <v>1.1200000000000001</v>
      </c>
      <c r="I39">
        <v>1110</v>
      </c>
      <c r="J39">
        <f>Tabela24[[#This Row],[ICMS]]*Tabela24[[#This Row],[Valor da Carga]]</f>
        <v>1243.2</v>
      </c>
      <c r="K39" t="str">
        <f>Tabela24[[#This Row],[Estado Silo]]&amp;Tabela24[[#This Row],[Estado Porto]]</f>
        <v>MTSC</v>
      </c>
    </row>
    <row r="40" spans="1:11" x14ac:dyDescent="0.25">
      <c r="A40" t="s">
        <v>75</v>
      </c>
      <c r="B40" t="s">
        <v>185</v>
      </c>
      <c r="C40">
        <v>1110912</v>
      </c>
      <c r="D40">
        <v>1</v>
      </c>
      <c r="E40">
        <v>2164.06</v>
      </c>
      <c r="F40" t="s">
        <v>5</v>
      </c>
      <c r="G40" t="s">
        <v>157</v>
      </c>
      <c r="H40">
        <v>1.1200000000000001</v>
      </c>
      <c r="I40">
        <v>1110</v>
      </c>
      <c r="J40">
        <f>Tabela24[[#This Row],[ICMS]]*Tabela24[[#This Row],[Valor da Carga]]</f>
        <v>1243.2</v>
      </c>
      <c r="K40" t="str">
        <f>Tabela24[[#This Row],[Estado Silo]]&amp;Tabela24[[#This Row],[Estado Porto]]</f>
        <v>MTSC</v>
      </c>
    </row>
    <row r="41" spans="1:11" x14ac:dyDescent="0.25">
      <c r="A41" t="s">
        <v>103</v>
      </c>
      <c r="B41" t="s">
        <v>185</v>
      </c>
      <c r="C41">
        <v>1110912</v>
      </c>
      <c r="D41">
        <v>1</v>
      </c>
      <c r="E41">
        <v>661.58199999999999</v>
      </c>
      <c r="F41" t="s">
        <v>20</v>
      </c>
      <c r="G41" t="s">
        <v>157</v>
      </c>
      <c r="H41">
        <v>1.1200000000000001</v>
      </c>
      <c r="I41">
        <v>1110</v>
      </c>
      <c r="J41">
        <f>Tabela24[[#This Row],[ICMS]]*Tabela24[[#This Row],[Valor da Carga]]</f>
        <v>1243.2</v>
      </c>
      <c r="K41" t="str">
        <f>Tabela24[[#This Row],[Estado Silo]]&amp;Tabela24[[#This Row],[Estado Porto]]</f>
        <v>PRSC</v>
      </c>
    </row>
    <row r="42" spans="1:11" x14ac:dyDescent="0.25">
      <c r="A42" t="s">
        <v>104</v>
      </c>
      <c r="B42" t="s">
        <v>185</v>
      </c>
      <c r="C42">
        <v>1110912</v>
      </c>
      <c r="D42">
        <v>1</v>
      </c>
      <c r="E42">
        <v>660.173</v>
      </c>
      <c r="F42" t="s">
        <v>20</v>
      </c>
      <c r="G42" t="s">
        <v>157</v>
      </c>
      <c r="H42">
        <v>1.1200000000000001</v>
      </c>
      <c r="I42">
        <v>1110</v>
      </c>
      <c r="J42">
        <f>Tabela24[[#This Row],[ICMS]]*Tabela24[[#This Row],[Valor da Carga]]</f>
        <v>1243.2</v>
      </c>
      <c r="K42" t="str">
        <f>Tabela24[[#This Row],[Estado Silo]]&amp;Tabela24[[#This Row],[Estado Porto]]</f>
        <v>PRSC</v>
      </c>
    </row>
    <row r="43" spans="1:11" x14ac:dyDescent="0.25">
      <c r="A43" t="s">
        <v>105</v>
      </c>
      <c r="B43" t="s">
        <v>185</v>
      </c>
      <c r="C43">
        <v>1110912</v>
      </c>
      <c r="D43">
        <v>1</v>
      </c>
      <c r="E43">
        <v>675.90100000000007</v>
      </c>
      <c r="F43" t="s">
        <v>20</v>
      </c>
      <c r="G43" t="s">
        <v>157</v>
      </c>
      <c r="H43">
        <v>1.1200000000000001</v>
      </c>
      <c r="I43">
        <v>1110</v>
      </c>
      <c r="J43">
        <f>Tabela24[[#This Row],[ICMS]]*Tabela24[[#This Row],[Valor da Carga]]</f>
        <v>1243.2</v>
      </c>
      <c r="K43" t="str">
        <f>Tabela24[[#This Row],[Estado Silo]]&amp;Tabela24[[#This Row],[Estado Porto]]</f>
        <v>PRSC</v>
      </c>
    </row>
    <row r="44" spans="1:11" x14ac:dyDescent="0.25">
      <c r="A44" t="s">
        <v>91</v>
      </c>
      <c r="B44" t="s">
        <v>185</v>
      </c>
      <c r="C44">
        <v>1110912</v>
      </c>
      <c r="D44">
        <v>1</v>
      </c>
      <c r="E44">
        <v>999.35599999999999</v>
      </c>
      <c r="F44" t="s">
        <v>14</v>
      </c>
      <c r="G44" t="s">
        <v>157</v>
      </c>
      <c r="H44">
        <v>1.1200000000000001</v>
      </c>
      <c r="I44">
        <v>1110</v>
      </c>
      <c r="J44">
        <f>Tabela24[[#This Row],[ICMS]]*Tabela24[[#This Row],[Valor da Carga]]</f>
        <v>1243.2</v>
      </c>
      <c r="K44" t="str">
        <f>Tabela24[[#This Row],[Estado Silo]]&amp;Tabela24[[#This Row],[Estado Porto]]</f>
        <v>MSSC</v>
      </c>
    </row>
    <row r="45" spans="1:11" x14ac:dyDescent="0.25">
      <c r="A45" t="s">
        <v>92</v>
      </c>
      <c r="B45" t="s">
        <v>185</v>
      </c>
      <c r="C45">
        <v>1110912</v>
      </c>
      <c r="D45">
        <v>1</v>
      </c>
      <c r="E45">
        <v>1025.3789999999999</v>
      </c>
      <c r="F45" t="s">
        <v>14</v>
      </c>
      <c r="G45" t="s">
        <v>157</v>
      </c>
      <c r="H45">
        <v>1.1200000000000001</v>
      </c>
      <c r="I45">
        <v>1110</v>
      </c>
      <c r="J45">
        <f>Tabela24[[#This Row],[ICMS]]*Tabela24[[#This Row],[Valor da Carga]]</f>
        <v>1243.2</v>
      </c>
      <c r="K45" t="str">
        <f>Tabela24[[#This Row],[Estado Silo]]&amp;Tabela24[[#This Row],[Estado Porto]]</f>
        <v>MSSC</v>
      </c>
    </row>
    <row r="46" spans="1:11" x14ac:dyDescent="0.25">
      <c r="A46" t="s">
        <v>93</v>
      </c>
      <c r="B46" t="s">
        <v>185</v>
      </c>
      <c r="C46">
        <v>1110912</v>
      </c>
      <c r="D46">
        <v>1</v>
      </c>
      <c r="E46">
        <v>1024.7239999999999</v>
      </c>
      <c r="F46" t="s">
        <v>14</v>
      </c>
      <c r="G46" t="s">
        <v>157</v>
      </c>
      <c r="H46">
        <v>1.1200000000000001</v>
      </c>
      <c r="I46">
        <v>1110</v>
      </c>
      <c r="J46">
        <f>Tabela24[[#This Row],[ICMS]]*Tabela24[[#This Row],[Valor da Carga]]</f>
        <v>1243.2</v>
      </c>
      <c r="K46" t="str">
        <f>Tabela24[[#This Row],[Estado Silo]]&amp;Tabela24[[#This Row],[Estado Porto]]</f>
        <v>MSSC</v>
      </c>
    </row>
    <row r="47" spans="1:11" x14ac:dyDescent="0.25">
      <c r="A47" t="s">
        <v>85</v>
      </c>
      <c r="B47" t="s">
        <v>185</v>
      </c>
      <c r="C47">
        <v>1110912</v>
      </c>
      <c r="D47">
        <v>1</v>
      </c>
      <c r="E47">
        <v>1353.0239999999999</v>
      </c>
      <c r="F47" t="s">
        <v>11</v>
      </c>
      <c r="G47" t="s">
        <v>157</v>
      </c>
      <c r="H47">
        <v>1.1200000000000001</v>
      </c>
      <c r="I47">
        <v>1110</v>
      </c>
      <c r="J47">
        <f>Tabela24[[#This Row],[ICMS]]*Tabela24[[#This Row],[Valor da Carga]]</f>
        <v>1243.2</v>
      </c>
      <c r="K47" t="str">
        <f>Tabela24[[#This Row],[Estado Silo]]&amp;Tabela24[[#This Row],[Estado Porto]]</f>
        <v>GOSC</v>
      </c>
    </row>
    <row r="48" spans="1:11" x14ac:dyDescent="0.25">
      <c r="A48" t="s">
        <v>86</v>
      </c>
      <c r="B48" t="s">
        <v>185</v>
      </c>
      <c r="C48">
        <v>1110912</v>
      </c>
      <c r="D48">
        <v>1</v>
      </c>
      <c r="E48">
        <v>1352.605</v>
      </c>
      <c r="F48" t="s">
        <v>11</v>
      </c>
      <c r="G48" t="s">
        <v>157</v>
      </c>
      <c r="H48">
        <v>1.1200000000000001</v>
      </c>
      <c r="I48">
        <v>1110</v>
      </c>
      <c r="J48">
        <f>Tabela24[[#This Row],[ICMS]]*Tabela24[[#This Row],[Valor da Carga]]</f>
        <v>1243.2</v>
      </c>
      <c r="K48" t="str">
        <f>Tabela24[[#This Row],[Estado Silo]]&amp;Tabela24[[#This Row],[Estado Porto]]</f>
        <v>GOSC</v>
      </c>
    </row>
    <row r="49" spans="1:11" x14ac:dyDescent="0.25">
      <c r="A49" t="s">
        <v>87</v>
      </c>
      <c r="B49" t="s">
        <v>185</v>
      </c>
      <c r="C49">
        <v>1110912</v>
      </c>
      <c r="D49">
        <v>1</v>
      </c>
      <c r="E49">
        <v>1349.7550000000001</v>
      </c>
      <c r="F49" t="s">
        <v>11</v>
      </c>
      <c r="G49" t="s">
        <v>157</v>
      </c>
      <c r="H49">
        <v>1.1200000000000001</v>
      </c>
      <c r="I49">
        <v>1110</v>
      </c>
      <c r="J49">
        <f>Tabela24[[#This Row],[ICMS]]*Tabela24[[#This Row],[Valor da Carga]]</f>
        <v>1243.2</v>
      </c>
      <c r="K49" t="str">
        <f>Tabela24[[#This Row],[Estado Silo]]&amp;Tabela24[[#This Row],[Estado Porto]]</f>
        <v>GOSC</v>
      </c>
    </row>
    <row r="50" spans="1:11" x14ac:dyDescent="0.25">
      <c r="A50" t="s">
        <v>94</v>
      </c>
      <c r="B50" t="s">
        <v>185</v>
      </c>
      <c r="C50">
        <v>1110912</v>
      </c>
      <c r="D50">
        <v>1</v>
      </c>
      <c r="E50">
        <v>1082.059</v>
      </c>
      <c r="F50" t="s">
        <v>14</v>
      </c>
      <c r="G50" t="s">
        <v>157</v>
      </c>
      <c r="H50">
        <v>1.1200000000000001</v>
      </c>
      <c r="I50">
        <v>1110</v>
      </c>
      <c r="J50">
        <f>Tabela24[[#This Row],[ICMS]]*Tabela24[[#This Row],[Valor da Carga]]</f>
        <v>1243.2</v>
      </c>
      <c r="K50" t="str">
        <f>Tabela24[[#This Row],[Estado Silo]]&amp;Tabela24[[#This Row],[Estado Porto]]</f>
        <v>MSSC</v>
      </c>
    </row>
    <row r="51" spans="1:11" x14ac:dyDescent="0.25">
      <c r="A51" t="s">
        <v>95</v>
      </c>
      <c r="B51" t="s">
        <v>185</v>
      </c>
      <c r="C51">
        <v>1110912</v>
      </c>
      <c r="D51">
        <v>1</v>
      </c>
      <c r="E51">
        <v>1138.3130000000001</v>
      </c>
      <c r="F51" t="s">
        <v>14</v>
      </c>
      <c r="G51" t="s">
        <v>157</v>
      </c>
      <c r="H51">
        <v>1.1200000000000001</v>
      </c>
      <c r="I51">
        <v>1110</v>
      </c>
      <c r="J51">
        <f>Tabela24[[#This Row],[ICMS]]*Tabela24[[#This Row],[Valor da Carga]]</f>
        <v>1243.2</v>
      </c>
      <c r="K51" t="str">
        <f>Tabela24[[#This Row],[Estado Silo]]&amp;Tabela24[[#This Row],[Estado Porto]]</f>
        <v>MSSC</v>
      </c>
    </row>
    <row r="52" spans="1:11" x14ac:dyDescent="0.25">
      <c r="A52" t="s">
        <v>96</v>
      </c>
      <c r="B52" t="s">
        <v>185</v>
      </c>
      <c r="C52">
        <v>1110912</v>
      </c>
      <c r="D52">
        <v>1</v>
      </c>
      <c r="E52">
        <v>1110.9939999999999</v>
      </c>
      <c r="F52" t="s">
        <v>14</v>
      </c>
      <c r="G52" t="s">
        <v>157</v>
      </c>
      <c r="H52">
        <v>1.1200000000000001</v>
      </c>
      <c r="I52">
        <v>1110</v>
      </c>
      <c r="J52">
        <f>Tabela24[[#This Row],[ICMS]]*Tabela24[[#This Row],[Valor da Carga]]</f>
        <v>1243.2</v>
      </c>
      <c r="K52" t="str">
        <f>Tabela24[[#This Row],[Estado Silo]]&amp;Tabela24[[#This Row],[Estado Porto]]</f>
        <v>MSSC</v>
      </c>
    </row>
    <row r="53" spans="1:11" x14ac:dyDescent="0.25">
      <c r="A53" t="s">
        <v>76</v>
      </c>
      <c r="B53" t="s">
        <v>185</v>
      </c>
      <c r="C53">
        <v>1110912</v>
      </c>
      <c r="D53">
        <v>1</v>
      </c>
      <c r="E53">
        <v>2095.7550000000001</v>
      </c>
      <c r="F53" t="s">
        <v>5</v>
      </c>
      <c r="G53" t="s">
        <v>157</v>
      </c>
      <c r="H53">
        <v>1.1200000000000001</v>
      </c>
      <c r="I53">
        <v>1110</v>
      </c>
      <c r="J53">
        <f>Tabela24[[#This Row],[ICMS]]*Tabela24[[#This Row],[Valor da Carga]]</f>
        <v>1243.2</v>
      </c>
      <c r="K53" t="str">
        <f>Tabela24[[#This Row],[Estado Silo]]&amp;Tabela24[[#This Row],[Estado Porto]]</f>
        <v>MTSC</v>
      </c>
    </row>
    <row r="54" spans="1:11" x14ac:dyDescent="0.25">
      <c r="A54" t="s">
        <v>77</v>
      </c>
      <c r="B54" t="s">
        <v>185</v>
      </c>
      <c r="C54">
        <v>1110912</v>
      </c>
      <c r="D54">
        <v>1</v>
      </c>
      <c r="E54">
        <v>2097.7460000000001</v>
      </c>
      <c r="F54" t="s">
        <v>5</v>
      </c>
      <c r="G54" t="s">
        <v>157</v>
      </c>
      <c r="H54">
        <v>1.1200000000000001</v>
      </c>
      <c r="I54">
        <v>1110</v>
      </c>
      <c r="J54">
        <f>Tabela24[[#This Row],[ICMS]]*Tabela24[[#This Row],[Valor da Carga]]</f>
        <v>1243.2</v>
      </c>
      <c r="K54" t="str">
        <f>Tabela24[[#This Row],[Estado Silo]]&amp;Tabela24[[#This Row],[Estado Porto]]</f>
        <v>MTSC</v>
      </c>
    </row>
    <row r="55" spans="1:11" x14ac:dyDescent="0.25">
      <c r="A55" t="s">
        <v>78</v>
      </c>
      <c r="B55" t="s">
        <v>185</v>
      </c>
      <c r="C55">
        <v>1110912</v>
      </c>
      <c r="D55">
        <v>1</v>
      </c>
      <c r="E55">
        <v>2116.5279999999998</v>
      </c>
      <c r="F55" t="s">
        <v>5</v>
      </c>
      <c r="G55" t="s">
        <v>157</v>
      </c>
      <c r="H55">
        <v>1.1200000000000001</v>
      </c>
      <c r="I55">
        <v>1110</v>
      </c>
      <c r="J55">
        <f>Tabela24[[#This Row],[ICMS]]*Tabela24[[#This Row],[Valor da Carga]]</f>
        <v>1243.2</v>
      </c>
      <c r="K55" t="str">
        <f>Tabela24[[#This Row],[Estado Silo]]&amp;Tabela24[[#This Row],[Estado Porto]]</f>
        <v>MTSC</v>
      </c>
    </row>
    <row r="56" spans="1:11" x14ac:dyDescent="0.25">
      <c r="A56" t="s">
        <v>79</v>
      </c>
      <c r="B56" t="s">
        <v>185</v>
      </c>
      <c r="C56">
        <v>1110912</v>
      </c>
      <c r="D56">
        <v>1</v>
      </c>
      <c r="E56">
        <v>2142.808</v>
      </c>
      <c r="F56" t="s">
        <v>5</v>
      </c>
      <c r="G56" t="s">
        <v>157</v>
      </c>
      <c r="H56">
        <v>1.1200000000000001</v>
      </c>
      <c r="I56">
        <v>1110</v>
      </c>
      <c r="J56">
        <f>Tabela24[[#This Row],[ICMS]]*Tabela24[[#This Row],[Valor da Carga]]</f>
        <v>1243.2</v>
      </c>
      <c r="K56" t="str">
        <f>Tabela24[[#This Row],[Estado Silo]]&amp;Tabela24[[#This Row],[Estado Porto]]</f>
        <v>MTSC</v>
      </c>
    </row>
    <row r="57" spans="1:11" x14ac:dyDescent="0.25">
      <c r="A57" t="s">
        <v>80</v>
      </c>
      <c r="B57" t="s">
        <v>185</v>
      </c>
      <c r="C57">
        <v>1110912</v>
      </c>
      <c r="D57">
        <v>1</v>
      </c>
      <c r="E57">
        <v>2113.3780000000002</v>
      </c>
      <c r="F57" t="s">
        <v>5</v>
      </c>
      <c r="G57" t="s">
        <v>157</v>
      </c>
      <c r="H57">
        <v>1.1200000000000001</v>
      </c>
      <c r="I57">
        <v>1110</v>
      </c>
      <c r="J57">
        <f>Tabela24[[#This Row],[ICMS]]*Tabela24[[#This Row],[Valor da Carga]]</f>
        <v>1243.2</v>
      </c>
      <c r="K57" t="str">
        <f>Tabela24[[#This Row],[Estado Silo]]&amp;Tabela24[[#This Row],[Estado Porto]]</f>
        <v>MTSC</v>
      </c>
    </row>
    <row r="58" spans="1:11" x14ac:dyDescent="0.25">
      <c r="A58" t="s">
        <v>81</v>
      </c>
      <c r="B58" t="s">
        <v>185</v>
      </c>
      <c r="C58">
        <v>1110912</v>
      </c>
      <c r="D58">
        <v>1</v>
      </c>
      <c r="E58">
        <v>2148.5659999999998</v>
      </c>
      <c r="F58" t="s">
        <v>5</v>
      </c>
      <c r="G58" t="s">
        <v>157</v>
      </c>
      <c r="H58">
        <v>1.1200000000000001</v>
      </c>
      <c r="I58">
        <v>1110</v>
      </c>
      <c r="J58">
        <f>Tabela24[[#This Row],[ICMS]]*Tabela24[[#This Row],[Valor da Carga]]</f>
        <v>1243.2</v>
      </c>
      <c r="K58" t="str">
        <f>Tabela24[[#This Row],[Estado Silo]]&amp;Tabela24[[#This Row],[Estado Porto]]</f>
        <v>MTSC</v>
      </c>
    </row>
    <row r="59" spans="1:11" x14ac:dyDescent="0.25">
      <c r="A59" t="s">
        <v>97</v>
      </c>
      <c r="B59" t="s">
        <v>185</v>
      </c>
      <c r="C59">
        <v>1110912</v>
      </c>
      <c r="D59">
        <v>1</v>
      </c>
      <c r="E59">
        <v>1235.479</v>
      </c>
      <c r="F59" t="s">
        <v>17</v>
      </c>
      <c r="G59" t="s">
        <v>157</v>
      </c>
      <c r="H59">
        <v>1.1200000000000001</v>
      </c>
      <c r="I59">
        <v>1110</v>
      </c>
      <c r="J59">
        <f>Tabela24[[#This Row],[ICMS]]*Tabela24[[#This Row],[Valor da Carga]]</f>
        <v>1243.2</v>
      </c>
      <c r="K59" t="str">
        <f>Tabela24[[#This Row],[Estado Silo]]&amp;Tabela24[[#This Row],[Estado Porto]]</f>
        <v>MGSC</v>
      </c>
    </row>
    <row r="60" spans="1:11" x14ac:dyDescent="0.25">
      <c r="A60" t="s">
        <v>98</v>
      </c>
      <c r="B60" t="s">
        <v>185</v>
      </c>
      <c r="C60">
        <v>1110912</v>
      </c>
      <c r="D60">
        <v>1</v>
      </c>
      <c r="E60">
        <v>1225.373</v>
      </c>
      <c r="F60" t="s">
        <v>17</v>
      </c>
      <c r="G60" t="s">
        <v>157</v>
      </c>
      <c r="H60">
        <v>1.1200000000000001</v>
      </c>
      <c r="I60">
        <v>1110</v>
      </c>
      <c r="J60">
        <f>Tabela24[[#This Row],[ICMS]]*Tabela24[[#This Row],[Valor da Carga]]</f>
        <v>1243.2</v>
      </c>
      <c r="K60" t="str">
        <f>Tabela24[[#This Row],[Estado Silo]]&amp;Tabela24[[#This Row],[Estado Porto]]</f>
        <v>MGSC</v>
      </c>
    </row>
    <row r="61" spans="1:11" x14ac:dyDescent="0.25">
      <c r="A61" t="s">
        <v>99</v>
      </c>
      <c r="B61" t="s">
        <v>185</v>
      </c>
      <c r="C61">
        <v>1110912</v>
      </c>
      <c r="D61">
        <v>1</v>
      </c>
      <c r="E61">
        <v>1263.0170000000001</v>
      </c>
      <c r="F61" t="s">
        <v>17</v>
      </c>
      <c r="G61" t="s">
        <v>157</v>
      </c>
      <c r="H61">
        <v>1.1200000000000001</v>
      </c>
      <c r="I61">
        <v>1110</v>
      </c>
      <c r="J61">
        <f>Tabela24[[#This Row],[ICMS]]*Tabela24[[#This Row],[Valor da Carga]]</f>
        <v>1243.2</v>
      </c>
      <c r="K61" t="str">
        <f>Tabela24[[#This Row],[Estado Silo]]&amp;Tabela24[[#This Row],[Estado Porto]]</f>
        <v>MGSC</v>
      </c>
    </row>
    <row r="62" spans="1:11" x14ac:dyDescent="0.25">
      <c r="A62" t="s">
        <v>88</v>
      </c>
      <c r="B62" t="s">
        <v>185</v>
      </c>
      <c r="C62">
        <v>1110912</v>
      </c>
      <c r="D62">
        <v>1</v>
      </c>
      <c r="E62">
        <v>1345.1479999999999</v>
      </c>
      <c r="F62" t="s">
        <v>11</v>
      </c>
      <c r="G62" t="s">
        <v>157</v>
      </c>
      <c r="H62">
        <v>1.1200000000000001</v>
      </c>
      <c r="I62">
        <v>1110</v>
      </c>
      <c r="J62">
        <f>Tabela24[[#This Row],[ICMS]]*Tabela24[[#This Row],[Valor da Carga]]</f>
        <v>1243.2</v>
      </c>
      <c r="K62" t="str">
        <f>Tabela24[[#This Row],[Estado Silo]]&amp;Tabela24[[#This Row],[Estado Porto]]</f>
        <v>GOSC</v>
      </c>
    </row>
    <row r="63" spans="1:11" x14ac:dyDescent="0.25">
      <c r="A63" t="s">
        <v>89</v>
      </c>
      <c r="B63" t="s">
        <v>185</v>
      </c>
      <c r="C63">
        <v>1110912</v>
      </c>
      <c r="D63">
        <v>1</v>
      </c>
      <c r="E63">
        <v>1344.64</v>
      </c>
      <c r="F63" t="s">
        <v>11</v>
      </c>
      <c r="G63" t="s">
        <v>157</v>
      </c>
      <c r="H63">
        <v>1.1200000000000001</v>
      </c>
      <c r="I63">
        <v>1110</v>
      </c>
      <c r="J63">
        <f>Tabela24[[#This Row],[ICMS]]*Tabela24[[#This Row],[Valor da Carga]]</f>
        <v>1243.2</v>
      </c>
      <c r="K63" t="str">
        <f>Tabela24[[#This Row],[Estado Silo]]&amp;Tabela24[[#This Row],[Estado Porto]]</f>
        <v>GOSC</v>
      </c>
    </row>
    <row r="64" spans="1:11" x14ac:dyDescent="0.25">
      <c r="A64" t="s">
        <v>90</v>
      </c>
      <c r="B64" t="s">
        <v>185</v>
      </c>
      <c r="C64">
        <v>1110912</v>
      </c>
      <c r="D64">
        <v>1</v>
      </c>
      <c r="E64">
        <v>1441.0340000000001</v>
      </c>
      <c r="F64" t="s">
        <v>11</v>
      </c>
      <c r="G64" t="s">
        <v>157</v>
      </c>
      <c r="H64">
        <v>1.1200000000000001</v>
      </c>
      <c r="I64">
        <v>1110</v>
      </c>
      <c r="J64">
        <f>Tabela24[[#This Row],[ICMS]]*Tabela24[[#This Row],[Valor da Carga]]</f>
        <v>1243.2</v>
      </c>
      <c r="K64" t="str">
        <f>Tabela24[[#This Row],[Estado Silo]]&amp;Tabela24[[#This Row],[Estado Porto]]</f>
        <v>GOSC</v>
      </c>
    </row>
    <row r="65" spans="1:11" x14ac:dyDescent="0.25">
      <c r="A65" t="s">
        <v>82</v>
      </c>
      <c r="B65" t="s">
        <v>185</v>
      </c>
      <c r="C65">
        <v>1110912</v>
      </c>
      <c r="D65">
        <v>1</v>
      </c>
      <c r="E65">
        <v>2233.5450000000001</v>
      </c>
      <c r="F65" t="s">
        <v>5</v>
      </c>
      <c r="G65" t="s">
        <v>157</v>
      </c>
      <c r="H65">
        <v>1.1200000000000001</v>
      </c>
      <c r="I65">
        <v>1110</v>
      </c>
      <c r="J65">
        <f>Tabela24[[#This Row],[ICMS]]*Tabela24[[#This Row],[Valor da Carga]]</f>
        <v>1243.2</v>
      </c>
      <c r="K65" t="str">
        <f>Tabela24[[#This Row],[Estado Silo]]&amp;Tabela24[[#This Row],[Estado Porto]]</f>
        <v>MTSC</v>
      </c>
    </row>
    <row r="66" spans="1:11" x14ac:dyDescent="0.25">
      <c r="A66" t="s">
        <v>83</v>
      </c>
      <c r="B66" t="s">
        <v>185</v>
      </c>
      <c r="C66">
        <v>1110912</v>
      </c>
      <c r="D66">
        <v>1</v>
      </c>
      <c r="E66">
        <v>2205.0859999999998</v>
      </c>
      <c r="F66" t="s">
        <v>5</v>
      </c>
      <c r="G66" t="s">
        <v>157</v>
      </c>
      <c r="H66">
        <v>1.1200000000000001</v>
      </c>
      <c r="I66">
        <v>1110</v>
      </c>
      <c r="J66">
        <f>Tabela24[[#This Row],[ICMS]]*Tabela24[[#This Row],[Valor da Carga]]</f>
        <v>1243.2</v>
      </c>
      <c r="K66" t="str">
        <f>Tabela24[[#This Row],[Estado Silo]]&amp;Tabela24[[#This Row],[Estado Porto]]</f>
        <v>MTSC</v>
      </c>
    </row>
    <row r="67" spans="1:11" x14ac:dyDescent="0.25">
      <c r="A67" t="s">
        <v>84</v>
      </c>
      <c r="B67" t="s">
        <v>185</v>
      </c>
      <c r="C67">
        <v>1110912</v>
      </c>
      <c r="D67">
        <v>1</v>
      </c>
      <c r="E67">
        <v>2235.2310000000002</v>
      </c>
      <c r="F67" t="s">
        <v>5</v>
      </c>
      <c r="G67" t="s">
        <v>157</v>
      </c>
      <c r="H67">
        <v>1.1200000000000001</v>
      </c>
      <c r="I67">
        <v>1110</v>
      </c>
      <c r="J67">
        <f>Tabela24[[#This Row],[ICMS]]*Tabela24[[#This Row],[Valor da Carga]]</f>
        <v>1243.2</v>
      </c>
      <c r="K67" t="str">
        <f>Tabela24[[#This Row],[Estado Silo]]&amp;Tabela24[[#This Row],[Estado Porto]]</f>
        <v>MTSC</v>
      </c>
    </row>
    <row r="68" spans="1:11" x14ac:dyDescent="0.25">
      <c r="A68" t="s">
        <v>106</v>
      </c>
      <c r="B68" t="s">
        <v>185</v>
      </c>
      <c r="C68">
        <v>1110912</v>
      </c>
      <c r="D68">
        <v>1</v>
      </c>
      <c r="E68">
        <v>712.43200000000002</v>
      </c>
      <c r="F68" t="s">
        <v>20</v>
      </c>
      <c r="G68" t="s">
        <v>157</v>
      </c>
      <c r="H68">
        <v>1.1200000000000001</v>
      </c>
      <c r="I68">
        <v>1110</v>
      </c>
      <c r="J68">
        <f>Tabela24[[#This Row],[ICMS]]*Tabela24[[#This Row],[Valor da Carga]]</f>
        <v>1243.2</v>
      </c>
      <c r="K68" t="str">
        <f>Tabela24[[#This Row],[Estado Silo]]&amp;Tabela24[[#This Row],[Estado Porto]]</f>
        <v>PRSC</v>
      </c>
    </row>
    <row r="69" spans="1:11" x14ac:dyDescent="0.25">
      <c r="A69" t="s">
        <v>107</v>
      </c>
      <c r="B69" t="s">
        <v>185</v>
      </c>
      <c r="C69">
        <v>1110912</v>
      </c>
      <c r="D69">
        <v>1</v>
      </c>
      <c r="E69">
        <v>717.90899999999999</v>
      </c>
      <c r="F69" t="s">
        <v>20</v>
      </c>
      <c r="G69" t="s">
        <v>157</v>
      </c>
      <c r="H69">
        <v>1.1200000000000001</v>
      </c>
      <c r="I69">
        <v>1110</v>
      </c>
      <c r="J69">
        <f>Tabela24[[#This Row],[ICMS]]*Tabela24[[#This Row],[Valor da Carga]]</f>
        <v>1243.2</v>
      </c>
      <c r="K69" t="str">
        <f>Tabela24[[#This Row],[Estado Silo]]&amp;Tabela24[[#This Row],[Estado Porto]]</f>
        <v>PRSC</v>
      </c>
    </row>
    <row r="70" spans="1:11" x14ac:dyDescent="0.25">
      <c r="A70" t="s">
        <v>108</v>
      </c>
      <c r="B70" t="s">
        <v>185</v>
      </c>
      <c r="C70">
        <v>1110912</v>
      </c>
      <c r="D70">
        <v>1</v>
      </c>
      <c r="E70">
        <v>723.81600000000003</v>
      </c>
      <c r="F70" t="s">
        <v>20</v>
      </c>
      <c r="G70" t="s">
        <v>157</v>
      </c>
      <c r="H70">
        <v>1.1200000000000001</v>
      </c>
      <c r="I70">
        <v>1110</v>
      </c>
      <c r="J70">
        <f>Tabela24[[#This Row],[ICMS]]*Tabela24[[#This Row],[Valor da Carga]]</f>
        <v>1243.2</v>
      </c>
      <c r="K70" t="str">
        <f>Tabela24[[#This Row],[Estado Silo]]&amp;Tabela24[[#This Row],[Estado Porto]]</f>
        <v>PRSC</v>
      </c>
    </row>
    <row r="71" spans="1:11" x14ac:dyDescent="0.25">
      <c r="A71" t="s">
        <v>100</v>
      </c>
      <c r="B71" t="s">
        <v>185</v>
      </c>
      <c r="C71">
        <v>1110912</v>
      </c>
      <c r="D71">
        <v>1</v>
      </c>
      <c r="E71">
        <v>1140.6500000000001</v>
      </c>
      <c r="F71" t="s">
        <v>17</v>
      </c>
      <c r="G71" t="s">
        <v>157</v>
      </c>
      <c r="H71">
        <v>1.1200000000000001</v>
      </c>
      <c r="I71">
        <v>1110</v>
      </c>
      <c r="J71">
        <f>Tabela24[[#This Row],[ICMS]]*Tabela24[[#This Row],[Valor da Carga]]</f>
        <v>1243.2</v>
      </c>
      <c r="K71" t="str">
        <f>Tabela24[[#This Row],[Estado Silo]]&amp;Tabela24[[#This Row],[Estado Porto]]</f>
        <v>MGSC</v>
      </c>
    </row>
    <row r="72" spans="1:11" x14ac:dyDescent="0.25">
      <c r="A72" t="s">
        <v>101</v>
      </c>
      <c r="B72" t="s">
        <v>185</v>
      </c>
      <c r="C72">
        <v>1110912</v>
      </c>
      <c r="D72">
        <v>1</v>
      </c>
      <c r="E72">
        <v>1140.2570000000001</v>
      </c>
      <c r="F72" t="s">
        <v>17</v>
      </c>
      <c r="G72" t="s">
        <v>157</v>
      </c>
      <c r="H72">
        <v>1.1200000000000001</v>
      </c>
      <c r="I72">
        <v>1110</v>
      </c>
      <c r="J72">
        <f>Tabela24[[#This Row],[ICMS]]*Tabela24[[#This Row],[Valor da Carga]]</f>
        <v>1243.2</v>
      </c>
      <c r="K72" t="str">
        <f>Tabela24[[#This Row],[Estado Silo]]&amp;Tabela24[[#This Row],[Estado Porto]]</f>
        <v>MGSC</v>
      </c>
    </row>
    <row r="73" spans="1:11" x14ac:dyDescent="0.25">
      <c r="A73" t="s">
        <v>102</v>
      </c>
      <c r="B73" t="s">
        <v>185</v>
      </c>
      <c r="C73">
        <v>1110912</v>
      </c>
      <c r="D73">
        <v>1</v>
      </c>
      <c r="E73">
        <v>1139.498</v>
      </c>
      <c r="F73" t="s">
        <v>17</v>
      </c>
      <c r="G73" t="s">
        <v>157</v>
      </c>
      <c r="H73">
        <v>1.1200000000000001</v>
      </c>
      <c r="I73">
        <v>1110</v>
      </c>
      <c r="J73">
        <f>Tabela24[[#This Row],[ICMS]]*Tabela24[[#This Row],[Valor da Carga]]</f>
        <v>1243.2</v>
      </c>
      <c r="K73" t="str">
        <f>Tabela24[[#This Row],[Estado Silo]]&amp;Tabela24[[#This Row],[Estado Porto]]</f>
        <v>MGSC</v>
      </c>
    </row>
    <row r="74" spans="1:11" x14ac:dyDescent="0.25">
      <c r="A74" t="s">
        <v>73</v>
      </c>
      <c r="B74" t="s">
        <v>186</v>
      </c>
      <c r="C74">
        <v>2504607.6</v>
      </c>
      <c r="D74">
        <v>1</v>
      </c>
      <c r="E74">
        <v>2429.0790000000002</v>
      </c>
      <c r="F74" t="s">
        <v>5</v>
      </c>
      <c r="G74" t="s">
        <v>187</v>
      </c>
      <c r="H74">
        <v>1.1200000000000001</v>
      </c>
      <c r="I74">
        <v>1110</v>
      </c>
      <c r="J74">
        <f>Tabela24[[#This Row],[ICMS]]*Tabela24[[#This Row],[Valor da Carga]]</f>
        <v>1243.2</v>
      </c>
      <c r="K74" t="str">
        <f>Tabela24[[#This Row],[Estado Silo]]&amp;Tabela24[[#This Row],[Estado Porto]]</f>
        <v>MTES</v>
      </c>
    </row>
    <row r="75" spans="1:11" x14ac:dyDescent="0.25">
      <c r="A75" t="s">
        <v>74</v>
      </c>
      <c r="B75" t="s">
        <v>186</v>
      </c>
      <c r="C75">
        <v>2504607.6</v>
      </c>
      <c r="D75">
        <v>1</v>
      </c>
      <c r="E75">
        <v>2503.6320000000001</v>
      </c>
      <c r="F75" t="s">
        <v>5</v>
      </c>
      <c r="G75" t="s">
        <v>187</v>
      </c>
      <c r="H75">
        <v>1.1200000000000001</v>
      </c>
      <c r="I75">
        <v>1110</v>
      </c>
      <c r="J75">
        <f>Tabela24[[#This Row],[ICMS]]*Tabela24[[#This Row],[Valor da Carga]]</f>
        <v>1243.2</v>
      </c>
      <c r="K75" t="str">
        <f>Tabela24[[#This Row],[Estado Silo]]&amp;Tabela24[[#This Row],[Estado Porto]]</f>
        <v>MTES</v>
      </c>
    </row>
    <row r="76" spans="1:11" x14ac:dyDescent="0.25">
      <c r="A76" t="s">
        <v>75</v>
      </c>
      <c r="B76" t="s">
        <v>186</v>
      </c>
      <c r="C76">
        <v>2504607.6</v>
      </c>
      <c r="D76">
        <v>1</v>
      </c>
      <c r="E76">
        <v>2428.9</v>
      </c>
      <c r="F76" t="s">
        <v>5</v>
      </c>
      <c r="G76" t="s">
        <v>187</v>
      </c>
      <c r="H76">
        <v>1.1200000000000001</v>
      </c>
      <c r="I76">
        <v>1110</v>
      </c>
      <c r="J76">
        <f>Tabela24[[#This Row],[ICMS]]*Tabela24[[#This Row],[Valor da Carga]]</f>
        <v>1243.2</v>
      </c>
      <c r="K76" t="str">
        <f>Tabela24[[#This Row],[Estado Silo]]&amp;Tabela24[[#This Row],[Estado Porto]]</f>
        <v>MTES</v>
      </c>
    </row>
    <row r="77" spans="1:11" x14ac:dyDescent="0.25">
      <c r="A77" t="s">
        <v>103</v>
      </c>
      <c r="B77" t="s">
        <v>186</v>
      </c>
      <c r="C77">
        <v>2504607.6</v>
      </c>
      <c r="D77">
        <v>1</v>
      </c>
      <c r="E77">
        <v>1871.9190000000001</v>
      </c>
      <c r="F77" t="s">
        <v>20</v>
      </c>
      <c r="G77" t="s">
        <v>187</v>
      </c>
      <c r="H77">
        <v>1.07</v>
      </c>
      <c r="I77">
        <v>1110</v>
      </c>
      <c r="J77">
        <f>Tabela24[[#This Row],[ICMS]]*Tabela24[[#This Row],[Valor da Carga]]</f>
        <v>1187.7</v>
      </c>
      <c r="K77" t="str">
        <f>Tabela24[[#This Row],[Estado Silo]]&amp;Tabela24[[#This Row],[Estado Porto]]</f>
        <v>PRES</v>
      </c>
    </row>
    <row r="78" spans="1:11" x14ac:dyDescent="0.25">
      <c r="A78" t="s">
        <v>104</v>
      </c>
      <c r="B78" t="s">
        <v>186</v>
      </c>
      <c r="C78">
        <v>2504607.6</v>
      </c>
      <c r="D78">
        <v>1</v>
      </c>
      <c r="E78">
        <v>1870.509</v>
      </c>
      <c r="F78" t="s">
        <v>20</v>
      </c>
      <c r="G78" t="s">
        <v>187</v>
      </c>
      <c r="H78">
        <v>1.07</v>
      </c>
      <c r="I78">
        <v>1110</v>
      </c>
      <c r="J78">
        <f>Tabela24[[#This Row],[ICMS]]*Tabela24[[#This Row],[Valor da Carga]]</f>
        <v>1187.7</v>
      </c>
      <c r="K78" t="str">
        <f>Tabela24[[#This Row],[Estado Silo]]&amp;Tabela24[[#This Row],[Estado Porto]]</f>
        <v>PRES</v>
      </c>
    </row>
    <row r="79" spans="1:11" x14ac:dyDescent="0.25">
      <c r="A79" t="s">
        <v>105</v>
      </c>
      <c r="B79" t="s">
        <v>186</v>
      </c>
      <c r="C79">
        <v>2504607.6</v>
      </c>
      <c r="D79">
        <v>1</v>
      </c>
      <c r="E79">
        <v>1868.2439999999999</v>
      </c>
      <c r="F79" t="s">
        <v>20</v>
      </c>
      <c r="G79" t="s">
        <v>187</v>
      </c>
      <c r="H79">
        <v>1.07</v>
      </c>
      <c r="I79">
        <v>1110</v>
      </c>
      <c r="J79">
        <f>Tabela24[[#This Row],[ICMS]]*Tabela24[[#This Row],[Valor da Carga]]</f>
        <v>1187.7</v>
      </c>
      <c r="K79" t="str">
        <f>Tabela24[[#This Row],[Estado Silo]]&amp;Tabela24[[#This Row],[Estado Porto]]</f>
        <v>PRES</v>
      </c>
    </row>
    <row r="80" spans="1:11" x14ac:dyDescent="0.25">
      <c r="A80" t="s">
        <v>91</v>
      </c>
      <c r="B80" t="s">
        <v>186</v>
      </c>
      <c r="C80">
        <v>2504607.6</v>
      </c>
      <c r="D80">
        <v>1</v>
      </c>
      <c r="E80">
        <v>1959.1369999999999</v>
      </c>
      <c r="F80" t="s">
        <v>14</v>
      </c>
      <c r="G80" t="s">
        <v>187</v>
      </c>
      <c r="H80">
        <v>1.1200000000000001</v>
      </c>
      <c r="I80">
        <v>1110</v>
      </c>
      <c r="J80">
        <f>Tabela24[[#This Row],[ICMS]]*Tabela24[[#This Row],[Valor da Carga]]</f>
        <v>1243.2</v>
      </c>
      <c r="K80" t="str">
        <f>Tabela24[[#This Row],[Estado Silo]]&amp;Tabela24[[#This Row],[Estado Porto]]</f>
        <v>MSES</v>
      </c>
    </row>
    <row r="81" spans="1:11" x14ac:dyDescent="0.25">
      <c r="A81" t="s">
        <v>92</v>
      </c>
      <c r="B81" t="s">
        <v>186</v>
      </c>
      <c r="C81">
        <v>2504607.6</v>
      </c>
      <c r="D81">
        <v>1</v>
      </c>
      <c r="E81">
        <v>1936.3689999999999</v>
      </c>
      <c r="F81" t="s">
        <v>14</v>
      </c>
      <c r="G81" t="s">
        <v>187</v>
      </c>
      <c r="H81">
        <v>1.1200000000000001</v>
      </c>
      <c r="I81">
        <v>1110</v>
      </c>
      <c r="J81">
        <f>Tabela24[[#This Row],[ICMS]]*Tabela24[[#This Row],[Valor da Carga]]</f>
        <v>1243.2</v>
      </c>
      <c r="K81" t="str">
        <f>Tabela24[[#This Row],[Estado Silo]]&amp;Tabela24[[#This Row],[Estado Porto]]</f>
        <v>MSES</v>
      </c>
    </row>
    <row r="82" spans="1:11" x14ac:dyDescent="0.25">
      <c r="A82" t="s">
        <v>93</v>
      </c>
      <c r="B82" t="s">
        <v>186</v>
      </c>
      <c r="C82">
        <v>2504607.6</v>
      </c>
      <c r="D82">
        <v>1</v>
      </c>
      <c r="E82">
        <v>1953.2850000000001</v>
      </c>
      <c r="F82" t="s">
        <v>14</v>
      </c>
      <c r="G82" t="s">
        <v>187</v>
      </c>
      <c r="H82">
        <v>1.1200000000000001</v>
      </c>
      <c r="I82">
        <v>1110</v>
      </c>
      <c r="J82">
        <f>Tabela24[[#This Row],[ICMS]]*Tabela24[[#This Row],[Valor da Carga]]</f>
        <v>1243.2</v>
      </c>
      <c r="K82" t="str">
        <f>Tabela24[[#This Row],[Estado Silo]]&amp;Tabela24[[#This Row],[Estado Porto]]</f>
        <v>MSES</v>
      </c>
    </row>
    <row r="83" spans="1:11" x14ac:dyDescent="0.25">
      <c r="A83" t="s">
        <v>85</v>
      </c>
      <c r="B83" t="s">
        <v>186</v>
      </c>
      <c r="C83">
        <v>2504607.6</v>
      </c>
      <c r="D83">
        <v>1</v>
      </c>
      <c r="E83">
        <v>1475.4069999999999</v>
      </c>
      <c r="F83" t="s">
        <v>11</v>
      </c>
      <c r="G83" t="s">
        <v>187</v>
      </c>
      <c r="H83">
        <v>1.1200000000000001</v>
      </c>
      <c r="I83">
        <v>1110</v>
      </c>
      <c r="J83">
        <f>Tabela24[[#This Row],[ICMS]]*Tabela24[[#This Row],[Valor da Carga]]</f>
        <v>1243.2</v>
      </c>
      <c r="K83" t="str">
        <f>Tabela24[[#This Row],[Estado Silo]]&amp;Tabela24[[#This Row],[Estado Porto]]</f>
        <v>GOES</v>
      </c>
    </row>
    <row r="84" spans="1:11" x14ac:dyDescent="0.25">
      <c r="A84" t="s">
        <v>86</v>
      </c>
      <c r="B84" t="s">
        <v>186</v>
      </c>
      <c r="C84">
        <v>2504607.6</v>
      </c>
      <c r="D84">
        <v>1</v>
      </c>
      <c r="E84">
        <v>1474.9880000000001</v>
      </c>
      <c r="F84" t="s">
        <v>11</v>
      </c>
      <c r="G84" t="s">
        <v>187</v>
      </c>
      <c r="H84">
        <v>1.1200000000000001</v>
      </c>
      <c r="I84">
        <v>1110</v>
      </c>
      <c r="J84">
        <f>Tabela24[[#This Row],[ICMS]]*Tabela24[[#This Row],[Valor da Carga]]</f>
        <v>1243.2</v>
      </c>
      <c r="K84" t="str">
        <f>Tabela24[[#This Row],[Estado Silo]]&amp;Tabela24[[#This Row],[Estado Porto]]</f>
        <v>GOES</v>
      </c>
    </row>
    <row r="85" spans="1:11" x14ac:dyDescent="0.25">
      <c r="A85" t="s">
        <v>87</v>
      </c>
      <c r="B85" t="s">
        <v>186</v>
      </c>
      <c r="C85">
        <v>2504607.6</v>
      </c>
      <c r="D85">
        <v>1</v>
      </c>
      <c r="E85">
        <v>1473.047</v>
      </c>
      <c r="F85" t="s">
        <v>11</v>
      </c>
      <c r="G85" t="s">
        <v>187</v>
      </c>
      <c r="H85">
        <v>1.1200000000000001</v>
      </c>
      <c r="I85">
        <v>1110</v>
      </c>
      <c r="J85">
        <f>Tabela24[[#This Row],[ICMS]]*Tabela24[[#This Row],[Valor da Carga]]</f>
        <v>1243.2</v>
      </c>
      <c r="K85" t="str">
        <f>Tabela24[[#This Row],[Estado Silo]]&amp;Tabela24[[#This Row],[Estado Porto]]</f>
        <v>GOES</v>
      </c>
    </row>
    <row r="86" spans="1:11" x14ac:dyDescent="0.25">
      <c r="A86" t="s">
        <v>94</v>
      </c>
      <c r="B86" t="s">
        <v>186</v>
      </c>
      <c r="C86">
        <v>2504607.6</v>
      </c>
      <c r="D86">
        <v>1</v>
      </c>
      <c r="E86">
        <v>1968.6849999999999</v>
      </c>
      <c r="F86" t="s">
        <v>14</v>
      </c>
      <c r="G86" t="s">
        <v>187</v>
      </c>
      <c r="H86">
        <v>1.1200000000000001</v>
      </c>
      <c r="I86">
        <v>1110</v>
      </c>
      <c r="J86">
        <f>Tabela24[[#This Row],[ICMS]]*Tabela24[[#This Row],[Valor da Carga]]</f>
        <v>1243.2</v>
      </c>
      <c r="K86" t="str">
        <f>Tabela24[[#This Row],[Estado Silo]]&amp;Tabela24[[#This Row],[Estado Porto]]</f>
        <v>MSES</v>
      </c>
    </row>
    <row r="87" spans="1:11" x14ac:dyDescent="0.25">
      <c r="A87" t="s">
        <v>95</v>
      </c>
      <c r="B87" t="s">
        <v>186</v>
      </c>
      <c r="C87">
        <v>2504607.6</v>
      </c>
      <c r="D87">
        <v>1</v>
      </c>
      <c r="E87">
        <v>1985.9770000000001</v>
      </c>
      <c r="F87" t="s">
        <v>14</v>
      </c>
      <c r="G87" t="s">
        <v>187</v>
      </c>
      <c r="H87">
        <v>1.1200000000000001</v>
      </c>
      <c r="I87">
        <v>1110</v>
      </c>
      <c r="J87">
        <f>Tabela24[[#This Row],[ICMS]]*Tabela24[[#This Row],[Valor da Carga]]</f>
        <v>1243.2</v>
      </c>
      <c r="K87" t="str">
        <f>Tabela24[[#This Row],[Estado Silo]]&amp;Tabela24[[#This Row],[Estado Porto]]</f>
        <v>MSES</v>
      </c>
    </row>
    <row r="88" spans="1:11" x14ac:dyDescent="0.25">
      <c r="A88" t="s">
        <v>96</v>
      </c>
      <c r="B88" t="s">
        <v>186</v>
      </c>
      <c r="C88">
        <v>2504607.6</v>
      </c>
      <c r="D88">
        <v>1</v>
      </c>
      <c r="E88">
        <v>1958.6579999999999</v>
      </c>
      <c r="F88" t="s">
        <v>14</v>
      </c>
      <c r="G88" t="s">
        <v>187</v>
      </c>
      <c r="H88">
        <v>1.1200000000000001</v>
      </c>
      <c r="I88">
        <v>1110</v>
      </c>
      <c r="J88">
        <f>Tabela24[[#This Row],[ICMS]]*Tabela24[[#This Row],[Valor da Carga]]</f>
        <v>1243.2</v>
      </c>
      <c r="K88" t="str">
        <f>Tabela24[[#This Row],[Estado Silo]]&amp;Tabela24[[#This Row],[Estado Porto]]</f>
        <v>MSES</v>
      </c>
    </row>
    <row r="89" spans="1:11" x14ac:dyDescent="0.25">
      <c r="A89" t="s">
        <v>76</v>
      </c>
      <c r="B89" t="s">
        <v>186</v>
      </c>
      <c r="C89">
        <v>2504607.6</v>
      </c>
      <c r="D89">
        <v>1</v>
      </c>
      <c r="E89">
        <v>2360.5949999999998</v>
      </c>
      <c r="F89" t="s">
        <v>5</v>
      </c>
      <c r="G89" t="s">
        <v>187</v>
      </c>
      <c r="H89">
        <v>1.1200000000000001</v>
      </c>
      <c r="I89">
        <v>1110</v>
      </c>
      <c r="J89">
        <f>Tabela24[[#This Row],[ICMS]]*Tabela24[[#This Row],[Valor da Carga]]</f>
        <v>1243.2</v>
      </c>
      <c r="K89" t="str">
        <f>Tabela24[[#This Row],[Estado Silo]]&amp;Tabela24[[#This Row],[Estado Porto]]</f>
        <v>MTES</v>
      </c>
    </row>
    <row r="90" spans="1:11" x14ac:dyDescent="0.25">
      <c r="A90" t="s">
        <v>77</v>
      </c>
      <c r="B90" t="s">
        <v>186</v>
      </c>
      <c r="C90">
        <v>2504607.6</v>
      </c>
      <c r="D90">
        <v>1</v>
      </c>
      <c r="E90">
        <v>2362.585</v>
      </c>
      <c r="F90" t="s">
        <v>5</v>
      </c>
      <c r="G90" t="s">
        <v>187</v>
      </c>
      <c r="H90">
        <v>1.1200000000000001</v>
      </c>
      <c r="I90">
        <v>1110</v>
      </c>
      <c r="J90">
        <f>Tabela24[[#This Row],[ICMS]]*Tabela24[[#This Row],[Valor da Carga]]</f>
        <v>1243.2</v>
      </c>
      <c r="K90" t="str">
        <f>Tabela24[[#This Row],[Estado Silo]]&amp;Tabela24[[#This Row],[Estado Porto]]</f>
        <v>MTES</v>
      </c>
    </row>
    <row r="91" spans="1:11" x14ac:dyDescent="0.25">
      <c r="A91" t="s">
        <v>78</v>
      </c>
      <c r="B91" t="s">
        <v>186</v>
      </c>
      <c r="C91">
        <v>2504607.6</v>
      </c>
      <c r="D91">
        <v>1</v>
      </c>
      <c r="E91">
        <v>2381.3670000000002</v>
      </c>
      <c r="F91" t="s">
        <v>5</v>
      </c>
      <c r="G91" t="s">
        <v>187</v>
      </c>
      <c r="H91">
        <v>1.1200000000000001</v>
      </c>
      <c r="I91">
        <v>1110</v>
      </c>
      <c r="J91">
        <f>Tabela24[[#This Row],[ICMS]]*Tabela24[[#This Row],[Valor da Carga]]</f>
        <v>1243.2</v>
      </c>
      <c r="K91" t="str">
        <f>Tabela24[[#This Row],[Estado Silo]]&amp;Tabela24[[#This Row],[Estado Porto]]</f>
        <v>MTES</v>
      </c>
    </row>
    <row r="92" spans="1:11" x14ac:dyDescent="0.25">
      <c r="A92" t="s">
        <v>79</v>
      </c>
      <c r="B92" t="s">
        <v>186</v>
      </c>
      <c r="C92">
        <v>2504607.6</v>
      </c>
      <c r="D92">
        <v>1</v>
      </c>
      <c r="E92">
        <v>2407.6480000000001</v>
      </c>
      <c r="F92" t="s">
        <v>5</v>
      </c>
      <c r="G92" t="s">
        <v>187</v>
      </c>
      <c r="H92">
        <v>1.1200000000000001</v>
      </c>
      <c r="I92">
        <v>1110</v>
      </c>
      <c r="J92">
        <f>Tabela24[[#This Row],[ICMS]]*Tabela24[[#This Row],[Valor da Carga]]</f>
        <v>1243.2</v>
      </c>
      <c r="K92" t="str">
        <f>Tabela24[[#This Row],[Estado Silo]]&amp;Tabela24[[#This Row],[Estado Porto]]</f>
        <v>MTES</v>
      </c>
    </row>
    <row r="93" spans="1:11" x14ac:dyDescent="0.25">
      <c r="A93" t="s">
        <v>80</v>
      </c>
      <c r="B93" t="s">
        <v>186</v>
      </c>
      <c r="C93">
        <v>2504607.6</v>
      </c>
      <c r="D93">
        <v>1</v>
      </c>
      <c r="E93">
        <v>2378.2179999999998</v>
      </c>
      <c r="F93" t="s">
        <v>5</v>
      </c>
      <c r="G93" t="s">
        <v>187</v>
      </c>
      <c r="H93">
        <v>1.1200000000000001</v>
      </c>
      <c r="I93">
        <v>1110</v>
      </c>
      <c r="J93">
        <f>Tabela24[[#This Row],[ICMS]]*Tabela24[[#This Row],[Valor da Carga]]</f>
        <v>1243.2</v>
      </c>
      <c r="K93" t="str">
        <f>Tabela24[[#This Row],[Estado Silo]]&amp;Tabela24[[#This Row],[Estado Porto]]</f>
        <v>MTES</v>
      </c>
    </row>
    <row r="94" spans="1:11" x14ac:dyDescent="0.25">
      <c r="A94" t="s">
        <v>81</v>
      </c>
      <c r="B94" t="s">
        <v>186</v>
      </c>
      <c r="C94">
        <v>2504607.6</v>
      </c>
      <c r="D94">
        <v>1</v>
      </c>
      <c r="E94">
        <v>2411.2640000000001</v>
      </c>
      <c r="F94" t="s">
        <v>5</v>
      </c>
      <c r="G94" t="s">
        <v>187</v>
      </c>
      <c r="H94">
        <v>1.1200000000000001</v>
      </c>
      <c r="I94">
        <v>1110</v>
      </c>
      <c r="J94">
        <f>Tabela24[[#This Row],[ICMS]]*Tabela24[[#This Row],[Valor da Carga]]</f>
        <v>1243.2</v>
      </c>
      <c r="K94" t="str">
        <f>Tabela24[[#This Row],[Estado Silo]]&amp;Tabela24[[#This Row],[Estado Porto]]</f>
        <v>MTES</v>
      </c>
    </row>
    <row r="95" spans="1:11" x14ac:dyDescent="0.25">
      <c r="A95" t="s">
        <v>97</v>
      </c>
      <c r="B95" t="s">
        <v>186</v>
      </c>
      <c r="C95">
        <v>2504607.6</v>
      </c>
      <c r="D95">
        <v>1</v>
      </c>
      <c r="E95">
        <v>925.69400000000007</v>
      </c>
      <c r="F95" t="s">
        <v>17</v>
      </c>
      <c r="G95" t="s">
        <v>187</v>
      </c>
      <c r="H95">
        <v>1.07</v>
      </c>
      <c r="I95">
        <v>1110</v>
      </c>
      <c r="J95">
        <f>Tabela24[[#This Row],[ICMS]]*Tabela24[[#This Row],[Valor da Carga]]</f>
        <v>1187.7</v>
      </c>
      <c r="K95" t="str">
        <f>Tabela24[[#This Row],[Estado Silo]]&amp;Tabela24[[#This Row],[Estado Porto]]</f>
        <v>MGES</v>
      </c>
    </row>
    <row r="96" spans="1:11" x14ac:dyDescent="0.25">
      <c r="A96" t="s">
        <v>98</v>
      </c>
      <c r="B96" t="s">
        <v>186</v>
      </c>
      <c r="C96">
        <v>2504607.6</v>
      </c>
      <c r="D96">
        <v>1</v>
      </c>
      <c r="E96">
        <v>935.01800000000003</v>
      </c>
      <c r="F96" t="s">
        <v>17</v>
      </c>
      <c r="G96" t="s">
        <v>187</v>
      </c>
      <c r="H96">
        <v>1.07</v>
      </c>
      <c r="I96">
        <v>1110</v>
      </c>
      <c r="J96">
        <f>Tabela24[[#This Row],[ICMS]]*Tabela24[[#This Row],[Valor da Carga]]</f>
        <v>1187.7</v>
      </c>
      <c r="K96" t="str">
        <f>Tabela24[[#This Row],[Estado Silo]]&amp;Tabela24[[#This Row],[Estado Porto]]</f>
        <v>MGES</v>
      </c>
    </row>
    <row r="97" spans="1:11" x14ac:dyDescent="0.25">
      <c r="A97" t="s">
        <v>99</v>
      </c>
      <c r="B97" t="s">
        <v>186</v>
      </c>
      <c r="C97">
        <v>2504607.6</v>
      </c>
      <c r="D97">
        <v>1</v>
      </c>
      <c r="E97">
        <v>930.59900000000005</v>
      </c>
      <c r="F97" t="s">
        <v>17</v>
      </c>
      <c r="G97" t="s">
        <v>187</v>
      </c>
      <c r="H97">
        <v>1.07</v>
      </c>
      <c r="I97">
        <v>1110</v>
      </c>
      <c r="J97">
        <f>Tabela24[[#This Row],[ICMS]]*Tabela24[[#This Row],[Valor da Carga]]</f>
        <v>1187.7</v>
      </c>
      <c r="K97" t="str">
        <f>Tabela24[[#This Row],[Estado Silo]]&amp;Tabela24[[#This Row],[Estado Porto]]</f>
        <v>MGES</v>
      </c>
    </row>
    <row r="98" spans="1:11" x14ac:dyDescent="0.25">
      <c r="A98" t="s">
        <v>88</v>
      </c>
      <c r="B98" t="s">
        <v>186</v>
      </c>
      <c r="C98">
        <v>2504607.6</v>
      </c>
      <c r="D98">
        <v>1</v>
      </c>
      <c r="E98">
        <v>1398.2919999999999</v>
      </c>
      <c r="F98" t="s">
        <v>11</v>
      </c>
      <c r="G98" t="s">
        <v>187</v>
      </c>
      <c r="H98">
        <v>1.1200000000000001</v>
      </c>
      <c r="I98">
        <v>1110</v>
      </c>
      <c r="J98">
        <f>Tabela24[[#This Row],[ICMS]]*Tabela24[[#This Row],[Valor da Carga]]</f>
        <v>1243.2</v>
      </c>
      <c r="K98" t="str">
        <f>Tabela24[[#This Row],[Estado Silo]]&amp;Tabela24[[#This Row],[Estado Porto]]</f>
        <v>GOES</v>
      </c>
    </row>
    <row r="99" spans="1:11" x14ac:dyDescent="0.25">
      <c r="A99" t="s">
        <v>89</v>
      </c>
      <c r="B99" t="s">
        <v>186</v>
      </c>
      <c r="C99">
        <v>2504607.6</v>
      </c>
      <c r="D99">
        <v>1</v>
      </c>
      <c r="E99">
        <v>1397.7840000000001</v>
      </c>
      <c r="F99" t="s">
        <v>11</v>
      </c>
      <c r="G99" t="s">
        <v>187</v>
      </c>
      <c r="H99">
        <v>1.1200000000000001</v>
      </c>
      <c r="I99">
        <v>1110</v>
      </c>
      <c r="J99">
        <f>Tabela24[[#This Row],[ICMS]]*Tabela24[[#This Row],[Valor da Carga]]</f>
        <v>1243.2</v>
      </c>
      <c r="K99" t="str">
        <f>Tabela24[[#This Row],[Estado Silo]]&amp;Tabela24[[#This Row],[Estado Porto]]</f>
        <v>GOES</v>
      </c>
    </row>
    <row r="100" spans="1:11" x14ac:dyDescent="0.25">
      <c r="A100" t="s">
        <v>90</v>
      </c>
      <c r="B100" t="s">
        <v>186</v>
      </c>
      <c r="C100">
        <v>2504607.6</v>
      </c>
      <c r="D100">
        <v>1</v>
      </c>
      <c r="E100">
        <v>1479.0830000000001</v>
      </c>
      <c r="F100" t="s">
        <v>11</v>
      </c>
      <c r="G100" t="s">
        <v>187</v>
      </c>
      <c r="H100">
        <v>1.1200000000000001</v>
      </c>
      <c r="I100">
        <v>1110</v>
      </c>
      <c r="J100">
        <f>Tabela24[[#This Row],[ICMS]]*Tabela24[[#This Row],[Valor da Carga]]</f>
        <v>1243.2</v>
      </c>
      <c r="K100" t="str">
        <f>Tabela24[[#This Row],[Estado Silo]]&amp;Tabela24[[#This Row],[Estado Porto]]</f>
        <v>GOES</v>
      </c>
    </row>
    <row r="101" spans="1:11" x14ac:dyDescent="0.25">
      <c r="A101" t="s">
        <v>82</v>
      </c>
      <c r="B101" t="s">
        <v>186</v>
      </c>
      <c r="C101">
        <v>2504607.6</v>
      </c>
      <c r="D101">
        <v>1</v>
      </c>
      <c r="E101">
        <v>2498.384</v>
      </c>
      <c r="F101" t="s">
        <v>5</v>
      </c>
      <c r="G101" t="s">
        <v>187</v>
      </c>
      <c r="H101">
        <v>1.1200000000000001</v>
      </c>
      <c r="I101">
        <v>1110</v>
      </c>
      <c r="J101">
        <f>Tabela24[[#This Row],[ICMS]]*Tabela24[[#This Row],[Valor da Carga]]</f>
        <v>1243.2</v>
      </c>
      <c r="K101" t="str">
        <f>Tabela24[[#This Row],[Estado Silo]]&amp;Tabela24[[#This Row],[Estado Porto]]</f>
        <v>MTES</v>
      </c>
    </row>
    <row r="102" spans="1:11" x14ac:dyDescent="0.25">
      <c r="A102" t="s">
        <v>83</v>
      </c>
      <c r="B102" t="s">
        <v>186</v>
      </c>
      <c r="C102">
        <v>2504607.6</v>
      </c>
      <c r="D102">
        <v>1</v>
      </c>
      <c r="E102">
        <v>2469.9259999999999</v>
      </c>
      <c r="F102" t="s">
        <v>5</v>
      </c>
      <c r="G102" t="s">
        <v>187</v>
      </c>
      <c r="H102">
        <v>1.1200000000000001</v>
      </c>
      <c r="I102">
        <v>1110</v>
      </c>
      <c r="J102">
        <f>Tabela24[[#This Row],[ICMS]]*Tabela24[[#This Row],[Valor da Carga]]</f>
        <v>1243.2</v>
      </c>
      <c r="K102" t="str">
        <f>Tabela24[[#This Row],[Estado Silo]]&amp;Tabela24[[#This Row],[Estado Porto]]</f>
        <v>MTES</v>
      </c>
    </row>
    <row r="103" spans="1:11" x14ac:dyDescent="0.25">
      <c r="A103" t="s">
        <v>84</v>
      </c>
      <c r="B103" t="s">
        <v>186</v>
      </c>
      <c r="C103">
        <v>2504607.6</v>
      </c>
      <c r="D103">
        <v>1</v>
      </c>
      <c r="E103">
        <v>2500.0709999999999</v>
      </c>
      <c r="F103" t="s">
        <v>5</v>
      </c>
      <c r="G103" t="s">
        <v>187</v>
      </c>
      <c r="H103">
        <v>1.1200000000000001</v>
      </c>
      <c r="I103">
        <v>1110</v>
      </c>
      <c r="J103">
        <f>Tabela24[[#This Row],[ICMS]]*Tabela24[[#This Row],[Valor da Carga]]</f>
        <v>1243.2</v>
      </c>
      <c r="K103" t="str">
        <f>Tabela24[[#This Row],[Estado Silo]]&amp;Tabela24[[#This Row],[Estado Porto]]</f>
        <v>MTES</v>
      </c>
    </row>
    <row r="104" spans="1:11" x14ac:dyDescent="0.25">
      <c r="A104" t="s">
        <v>106</v>
      </c>
      <c r="B104" t="s">
        <v>186</v>
      </c>
      <c r="C104">
        <v>2504607.6</v>
      </c>
      <c r="D104">
        <v>1</v>
      </c>
      <c r="E104">
        <v>1888.6379999999999</v>
      </c>
      <c r="F104" t="s">
        <v>20</v>
      </c>
      <c r="G104" t="s">
        <v>187</v>
      </c>
      <c r="H104">
        <v>1.07</v>
      </c>
      <c r="I104">
        <v>1110</v>
      </c>
      <c r="J104">
        <f>Tabela24[[#This Row],[ICMS]]*Tabela24[[#This Row],[Valor da Carga]]</f>
        <v>1187.7</v>
      </c>
      <c r="K104" t="str">
        <f>Tabela24[[#This Row],[Estado Silo]]&amp;Tabela24[[#This Row],[Estado Porto]]</f>
        <v>PRES</v>
      </c>
    </row>
    <row r="105" spans="1:11" x14ac:dyDescent="0.25">
      <c r="A105" t="s">
        <v>107</v>
      </c>
      <c r="B105" t="s">
        <v>186</v>
      </c>
      <c r="C105">
        <v>2504607.6</v>
      </c>
      <c r="D105">
        <v>1</v>
      </c>
      <c r="E105">
        <v>1880.0239999999999</v>
      </c>
      <c r="F105" t="s">
        <v>20</v>
      </c>
      <c r="G105" t="s">
        <v>187</v>
      </c>
      <c r="H105">
        <v>1.07</v>
      </c>
      <c r="I105">
        <v>1110</v>
      </c>
      <c r="J105">
        <f>Tabela24[[#This Row],[ICMS]]*Tabela24[[#This Row],[Valor da Carga]]</f>
        <v>1187.7</v>
      </c>
      <c r="K105" t="str">
        <f>Tabela24[[#This Row],[Estado Silo]]&amp;Tabela24[[#This Row],[Estado Porto]]</f>
        <v>PRES</v>
      </c>
    </row>
    <row r="106" spans="1:11" x14ac:dyDescent="0.25">
      <c r="A106" t="s">
        <v>108</v>
      </c>
      <c r="B106" t="s">
        <v>186</v>
      </c>
      <c r="C106">
        <v>2504607.6</v>
      </c>
      <c r="D106">
        <v>1</v>
      </c>
      <c r="E106">
        <v>1888.9839999999999</v>
      </c>
      <c r="F106" t="s">
        <v>20</v>
      </c>
      <c r="G106" t="s">
        <v>187</v>
      </c>
      <c r="H106">
        <v>1.07</v>
      </c>
      <c r="I106">
        <v>1110</v>
      </c>
      <c r="J106">
        <f>Tabela24[[#This Row],[ICMS]]*Tabela24[[#This Row],[Valor da Carga]]</f>
        <v>1187.7</v>
      </c>
      <c r="K106" t="str">
        <f>Tabela24[[#This Row],[Estado Silo]]&amp;Tabela24[[#This Row],[Estado Porto]]</f>
        <v>PRES</v>
      </c>
    </row>
    <row r="107" spans="1:11" x14ac:dyDescent="0.25">
      <c r="A107" t="s">
        <v>100</v>
      </c>
      <c r="B107" t="s">
        <v>186</v>
      </c>
      <c r="C107">
        <v>2504607.6</v>
      </c>
      <c r="D107">
        <v>1</v>
      </c>
      <c r="E107">
        <v>1065.115</v>
      </c>
      <c r="F107" t="s">
        <v>17</v>
      </c>
      <c r="G107" t="s">
        <v>187</v>
      </c>
      <c r="H107">
        <v>1.07</v>
      </c>
      <c r="I107">
        <v>1110</v>
      </c>
      <c r="J107">
        <f>Tabela24[[#This Row],[ICMS]]*Tabela24[[#This Row],[Valor da Carga]]</f>
        <v>1187.7</v>
      </c>
      <c r="K107" t="str">
        <f>Tabela24[[#This Row],[Estado Silo]]&amp;Tabela24[[#This Row],[Estado Porto]]</f>
        <v>MGES</v>
      </c>
    </row>
    <row r="108" spans="1:11" x14ac:dyDescent="0.25">
      <c r="A108" t="s">
        <v>101</v>
      </c>
      <c r="B108" t="s">
        <v>186</v>
      </c>
      <c r="C108">
        <v>2504607.6</v>
      </c>
      <c r="D108">
        <v>1</v>
      </c>
      <c r="E108">
        <v>1064.722</v>
      </c>
      <c r="F108" t="s">
        <v>17</v>
      </c>
      <c r="G108" t="s">
        <v>187</v>
      </c>
      <c r="H108">
        <v>1.07</v>
      </c>
      <c r="I108">
        <v>1110</v>
      </c>
      <c r="J108">
        <f>Tabela24[[#This Row],[ICMS]]*Tabela24[[#This Row],[Valor da Carga]]</f>
        <v>1187.7</v>
      </c>
      <c r="K108" t="str">
        <f>Tabela24[[#This Row],[Estado Silo]]&amp;Tabela24[[#This Row],[Estado Porto]]</f>
        <v>MGES</v>
      </c>
    </row>
    <row r="109" spans="1:11" x14ac:dyDescent="0.25">
      <c r="A109" t="s">
        <v>102</v>
      </c>
      <c r="B109" t="s">
        <v>186</v>
      </c>
      <c r="C109">
        <v>2504607.6</v>
      </c>
      <c r="D109">
        <v>1</v>
      </c>
      <c r="E109">
        <v>1063.962</v>
      </c>
      <c r="F109" t="s">
        <v>17</v>
      </c>
      <c r="G109" t="s">
        <v>187</v>
      </c>
      <c r="H109">
        <v>1.07</v>
      </c>
      <c r="I109">
        <v>1110</v>
      </c>
      <c r="J109">
        <f>Tabela24[[#This Row],[ICMS]]*Tabela24[[#This Row],[Valor da Carga]]</f>
        <v>1187.7</v>
      </c>
      <c r="K109" t="str">
        <f>Tabela24[[#This Row],[Estado Silo]]&amp;Tabela24[[#This Row],[Estado Porto]]</f>
        <v>MGES</v>
      </c>
    </row>
    <row r="110" spans="1:11" x14ac:dyDescent="0.25">
      <c r="A110" t="s">
        <v>73</v>
      </c>
      <c r="B110" t="s">
        <v>188</v>
      </c>
      <c r="C110">
        <v>3079106.8</v>
      </c>
      <c r="D110">
        <v>1</v>
      </c>
      <c r="E110">
        <v>2088.002</v>
      </c>
      <c r="F110" t="s">
        <v>5</v>
      </c>
      <c r="G110" t="s">
        <v>20</v>
      </c>
      <c r="H110">
        <v>1.1200000000000001</v>
      </c>
      <c r="I110">
        <v>1110</v>
      </c>
      <c r="J110">
        <f>Tabela24[[#This Row],[ICMS]]*Tabela24[[#This Row],[Valor da Carga]]</f>
        <v>1243.2</v>
      </c>
      <c r="K110" t="str">
        <f>Tabela24[[#This Row],[Estado Silo]]&amp;Tabela24[[#This Row],[Estado Porto]]</f>
        <v>MTPR</v>
      </c>
    </row>
    <row r="111" spans="1:11" x14ac:dyDescent="0.25">
      <c r="A111" t="s">
        <v>74</v>
      </c>
      <c r="B111" t="s">
        <v>188</v>
      </c>
      <c r="C111">
        <v>3079106.8</v>
      </c>
      <c r="D111">
        <v>1</v>
      </c>
      <c r="E111">
        <v>2162.5549999999998</v>
      </c>
      <c r="F111" t="s">
        <v>5</v>
      </c>
      <c r="G111" t="s">
        <v>20</v>
      </c>
      <c r="H111">
        <v>1.1200000000000001</v>
      </c>
      <c r="I111">
        <v>1110</v>
      </c>
      <c r="J111">
        <f>Tabela24[[#This Row],[ICMS]]*Tabela24[[#This Row],[Valor da Carga]]</f>
        <v>1243.2</v>
      </c>
      <c r="K111" t="str">
        <f>Tabela24[[#This Row],[Estado Silo]]&amp;Tabela24[[#This Row],[Estado Porto]]</f>
        <v>MTPR</v>
      </c>
    </row>
    <row r="112" spans="1:11" x14ac:dyDescent="0.25">
      <c r="A112" t="s">
        <v>75</v>
      </c>
      <c r="B112" t="s">
        <v>188</v>
      </c>
      <c r="C112">
        <v>3079106.8</v>
      </c>
      <c r="D112">
        <v>1</v>
      </c>
      <c r="E112">
        <v>2087.8229999999999</v>
      </c>
      <c r="F112" t="s">
        <v>5</v>
      </c>
      <c r="G112" t="s">
        <v>20</v>
      </c>
      <c r="H112">
        <v>1.1200000000000001</v>
      </c>
      <c r="I112">
        <v>1110</v>
      </c>
      <c r="J112">
        <f>Tabela24[[#This Row],[ICMS]]*Tabela24[[#This Row],[Valor da Carga]]</f>
        <v>1243.2</v>
      </c>
      <c r="K112" t="str">
        <f>Tabela24[[#This Row],[Estado Silo]]&amp;Tabela24[[#This Row],[Estado Porto]]</f>
        <v>MTPR</v>
      </c>
    </row>
    <row r="113" spans="1:11" x14ac:dyDescent="0.25">
      <c r="A113" t="s">
        <v>103</v>
      </c>
      <c r="B113" t="s">
        <v>188</v>
      </c>
      <c r="C113">
        <v>3079106.8</v>
      </c>
      <c r="D113">
        <v>1</v>
      </c>
      <c r="E113">
        <v>585.34500000000003</v>
      </c>
      <c r="F113" t="s">
        <v>20</v>
      </c>
      <c r="G113" t="s">
        <v>20</v>
      </c>
      <c r="H113">
        <v>1.18</v>
      </c>
      <c r="I113">
        <v>1110</v>
      </c>
      <c r="J113">
        <f>Tabela24[[#This Row],[ICMS]]*Tabela24[[#This Row],[Valor da Carga]]</f>
        <v>1309.8</v>
      </c>
      <c r="K113" t="str">
        <f>Tabela24[[#This Row],[Estado Silo]]&amp;Tabela24[[#This Row],[Estado Porto]]</f>
        <v>PRPR</v>
      </c>
    </row>
    <row r="114" spans="1:11" x14ac:dyDescent="0.25">
      <c r="A114" t="s">
        <v>104</v>
      </c>
      <c r="B114" t="s">
        <v>188</v>
      </c>
      <c r="C114">
        <v>3079106.8</v>
      </c>
      <c r="D114">
        <v>1</v>
      </c>
      <c r="E114">
        <v>583.93500000000006</v>
      </c>
      <c r="F114" t="s">
        <v>20</v>
      </c>
      <c r="G114" t="s">
        <v>20</v>
      </c>
      <c r="H114">
        <v>1.18</v>
      </c>
      <c r="I114">
        <v>1110</v>
      </c>
      <c r="J114">
        <f>Tabela24[[#This Row],[ICMS]]*Tabela24[[#This Row],[Valor da Carga]]</f>
        <v>1309.8</v>
      </c>
      <c r="K114" t="str">
        <f>Tabela24[[#This Row],[Estado Silo]]&amp;Tabela24[[#This Row],[Estado Porto]]</f>
        <v>PRPR</v>
      </c>
    </row>
    <row r="115" spans="1:11" x14ac:dyDescent="0.25">
      <c r="A115" t="s">
        <v>105</v>
      </c>
      <c r="B115" t="s">
        <v>188</v>
      </c>
      <c r="C115">
        <v>3079106.8</v>
      </c>
      <c r="D115">
        <v>1</v>
      </c>
      <c r="E115">
        <v>599.66399999999999</v>
      </c>
      <c r="F115" t="s">
        <v>20</v>
      </c>
      <c r="G115" t="s">
        <v>20</v>
      </c>
      <c r="H115">
        <v>1.18</v>
      </c>
      <c r="I115">
        <v>1110</v>
      </c>
      <c r="J115">
        <f>Tabela24[[#This Row],[ICMS]]*Tabela24[[#This Row],[Valor da Carga]]</f>
        <v>1309.8</v>
      </c>
      <c r="K115" t="str">
        <f>Tabela24[[#This Row],[Estado Silo]]&amp;Tabela24[[#This Row],[Estado Porto]]</f>
        <v>PRPR</v>
      </c>
    </row>
    <row r="116" spans="1:11" x14ac:dyDescent="0.25">
      <c r="A116" t="s">
        <v>91</v>
      </c>
      <c r="B116" t="s">
        <v>188</v>
      </c>
      <c r="C116">
        <v>3079106.8</v>
      </c>
      <c r="D116">
        <v>1</v>
      </c>
      <c r="E116">
        <v>923.11800000000005</v>
      </c>
      <c r="F116" t="s">
        <v>14</v>
      </c>
      <c r="G116" t="s">
        <v>20</v>
      </c>
      <c r="H116">
        <v>1.1200000000000001</v>
      </c>
      <c r="I116">
        <v>1110</v>
      </c>
      <c r="J116">
        <f>Tabela24[[#This Row],[ICMS]]*Tabela24[[#This Row],[Valor da Carga]]</f>
        <v>1243.2</v>
      </c>
      <c r="K116" t="str">
        <f>Tabela24[[#This Row],[Estado Silo]]&amp;Tabela24[[#This Row],[Estado Porto]]</f>
        <v>MSPR</v>
      </c>
    </row>
    <row r="117" spans="1:11" x14ac:dyDescent="0.25">
      <c r="A117" t="s">
        <v>92</v>
      </c>
      <c r="B117" t="s">
        <v>188</v>
      </c>
      <c r="C117">
        <v>3079106.8</v>
      </c>
      <c r="D117">
        <v>1</v>
      </c>
      <c r="E117">
        <v>949.14200000000005</v>
      </c>
      <c r="F117" t="s">
        <v>14</v>
      </c>
      <c r="G117" t="s">
        <v>20</v>
      </c>
      <c r="H117">
        <v>1.1200000000000001</v>
      </c>
      <c r="I117">
        <v>1110</v>
      </c>
      <c r="J117">
        <f>Tabela24[[#This Row],[ICMS]]*Tabela24[[#This Row],[Valor da Carga]]</f>
        <v>1243.2</v>
      </c>
      <c r="K117" t="str">
        <f>Tabela24[[#This Row],[Estado Silo]]&amp;Tabela24[[#This Row],[Estado Porto]]</f>
        <v>MSPR</v>
      </c>
    </row>
    <row r="118" spans="1:11" x14ac:dyDescent="0.25">
      <c r="A118" t="s">
        <v>93</v>
      </c>
      <c r="B118" t="s">
        <v>188</v>
      </c>
      <c r="C118">
        <v>3079106.8</v>
      </c>
      <c r="D118">
        <v>1</v>
      </c>
      <c r="E118">
        <v>948.48699999999997</v>
      </c>
      <c r="F118" t="s">
        <v>14</v>
      </c>
      <c r="G118" t="s">
        <v>20</v>
      </c>
      <c r="H118">
        <v>1.1200000000000001</v>
      </c>
      <c r="I118">
        <v>1110</v>
      </c>
      <c r="J118">
        <f>Tabela24[[#This Row],[ICMS]]*Tabela24[[#This Row],[Valor da Carga]]</f>
        <v>1243.2</v>
      </c>
      <c r="K118" t="str">
        <f>Tabela24[[#This Row],[Estado Silo]]&amp;Tabela24[[#This Row],[Estado Porto]]</f>
        <v>MSPR</v>
      </c>
    </row>
    <row r="119" spans="1:11" x14ac:dyDescent="0.25">
      <c r="A119" t="s">
        <v>85</v>
      </c>
      <c r="B119" t="s">
        <v>188</v>
      </c>
      <c r="C119">
        <v>3079106.8</v>
      </c>
      <c r="D119">
        <v>1</v>
      </c>
      <c r="E119">
        <v>1276.7860000000001</v>
      </c>
      <c r="F119" t="s">
        <v>11</v>
      </c>
      <c r="G119" t="s">
        <v>20</v>
      </c>
      <c r="H119">
        <v>1.1200000000000001</v>
      </c>
      <c r="I119">
        <v>1110</v>
      </c>
      <c r="J119">
        <f>Tabela24[[#This Row],[ICMS]]*Tabela24[[#This Row],[Valor da Carga]]</f>
        <v>1243.2</v>
      </c>
      <c r="K119" t="str">
        <f>Tabela24[[#This Row],[Estado Silo]]&amp;Tabela24[[#This Row],[Estado Porto]]</f>
        <v>GOPR</v>
      </c>
    </row>
    <row r="120" spans="1:11" x14ac:dyDescent="0.25">
      <c r="A120" t="s">
        <v>86</v>
      </c>
      <c r="B120" t="s">
        <v>188</v>
      </c>
      <c r="C120">
        <v>3079106.8</v>
      </c>
      <c r="D120">
        <v>1</v>
      </c>
      <c r="E120">
        <v>1276.367</v>
      </c>
      <c r="F120" t="s">
        <v>11</v>
      </c>
      <c r="G120" t="s">
        <v>20</v>
      </c>
      <c r="H120">
        <v>1.1200000000000001</v>
      </c>
      <c r="I120">
        <v>1110</v>
      </c>
      <c r="J120">
        <f>Tabela24[[#This Row],[ICMS]]*Tabela24[[#This Row],[Valor da Carga]]</f>
        <v>1243.2</v>
      </c>
      <c r="K120" t="str">
        <f>Tabela24[[#This Row],[Estado Silo]]&amp;Tabela24[[#This Row],[Estado Porto]]</f>
        <v>GOPR</v>
      </c>
    </row>
    <row r="121" spans="1:11" x14ac:dyDescent="0.25">
      <c r="A121" t="s">
        <v>87</v>
      </c>
      <c r="B121" t="s">
        <v>188</v>
      </c>
      <c r="C121">
        <v>3079106.8</v>
      </c>
      <c r="D121">
        <v>1</v>
      </c>
      <c r="E121">
        <v>1273.5170000000001</v>
      </c>
      <c r="F121" t="s">
        <v>11</v>
      </c>
      <c r="G121" t="s">
        <v>20</v>
      </c>
      <c r="H121">
        <v>1.1200000000000001</v>
      </c>
      <c r="I121">
        <v>1110</v>
      </c>
      <c r="J121">
        <f>Tabela24[[#This Row],[ICMS]]*Tabela24[[#This Row],[Valor da Carga]]</f>
        <v>1243.2</v>
      </c>
      <c r="K121" t="str">
        <f>Tabela24[[#This Row],[Estado Silo]]&amp;Tabela24[[#This Row],[Estado Porto]]</f>
        <v>GOPR</v>
      </c>
    </row>
    <row r="122" spans="1:11" x14ac:dyDescent="0.25">
      <c r="A122" t="s">
        <v>94</v>
      </c>
      <c r="B122" t="s">
        <v>188</v>
      </c>
      <c r="C122">
        <v>3079106.8</v>
      </c>
      <c r="D122">
        <v>1</v>
      </c>
      <c r="E122">
        <v>1005.822</v>
      </c>
      <c r="F122" t="s">
        <v>14</v>
      </c>
      <c r="G122" t="s">
        <v>20</v>
      </c>
      <c r="H122">
        <v>1.1200000000000001</v>
      </c>
      <c r="I122">
        <v>1110</v>
      </c>
      <c r="J122">
        <f>Tabela24[[#This Row],[ICMS]]*Tabela24[[#This Row],[Valor da Carga]]</f>
        <v>1243.2</v>
      </c>
      <c r="K122" t="str">
        <f>Tabela24[[#This Row],[Estado Silo]]&amp;Tabela24[[#This Row],[Estado Porto]]</f>
        <v>MSPR</v>
      </c>
    </row>
    <row r="123" spans="1:11" x14ac:dyDescent="0.25">
      <c r="A123" t="s">
        <v>95</v>
      </c>
      <c r="B123" t="s">
        <v>188</v>
      </c>
      <c r="C123">
        <v>3079106.8</v>
      </c>
      <c r="D123">
        <v>1</v>
      </c>
      <c r="E123">
        <v>1062.076</v>
      </c>
      <c r="F123" t="s">
        <v>14</v>
      </c>
      <c r="G123" t="s">
        <v>20</v>
      </c>
      <c r="H123">
        <v>1.1200000000000001</v>
      </c>
      <c r="I123">
        <v>1110</v>
      </c>
      <c r="J123">
        <f>Tabela24[[#This Row],[ICMS]]*Tabela24[[#This Row],[Valor da Carga]]</f>
        <v>1243.2</v>
      </c>
      <c r="K123" t="str">
        <f>Tabela24[[#This Row],[Estado Silo]]&amp;Tabela24[[#This Row],[Estado Porto]]</f>
        <v>MSPR</v>
      </c>
    </row>
    <row r="124" spans="1:11" x14ac:dyDescent="0.25">
      <c r="A124" t="s">
        <v>96</v>
      </c>
      <c r="B124" t="s">
        <v>188</v>
      </c>
      <c r="C124">
        <v>3079106.8</v>
      </c>
      <c r="D124">
        <v>1</v>
      </c>
      <c r="E124">
        <v>1034.7570000000001</v>
      </c>
      <c r="F124" t="s">
        <v>14</v>
      </c>
      <c r="G124" t="s">
        <v>20</v>
      </c>
      <c r="H124">
        <v>1.1200000000000001</v>
      </c>
      <c r="I124">
        <v>1110</v>
      </c>
      <c r="J124">
        <f>Tabela24[[#This Row],[ICMS]]*Tabela24[[#This Row],[Valor da Carga]]</f>
        <v>1243.2</v>
      </c>
      <c r="K124" t="str">
        <f>Tabela24[[#This Row],[Estado Silo]]&amp;Tabela24[[#This Row],[Estado Porto]]</f>
        <v>MSPR</v>
      </c>
    </row>
    <row r="125" spans="1:11" x14ac:dyDescent="0.25">
      <c r="A125" t="s">
        <v>76</v>
      </c>
      <c r="B125" t="s">
        <v>188</v>
      </c>
      <c r="C125">
        <v>3079106.8</v>
      </c>
      <c r="D125">
        <v>1</v>
      </c>
      <c r="E125">
        <v>2019.518</v>
      </c>
      <c r="F125" t="s">
        <v>5</v>
      </c>
      <c r="G125" t="s">
        <v>20</v>
      </c>
      <c r="H125">
        <v>1.1200000000000001</v>
      </c>
      <c r="I125">
        <v>1110</v>
      </c>
      <c r="J125">
        <f>Tabela24[[#This Row],[ICMS]]*Tabela24[[#This Row],[Valor da Carga]]</f>
        <v>1243.2</v>
      </c>
      <c r="K125" t="str">
        <f>Tabela24[[#This Row],[Estado Silo]]&amp;Tabela24[[#This Row],[Estado Porto]]</f>
        <v>MTPR</v>
      </c>
    </row>
    <row r="126" spans="1:11" x14ac:dyDescent="0.25">
      <c r="A126" t="s">
        <v>77</v>
      </c>
      <c r="B126" t="s">
        <v>188</v>
      </c>
      <c r="C126">
        <v>3079106.8</v>
      </c>
      <c r="D126">
        <v>1</v>
      </c>
      <c r="E126">
        <v>2021.508</v>
      </c>
      <c r="F126" t="s">
        <v>5</v>
      </c>
      <c r="G126" t="s">
        <v>20</v>
      </c>
      <c r="H126">
        <v>1.1200000000000001</v>
      </c>
      <c r="I126">
        <v>1110</v>
      </c>
      <c r="J126">
        <f>Tabela24[[#This Row],[ICMS]]*Tabela24[[#This Row],[Valor da Carga]]</f>
        <v>1243.2</v>
      </c>
      <c r="K126" t="str">
        <f>Tabela24[[#This Row],[Estado Silo]]&amp;Tabela24[[#This Row],[Estado Porto]]</f>
        <v>MTPR</v>
      </c>
    </row>
    <row r="127" spans="1:11" x14ac:dyDescent="0.25">
      <c r="A127" t="s">
        <v>78</v>
      </c>
      <c r="B127" t="s">
        <v>188</v>
      </c>
      <c r="C127">
        <v>3079106.8</v>
      </c>
      <c r="D127">
        <v>1</v>
      </c>
      <c r="E127">
        <v>2040.29</v>
      </c>
      <c r="F127" t="s">
        <v>5</v>
      </c>
      <c r="G127" t="s">
        <v>20</v>
      </c>
      <c r="H127">
        <v>1.1200000000000001</v>
      </c>
      <c r="I127">
        <v>1110</v>
      </c>
      <c r="J127">
        <f>Tabela24[[#This Row],[ICMS]]*Tabela24[[#This Row],[Valor da Carga]]</f>
        <v>1243.2</v>
      </c>
      <c r="K127" t="str">
        <f>Tabela24[[#This Row],[Estado Silo]]&amp;Tabela24[[#This Row],[Estado Porto]]</f>
        <v>MTPR</v>
      </c>
    </row>
    <row r="128" spans="1:11" x14ac:dyDescent="0.25">
      <c r="A128" t="s">
        <v>79</v>
      </c>
      <c r="B128" t="s">
        <v>188</v>
      </c>
      <c r="C128">
        <v>3079106.8</v>
      </c>
      <c r="D128">
        <v>1</v>
      </c>
      <c r="E128">
        <v>2066.5709999999999</v>
      </c>
      <c r="F128" t="s">
        <v>5</v>
      </c>
      <c r="G128" t="s">
        <v>20</v>
      </c>
      <c r="H128">
        <v>1.1200000000000001</v>
      </c>
      <c r="I128">
        <v>1110</v>
      </c>
      <c r="J128">
        <f>Tabela24[[#This Row],[ICMS]]*Tabela24[[#This Row],[Valor da Carga]]</f>
        <v>1243.2</v>
      </c>
      <c r="K128" t="str">
        <f>Tabela24[[#This Row],[Estado Silo]]&amp;Tabela24[[#This Row],[Estado Porto]]</f>
        <v>MTPR</v>
      </c>
    </row>
    <row r="129" spans="1:11" x14ac:dyDescent="0.25">
      <c r="A129" t="s">
        <v>80</v>
      </c>
      <c r="B129" t="s">
        <v>188</v>
      </c>
      <c r="C129">
        <v>3079106.8</v>
      </c>
      <c r="D129">
        <v>1</v>
      </c>
      <c r="E129">
        <v>2037.1410000000001</v>
      </c>
      <c r="F129" t="s">
        <v>5</v>
      </c>
      <c r="G129" t="s">
        <v>20</v>
      </c>
      <c r="H129">
        <v>1.1200000000000001</v>
      </c>
      <c r="I129">
        <v>1110</v>
      </c>
      <c r="J129">
        <f>Tabela24[[#This Row],[ICMS]]*Tabela24[[#This Row],[Valor da Carga]]</f>
        <v>1243.2</v>
      </c>
      <c r="K129" t="str">
        <f>Tabela24[[#This Row],[Estado Silo]]&amp;Tabela24[[#This Row],[Estado Porto]]</f>
        <v>MTPR</v>
      </c>
    </row>
    <row r="130" spans="1:11" x14ac:dyDescent="0.25">
      <c r="A130" t="s">
        <v>81</v>
      </c>
      <c r="B130" t="s">
        <v>188</v>
      </c>
      <c r="C130">
        <v>3079106.8</v>
      </c>
      <c r="D130">
        <v>1</v>
      </c>
      <c r="E130">
        <v>2072.3290000000002</v>
      </c>
      <c r="F130" t="s">
        <v>5</v>
      </c>
      <c r="G130" t="s">
        <v>20</v>
      </c>
      <c r="H130">
        <v>1.1200000000000001</v>
      </c>
      <c r="I130">
        <v>1110</v>
      </c>
      <c r="J130">
        <f>Tabela24[[#This Row],[ICMS]]*Tabela24[[#This Row],[Valor da Carga]]</f>
        <v>1243.2</v>
      </c>
      <c r="K130" t="str">
        <f>Tabela24[[#This Row],[Estado Silo]]&amp;Tabela24[[#This Row],[Estado Porto]]</f>
        <v>MTPR</v>
      </c>
    </row>
    <row r="131" spans="1:11" x14ac:dyDescent="0.25">
      <c r="A131" t="s">
        <v>97</v>
      </c>
      <c r="B131" t="s">
        <v>188</v>
      </c>
      <c r="C131">
        <v>3079106.8</v>
      </c>
      <c r="D131">
        <v>1</v>
      </c>
      <c r="E131">
        <v>1140.3320000000001</v>
      </c>
      <c r="F131" t="s">
        <v>17</v>
      </c>
      <c r="G131" t="s">
        <v>20</v>
      </c>
      <c r="H131">
        <v>1.1200000000000001</v>
      </c>
      <c r="I131">
        <v>1110</v>
      </c>
      <c r="J131">
        <f>Tabela24[[#This Row],[ICMS]]*Tabela24[[#This Row],[Valor da Carga]]</f>
        <v>1243.2</v>
      </c>
      <c r="K131" t="str">
        <f>Tabela24[[#This Row],[Estado Silo]]&amp;Tabela24[[#This Row],[Estado Porto]]</f>
        <v>MGPR</v>
      </c>
    </row>
    <row r="132" spans="1:11" x14ac:dyDescent="0.25">
      <c r="A132" t="s">
        <v>98</v>
      </c>
      <c r="B132" t="s">
        <v>188</v>
      </c>
      <c r="C132">
        <v>3079106.8</v>
      </c>
      <c r="D132">
        <v>1</v>
      </c>
      <c r="E132">
        <v>1130.2260000000001</v>
      </c>
      <c r="F132" t="s">
        <v>17</v>
      </c>
      <c r="G132" t="s">
        <v>20</v>
      </c>
      <c r="H132">
        <v>1.1200000000000001</v>
      </c>
      <c r="I132">
        <v>1110</v>
      </c>
      <c r="J132">
        <f>Tabela24[[#This Row],[ICMS]]*Tabela24[[#This Row],[Valor da Carga]]</f>
        <v>1243.2</v>
      </c>
      <c r="K132" t="str">
        <f>Tabela24[[#This Row],[Estado Silo]]&amp;Tabela24[[#This Row],[Estado Porto]]</f>
        <v>MGPR</v>
      </c>
    </row>
    <row r="133" spans="1:11" x14ac:dyDescent="0.25">
      <c r="A133" t="s">
        <v>99</v>
      </c>
      <c r="B133" t="s">
        <v>188</v>
      </c>
      <c r="C133">
        <v>3079106.8</v>
      </c>
      <c r="D133">
        <v>1</v>
      </c>
      <c r="E133">
        <v>1167.8710000000001</v>
      </c>
      <c r="F133" t="s">
        <v>17</v>
      </c>
      <c r="G133" t="s">
        <v>20</v>
      </c>
      <c r="H133">
        <v>1.1200000000000001</v>
      </c>
      <c r="I133">
        <v>1110</v>
      </c>
      <c r="J133">
        <f>Tabela24[[#This Row],[ICMS]]*Tabela24[[#This Row],[Valor da Carga]]</f>
        <v>1243.2</v>
      </c>
      <c r="K133" t="str">
        <f>Tabela24[[#This Row],[Estado Silo]]&amp;Tabela24[[#This Row],[Estado Porto]]</f>
        <v>MGPR</v>
      </c>
    </row>
    <row r="134" spans="1:11" x14ac:dyDescent="0.25">
      <c r="A134" t="s">
        <v>88</v>
      </c>
      <c r="B134" t="s">
        <v>188</v>
      </c>
      <c r="C134">
        <v>3079106.8</v>
      </c>
      <c r="D134">
        <v>1</v>
      </c>
      <c r="E134">
        <v>1268.9110000000001</v>
      </c>
      <c r="F134" t="s">
        <v>11</v>
      </c>
      <c r="G134" t="s">
        <v>20</v>
      </c>
      <c r="H134">
        <v>1.1200000000000001</v>
      </c>
      <c r="I134">
        <v>1110</v>
      </c>
      <c r="J134">
        <f>Tabela24[[#This Row],[ICMS]]*Tabela24[[#This Row],[Valor da Carga]]</f>
        <v>1243.2</v>
      </c>
      <c r="K134" t="str">
        <f>Tabela24[[#This Row],[Estado Silo]]&amp;Tabela24[[#This Row],[Estado Porto]]</f>
        <v>GOPR</v>
      </c>
    </row>
    <row r="135" spans="1:11" x14ac:dyDescent="0.25">
      <c r="A135" t="s">
        <v>89</v>
      </c>
      <c r="B135" t="s">
        <v>188</v>
      </c>
      <c r="C135">
        <v>3079106.8</v>
      </c>
      <c r="D135">
        <v>1</v>
      </c>
      <c r="E135">
        <v>1268.402</v>
      </c>
      <c r="F135" t="s">
        <v>11</v>
      </c>
      <c r="G135" t="s">
        <v>20</v>
      </c>
      <c r="H135">
        <v>1.1200000000000001</v>
      </c>
      <c r="I135">
        <v>1110</v>
      </c>
      <c r="J135">
        <f>Tabela24[[#This Row],[ICMS]]*Tabela24[[#This Row],[Valor da Carga]]</f>
        <v>1243.2</v>
      </c>
      <c r="K135" t="str">
        <f>Tabela24[[#This Row],[Estado Silo]]&amp;Tabela24[[#This Row],[Estado Porto]]</f>
        <v>GOPR</v>
      </c>
    </row>
    <row r="136" spans="1:11" x14ac:dyDescent="0.25">
      <c r="A136" t="s">
        <v>90</v>
      </c>
      <c r="B136" t="s">
        <v>188</v>
      </c>
      <c r="C136">
        <v>3079106.8</v>
      </c>
      <c r="D136">
        <v>1</v>
      </c>
      <c r="E136">
        <v>1364.797</v>
      </c>
      <c r="F136" t="s">
        <v>11</v>
      </c>
      <c r="G136" t="s">
        <v>20</v>
      </c>
      <c r="H136">
        <v>1.1200000000000001</v>
      </c>
      <c r="I136">
        <v>1110</v>
      </c>
      <c r="J136">
        <f>Tabela24[[#This Row],[ICMS]]*Tabela24[[#This Row],[Valor da Carga]]</f>
        <v>1243.2</v>
      </c>
      <c r="K136" t="str">
        <f>Tabela24[[#This Row],[Estado Silo]]&amp;Tabela24[[#This Row],[Estado Porto]]</f>
        <v>GOPR</v>
      </c>
    </row>
    <row r="137" spans="1:11" x14ac:dyDescent="0.25">
      <c r="A137" t="s">
        <v>82</v>
      </c>
      <c r="B137" t="s">
        <v>188</v>
      </c>
      <c r="C137">
        <v>3079106.8</v>
      </c>
      <c r="D137">
        <v>1</v>
      </c>
      <c r="E137">
        <v>2157.3069999999998</v>
      </c>
      <c r="F137" t="s">
        <v>5</v>
      </c>
      <c r="G137" t="s">
        <v>20</v>
      </c>
      <c r="H137">
        <v>1.1200000000000001</v>
      </c>
      <c r="I137">
        <v>1110</v>
      </c>
      <c r="J137">
        <f>Tabela24[[#This Row],[ICMS]]*Tabela24[[#This Row],[Valor da Carga]]</f>
        <v>1243.2</v>
      </c>
      <c r="K137" t="str">
        <f>Tabela24[[#This Row],[Estado Silo]]&amp;Tabela24[[#This Row],[Estado Porto]]</f>
        <v>MTPR</v>
      </c>
    </row>
    <row r="138" spans="1:11" x14ac:dyDescent="0.25">
      <c r="A138" t="s">
        <v>83</v>
      </c>
      <c r="B138" t="s">
        <v>188</v>
      </c>
      <c r="C138">
        <v>3079106.8</v>
      </c>
      <c r="D138">
        <v>1</v>
      </c>
      <c r="E138">
        <v>2128.8490000000002</v>
      </c>
      <c r="F138" t="s">
        <v>5</v>
      </c>
      <c r="G138" t="s">
        <v>20</v>
      </c>
      <c r="H138">
        <v>1.1200000000000001</v>
      </c>
      <c r="I138">
        <v>1110</v>
      </c>
      <c r="J138">
        <f>Tabela24[[#This Row],[ICMS]]*Tabela24[[#This Row],[Valor da Carga]]</f>
        <v>1243.2</v>
      </c>
      <c r="K138" t="str">
        <f>Tabela24[[#This Row],[Estado Silo]]&amp;Tabela24[[#This Row],[Estado Porto]]</f>
        <v>MTPR</v>
      </c>
    </row>
    <row r="139" spans="1:11" x14ac:dyDescent="0.25">
      <c r="A139" t="s">
        <v>84</v>
      </c>
      <c r="B139" t="s">
        <v>188</v>
      </c>
      <c r="C139">
        <v>3079106.8</v>
      </c>
      <c r="D139">
        <v>1</v>
      </c>
      <c r="E139">
        <v>2158.9940000000001</v>
      </c>
      <c r="F139" t="s">
        <v>5</v>
      </c>
      <c r="G139" t="s">
        <v>20</v>
      </c>
      <c r="H139">
        <v>1.1200000000000001</v>
      </c>
      <c r="I139">
        <v>1110</v>
      </c>
      <c r="J139">
        <f>Tabela24[[#This Row],[ICMS]]*Tabela24[[#This Row],[Valor da Carga]]</f>
        <v>1243.2</v>
      </c>
      <c r="K139" t="str">
        <f>Tabela24[[#This Row],[Estado Silo]]&amp;Tabela24[[#This Row],[Estado Porto]]</f>
        <v>MTPR</v>
      </c>
    </row>
    <row r="140" spans="1:11" x14ac:dyDescent="0.25">
      <c r="A140" t="s">
        <v>106</v>
      </c>
      <c r="B140" t="s">
        <v>188</v>
      </c>
      <c r="C140">
        <v>3079106.8</v>
      </c>
      <c r="D140">
        <v>1</v>
      </c>
      <c r="E140">
        <v>636.19500000000005</v>
      </c>
      <c r="F140" t="s">
        <v>20</v>
      </c>
      <c r="G140" t="s">
        <v>20</v>
      </c>
      <c r="H140">
        <v>1.18</v>
      </c>
      <c r="I140">
        <v>1110</v>
      </c>
      <c r="J140">
        <f>Tabela24[[#This Row],[ICMS]]*Tabela24[[#This Row],[Valor da Carga]]</f>
        <v>1309.8</v>
      </c>
      <c r="K140" t="str">
        <f>Tabela24[[#This Row],[Estado Silo]]&amp;Tabela24[[#This Row],[Estado Porto]]</f>
        <v>PRPR</v>
      </c>
    </row>
    <row r="141" spans="1:11" x14ac:dyDescent="0.25">
      <c r="A141" t="s">
        <v>107</v>
      </c>
      <c r="B141" t="s">
        <v>188</v>
      </c>
      <c r="C141">
        <v>3079106.8</v>
      </c>
      <c r="D141">
        <v>1</v>
      </c>
      <c r="E141">
        <v>641.67200000000003</v>
      </c>
      <c r="F141" t="s">
        <v>20</v>
      </c>
      <c r="G141" t="s">
        <v>20</v>
      </c>
      <c r="H141">
        <v>1.18</v>
      </c>
      <c r="I141">
        <v>1110</v>
      </c>
      <c r="J141">
        <f>Tabela24[[#This Row],[ICMS]]*Tabela24[[#This Row],[Valor da Carga]]</f>
        <v>1309.8</v>
      </c>
      <c r="K141" t="str">
        <f>Tabela24[[#This Row],[Estado Silo]]&amp;Tabela24[[#This Row],[Estado Porto]]</f>
        <v>PRPR</v>
      </c>
    </row>
    <row r="142" spans="1:11" x14ac:dyDescent="0.25">
      <c r="A142" t="s">
        <v>108</v>
      </c>
      <c r="B142" t="s">
        <v>188</v>
      </c>
      <c r="C142">
        <v>3079106.8</v>
      </c>
      <c r="D142">
        <v>1</v>
      </c>
      <c r="E142">
        <v>647.57900000000006</v>
      </c>
      <c r="F142" t="s">
        <v>20</v>
      </c>
      <c r="G142" t="s">
        <v>20</v>
      </c>
      <c r="H142">
        <v>1.18</v>
      </c>
      <c r="I142">
        <v>1110</v>
      </c>
      <c r="J142">
        <f>Tabela24[[#This Row],[ICMS]]*Tabela24[[#This Row],[Valor da Carga]]</f>
        <v>1309.8</v>
      </c>
      <c r="K142" t="str">
        <f>Tabela24[[#This Row],[Estado Silo]]&amp;Tabela24[[#This Row],[Estado Porto]]</f>
        <v>PRPR</v>
      </c>
    </row>
    <row r="143" spans="1:11" x14ac:dyDescent="0.25">
      <c r="A143" t="s">
        <v>100</v>
      </c>
      <c r="B143" t="s">
        <v>188</v>
      </c>
      <c r="C143">
        <v>3079106.8</v>
      </c>
      <c r="D143">
        <v>1</v>
      </c>
      <c r="E143">
        <v>1045.5039999999999</v>
      </c>
      <c r="F143" t="s">
        <v>17</v>
      </c>
      <c r="G143" t="s">
        <v>20</v>
      </c>
      <c r="H143">
        <v>1.1200000000000001</v>
      </c>
      <c r="I143">
        <v>1110</v>
      </c>
      <c r="J143">
        <f>Tabela24[[#This Row],[ICMS]]*Tabela24[[#This Row],[Valor da Carga]]</f>
        <v>1243.2</v>
      </c>
      <c r="K143" t="str">
        <f>Tabela24[[#This Row],[Estado Silo]]&amp;Tabela24[[#This Row],[Estado Porto]]</f>
        <v>MGPR</v>
      </c>
    </row>
    <row r="144" spans="1:11" x14ac:dyDescent="0.25">
      <c r="A144" t="s">
        <v>101</v>
      </c>
      <c r="B144" t="s">
        <v>188</v>
      </c>
      <c r="C144">
        <v>3079106.8</v>
      </c>
      <c r="D144">
        <v>1</v>
      </c>
      <c r="E144">
        <v>1045.1099999999999</v>
      </c>
      <c r="F144" t="s">
        <v>17</v>
      </c>
      <c r="G144" t="s">
        <v>20</v>
      </c>
      <c r="H144">
        <v>1.1200000000000001</v>
      </c>
      <c r="I144">
        <v>1110</v>
      </c>
      <c r="J144">
        <f>Tabela24[[#This Row],[ICMS]]*Tabela24[[#This Row],[Valor da Carga]]</f>
        <v>1243.2</v>
      </c>
      <c r="K144" t="str">
        <f>Tabela24[[#This Row],[Estado Silo]]&amp;Tabela24[[#This Row],[Estado Porto]]</f>
        <v>MGPR</v>
      </c>
    </row>
    <row r="145" spans="1:11" x14ac:dyDescent="0.25">
      <c r="A145" t="s">
        <v>102</v>
      </c>
      <c r="B145" t="s">
        <v>188</v>
      </c>
      <c r="C145">
        <v>3079106.8</v>
      </c>
      <c r="D145">
        <v>1</v>
      </c>
      <c r="E145">
        <v>1044.3510000000001</v>
      </c>
      <c r="F145" t="s">
        <v>17</v>
      </c>
      <c r="G145" t="s">
        <v>20</v>
      </c>
      <c r="H145">
        <v>1.1200000000000001</v>
      </c>
      <c r="I145">
        <v>1110</v>
      </c>
      <c r="J145">
        <f>Tabela24[[#This Row],[ICMS]]*Tabela24[[#This Row],[Valor da Carga]]</f>
        <v>1243.2</v>
      </c>
      <c r="K145" t="str">
        <f>Tabela24[[#This Row],[Estado Silo]]&amp;Tabela24[[#This Row],[Estado Porto]]</f>
        <v>MGPR</v>
      </c>
    </row>
    <row r="146" spans="1:11" x14ac:dyDescent="0.25">
      <c r="A146" t="s">
        <v>73</v>
      </c>
      <c r="B146" t="s">
        <v>184</v>
      </c>
      <c r="C146">
        <v>12412541.9</v>
      </c>
      <c r="D146">
        <v>2</v>
      </c>
      <c r="E146">
        <v>1937.1949999999999</v>
      </c>
      <c r="F146" t="s">
        <v>5</v>
      </c>
      <c r="G146" t="s">
        <v>137</v>
      </c>
      <c r="H146">
        <v>1.1200000000000001</v>
      </c>
      <c r="I146">
        <v>1116.67</v>
      </c>
      <c r="J146">
        <f>Tabela24[[#This Row],[ICMS]]*Tabela24[[#This Row],[Valor da Carga]]</f>
        <v>1250.6704000000002</v>
      </c>
      <c r="K146" t="str">
        <f>Tabela24[[#This Row],[Estado Silo]]&amp;Tabela24[[#This Row],[Estado Porto]]</f>
        <v>MTSP</v>
      </c>
    </row>
    <row r="147" spans="1:11" x14ac:dyDescent="0.25">
      <c r="A147" t="s">
        <v>74</v>
      </c>
      <c r="B147" t="s">
        <v>184</v>
      </c>
      <c r="C147">
        <v>12412541.9</v>
      </c>
      <c r="D147">
        <v>2</v>
      </c>
      <c r="E147">
        <v>2011.749</v>
      </c>
      <c r="F147" t="s">
        <v>5</v>
      </c>
      <c r="G147" t="s">
        <v>137</v>
      </c>
      <c r="H147">
        <v>1.1200000000000001</v>
      </c>
      <c r="I147">
        <v>1116.67</v>
      </c>
      <c r="J147">
        <f>Tabela24[[#This Row],[ICMS]]*Tabela24[[#This Row],[Valor da Carga]]</f>
        <v>1250.6704000000002</v>
      </c>
      <c r="K147" t="str">
        <f>Tabela24[[#This Row],[Estado Silo]]&amp;Tabela24[[#This Row],[Estado Porto]]</f>
        <v>MTSP</v>
      </c>
    </row>
    <row r="148" spans="1:11" x14ac:dyDescent="0.25">
      <c r="A148" t="s">
        <v>75</v>
      </c>
      <c r="B148" t="s">
        <v>184</v>
      </c>
      <c r="C148">
        <v>12412541.9</v>
      </c>
      <c r="D148">
        <v>2</v>
      </c>
      <c r="E148">
        <v>1937.0170000000001</v>
      </c>
      <c r="F148" t="s">
        <v>5</v>
      </c>
      <c r="G148" t="s">
        <v>137</v>
      </c>
      <c r="H148">
        <v>1.1200000000000001</v>
      </c>
      <c r="I148">
        <v>1116.67</v>
      </c>
      <c r="J148">
        <f>Tabela24[[#This Row],[ICMS]]*Tabela24[[#This Row],[Valor da Carga]]</f>
        <v>1250.6704000000002</v>
      </c>
      <c r="K148" t="str">
        <f>Tabela24[[#This Row],[Estado Silo]]&amp;Tabela24[[#This Row],[Estado Porto]]</f>
        <v>MTSP</v>
      </c>
    </row>
    <row r="149" spans="1:11" x14ac:dyDescent="0.25">
      <c r="A149" t="s">
        <v>103</v>
      </c>
      <c r="B149" t="s">
        <v>184</v>
      </c>
      <c r="C149">
        <v>12412541.9</v>
      </c>
      <c r="D149">
        <v>2</v>
      </c>
      <c r="E149">
        <v>901.447</v>
      </c>
      <c r="F149" t="s">
        <v>20</v>
      </c>
      <c r="G149" t="s">
        <v>137</v>
      </c>
      <c r="H149">
        <v>1.1200000000000001</v>
      </c>
      <c r="I149">
        <v>1116.67</v>
      </c>
      <c r="J149">
        <f>Tabela24[[#This Row],[ICMS]]*Tabela24[[#This Row],[Valor da Carga]]</f>
        <v>1250.6704000000002</v>
      </c>
      <c r="K149" t="str">
        <f>Tabela24[[#This Row],[Estado Silo]]&amp;Tabela24[[#This Row],[Estado Porto]]</f>
        <v>PRSP</v>
      </c>
    </row>
    <row r="150" spans="1:11" x14ac:dyDescent="0.25">
      <c r="A150" t="s">
        <v>104</v>
      </c>
      <c r="B150" t="s">
        <v>184</v>
      </c>
      <c r="C150">
        <v>12412541.9</v>
      </c>
      <c r="D150">
        <v>2</v>
      </c>
      <c r="E150">
        <v>900.03700000000003</v>
      </c>
      <c r="F150" t="s">
        <v>20</v>
      </c>
      <c r="G150" t="s">
        <v>137</v>
      </c>
      <c r="H150">
        <v>1.1200000000000001</v>
      </c>
      <c r="I150">
        <v>1116.67</v>
      </c>
      <c r="J150">
        <f>Tabela24[[#This Row],[ICMS]]*Tabela24[[#This Row],[Valor da Carga]]</f>
        <v>1250.6704000000002</v>
      </c>
      <c r="K150" t="str">
        <f>Tabela24[[#This Row],[Estado Silo]]&amp;Tabela24[[#This Row],[Estado Porto]]</f>
        <v>PRSP</v>
      </c>
    </row>
    <row r="151" spans="1:11" x14ac:dyDescent="0.25">
      <c r="A151" t="s">
        <v>105</v>
      </c>
      <c r="B151" t="s">
        <v>184</v>
      </c>
      <c r="C151">
        <v>12412541.9</v>
      </c>
      <c r="D151">
        <v>2</v>
      </c>
      <c r="E151">
        <v>991.72900000000004</v>
      </c>
      <c r="F151" t="s">
        <v>20</v>
      </c>
      <c r="G151" t="s">
        <v>137</v>
      </c>
      <c r="H151">
        <v>1.1200000000000001</v>
      </c>
      <c r="I151">
        <v>1116.67</v>
      </c>
      <c r="J151">
        <f>Tabela24[[#This Row],[ICMS]]*Tabela24[[#This Row],[Valor da Carga]]</f>
        <v>1250.6704000000002</v>
      </c>
      <c r="K151" t="str">
        <f>Tabela24[[#This Row],[Estado Silo]]&amp;Tabela24[[#This Row],[Estado Porto]]</f>
        <v>PRSP</v>
      </c>
    </row>
    <row r="152" spans="1:11" x14ac:dyDescent="0.25">
      <c r="A152" t="s">
        <v>91</v>
      </c>
      <c r="B152" t="s">
        <v>184</v>
      </c>
      <c r="C152">
        <v>12412541.9</v>
      </c>
      <c r="D152">
        <v>2</v>
      </c>
      <c r="E152">
        <v>1082.6220000000001</v>
      </c>
      <c r="F152" t="s">
        <v>14</v>
      </c>
      <c r="G152" t="s">
        <v>137</v>
      </c>
      <c r="H152">
        <v>1.1200000000000001</v>
      </c>
      <c r="I152">
        <v>1116.67</v>
      </c>
      <c r="J152">
        <f>Tabela24[[#This Row],[ICMS]]*Tabela24[[#This Row],[Valor da Carga]]</f>
        <v>1250.6704000000002</v>
      </c>
      <c r="K152" t="str">
        <f>Tabela24[[#This Row],[Estado Silo]]&amp;Tabela24[[#This Row],[Estado Porto]]</f>
        <v>MSSP</v>
      </c>
    </row>
    <row r="153" spans="1:11" x14ac:dyDescent="0.25">
      <c r="A153" t="s">
        <v>92</v>
      </c>
      <c r="B153" t="s">
        <v>184</v>
      </c>
      <c r="C153">
        <v>12412541.9</v>
      </c>
      <c r="D153">
        <v>2</v>
      </c>
      <c r="E153">
        <v>1059.854</v>
      </c>
      <c r="F153" t="s">
        <v>14</v>
      </c>
      <c r="G153" t="s">
        <v>137</v>
      </c>
      <c r="H153">
        <v>1.1200000000000001</v>
      </c>
      <c r="I153">
        <v>1116.67</v>
      </c>
      <c r="J153">
        <f>Tabela24[[#This Row],[ICMS]]*Tabela24[[#This Row],[Valor da Carga]]</f>
        <v>1250.6704000000002</v>
      </c>
      <c r="K153" t="str">
        <f>Tabela24[[#This Row],[Estado Silo]]&amp;Tabela24[[#This Row],[Estado Porto]]</f>
        <v>MSSP</v>
      </c>
    </row>
    <row r="154" spans="1:11" x14ac:dyDescent="0.25">
      <c r="A154" t="s">
        <v>93</v>
      </c>
      <c r="B154" t="s">
        <v>184</v>
      </c>
      <c r="C154">
        <v>12412541.9</v>
      </c>
      <c r="D154">
        <v>2</v>
      </c>
      <c r="E154">
        <v>1076.77</v>
      </c>
      <c r="F154" t="s">
        <v>14</v>
      </c>
      <c r="G154" t="s">
        <v>137</v>
      </c>
      <c r="H154">
        <v>1.1200000000000001</v>
      </c>
      <c r="I154">
        <v>1116.67</v>
      </c>
      <c r="J154">
        <f>Tabela24[[#This Row],[ICMS]]*Tabela24[[#This Row],[Valor da Carga]]</f>
        <v>1250.6704000000002</v>
      </c>
      <c r="K154" t="str">
        <f>Tabela24[[#This Row],[Estado Silo]]&amp;Tabela24[[#This Row],[Estado Porto]]</f>
        <v>MSSP</v>
      </c>
    </row>
    <row r="155" spans="1:11" x14ac:dyDescent="0.25">
      <c r="A155" t="s">
        <v>85</v>
      </c>
      <c r="B155" t="s">
        <v>184</v>
      </c>
      <c r="C155">
        <v>12412541.9</v>
      </c>
      <c r="D155">
        <v>2</v>
      </c>
      <c r="E155">
        <v>1044.2090000000001</v>
      </c>
      <c r="F155" t="s">
        <v>11</v>
      </c>
      <c r="G155" t="s">
        <v>137</v>
      </c>
      <c r="H155">
        <v>1.1200000000000001</v>
      </c>
      <c r="I155">
        <v>1116.67</v>
      </c>
      <c r="J155">
        <f>Tabela24[[#This Row],[ICMS]]*Tabela24[[#This Row],[Valor da Carga]]</f>
        <v>1250.6704000000002</v>
      </c>
      <c r="K155" t="str">
        <f>Tabela24[[#This Row],[Estado Silo]]&amp;Tabela24[[#This Row],[Estado Porto]]</f>
        <v>GOSP</v>
      </c>
    </row>
    <row r="156" spans="1:11" x14ac:dyDescent="0.25">
      <c r="A156" t="s">
        <v>86</v>
      </c>
      <c r="B156" t="s">
        <v>184</v>
      </c>
      <c r="C156">
        <v>12412541.9</v>
      </c>
      <c r="D156">
        <v>2</v>
      </c>
      <c r="E156">
        <v>1043.79</v>
      </c>
      <c r="F156" t="s">
        <v>11</v>
      </c>
      <c r="G156" t="s">
        <v>137</v>
      </c>
      <c r="H156">
        <v>1.1200000000000001</v>
      </c>
      <c r="I156">
        <v>1116.67</v>
      </c>
      <c r="J156">
        <f>Tabela24[[#This Row],[ICMS]]*Tabela24[[#This Row],[Valor da Carga]]</f>
        <v>1250.6704000000002</v>
      </c>
      <c r="K156" t="str">
        <f>Tabela24[[#This Row],[Estado Silo]]&amp;Tabela24[[#This Row],[Estado Porto]]</f>
        <v>GOSP</v>
      </c>
    </row>
    <row r="157" spans="1:11" x14ac:dyDescent="0.25">
      <c r="A157" t="s">
        <v>87</v>
      </c>
      <c r="B157" t="s">
        <v>184</v>
      </c>
      <c r="C157">
        <v>12412541.9</v>
      </c>
      <c r="D157">
        <v>2</v>
      </c>
      <c r="E157">
        <v>1040.94</v>
      </c>
      <c r="F157" t="s">
        <v>11</v>
      </c>
      <c r="G157" t="s">
        <v>137</v>
      </c>
      <c r="H157">
        <v>1.1200000000000001</v>
      </c>
      <c r="I157">
        <v>1116.67</v>
      </c>
      <c r="J157">
        <f>Tabela24[[#This Row],[ICMS]]*Tabela24[[#This Row],[Valor da Carga]]</f>
        <v>1250.6704000000002</v>
      </c>
      <c r="K157" t="str">
        <f>Tabela24[[#This Row],[Estado Silo]]&amp;Tabela24[[#This Row],[Estado Porto]]</f>
        <v>GOSP</v>
      </c>
    </row>
    <row r="158" spans="1:11" x14ac:dyDescent="0.25">
      <c r="A158" t="s">
        <v>94</v>
      </c>
      <c r="B158" t="s">
        <v>184</v>
      </c>
      <c r="C158">
        <v>12412541.9</v>
      </c>
      <c r="D158">
        <v>2</v>
      </c>
      <c r="E158">
        <v>1092.17</v>
      </c>
      <c r="F158" t="s">
        <v>14</v>
      </c>
      <c r="G158" t="s">
        <v>137</v>
      </c>
      <c r="H158">
        <v>1.1200000000000001</v>
      </c>
      <c r="I158">
        <v>1116.67</v>
      </c>
      <c r="J158">
        <f>Tabela24[[#This Row],[ICMS]]*Tabela24[[#This Row],[Valor da Carga]]</f>
        <v>1250.6704000000002</v>
      </c>
      <c r="K158" t="str">
        <f>Tabela24[[#This Row],[Estado Silo]]&amp;Tabela24[[#This Row],[Estado Porto]]</f>
        <v>MSSP</v>
      </c>
    </row>
    <row r="159" spans="1:11" x14ac:dyDescent="0.25">
      <c r="A159" t="s">
        <v>95</v>
      </c>
      <c r="B159" t="s">
        <v>184</v>
      </c>
      <c r="C159">
        <v>12412541.9</v>
      </c>
      <c r="D159">
        <v>2</v>
      </c>
      <c r="E159">
        <v>1109.462</v>
      </c>
      <c r="F159" t="s">
        <v>14</v>
      </c>
      <c r="G159" t="s">
        <v>137</v>
      </c>
      <c r="H159">
        <v>1.1200000000000001</v>
      </c>
      <c r="I159">
        <v>1116.67</v>
      </c>
      <c r="J159">
        <f>Tabela24[[#This Row],[ICMS]]*Tabela24[[#This Row],[Valor da Carga]]</f>
        <v>1250.6704000000002</v>
      </c>
      <c r="K159" t="str">
        <f>Tabela24[[#This Row],[Estado Silo]]&amp;Tabela24[[#This Row],[Estado Porto]]</f>
        <v>MSSP</v>
      </c>
    </row>
    <row r="160" spans="1:11" x14ac:dyDescent="0.25">
      <c r="A160" t="s">
        <v>96</v>
      </c>
      <c r="B160" t="s">
        <v>184</v>
      </c>
      <c r="C160">
        <v>12412541.9</v>
      </c>
      <c r="D160">
        <v>2</v>
      </c>
      <c r="E160">
        <v>1082.143</v>
      </c>
      <c r="F160" t="s">
        <v>14</v>
      </c>
      <c r="G160" t="s">
        <v>137</v>
      </c>
      <c r="H160">
        <v>1.1200000000000001</v>
      </c>
      <c r="I160">
        <v>1116.67</v>
      </c>
      <c r="J160">
        <f>Tabela24[[#This Row],[ICMS]]*Tabela24[[#This Row],[Valor da Carga]]</f>
        <v>1250.6704000000002</v>
      </c>
      <c r="K160" t="str">
        <f>Tabela24[[#This Row],[Estado Silo]]&amp;Tabela24[[#This Row],[Estado Porto]]</f>
        <v>MSSP</v>
      </c>
    </row>
    <row r="161" spans="1:11" x14ac:dyDescent="0.25">
      <c r="A161" t="s">
        <v>76</v>
      </c>
      <c r="B161" t="s">
        <v>184</v>
      </c>
      <c r="C161">
        <v>12412541.9</v>
      </c>
      <c r="D161">
        <v>2</v>
      </c>
      <c r="E161">
        <v>1868.711</v>
      </c>
      <c r="F161" t="s">
        <v>5</v>
      </c>
      <c r="G161" t="s">
        <v>137</v>
      </c>
      <c r="H161">
        <v>1.1200000000000001</v>
      </c>
      <c r="I161">
        <v>1116.67</v>
      </c>
      <c r="J161">
        <f>Tabela24[[#This Row],[ICMS]]*Tabela24[[#This Row],[Valor da Carga]]</f>
        <v>1250.6704000000002</v>
      </c>
      <c r="K161" t="str">
        <f>Tabela24[[#This Row],[Estado Silo]]&amp;Tabela24[[#This Row],[Estado Porto]]</f>
        <v>MTSP</v>
      </c>
    </row>
    <row r="162" spans="1:11" x14ac:dyDescent="0.25">
      <c r="A162" t="s">
        <v>77</v>
      </c>
      <c r="B162" t="s">
        <v>184</v>
      </c>
      <c r="C162">
        <v>12412541.9</v>
      </c>
      <c r="D162">
        <v>2</v>
      </c>
      <c r="E162">
        <v>1870.702</v>
      </c>
      <c r="F162" t="s">
        <v>5</v>
      </c>
      <c r="G162" t="s">
        <v>137</v>
      </c>
      <c r="H162">
        <v>1.1200000000000001</v>
      </c>
      <c r="I162">
        <v>1116.67</v>
      </c>
      <c r="J162">
        <f>Tabela24[[#This Row],[ICMS]]*Tabela24[[#This Row],[Valor da Carga]]</f>
        <v>1250.6704000000002</v>
      </c>
      <c r="K162" t="str">
        <f>Tabela24[[#This Row],[Estado Silo]]&amp;Tabela24[[#This Row],[Estado Porto]]</f>
        <v>MTSP</v>
      </c>
    </row>
    <row r="163" spans="1:11" x14ac:dyDescent="0.25">
      <c r="A163" t="s">
        <v>78</v>
      </c>
      <c r="B163" t="s">
        <v>184</v>
      </c>
      <c r="C163">
        <v>12412541.9</v>
      </c>
      <c r="D163">
        <v>2</v>
      </c>
      <c r="E163">
        <v>1889.4839999999999</v>
      </c>
      <c r="F163" t="s">
        <v>5</v>
      </c>
      <c r="G163" t="s">
        <v>137</v>
      </c>
      <c r="H163">
        <v>1.1200000000000001</v>
      </c>
      <c r="I163">
        <v>1116.67</v>
      </c>
      <c r="J163">
        <f>Tabela24[[#This Row],[ICMS]]*Tabela24[[#This Row],[Valor da Carga]]</f>
        <v>1250.6704000000002</v>
      </c>
      <c r="K163" t="str">
        <f>Tabela24[[#This Row],[Estado Silo]]&amp;Tabela24[[#This Row],[Estado Porto]]</f>
        <v>MTSP</v>
      </c>
    </row>
    <row r="164" spans="1:11" x14ac:dyDescent="0.25">
      <c r="A164" t="s">
        <v>79</v>
      </c>
      <c r="B164" t="s">
        <v>184</v>
      </c>
      <c r="C164">
        <v>12412541.9</v>
      </c>
      <c r="D164">
        <v>2</v>
      </c>
      <c r="E164">
        <v>1915.7639999999999</v>
      </c>
      <c r="F164" t="s">
        <v>5</v>
      </c>
      <c r="G164" t="s">
        <v>137</v>
      </c>
      <c r="H164">
        <v>1.1200000000000001</v>
      </c>
      <c r="I164">
        <v>1116.67</v>
      </c>
      <c r="J164">
        <f>Tabela24[[#This Row],[ICMS]]*Tabela24[[#This Row],[Valor da Carga]]</f>
        <v>1250.6704000000002</v>
      </c>
      <c r="K164" t="str">
        <f>Tabela24[[#This Row],[Estado Silo]]&amp;Tabela24[[#This Row],[Estado Porto]]</f>
        <v>MTSP</v>
      </c>
    </row>
    <row r="165" spans="1:11" x14ac:dyDescent="0.25">
      <c r="A165" t="s">
        <v>80</v>
      </c>
      <c r="B165" t="s">
        <v>184</v>
      </c>
      <c r="C165">
        <v>12412541.9</v>
      </c>
      <c r="D165">
        <v>2</v>
      </c>
      <c r="E165">
        <v>1886.335</v>
      </c>
      <c r="F165" t="s">
        <v>5</v>
      </c>
      <c r="G165" t="s">
        <v>137</v>
      </c>
      <c r="H165">
        <v>1.1200000000000001</v>
      </c>
      <c r="I165">
        <v>1116.67</v>
      </c>
      <c r="J165">
        <f>Tabela24[[#This Row],[ICMS]]*Tabela24[[#This Row],[Valor da Carga]]</f>
        <v>1250.6704000000002</v>
      </c>
      <c r="K165" t="str">
        <f>Tabela24[[#This Row],[Estado Silo]]&amp;Tabela24[[#This Row],[Estado Porto]]</f>
        <v>MTSP</v>
      </c>
    </row>
    <row r="166" spans="1:11" x14ac:dyDescent="0.25">
      <c r="A166" t="s">
        <v>81</v>
      </c>
      <c r="B166" t="s">
        <v>184</v>
      </c>
      <c r="C166">
        <v>12412541.9</v>
      </c>
      <c r="D166">
        <v>2</v>
      </c>
      <c r="E166">
        <v>1919.771</v>
      </c>
      <c r="F166" t="s">
        <v>5</v>
      </c>
      <c r="G166" t="s">
        <v>137</v>
      </c>
      <c r="H166">
        <v>1.1200000000000001</v>
      </c>
      <c r="I166">
        <v>1116.67</v>
      </c>
      <c r="J166">
        <f>Tabela24[[#This Row],[ICMS]]*Tabela24[[#This Row],[Valor da Carga]]</f>
        <v>1250.6704000000002</v>
      </c>
      <c r="K166" t="str">
        <f>Tabela24[[#This Row],[Estado Silo]]&amp;Tabela24[[#This Row],[Estado Porto]]</f>
        <v>MTSP</v>
      </c>
    </row>
    <row r="167" spans="1:11" x14ac:dyDescent="0.25">
      <c r="A167" t="s">
        <v>97</v>
      </c>
      <c r="B167" t="s">
        <v>184</v>
      </c>
      <c r="C167">
        <v>12412541.9</v>
      </c>
      <c r="D167">
        <v>2</v>
      </c>
      <c r="E167">
        <v>767.30899999999997</v>
      </c>
      <c r="F167" t="s">
        <v>17</v>
      </c>
      <c r="G167" t="s">
        <v>137</v>
      </c>
      <c r="H167">
        <v>1.1200000000000001</v>
      </c>
      <c r="I167">
        <v>1116.67</v>
      </c>
      <c r="J167">
        <f>Tabela24[[#This Row],[ICMS]]*Tabela24[[#This Row],[Valor da Carga]]</f>
        <v>1250.6704000000002</v>
      </c>
      <c r="K167" t="str">
        <f>Tabela24[[#This Row],[Estado Silo]]&amp;Tabela24[[#This Row],[Estado Porto]]</f>
        <v>MGSP</v>
      </c>
    </row>
    <row r="168" spans="1:11" x14ac:dyDescent="0.25">
      <c r="A168" t="s">
        <v>98</v>
      </c>
      <c r="B168" t="s">
        <v>184</v>
      </c>
      <c r="C168">
        <v>12412541.9</v>
      </c>
      <c r="D168">
        <v>2</v>
      </c>
      <c r="E168">
        <v>757.20299999999997</v>
      </c>
      <c r="F168" t="s">
        <v>17</v>
      </c>
      <c r="G168" t="s">
        <v>137</v>
      </c>
      <c r="H168">
        <v>1.1200000000000001</v>
      </c>
      <c r="I168">
        <v>1116.67</v>
      </c>
      <c r="J168">
        <f>Tabela24[[#This Row],[ICMS]]*Tabela24[[#This Row],[Valor da Carga]]</f>
        <v>1250.6704000000002</v>
      </c>
      <c r="K168" t="str">
        <f>Tabela24[[#This Row],[Estado Silo]]&amp;Tabela24[[#This Row],[Estado Porto]]</f>
        <v>MGSP</v>
      </c>
    </row>
    <row r="169" spans="1:11" x14ac:dyDescent="0.25">
      <c r="A169" t="s">
        <v>99</v>
      </c>
      <c r="B169" t="s">
        <v>184</v>
      </c>
      <c r="C169">
        <v>12412541.9</v>
      </c>
      <c r="D169">
        <v>2</v>
      </c>
      <c r="E169">
        <v>794.84699999999998</v>
      </c>
      <c r="F169" t="s">
        <v>17</v>
      </c>
      <c r="G169" t="s">
        <v>137</v>
      </c>
      <c r="H169">
        <v>1.1200000000000001</v>
      </c>
      <c r="I169">
        <v>1116.67</v>
      </c>
      <c r="J169">
        <f>Tabela24[[#This Row],[ICMS]]*Tabela24[[#This Row],[Valor da Carga]]</f>
        <v>1250.6704000000002</v>
      </c>
      <c r="K169" t="str">
        <f>Tabela24[[#This Row],[Estado Silo]]&amp;Tabela24[[#This Row],[Estado Porto]]</f>
        <v>MGSP</v>
      </c>
    </row>
    <row r="170" spans="1:11" x14ac:dyDescent="0.25">
      <c r="A170" t="s">
        <v>88</v>
      </c>
      <c r="B170" t="s">
        <v>184</v>
      </c>
      <c r="C170">
        <v>12412541.9</v>
      </c>
      <c r="D170">
        <v>2</v>
      </c>
      <c r="E170">
        <v>995.60199999999998</v>
      </c>
      <c r="F170" t="s">
        <v>11</v>
      </c>
      <c r="G170" t="s">
        <v>137</v>
      </c>
      <c r="H170">
        <v>1.1200000000000001</v>
      </c>
      <c r="I170">
        <v>1116.67</v>
      </c>
      <c r="J170">
        <f>Tabela24[[#This Row],[ICMS]]*Tabela24[[#This Row],[Valor da Carga]]</f>
        <v>1250.6704000000002</v>
      </c>
      <c r="K170" t="str">
        <f>Tabela24[[#This Row],[Estado Silo]]&amp;Tabela24[[#This Row],[Estado Porto]]</f>
        <v>GOSP</v>
      </c>
    </row>
    <row r="171" spans="1:11" x14ac:dyDescent="0.25">
      <c r="A171" t="s">
        <v>89</v>
      </c>
      <c r="B171" t="s">
        <v>184</v>
      </c>
      <c r="C171">
        <v>12412541.9</v>
      </c>
      <c r="D171">
        <v>2</v>
      </c>
      <c r="E171">
        <v>995.09400000000005</v>
      </c>
      <c r="F171" t="s">
        <v>11</v>
      </c>
      <c r="G171" t="s">
        <v>137</v>
      </c>
      <c r="H171">
        <v>1.1200000000000001</v>
      </c>
      <c r="I171">
        <v>1116.67</v>
      </c>
      <c r="J171">
        <f>Tabela24[[#This Row],[ICMS]]*Tabela24[[#This Row],[Valor da Carga]]</f>
        <v>1250.6704000000002</v>
      </c>
      <c r="K171" t="str">
        <f>Tabela24[[#This Row],[Estado Silo]]&amp;Tabela24[[#This Row],[Estado Porto]]</f>
        <v>GOSP</v>
      </c>
    </row>
    <row r="172" spans="1:11" x14ac:dyDescent="0.25">
      <c r="A172" t="s">
        <v>90</v>
      </c>
      <c r="B172" t="s">
        <v>184</v>
      </c>
      <c r="C172">
        <v>12412541.9</v>
      </c>
      <c r="D172">
        <v>2</v>
      </c>
      <c r="E172">
        <v>1076.393</v>
      </c>
      <c r="F172" t="s">
        <v>11</v>
      </c>
      <c r="G172" t="s">
        <v>137</v>
      </c>
      <c r="H172">
        <v>1.1200000000000001</v>
      </c>
      <c r="I172">
        <v>1116.67</v>
      </c>
      <c r="J172">
        <f>Tabela24[[#This Row],[ICMS]]*Tabela24[[#This Row],[Valor da Carga]]</f>
        <v>1250.6704000000002</v>
      </c>
      <c r="K172" t="str">
        <f>Tabela24[[#This Row],[Estado Silo]]&amp;Tabela24[[#This Row],[Estado Porto]]</f>
        <v>GOSP</v>
      </c>
    </row>
    <row r="173" spans="1:11" x14ac:dyDescent="0.25">
      <c r="A173" t="s">
        <v>82</v>
      </c>
      <c r="B173" t="s">
        <v>184</v>
      </c>
      <c r="C173">
        <v>12412541.9</v>
      </c>
      <c r="D173">
        <v>2</v>
      </c>
      <c r="E173">
        <v>2006.501</v>
      </c>
      <c r="F173" t="s">
        <v>5</v>
      </c>
      <c r="G173" t="s">
        <v>137</v>
      </c>
      <c r="H173">
        <v>1.1200000000000001</v>
      </c>
      <c r="I173">
        <v>1116.67</v>
      </c>
      <c r="J173">
        <f>Tabela24[[#This Row],[ICMS]]*Tabela24[[#This Row],[Valor da Carga]]</f>
        <v>1250.6704000000002</v>
      </c>
      <c r="K173" t="str">
        <f>Tabela24[[#This Row],[Estado Silo]]&amp;Tabela24[[#This Row],[Estado Porto]]</f>
        <v>MTSP</v>
      </c>
    </row>
    <row r="174" spans="1:11" x14ac:dyDescent="0.25">
      <c r="A174" t="s">
        <v>83</v>
      </c>
      <c r="B174" t="s">
        <v>184</v>
      </c>
      <c r="C174">
        <v>12412541.9</v>
      </c>
      <c r="D174">
        <v>2</v>
      </c>
      <c r="E174">
        <v>1978.0419999999999</v>
      </c>
      <c r="F174" t="s">
        <v>5</v>
      </c>
      <c r="G174" t="s">
        <v>137</v>
      </c>
      <c r="H174">
        <v>1.1200000000000001</v>
      </c>
      <c r="I174">
        <v>1116.67</v>
      </c>
      <c r="J174">
        <f>Tabela24[[#This Row],[ICMS]]*Tabela24[[#This Row],[Valor da Carga]]</f>
        <v>1250.6704000000002</v>
      </c>
      <c r="K174" t="str">
        <f>Tabela24[[#This Row],[Estado Silo]]&amp;Tabela24[[#This Row],[Estado Porto]]</f>
        <v>MTSP</v>
      </c>
    </row>
    <row r="175" spans="1:11" x14ac:dyDescent="0.25">
      <c r="A175" t="s">
        <v>84</v>
      </c>
      <c r="B175" t="s">
        <v>184</v>
      </c>
      <c r="C175">
        <v>12412541.9</v>
      </c>
      <c r="D175">
        <v>2</v>
      </c>
      <c r="E175">
        <v>2008.1869999999999</v>
      </c>
      <c r="F175" t="s">
        <v>5</v>
      </c>
      <c r="G175" t="s">
        <v>137</v>
      </c>
      <c r="H175">
        <v>1.1200000000000001</v>
      </c>
      <c r="I175">
        <v>1116.67</v>
      </c>
      <c r="J175">
        <f>Tabela24[[#This Row],[ICMS]]*Tabela24[[#This Row],[Valor da Carga]]</f>
        <v>1250.6704000000002</v>
      </c>
      <c r="K175" t="str">
        <f>Tabela24[[#This Row],[Estado Silo]]&amp;Tabela24[[#This Row],[Estado Porto]]</f>
        <v>MTSP</v>
      </c>
    </row>
    <row r="176" spans="1:11" x14ac:dyDescent="0.25">
      <c r="A176" t="s">
        <v>106</v>
      </c>
      <c r="B176" t="s">
        <v>184</v>
      </c>
      <c r="C176">
        <v>12412541.9</v>
      </c>
      <c r="D176">
        <v>2</v>
      </c>
      <c r="E176">
        <v>1012.123</v>
      </c>
      <c r="F176" t="s">
        <v>20</v>
      </c>
      <c r="G176" t="s">
        <v>137</v>
      </c>
      <c r="H176">
        <v>1.1200000000000001</v>
      </c>
      <c r="I176">
        <v>1116.67</v>
      </c>
      <c r="J176">
        <f>Tabela24[[#This Row],[ICMS]]*Tabela24[[#This Row],[Valor da Carga]]</f>
        <v>1250.6704000000002</v>
      </c>
      <c r="K176" t="str">
        <f>Tabela24[[#This Row],[Estado Silo]]&amp;Tabela24[[#This Row],[Estado Porto]]</f>
        <v>PRSP</v>
      </c>
    </row>
    <row r="177" spans="1:11" x14ac:dyDescent="0.25">
      <c r="A177" t="s">
        <v>107</v>
      </c>
      <c r="B177" t="s">
        <v>184</v>
      </c>
      <c r="C177">
        <v>12412541.9</v>
      </c>
      <c r="D177">
        <v>2</v>
      </c>
      <c r="E177">
        <v>1003.509</v>
      </c>
      <c r="F177" t="s">
        <v>20</v>
      </c>
      <c r="G177" t="s">
        <v>137</v>
      </c>
      <c r="H177">
        <v>1.1200000000000001</v>
      </c>
      <c r="I177">
        <v>1116.67</v>
      </c>
      <c r="J177">
        <f>Tabela24[[#This Row],[ICMS]]*Tabela24[[#This Row],[Valor da Carga]]</f>
        <v>1250.6704000000002</v>
      </c>
      <c r="K177" t="str">
        <f>Tabela24[[#This Row],[Estado Silo]]&amp;Tabela24[[#This Row],[Estado Porto]]</f>
        <v>PRSP</v>
      </c>
    </row>
    <row r="178" spans="1:11" x14ac:dyDescent="0.25">
      <c r="A178" t="s">
        <v>108</v>
      </c>
      <c r="B178" t="s">
        <v>184</v>
      </c>
      <c r="C178">
        <v>12412541.9</v>
      </c>
      <c r="D178">
        <v>2</v>
      </c>
      <c r="E178">
        <v>1012.4690000000001</v>
      </c>
      <c r="F178" t="s">
        <v>20</v>
      </c>
      <c r="G178" t="s">
        <v>137</v>
      </c>
      <c r="H178">
        <v>1.1200000000000001</v>
      </c>
      <c r="I178">
        <v>1116.67</v>
      </c>
      <c r="J178">
        <f>Tabela24[[#This Row],[ICMS]]*Tabela24[[#This Row],[Valor da Carga]]</f>
        <v>1250.6704000000002</v>
      </c>
      <c r="K178" t="str">
        <f>Tabela24[[#This Row],[Estado Silo]]&amp;Tabela24[[#This Row],[Estado Porto]]</f>
        <v>PRSP</v>
      </c>
    </row>
    <row r="179" spans="1:11" x14ac:dyDescent="0.25">
      <c r="A179" t="s">
        <v>100</v>
      </c>
      <c r="B179" t="s">
        <v>184</v>
      </c>
      <c r="C179">
        <v>12412541.9</v>
      </c>
      <c r="D179">
        <v>2</v>
      </c>
      <c r="E179">
        <v>672.48</v>
      </c>
      <c r="F179" t="s">
        <v>17</v>
      </c>
      <c r="G179" t="s">
        <v>137</v>
      </c>
      <c r="H179">
        <v>1.1200000000000001</v>
      </c>
      <c r="I179">
        <v>1116.67</v>
      </c>
      <c r="J179">
        <f>Tabela24[[#This Row],[ICMS]]*Tabela24[[#This Row],[Valor da Carga]]</f>
        <v>1250.6704000000002</v>
      </c>
      <c r="K179" t="str">
        <f>Tabela24[[#This Row],[Estado Silo]]&amp;Tabela24[[#This Row],[Estado Porto]]</f>
        <v>MGSP</v>
      </c>
    </row>
    <row r="180" spans="1:11" x14ac:dyDescent="0.25">
      <c r="A180" t="s">
        <v>101</v>
      </c>
      <c r="B180" t="s">
        <v>184</v>
      </c>
      <c r="C180">
        <v>12412541.9</v>
      </c>
      <c r="D180">
        <v>2</v>
      </c>
      <c r="E180">
        <v>672.08699999999999</v>
      </c>
      <c r="F180" t="s">
        <v>17</v>
      </c>
      <c r="G180" t="s">
        <v>137</v>
      </c>
      <c r="H180">
        <v>1.1200000000000001</v>
      </c>
      <c r="I180">
        <v>1116.67</v>
      </c>
      <c r="J180">
        <f>Tabela24[[#This Row],[ICMS]]*Tabela24[[#This Row],[Valor da Carga]]</f>
        <v>1250.6704000000002</v>
      </c>
      <c r="K180" t="str">
        <f>Tabela24[[#This Row],[Estado Silo]]&amp;Tabela24[[#This Row],[Estado Porto]]</f>
        <v>MGSP</v>
      </c>
    </row>
    <row r="181" spans="1:11" x14ac:dyDescent="0.25">
      <c r="A181" t="s">
        <v>102</v>
      </c>
      <c r="B181" t="s">
        <v>184</v>
      </c>
      <c r="C181">
        <v>12412541.9</v>
      </c>
      <c r="D181">
        <v>2</v>
      </c>
      <c r="E181">
        <v>671.327</v>
      </c>
      <c r="F181" t="s">
        <v>17</v>
      </c>
      <c r="G181" t="s">
        <v>137</v>
      </c>
      <c r="H181">
        <v>1.1200000000000001</v>
      </c>
      <c r="I181">
        <v>1116.67</v>
      </c>
      <c r="J181">
        <f>Tabela24[[#This Row],[ICMS]]*Tabela24[[#This Row],[Valor da Carga]]</f>
        <v>1250.6704000000002</v>
      </c>
      <c r="K181" t="str">
        <f>Tabela24[[#This Row],[Estado Silo]]&amp;Tabela24[[#This Row],[Estado Porto]]</f>
        <v>MGSP</v>
      </c>
    </row>
    <row r="182" spans="1:11" x14ac:dyDescent="0.25">
      <c r="A182" t="s">
        <v>73</v>
      </c>
      <c r="B182" t="s">
        <v>185</v>
      </c>
      <c r="C182">
        <v>1110912</v>
      </c>
      <c r="D182">
        <v>2</v>
      </c>
      <c r="E182">
        <v>2164.239</v>
      </c>
      <c r="F182" t="s">
        <v>5</v>
      </c>
      <c r="G182" t="s">
        <v>157</v>
      </c>
      <c r="H182">
        <v>1.1200000000000001</v>
      </c>
      <c r="I182">
        <v>1116.67</v>
      </c>
      <c r="J182">
        <f>Tabela24[[#This Row],[ICMS]]*Tabela24[[#This Row],[Valor da Carga]]</f>
        <v>1250.6704000000002</v>
      </c>
      <c r="K182" t="str">
        <f>Tabela24[[#This Row],[Estado Silo]]&amp;Tabela24[[#This Row],[Estado Porto]]</f>
        <v>MTSC</v>
      </c>
    </row>
    <row r="183" spans="1:11" x14ac:dyDescent="0.25">
      <c r="A183" t="s">
        <v>74</v>
      </c>
      <c r="B183" t="s">
        <v>185</v>
      </c>
      <c r="C183">
        <v>1110912</v>
      </c>
      <c r="D183">
        <v>2</v>
      </c>
      <c r="E183">
        <v>2238.7919999999999</v>
      </c>
      <c r="F183" t="s">
        <v>5</v>
      </c>
      <c r="G183" t="s">
        <v>157</v>
      </c>
      <c r="H183">
        <v>1.1200000000000001</v>
      </c>
      <c r="I183">
        <v>1116.67</v>
      </c>
      <c r="J183">
        <f>Tabela24[[#This Row],[ICMS]]*Tabela24[[#This Row],[Valor da Carga]]</f>
        <v>1250.6704000000002</v>
      </c>
      <c r="K183" t="str">
        <f>Tabela24[[#This Row],[Estado Silo]]&amp;Tabela24[[#This Row],[Estado Porto]]</f>
        <v>MTSC</v>
      </c>
    </row>
    <row r="184" spans="1:11" x14ac:dyDescent="0.25">
      <c r="A184" t="s">
        <v>75</v>
      </c>
      <c r="B184" t="s">
        <v>185</v>
      </c>
      <c r="C184">
        <v>1110912</v>
      </c>
      <c r="D184">
        <v>2</v>
      </c>
      <c r="E184">
        <v>2164.06</v>
      </c>
      <c r="F184" t="s">
        <v>5</v>
      </c>
      <c r="G184" t="s">
        <v>157</v>
      </c>
      <c r="H184">
        <v>1.1200000000000001</v>
      </c>
      <c r="I184">
        <v>1116.67</v>
      </c>
      <c r="J184">
        <f>Tabela24[[#This Row],[ICMS]]*Tabela24[[#This Row],[Valor da Carga]]</f>
        <v>1250.6704000000002</v>
      </c>
      <c r="K184" t="str">
        <f>Tabela24[[#This Row],[Estado Silo]]&amp;Tabela24[[#This Row],[Estado Porto]]</f>
        <v>MTSC</v>
      </c>
    </row>
    <row r="185" spans="1:11" x14ac:dyDescent="0.25">
      <c r="A185" t="s">
        <v>103</v>
      </c>
      <c r="B185" t="s">
        <v>185</v>
      </c>
      <c r="C185">
        <v>1110912</v>
      </c>
      <c r="D185">
        <v>2</v>
      </c>
      <c r="E185">
        <v>661.58199999999999</v>
      </c>
      <c r="F185" t="s">
        <v>20</v>
      </c>
      <c r="G185" t="s">
        <v>157</v>
      </c>
      <c r="H185">
        <v>1.1200000000000001</v>
      </c>
      <c r="I185">
        <v>1116.67</v>
      </c>
      <c r="J185">
        <f>Tabela24[[#This Row],[ICMS]]*Tabela24[[#This Row],[Valor da Carga]]</f>
        <v>1250.6704000000002</v>
      </c>
      <c r="K185" t="str">
        <f>Tabela24[[#This Row],[Estado Silo]]&amp;Tabela24[[#This Row],[Estado Porto]]</f>
        <v>PRSC</v>
      </c>
    </row>
    <row r="186" spans="1:11" x14ac:dyDescent="0.25">
      <c r="A186" t="s">
        <v>104</v>
      </c>
      <c r="B186" t="s">
        <v>185</v>
      </c>
      <c r="C186">
        <v>1110912</v>
      </c>
      <c r="D186">
        <v>2</v>
      </c>
      <c r="E186">
        <v>660.173</v>
      </c>
      <c r="F186" t="s">
        <v>20</v>
      </c>
      <c r="G186" t="s">
        <v>157</v>
      </c>
      <c r="H186">
        <v>1.1200000000000001</v>
      </c>
      <c r="I186">
        <v>1116.67</v>
      </c>
      <c r="J186">
        <f>Tabela24[[#This Row],[ICMS]]*Tabela24[[#This Row],[Valor da Carga]]</f>
        <v>1250.6704000000002</v>
      </c>
      <c r="K186" t="str">
        <f>Tabela24[[#This Row],[Estado Silo]]&amp;Tabela24[[#This Row],[Estado Porto]]</f>
        <v>PRSC</v>
      </c>
    </row>
    <row r="187" spans="1:11" x14ac:dyDescent="0.25">
      <c r="A187" t="s">
        <v>105</v>
      </c>
      <c r="B187" t="s">
        <v>185</v>
      </c>
      <c r="C187">
        <v>1110912</v>
      </c>
      <c r="D187">
        <v>2</v>
      </c>
      <c r="E187">
        <v>675.90100000000007</v>
      </c>
      <c r="F187" t="s">
        <v>20</v>
      </c>
      <c r="G187" t="s">
        <v>157</v>
      </c>
      <c r="H187">
        <v>1.1200000000000001</v>
      </c>
      <c r="I187">
        <v>1116.67</v>
      </c>
      <c r="J187">
        <f>Tabela24[[#This Row],[ICMS]]*Tabela24[[#This Row],[Valor da Carga]]</f>
        <v>1250.6704000000002</v>
      </c>
      <c r="K187" t="str">
        <f>Tabela24[[#This Row],[Estado Silo]]&amp;Tabela24[[#This Row],[Estado Porto]]</f>
        <v>PRSC</v>
      </c>
    </row>
    <row r="188" spans="1:11" x14ac:dyDescent="0.25">
      <c r="A188" t="s">
        <v>91</v>
      </c>
      <c r="B188" t="s">
        <v>185</v>
      </c>
      <c r="C188">
        <v>1110912</v>
      </c>
      <c r="D188">
        <v>2</v>
      </c>
      <c r="E188">
        <v>999.35599999999999</v>
      </c>
      <c r="F188" t="s">
        <v>14</v>
      </c>
      <c r="G188" t="s">
        <v>157</v>
      </c>
      <c r="H188">
        <v>1.1200000000000001</v>
      </c>
      <c r="I188">
        <v>1116.67</v>
      </c>
      <c r="J188">
        <f>Tabela24[[#This Row],[ICMS]]*Tabela24[[#This Row],[Valor da Carga]]</f>
        <v>1250.6704000000002</v>
      </c>
      <c r="K188" t="str">
        <f>Tabela24[[#This Row],[Estado Silo]]&amp;Tabela24[[#This Row],[Estado Porto]]</f>
        <v>MSSC</v>
      </c>
    </row>
    <row r="189" spans="1:11" x14ac:dyDescent="0.25">
      <c r="A189" t="s">
        <v>92</v>
      </c>
      <c r="B189" t="s">
        <v>185</v>
      </c>
      <c r="C189">
        <v>1110912</v>
      </c>
      <c r="D189">
        <v>2</v>
      </c>
      <c r="E189">
        <v>1025.3789999999999</v>
      </c>
      <c r="F189" t="s">
        <v>14</v>
      </c>
      <c r="G189" t="s">
        <v>157</v>
      </c>
      <c r="H189">
        <v>1.1200000000000001</v>
      </c>
      <c r="I189">
        <v>1116.67</v>
      </c>
      <c r="J189">
        <f>Tabela24[[#This Row],[ICMS]]*Tabela24[[#This Row],[Valor da Carga]]</f>
        <v>1250.6704000000002</v>
      </c>
      <c r="K189" t="str">
        <f>Tabela24[[#This Row],[Estado Silo]]&amp;Tabela24[[#This Row],[Estado Porto]]</f>
        <v>MSSC</v>
      </c>
    </row>
    <row r="190" spans="1:11" x14ac:dyDescent="0.25">
      <c r="A190" t="s">
        <v>93</v>
      </c>
      <c r="B190" t="s">
        <v>185</v>
      </c>
      <c r="C190">
        <v>1110912</v>
      </c>
      <c r="D190">
        <v>2</v>
      </c>
      <c r="E190">
        <v>1024.7239999999999</v>
      </c>
      <c r="F190" t="s">
        <v>14</v>
      </c>
      <c r="G190" t="s">
        <v>157</v>
      </c>
      <c r="H190">
        <v>1.1200000000000001</v>
      </c>
      <c r="I190">
        <v>1116.67</v>
      </c>
      <c r="J190">
        <f>Tabela24[[#This Row],[ICMS]]*Tabela24[[#This Row],[Valor da Carga]]</f>
        <v>1250.6704000000002</v>
      </c>
      <c r="K190" t="str">
        <f>Tabela24[[#This Row],[Estado Silo]]&amp;Tabela24[[#This Row],[Estado Porto]]</f>
        <v>MSSC</v>
      </c>
    </row>
    <row r="191" spans="1:11" x14ac:dyDescent="0.25">
      <c r="A191" t="s">
        <v>85</v>
      </c>
      <c r="B191" t="s">
        <v>185</v>
      </c>
      <c r="C191">
        <v>1110912</v>
      </c>
      <c r="D191">
        <v>2</v>
      </c>
      <c r="E191">
        <v>1353.0239999999999</v>
      </c>
      <c r="F191" t="s">
        <v>11</v>
      </c>
      <c r="G191" t="s">
        <v>157</v>
      </c>
      <c r="H191">
        <v>1.1200000000000001</v>
      </c>
      <c r="I191">
        <v>1116.67</v>
      </c>
      <c r="J191">
        <f>Tabela24[[#This Row],[ICMS]]*Tabela24[[#This Row],[Valor da Carga]]</f>
        <v>1250.6704000000002</v>
      </c>
      <c r="K191" t="str">
        <f>Tabela24[[#This Row],[Estado Silo]]&amp;Tabela24[[#This Row],[Estado Porto]]</f>
        <v>GOSC</v>
      </c>
    </row>
    <row r="192" spans="1:11" x14ac:dyDescent="0.25">
      <c r="A192" t="s">
        <v>86</v>
      </c>
      <c r="B192" t="s">
        <v>185</v>
      </c>
      <c r="C192">
        <v>1110912</v>
      </c>
      <c r="D192">
        <v>2</v>
      </c>
      <c r="E192">
        <v>1352.605</v>
      </c>
      <c r="F192" t="s">
        <v>11</v>
      </c>
      <c r="G192" t="s">
        <v>157</v>
      </c>
      <c r="H192">
        <v>1.1200000000000001</v>
      </c>
      <c r="I192">
        <v>1116.67</v>
      </c>
      <c r="J192">
        <f>Tabela24[[#This Row],[ICMS]]*Tabela24[[#This Row],[Valor da Carga]]</f>
        <v>1250.6704000000002</v>
      </c>
      <c r="K192" t="str">
        <f>Tabela24[[#This Row],[Estado Silo]]&amp;Tabela24[[#This Row],[Estado Porto]]</f>
        <v>GOSC</v>
      </c>
    </row>
    <row r="193" spans="1:11" x14ac:dyDescent="0.25">
      <c r="A193" t="s">
        <v>87</v>
      </c>
      <c r="B193" t="s">
        <v>185</v>
      </c>
      <c r="C193">
        <v>1110912</v>
      </c>
      <c r="D193">
        <v>2</v>
      </c>
      <c r="E193">
        <v>1349.7550000000001</v>
      </c>
      <c r="F193" t="s">
        <v>11</v>
      </c>
      <c r="G193" t="s">
        <v>157</v>
      </c>
      <c r="H193">
        <v>1.1200000000000001</v>
      </c>
      <c r="I193">
        <v>1116.67</v>
      </c>
      <c r="J193">
        <f>Tabela24[[#This Row],[ICMS]]*Tabela24[[#This Row],[Valor da Carga]]</f>
        <v>1250.6704000000002</v>
      </c>
      <c r="K193" t="str">
        <f>Tabela24[[#This Row],[Estado Silo]]&amp;Tabela24[[#This Row],[Estado Porto]]</f>
        <v>GOSC</v>
      </c>
    </row>
    <row r="194" spans="1:11" x14ac:dyDescent="0.25">
      <c r="A194" t="s">
        <v>94</v>
      </c>
      <c r="B194" t="s">
        <v>185</v>
      </c>
      <c r="C194">
        <v>1110912</v>
      </c>
      <c r="D194">
        <v>2</v>
      </c>
      <c r="E194">
        <v>1082.059</v>
      </c>
      <c r="F194" t="s">
        <v>14</v>
      </c>
      <c r="G194" t="s">
        <v>157</v>
      </c>
      <c r="H194">
        <v>1.1200000000000001</v>
      </c>
      <c r="I194">
        <v>1116.67</v>
      </c>
      <c r="J194">
        <f>Tabela24[[#This Row],[ICMS]]*Tabela24[[#This Row],[Valor da Carga]]</f>
        <v>1250.6704000000002</v>
      </c>
      <c r="K194" t="str">
        <f>Tabela24[[#This Row],[Estado Silo]]&amp;Tabela24[[#This Row],[Estado Porto]]</f>
        <v>MSSC</v>
      </c>
    </row>
    <row r="195" spans="1:11" x14ac:dyDescent="0.25">
      <c r="A195" t="s">
        <v>95</v>
      </c>
      <c r="B195" t="s">
        <v>185</v>
      </c>
      <c r="C195">
        <v>1110912</v>
      </c>
      <c r="D195">
        <v>2</v>
      </c>
      <c r="E195">
        <v>1138.3130000000001</v>
      </c>
      <c r="F195" t="s">
        <v>14</v>
      </c>
      <c r="G195" t="s">
        <v>157</v>
      </c>
      <c r="H195">
        <v>1.1200000000000001</v>
      </c>
      <c r="I195">
        <v>1116.67</v>
      </c>
      <c r="J195">
        <f>Tabela24[[#This Row],[ICMS]]*Tabela24[[#This Row],[Valor da Carga]]</f>
        <v>1250.6704000000002</v>
      </c>
      <c r="K195" t="str">
        <f>Tabela24[[#This Row],[Estado Silo]]&amp;Tabela24[[#This Row],[Estado Porto]]</f>
        <v>MSSC</v>
      </c>
    </row>
    <row r="196" spans="1:11" x14ac:dyDescent="0.25">
      <c r="A196" t="s">
        <v>96</v>
      </c>
      <c r="B196" t="s">
        <v>185</v>
      </c>
      <c r="C196">
        <v>1110912</v>
      </c>
      <c r="D196">
        <v>2</v>
      </c>
      <c r="E196">
        <v>1110.9939999999999</v>
      </c>
      <c r="F196" t="s">
        <v>14</v>
      </c>
      <c r="G196" t="s">
        <v>157</v>
      </c>
      <c r="H196">
        <v>1.1200000000000001</v>
      </c>
      <c r="I196">
        <v>1116.67</v>
      </c>
      <c r="J196">
        <f>Tabela24[[#This Row],[ICMS]]*Tabela24[[#This Row],[Valor da Carga]]</f>
        <v>1250.6704000000002</v>
      </c>
      <c r="K196" t="str">
        <f>Tabela24[[#This Row],[Estado Silo]]&amp;Tabela24[[#This Row],[Estado Porto]]</f>
        <v>MSSC</v>
      </c>
    </row>
    <row r="197" spans="1:11" x14ac:dyDescent="0.25">
      <c r="A197" t="s">
        <v>76</v>
      </c>
      <c r="B197" t="s">
        <v>185</v>
      </c>
      <c r="C197">
        <v>1110912</v>
      </c>
      <c r="D197">
        <v>2</v>
      </c>
      <c r="E197">
        <v>2095.7550000000001</v>
      </c>
      <c r="F197" t="s">
        <v>5</v>
      </c>
      <c r="G197" t="s">
        <v>157</v>
      </c>
      <c r="H197">
        <v>1.1200000000000001</v>
      </c>
      <c r="I197">
        <v>1116.67</v>
      </c>
      <c r="J197">
        <f>Tabela24[[#This Row],[ICMS]]*Tabela24[[#This Row],[Valor da Carga]]</f>
        <v>1250.6704000000002</v>
      </c>
      <c r="K197" t="str">
        <f>Tabela24[[#This Row],[Estado Silo]]&amp;Tabela24[[#This Row],[Estado Porto]]</f>
        <v>MTSC</v>
      </c>
    </row>
    <row r="198" spans="1:11" x14ac:dyDescent="0.25">
      <c r="A198" t="s">
        <v>77</v>
      </c>
      <c r="B198" t="s">
        <v>185</v>
      </c>
      <c r="C198">
        <v>1110912</v>
      </c>
      <c r="D198">
        <v>2</v>
      </c>
      <c r="E198">
        <v>2097.7460000000001</v>
      </c>
      <c r="F198" t="s">
        <v>5</v>
      </c>
      <c r="G198" t="s">
        <v>157</v>
      </c>
      <c r="H198">
        <v>1.1200000000000001</v>
      </c>
      <c r="I198">
        <v>1116.67</v>
      </c>
      <c r="J198">
        <f>Tabela24[[#This Row],[ICMS]]*Tabela24[[#This Row],[Valor da Carga]]</f>
        <v>1250.6704000000002</v>
      </c>
      <c r="K198" t="str">
        <f>Tabela24[[#This Row],[Estado Silo]]&amp;Tabela24[[#This Row],[Estado Porto]]</f>
        <v>MTSC</v>
      </c>
    </row>
    <row r="199" spans="1:11" x14ac:dyDescent="0.25">
      <c r="A199" t="s">
        <v>78</v>
      </c>
      <c r="B199" t="s">
        <v>185</v>
      </c>
      <c r="C199">
        <v>1110912</v>
      </c>
      <c r="D199">
        <v>2</v>
      </c>
      <c r="E199">
        <v>2116.5279999999998</v>
      </c>
      <c r="F199" t="s">
        <v>5</v>
      </c>
      <c r="G199" t="s">
        <v>157</v>
      </c>
      <c r="H199">
        <v>1.1200000000000001</v>
      </c>
      <c r="I199">
        <v>1116.67</v>
      </c>
      <c r="J199">
        <f>Tabela24[[#This Row],[ICMS]]*Tabela24[[#This Row],[Valor da Carga]]</f>
        <v>1250.6704000000002</v>
      </c>
      <c r="K199" t="str">
        <f>Tabela24[[#This Row],[Estado Silo]]&amp;Tabela24[[#This Row],[Estado Porto]]</f>
        <v>MTSC</v>
      </c>
    </row>
    <row r="200" spans="1:11" x14ac:dyDescent="0.25">
      <c r="A200" t="s">
        <v>79</v>
      </c>
      <c r="B200" t="s">
        <v>185</v>
      </c>
      <c r="C200">
        <v>1110912</v>
      </c>
      <c r="D200">
        <v>2</v>
      </c>
      <c r="E200">
        <v>2142.808</v>
      </c>
      <c r="F200" t="s">
        <v>5</v>
      </c>
      <c r="G200" t="s">
        <v>157</v>
      </c>
      <c r="H200">
        <v>1.1200000000000001</v>
      </c>
      <c r="I200">
        <v>1116.67</v>
      </c>
      <c r="J200">
        <f>Tabela24[[#This Row],[ICMS]]*Tabela24[[#This Row],[Valor da Carga]]</f>
        <v>1250.6704000000002</v>
      </c>
      <c r="K200" t="str">
        <f>Tabela24[[#This Row],[Estado Silo]]&amp;Tabela24[[#This Row],[Estado Porto]]</f>
        <v>MTSC</v>
      </c>
    </row>
    <row r="201" spans="1:11" x14ac:dyDescent="0.25">
      <c r="A201" t="s">
        <v>80</v>
      </c>
      <c r="B201" t="s">
        <v>185</v>
      </c>
      <c r="C201">
        <v>1110912</v>
      </c>
      <c r="D201">
        <v>2</v>
      </c>
      <c r="E201">
        <v>2113.3780000000002</v>
      </c>
      <c r="F201" t="s">
        <v>5</v>
      </c>
      <c r="G201" t="s">
        <v>157</v>
      </c>
      <c r="H201">
        <v>1.1200000000000001</v>
      </c>
      <c r="I201">
        <v>1116.67</v>
      </c>
      <c r="J201">
        <f>Tabela24[[#This Row],[ICMS]]*Tabela24[[#This Row],[Valor da Carga]]</f>
        <v>1250.6704000000002</v>
      </c>
      <c r="K201" t="str">
        <f>Tabela24[[#This Row],[Estado Silo]]&amp;Tabela24[[#This Row],[Estado Porto]]</f>
        <v>MTSC</v>
      </c>
    </row>
    <row r="202" spans="1:11" x14ac:dyDescent="0.25">
      <c r="A202" t="s">
        <v>81</v>
      </c>
      <c r="B202" t="s">
        <v>185</v>
      </c>
      <c r="C202">
        <v>1110912</v>
      </c>
      <c r="D202">
        <v>2</v>
      </c>
      <c r="E202">
        <v>2148.5659999999998</v>
      </c>
      <c r="F202" t="s">
        <v>5</v>
      </c>
      <c r="G202" t="s">
        <v>157</v>
      </c>
      <c r="H202">
        <v>1.1200000000000001</v>
      </c>
      <c r="I202">
        <v>1116.67</v>
      </c>
      <c r="J202">
        <f>Tabela24[[#This Row],[ICMS]]*Tabela24[[#This Row],[Valor da Carga]]</f>
        <v>1250.6704000000002</v>
      </c>
      <c r="K202" t="str">
        <f>Tabela24[[#This Row],[Estado Silo]]&amp;Tabela24[[#This Row],[Estado Porto]]</f>
        <v>MTSC</v>
      </c>
    </row>
    <row r="203" spans="1:11" x14ac:dyDescent="0.25">
      <c r="A203" t="s">
        <v>97</v>
      </c>
      <c r="B203" t="s">
        <v>185</v>
      </c>
      <c r="C203">
        <v>1110912</v>
      </c>
      <c r="D203">
        <v>2</v>
      </c>
      <c r="E203">
        <v>1235.479</v>
      </c>
      <c r="F203" t="s">
        <v>17</v>
      </c>
      <c r="G203" t="s">
        <v>157</v>
      </c>
      <c r="H203">
        <v>1.1200000000000001</v>
      </c>
      <c r="I203">
        <v>1116.67</v>
      </c>
      <c r="J203">
        <f>Tabela24[[#This Row],[ICMS]]*Tabela24[[#This Row],[Valor da Carga]]</f>
        <v>1250.6704000000002</v>
      </c>
      <c r="K203" t="str">
        <f>Tabela24[[#This Row],[Estado Silo]]&amp;Tabela24[[#This Row],[Estado Porto]]</f>
        <v>MGSC</v>
      </c>
    </row>
    <row r="204" spans="1:11" x14ac:dyDescent="0.25">
      <c r="A204" t="s">
        <v>98</v>
      </c>
      <c r="B204" t="s">
        <v>185</v>
      </c>
      <c r="C204">
        <v>1110912</v>
      </c>
      <c r="D204">
        <v>2</v>
      </c>
      <c r="E204">
        <v>1225.373</v>
      </c>
      <c r="F204" t="s">
        <v>17</v>
      </c>
      <c r="G204" t="s">
        <v>157</v>
      </c>
      <c r="H204">
        <v>1.1200000000000001</v>
      </c>
      <c r="I204">
        <v>1116.67</v>
      </c>
      <c r="J204">
        <f>Tabela24[[#This Row],[ICMS]]*Tabela24[[#This Row],[Valor da Carga]]</f>
        <v>1250.6704000000002</v>
      </c>
      <c r="K204" t="str">
        <f>Tabela24[[#This Row],[Estado Silo]]&amp;Tabela24[[#This Row],[Estado Porto]]</f>
        <v>MGSC</v>
      </c>
    </row>
    <row r="205" spans="1:11" x14ac:dyDescent="0.25">
      <c r="A205" t="s">
        <v>99</v>
      </c>
      <c r="B205" t="s">
        <v>185</v>
      </c>
      <c r="C205">
        <v>1110912</v>
      </c>
      <c r="D205">
        <v>2</v>
      </c>
      <c r="E205">
        <v>1263.0170000000001</v>
      </c>
      <c r="F205" t="s">
        <v>17</v>
      </c>
      <c r="G205" t="s">
        <v>157</v>
      </c>
      <c r="H205">
        <v>1.1200000000000001</v>
      </c>
      <c r="I205">
        <v>1116.67</v>
      </c>
      <c r="J205">
        <f>Tabela24[[#This Row],[ICMS]]*Tabela24[[#This Row],[Valor da Carga]]</f>
        <v>1250.6704000000002</v>
      </c>
      <c r="K205" t="str">
        <f>Tabela24[[#This Row],[Estado Silo]]&amp;Tabela24[[#This Row],[Estado Porto]]</f>
        <v>MGSC</v>
      </c>
    </row>
    <row r="206" spans="1:11" x14ac:dyDescent="0.25">
      <c r="A206" t="s">
        <v>88</v>
      </c>
      <c r="B206" t="s">
        <v>185</v>
      </c>
      <c r="C206">
        <v>1110912</v>
      </c>
      <c r="D206">
        <v>2</v>
      </c>
      <c r="E206">
        <v>1345.1479999999999</v>
      </c>
      <c r="F206" t="s">
        <v>11</v>
      </c>
      <c r="G206" t="s">
        <v>157</v>
      </c>
      <c r="H206">
        <v>1.1200000000000001</v>
      </c>
      <c r="I206">
        <v>1116.67</v>
      </c>
      <c r="J206">
        <f>Tabela24[[#This Row],[ICMS]]*Tabela24[[#This Row],[Valor da Carga]]</f>
        <v>1250.6704000000002</v>
      </c>
      <c r="K206" t="str">
        <f>Tabela24[[#This Row],[Estado Silo]]&amp;Tabela24[[#This Row],[Estado Porto]]</f>
        <v>GOSC</v>
      </c>
    </row>
    <row r="207" spans="1:11" x14ac:dyDescent="0.25">
      <c r="A207" t="s">
        <v>89</v>
      </c>
      <c r="B207" t="s">
        <v>185</v>
      </c>
      <c r="C207">
        <v>1110912</v>
      </c>
      <c r="D207">
        <v>2</v>
      </c>
      <c r="E207">
        <v>1344.64</v>
      </c>
      <c r="F207" t="s">
        <v>11</v>
      </c>
      <c r="G207" t="s">
        <v>157</v>
      </c>
      <c r="H207">
        <v>1.1200000000000001</v>
      </c>
      <c r="I207">
        <v>1116.67</v>
      </c>
      <c r="J207">
        <f>Tabela24[[#This Row],[ICMS]]*Tabela24[[#This Row],[Valor da Carga]]</f>
        <v>1250.6704000000002</v>
      </c>
      <c r="K207" t="str">
        <f>Tabela24[[#This Row],[Estado Silo]]&amp;Tabela24[[#This Row],[Estado Porto]]</f>
        <v>GOSC</v>
      </c>
    </row>
    <row r="208" spans="1:11" x14ac:dyDescent="0.25">
      <c r="A208" t="s">
        <v>90</v>
      </c>
      <c r="B208" t="s">
        <v>185</v>
      </c>
      <c r="C208">
        <v>1110912</v>
      </c>
      <c r="D208">
        <v>2</v>
      </c>
      <c r="E208">
        <v>1441.0340000000001</v>
      </c>
      <c r="F208" t="s">
        <v>11</v>
      </c>
      <c r="G208" t="s">
        <v>157</v>
      </c>
      <c r="H208">
        <v>1.1200000000000001</v>
      </c>
      <c r="I208">
        <v>1116.67</v>
      </c>
      <c r="J208">
        <f>Tabela24[[#This Row],[ICMS]]*Tabela24[[#This Row],[Valor da Carga]]</f>
        <v>1250.6704000000002</v>
      </c>
      <c r="K208" t="str">
        <f>Tabela24[[#This Row],[Estado Silo]]&amp;Tabela24[[#This Row],[Estado Porto]]</f>
        <v>GOSC</v>
      </c>
    </row>
    <row r="209" spans="1:11" x14ac:dyDescent="0.25">
      <c r="A209" t="s">
        <v>82</v>
      </c>
      <c r="B209" t="s">
        <v>185</v>
      </c>
      <c r="C209">
        <v>1110912</v>
      </c>
      <c r="D209">
        <v>2</v>
      </c>
      <c r="E209">
        <v>2233.5450000000001</v>
      </c>
      <c r="F209" t="s">
        <v>5</v>
      </c>
      <c r="G209" t="s">
        <v>157</v>
      </c>
      <c r="H209">
        <v>1.1200000000000001</v>
      </c>
      <c r="I209">
        <v>1116.67</v>
      </c>
      <c r="J209">
        <f>Tabela24[[#This Row],[ICMS]]*Tabela24[[#This Row],[Valor da Carga]]</f>
        <v>1250.6704000000002</v>
      </c>
      <c r="K209" t="str">
        <f>Tabela24[[#This Row],[Estado Silo]]&amp;Tabela24[[#This Row],[Estado Porto]]</f>
        <v>MTSC</v>
      </c>
    </row>
    <row r="210" spans="1:11" x14ac:dyDescent="0.25">
      <c r="A210" t="s">
        <v>83</v>
      </c>
      <c r="B210" t="s">
        <v>185</v>
      </c>
      <c r="C210">
        <v>1110912</v>
      </c>
      <c r="D210">
        <v>2</v>
      </c>
      <c r="E210">
        <v>2205.0859999999998</v>
      </c>
      <c r="F210" t="s">
        <v>5</v>
      </c>
      <c r="G210" t="s">
        <v>157</v>
      </c>
      <c r="H210">
        <v>1.1200000000000001</v>
      </c>
      <c r="I210">
        <v>1116.67</v>
      </c>
      <c r="J210">
        <f>Tabela24[[#This Row],[ICMS]]*Tabela24[[#This Row],[Valor da Carga]]</f>
        <v>1250.6704000000002</v>
      </c>
      <c r="K210" t="str">
        <f>Tabela24[[#This Row],[Estado Silo]]&amp;Tabela24[[#This Row],[Estado Porto]]</f>
        <v>MTSC</v>
      </c>
    </row>
    <row r="211" spans="1:11" x14ac:dyDescent="0.25">
      <c r="A211" t="s">
        <v>84</v>
      </c>
      <c r="B211" t="s">
        <v>185</v>
      </c>
      <c r="C211">
        <v>1110912</v>
      </c>
      <c r="D211">
        <v>2</v>
      </c>
      <c r="E211">
        <v>2235.2310000000002</v>
      </c>
      <c r="F211" t="s">
        <v>5</v>
      </c>
      <c r="G211" t="s">
        <v>157</v>
      </c>
      <c r="H211">
        <v>1.1200000000000001</v>
      </c>
      <c r="I211">
        <v>1116.67</v>
      </c>
      <c r="J211">
        <f>Tabela24[[#This Row],[ICMS]]*Tabela24[[#This Row],[Valor da Carga]]</f>
        <v>1250.6704000000002</v>
      </c>
      <c r="K211" t="str">
        <f>Tabela24[[#This Row],[Estado Silo]]&amp;Tabela24[[#This Row],[Estado Porto]]</f>
        <v>MTSC</v>
      </c>
    </row>
    <row r="212" spans="1:11" x14ac:dyDescent="0.25">
      <c r="A212" t="s">
        <v>106</v>
      </c>
      <c r="B212" t="s">
        <v>185</v>
      </c>
      <c r="C212">
        <v>1110912</v>
      </c>
      <c r="D212">
        <v>2</v>
      </c>
      <c r="E212">
        <v>712.43200000000002</v>
      </c>
      <c r="F212" t="s">
        <v>20</v>
      </c>
      <c r="G212" t="s">
        <v>157</v>
      </c>
      <c r="H212">
        <v>1.1200000000000001</v>
      </c>
      <c r="I212">
        <v>1116.67</v>
      </c>
      <c r="J212">
        <f>Tabela24[[#This Row],[ICMS]]*Tabela24[[#This Row],[Valor da Carga]]</f>
        <v>1250.6704000000002</v>
      </c>
      <c r="K212" t="str">
        <f>Tabela24[[#This Row],[Estado Silo]]&amp;Tabela24[[#This Row],[Estado Porto]]</f>
        <v>PRSC</v>
      </c>
    </row>
    <row r="213" spans="1:11" x14ac:dyDescent="0.25">
      <c r="A213" t="s">
        <v>107</v>
      </c>
      <c r="B213" t="s">
        <v>185</v>
      </c>
      <c r="C213">
        <v>1110912</v>
      </c>
      <c r="D213">
        <v>2</v>
      </c>
      <c r="E213">
        <v>717.90899999999999</v>
      </c>
      <c r="F213" t="s">
        <v>20</v>
      </c>
      <c r="G213" t="s">
        <v>157</v>
      </c>
      <c r="H213">
        <v>1.1200000000000001</v>
      </c>
      <c r="I213">
        <v>1116.67</v>
      </c>
      <c r="J213">
        <f>Tabela24[[#This Row],[ICMS]]*Tabela24[[#This Row],[Valor da Carga]]</f>
        <v>1250.6704000000002</v>
      </c>
      <c r="K213" t="str">
        <f>Tabela24[[#This Row],[Estado Silo]]&amp;Tabela24[[#This Row],[Estado Porto]]</f>
        <v>PRSC</v>
      </c>
    </row>
    <row r="214" spans="1:11" x14ac:dyDescent="0.25">
      <c r="A214" t="s">
        <v>108</v>
      </c>
      <c r="B214" t="s">
        <v>185</v>
      </c>
      <c r="C214">
        <v>1110912</v>
      </c>
      <c r="D214">
        <v>2</v>
      </c>
      <c r="E214">
        <v>723.81600000000003</v>
      </c>
      <c r="F214" t="s">
        <v>20</v>
      </c>
      <c r="G214" t="s">
        <v>157</v>
      </c>
      <c r="H214">
        <v>1.1200000000000001</v>
      </c>
      <c r="I214">
        <v>1116.67</v>
      </c>
      <c r="J214">
        <f>Tabela24[[#This Row],[ICMS]]*Tabela24[[#This Row],[Valor da Carga]]</f>
        <v>1250.6704000000002</v>
      </c>
      <c r="K214" t="str">
        <f>Tabela24[[#This Row],[Estado Silo]]&amp;Tabela24[[#This Row],[Estado Porto]]</f>
        <v>PRSC</v>
      </c>
    </row>
    <row r="215" spans="1:11" x14ac:dyDescent="0.25">
      <c r="A215" t="s">
        <v>100</v>
      </c>
      <c r="B215" t="s">
        <v>185</v>
      </c>
      <c r="C215">
        <v>1110912</v>
      </c>
      <c r="D215">
        <v>2</v>
      </c>
      <c r="E215">
        <v>1140.6500000000001</v>
      </c>
      <c r="F215" t="s">
        <v>17</v>
      </c>
      <c r="G215" t="s">
        <v>157</v>
      </c>
      <c r="H215">
        <v>1.1200000000000001</v>
      </c>
      <c r="I215">
        <v>1116.67</v>
      </c>
      <c r="J215">
        <f>Tabela24[[#This Row],[ICMS]]*Tabela24[[#This Row],[Valor da Carga]]</f>
        <v>1250.6704000000002</v>
      </c>
      <c r="K215" t="str">
        <f>Tabela24[[#This Row],[Estado Silo]]&amp;Tabela24[[#This Row],[Estado Porto]]</f>
        <v>MGSC</v>
      </c>
    </row>
    <row r="216" spans="1:11" x14ac:dyDescent="0.25">
      <c r="A216" t="s">
        <v>101</v>
      </c>
      <c r="B216" t="s">
        <v>185</v>
      </c>
      <c r="C216">
        <v>1110912</v>
      </c>
      <c r="D216">
        <v>2</v>
      </c>
      <c r="E216">
        <v>1140.2570000000001</v>
      </c>
      <c r="F216" t="s">
        <v>17</v>
      </c>
      <c r="G216" t="s">
        <v>157</v>
      </c>
      <c r="H216">
        <v>1.1200000000000001</v>
      </c>
      <c r="I216">
        <v>1116.67</v>
      </c>
      <c r="J216">
        <f>Tabela24[[#This Row],[ICMS]]*Tabela24[[#This Row],[Valor da Carga]]</f>
        <v>1250.6704000000002</v>
      </c>
      <c r="K216" t="str">
        <f>Tabela24[[#This Row],[Estado Silo]]&amp;Tabela24[[#This Row],[Estado Porto]]</f>
        <v>MGSC</v>
      </c>
    </row>
    <row r="217" spans="1:11" x14ac:dyDescent="0.25">
      <c r="A217" t="s">
        <v>102</v>
      </c>
      <c r="B217" t="s">
        <v>185</v>
      </c>
      <c r="C217">
        <v>1110912</v>
      </c>
      <c r="D217">
        <v>2</v>
      </c>
      <c r="E217">
        <v>1139.498</v>
      </c>
      <c r="F217" t="s">
        <v>17</v>
      </c>
      <c r="G217" t="s">
        <v>157</v>
      </c>
      <c r="H217">
        <v>1.1200000000000001</v>
      </c>
      <c r="I217">
        <v>1116.67</v>
      </c>
      <c r="J217">
        <f>Tabela24[[#This Row],[ICMS]]*Tabela24[[#This Row],[Valor da Carga]]</f>
        <v>1250.6704000000002</v>
      </c>
      <c r="K217" t="str">
        <f>Tabela24[[#This Row],[Estado Silo]]&amp;Tabela24[[#This Row],[Estado Porto]]</f>
        <v>MGSC</v>
      </c>
    </row>
    <row r="218" spans="1:11" x14ac:dyDescent="0.25">
      <c r="A218" t="s">
        <v>73</v>
      </c>
      <c r="B218" t="s">
        <v>186</v>
      </c>
      <c r="C218">
        <v>2504607.6</v>
      </c>
      <c r="D218">
        <v>2</v>
      </c>
      <c r="E218">
        <v>2429.0790000000002</v>
      </c>
      <c r="F218" t="s">
        <v>5</v>
      </c>
      <c r="G218" t="s">
        <v>187</v>
      </c>
      <c r="H218">
        <v>1.1200000000000001</v>
      </c>
      <c r="I218">
        <v>1116.67</v>
      </c>
      <c r="J218">
        <f>Tabela24[[#This Row],[ICMS]]*Tabela24[[#This Row],[Valor da Carga]]</f>
        <v>1250.6704000000002</v>
      </c>
      <c r="K218" t="str">
        <f>Tabela24[[#This Row],[Estado Silo]]&amp;Tabela24[[#This Row],[Estado Porto]]</f>
        <v>MTES</v>
      </c>
    </row>
    <row r="219" spans="1:11" x14ac:dyDescent="0.25">
      <c r="A219" t="s">
        <v>74</v>
      </c>
      <c r="B219" t="s">
        <v>186</v>
      </c>
      <c r="C219">
        <v>2504607.6</v>
      </c>
      <c r="D219">
        <v>2</v>
      </c>
      <c r="E219">
        <v>2503.6320000000001</v>
      </c>
      <c r="F219" t="s">
        <v>5</v>
      </c>
      <c r="G219" t="s">
        <v>187</v>
      </c>
      <c r="H219">
        <v>1.1200000000000001</v>
      </c>
      <c r="I219">
        <v>1116.67</v>
      </c>
      <c r="J219">
        <f>Tabela24[[#This Row],[ICMS]]*Tabela24[[#This Row],[Valor da Carga]]</f>
        <v>1250.6704000000002</v>
      </c>
      <c r="K219" t="str">
        <f>Tabela24[[#This Row],[Estado Silo]]&amp;Tabela24[[#This Row],[Estado Porto]]</f>
        <v>MTES</v>
      </c>
    </row>
    <row r="220" spans="1:11" x14ac:dyDescent="0.25">
      <c r="A220" t="s">
        <v>75</v>
      </c>
      <c r="B220" t="s">
        <v>186</v>
      </c>
      <c r="C220">
        <v>2504607.6</v>
      </c>
      <c r="D220">
        <v>2</v>
      </c>
      <c r="E220">
        <v>2428.9</v>
      </c>
      <c r="F220" t="s">
        <v>5</v>
      </c>
      <c r="G220" t="s">
        <v>187</v>
      </c>
      <c r="H220">
        <v>1.1200000000000001</v>
      </c>
      <c r="I220">
        <v>1116.67</v>
      </c>
      <c r="J220">
        <f>Tabela24[[#This Row],[ICMS]]*Tabela24[[#This Row],[Valor da Carga]]</f>
        <v>1250.6704000000002</v>
      </c>
      <c r="K220" t="str">
        <f>Tabela24[[#This Row],[Estado Silo]]&amp;Tabela24[[#This Row],[Estado Porto]]</f>
        <v>MTES</v>
      </c>
    </row>
    <row r="221" spans="1:11" x14ac:dyDescent="0.25">
      <c r="A221" t="s">
        <v>103</v>
      </c>
      <c r="B221" t="s">
        <v>186</v>
      </c>
      <c r="C221">
        <v>2504607.6</v>
      </c>
      <c r="D221">
        <v>2</v>
      </c>
      <c r="E221">
        <v>1871.9190000000001</v>
      </c>
      <c r="F221" t="s">
        <v>20</v>
      </c>
      <c r="G221" t="s">
        <v>187</v>
      </c>
      <c r="H221">
        <v>1.07</v>
      </c>
      <c r="I221">
        <v>1116.67</v>
      </c>
      <c r="J221">
        <f>Tabela24[[#This Row],[ICMS]]*Tabela24[[#This Row],[Valor da Carga]]</f>
        <v>1194.8369000000002</v>
      </c>
      <c r="K221" t="str">
        <f>Tabela24[[#This Row],[Estado Silo]]&amp;Tabela24[[#This Row],[Estado Porto]]</f>
        <v>PRES</v>
      </c>
    </row>
    <row r="222" spans="1:11" x14ac:dyDescent="0.25">
      <c r="A222" t="s">
        <v>104</v>
      </c>
      <c r="B222" t="s">
        <v>186</v>
      </c>
      <c r="C222">
        <v>2504607.6</v>
      </c>
      <c r="D222">
        <v>2</v>
      </c>
      <c r="E222">
        <v>1870.509</v>
      </c>
      <c r="F222" t="s">
        <v>20</v>
      </c>
      <c r="G222" t="s">
        <v>187</v>
      </c>
      <c r="H222">
        <v>1.07</v>
      </c>
      <c r="I222">
        <v>1116.67</v>
      </c>
      <c r="J222">
        <f>Tabela24[[#This Row],[ICMS]]*Tabela24[[#This Row],[Valor da Carga]]</f>
        <v>1194.8369000000002</v>
      </c>
      <c r="K222" t="str">
        <f>Tabela24[[#This Row],[Estado Silo]]&amp;Tabela24[[#This Row],[Estado Porto]]</f>
        <v>PRES</v>
      </c>
    </row>
    <row r="223" spans="1:11" x14ac:dyDescent="0.25">
      <c r="A223" t="s">
        <v>105</v>
      </c>
      <c r="B223" t="s">
        <v>186</v>
      </c>
      <c r="C223">
        <v>2504607.6</v>
      </c>
      <c r="D223">
        <v>2</v>
      </c>
      <c r="E223">
        <v>1868.2439999999999</v>
      </c>
      <c r="F223" t="s">
        <v>20</v>
      </c>
      <c r="G223" t="s">
        <v>187</v>
      </c>
      <c r="H223">
        <v>1.07</v>
      </c>
      <c r="I223">
        <v>1116.67</v>
      </c>
      <c r="J223">
        <f>Tabela24[[#This Row],[ICMS]]*Tabela24[[#This Row],[Valor da Carga]]</f>
        <v>1194.8369000000002</v>
      </c>
      <c r="K223" t="str">
        <f>Tabela24[[#This Row],[Estado Silo]]&amp;Tabela24[[#This Row],[Estado Porto]]</f>
        <v>PRES</v>
      </c>
    </row>
    <row r="224" spans="1:11" x14ac:dyDescent="0.25">
      <c r="A224" t="s">
        <v>91</v>
      </c>
      <c r="B224" t="s">
        <v>186</v>
      </c>
      <c r="C224">
        <v>2504607.6</v>
      </c>
      <c r="D224">
        <v>2</v>
      </c>
      <c r="E224">
        <v>1959.1369999999999</v>
      </c>
      <c r="F224" t="s">
        <v>14</v>
      </c>
      <c r="G224" t="s">
        <v>187</v>
      </c>
      <c r="H224">
        <v>1.1200000000000001</v>
      </c>
      <c r="I224">
        <v>1116.67</v>
      </c>
      <c r="J224">
        <f>Tabela24[[#This Row],[ICMS]]*Tabela24[[#This Row],[Valor da Carga]]</f>
        <v>1250.6704000000002</v>
      </c>
      <c r="K224" t="str">
        <f>Tabela24[[#This Row],[Estado Silo]]&amp;Tabela24[[#This Row],[Estado Porto]]</f>
        <v>MSES</v>
      </c>
    </row>
    <row r="225" spans="1:11" x14ac:dyDescent="0.25">
      <c r="A225" t="s">
        <v>92</v>
      </c>
      <c r="B225" t="s">
        <v>186</v>
      </c>
      <c r="C225">
        <v>2504607.6</v>
      </c>
      <c r="D225">
        <v>2</v>
      </c>
      <c r="E225">
        <v>1936.3689999999999</v>
      </c>
      <c r="F225" t="s">
        <v>14</v>
      </c>
      <c r="G225" t="s">
        <v>187</v>
      </c>
      <c r="H225">
        <v>1.1200000000000001</v>
      </c>
      <c r="I225">
        <v>1116.67</v>
      </c>
      <c r="J225">
        <f>Tabela24[[#This Row],[ICMS]]*Tabela24[[#This Row],[Valor da Carga]]</f>
        <v>1250.6704000000002</v>
      </c>
      <c r="K225" t="str">
        <f>Tabela24[[#This Row],[Estado Silo]]&amp;Tabela24[[#This Row],[Estado Porto]]</f>
        <v>MSES</v>
      </c>
    </row>
    <row r="226" spans="1:11" x14ac:dyDescent="0.25">
      <c r="A226" t="s">
        <v>93</v>
      </c>
      <c r="B226" t="s">
        <v>186</v>
      </c>
      <c r="C226">
        <v>2504607.6</v>
      </c>
      <c r="D226">
        <v>2</v>
      </c>
      <c r="E226">
        <v>1953.2850000000001</v>
      </c>
      <c r="F226" t="s">
        <v>14</v>
      </c>
      <c r="G226" t="s">
        <v>187</v>
      </c>
      <c r="H226">
        <v>1.1200000000000001</v>
      </c>
      <c r="I226">
        <v>1116.67</v>
      </c>
      <c r="J226">
        <f>Tabela24[[#This Row],[ICMS]]*Tabela24[[#This Row],[Valor da Carga]]</f>
        <v>1250.6704000000002</v>
      </c>
      <c r="K226" t="str">
        <f>Tabela24[[#This Row],[Estado Silo]]&amp;Tabela24[[#This Row],[Estado Porto]]</f>
        <v>MSES</v>
      </c>
    </row>
    <row r="227" spans="1:11" x14ac:dyDescent="0.25">
      <c r="A227" t="s">
        <v>85</v>
      </c>
      <c r="B227" t="s">
        <v>186</v>
      </c>
      <c r="C227">
        <v>2504607.6</v>
      </c>
      <c r="D227">
        <v>2</v>
      </c>
      <c r="E227">
        <v>1475.4069999999999</v>
      </c>
      <c r="F227" t="s">
        <v>11</v>
      </c>
      <c r="G227" t="s">
        <v>187</v>
      </c>
      <c r="H227">
        <v>1.1200000000000001</v>
      </c>
      <c r="I227">
        <v>1116.67</v>
      </c>
      <c r="J227">
        <f>Tabela24[[#This Row],[ICMS]]*Tabela24[[#This Row],[Valor da Carga]]</f>
        <v>1250.6704000000002</v>
      </c>
      <c r="K227" t="str">
        <f>Tabela24[[#This Row],[Estado Silo]]&amp;Tabela24[[#This Row],[Estado Porto]]</f>
        <v>GOES</v>
      </c>
    </row>
    <row r="228" spans="1:11" x14ac:dyDescent="0.25">
      <c r="A228" t="s">
        <v>86</v>
      </c>
      <c r="B228" t="s">
        <v>186</v>
      </c>
      <c r="C228">
        <v>2504607.6</v>
      </c>
      <c r="D228">
        <v>2</v>
      </c>
      <c r="E228">
        <v>1474.9880000000001</v>
      </c>
      <c r="F228" t="s">
        <v>11</v>
      </c>
      <c r="G228" t="s">
        <v>187</v>
      </c>
      <c r="H228">
        <v>1.1200000000000001</v>
      </c>
      <c r="I228">
        <v>1116.67</v>
      </c>
      <c r="J228">
        <f>Tabela24[[#This Row],[ICMS]]*Tabela24[[#This Row],[Valor da Carga]]</f>
        <v>1250.6704000000002</v>
      </c>
      <c r="K228" t="str">
        <f>Tabela24[[#This Row],[Estado Silo]]&amp;Tabela24[[#This Row],[Estado Porto]]</f>
        <v>GOES</v>
      </c>
    </row>
    <row r="229" spans="1:11" x14ac:dyDescent="0.25">
      <c r="A229" t="s">
        <v>87</v>
      </c>
      <c r="B229" t="s">
        <v>186</v>
      </c>
      <c r="C229">
        <v>2504607.6</v>
      </c>
      <c r="D229">
        <v>2</v>
      </c>
      <c r="E229">
        <v>1473.047</v>
      </c>
      <c r="F229" t="s">
        <v>11</v>
      </c>
      <c r="G229" t="s">
        <v>187</v>
      </c>
      <c r="H229">
        <v>1.1200000000000001</v>
      </c>
      <c r="I229">
        <v>1116.67</v>
      </c>
      <c r="J229">
        <f>Tabela24[[#This Row],[ICMS]]*Tabela24[[#This Row],[Valor da Carga]]</f>
        <v>1250.6704000000002</v>
      </c>
      <c r="K229" t="str">
        <f>Tabela24[[#This Row],[Estado Silo]]&amp;Tabela24[[#This Row],[Estado Porto]]</f>
        <v>GOES</v>
      </c>
    </row>
    <row r="230" spans="1:11" x14ac:dyDescent="0.25">
      <c r="A230" t="s">
        <v>94</v>
      </c>
      <c r="B230" t="s">
        <v>186</v>
      </c>
      <c r="C230">
        <v>2504607.6</v>
      </c>
      <c r="D230">
        <v>2</v>
      </c>
      <c r="E230">
        <v>1968.6849999999999</v>
      </c>
      <c r="F230" t="s">
        <v>14</v>
      </c>
      <c r="G230" t="s">
        <v>187</v>
      </c>
      <c r="H230">
        <v>1.1200000000000001</v>
      </c>
      <c r="I230">
        <v>1116.67</v>
      </c>
      <c r="J230">
        <f>Tabela24[[#This Row],[ICMS]]*Tabela24[[#This Row],[Valor da Carga]]</f>
        <v>1250.6704000000002</v>
      </c>
      <c r="K230" t="str">
        <f>Tabela24[[#This Row],[Estado Silo]]&amp;Tabela24[[#This Row],[Estado Porto]]</f>
        <v>MSES</v>
      </c>
    </row>
    <row r="231" spans="1:11" x14ac:dyDescent="0.25">
      <c r="A231" t="s">
        <v>95</v>
      </c>
      <c r="B231" t="s">
        <v>186</v>
      </c>
      <c r="C231">
        <v>2504607.6</v>
      </c>
      <c r="D231">
        <v>2</v>
      </c>
      <c r="E231">
        <v>1985.9770000000001</v>
      </c>
      <c r="F231" t="s">
        <v>14</v>
      </c>
      <c r="G231" t="s">
        <v>187</v>
      </c>
      <c r="H231">
        <v>1.1200000000000001</v>
      </c>
      <c r="I231">
        <v>1116.67</v>
      </c>
      <c r="J231">
        <f>Tabela24[[#This Row],[ICMS]]*Tabela24[[#This Row],[Valor da Carga]]</f>
        <v>1250.6704000000002</v>
      </c>
      <c r="K231" t="str">
        <f>Tabela24[[#This Row],[Estado Silo]]&amp;Tabela24[[#This Row],[Estado Porto]]</f>
        <v>MSES</v>
      </c>
    </row>
    <row r="232" spans="1:11" x14ac:dyDescent="0.25">
      <c r="A232" t="s">
        <v>96</v>
      </c>
      <c r="B232" t="s">
        <v>186</v>
      </c>
      <c r="C232">
        <v>2504607.6</v>
      </c>
      <c r="D232">
        <v>2</v>
      </c>
      <c r="E232">
        <v>1958.6579999999999</v>
      </c>
      <c r="F232" t="s">
        <v>14</v>
      </c>
      <c r="G232" t="s">
        <v>187</v>
      </c>
      <c r="H232">
        <v>1.1200000000000001</v>
      </c>
      <c r="I232">
        <v>1116.67</v>
      </c>
      <c r="J232">
        <f>Tabela24[[#This Row],[ICMS]]*Tabela24[[#This Row],[Valor da Carga]]</f>
        <v>1250.6704000000002</v>
      </c>
      <c r="K232" t="str">
        <f>Tabela24[[#This Row],[Estado Silo]]&amp;Tabela24[[#This Row],[Estado Porto]]</f>
        <v>MSES</v>
      </c>
    </row>
    <row r="233" spans="1:11" x14ac:dyDescent="0.25">
      <c r="A233" t="s">
        <v>76</v>
      </c>
      <c r="B233" t="s">
        <v>186</v>
      </c>
      <c r="C233">
        <v>2504607.6</v>
      </c>
      <c r="D233">
        <v>2</v>
      </c>
      <c r="E233">
        <v>2360.5949999999998</v>
      </c>
      <c r="F233" t="s">
        <v>5</v>
      </c>
      <c r="G233" t="s">
        <v>187</v>
      </c>
      <c r="H233">
        <v>1.1200000000000001</v>
      </c>
      <c r="I233">
        <v>1116.67</v>
      </c>
      <c r="J233">
        <f>Tabela24[[#This Row],[ICMS]]*Tabela24[[#This Row],[Valor da Carga]]</f>
        <v>1250.6704000000002</v>
      </c>
      <c r="K233" t="str">
        <f>Tabela24[[#This Row],[Estado Silo]]&amp;Tabela24[[#This Row],[Estado Porto]]</f>
        <v>MTES</v>
      </c>
    </row>
    <row r="234" spans="1:11" x14ac:dyDescent="0.25">
      <c r="A234" t="s">
        <v>77</v>
      </c>
      <c r="B234" t="s">
        <v>186</v>
      </c>
      <c r="C234">
        <v>2504607.6</v>
      </c>
      <c r="D234">
        <v>2</v>
      </c>
      <c r="E234">
        <v>2362.585</v>
      </c>
      <c r="F234" t="s">
        <v>5</v>
      </c>
      <c r="G234" t="s">
        <v>187</v>
      </c>
      <c r="H234">
        <v>1.1200000000000001</v>
      </c>
      <c r="I234">
        <v>1116.67</v>
      </c>
      <c r="J234">
        <f>Tabela24[[#This Row],[ICMS]]*Tabela24[[#This Row],[Valor da Carga]]</f>
        <v>1250.6704000000002</v>
      </c>
      <c r="K234" t="str">
        <f>Tabela24[[#This Row],[Estado Silo]]&amp;Tabela24[[#This Row],[Estado Porto]]</f>
        <v>MTES</v>
      </c>
    </row>
    <row r="235" spans="1:11" x14ac:dyDescent="0.25">
      <c r="A235" t="s">
        <v>78</v>
      </c>
      <c r="B235" t="s">
        <v>186</v>
      </c>
      <c r="C235">
        <v>2504607.6</v>
      </c>
      <c r="D235">
        <v>2</v>
      </c>
      <c r="E235">
        <v>2381.3670000000002</v>
      </c>
      <c r="F235" t="s">
        <v>5</v>
      </c>
      <c r="G235" t="s">
        <v>187</v>
      </c>
      <c r="H235">
        <v>1.1200000000000001</v>
      </c>
      <c r="I235">
        <v>1116.67</v>
      </c>
      <c r="J235">
        <f>Tabela24[[#This Row],[ICMS]]*Tabela24[[#This Row],[Valor da Carga]]</f>
        <v>1250.6704000000002</v>
      </c>
      <c r="K235" t="str">
        <f>Tabela24[[#This Row],[Estado Silo]]&amp;Tabela24[[#This Row],[Estado Porto]]</f>
        <v>MTES</v>
      </c>
    </row>
    <row r="236" spans="1:11" x14ac:dyDescent="0.25">
      <c r="A236" t="s">
        <v>79</v>
      </c>
      <c r="B236" t="s">
        <v>186</v>
      </c>
      <c r="C236">
        <v>2504607.6</v>
      </c>
      <c r="D236">
        <v>2</v>
      </c>
      <c r="E236">
        <v>2407.6480000000001</v>
      </c>
      <c r="F236" t="s">
        <v>5</v>
      </c>
      <c r="G236" t="s">
        <v>187</v>
      </c>
      <c r="H236">
        <v>1.1200000000000001</v>
      </c>
      <c r="I236">
        <v>1116.67</v>
      </c>
      <c r="J236">
        <f>Tabela24[[#This Row],[ICMS]]*Tabela24[[#This Row],[Valor da Carga]]</f>
        <v>1250.6704000000002</v>
      </c>
      <c r="K236" t="str">
        <f>Tabela24[[#This Row],[Estado Silo]]&amp;Tabela24[[#This Row],[Estado Porto]]</f>
        <v>MTES</v>
      </c>
    </row>
    <row r="237" spans="1:11" x14ac:dyDescent="0.25">
      <c r="A237" t="s">
        <v>80</v>
      </c>
      <c r="B237" t="s">
        <v>186</v>
      </c>
      <c r="C237">
        <v>2504607.6</v>
      </c>
      <c r="D237">
        <v>2</v>
      </c>
      <c r="E237">
        <v>2378.2179999999998</v>
      </c>
      <c r="F237" t="s">
        <v>5</v>
      </c>
      <c r="G237" t="s">
        <v>187</v>
      </c>
      <c r="H237">
        <v>1.1200000000000001</v>
      </c>
      <c r="I237">
        <v>1116.67</v>
      </c>
      <c r="J237">
        <f>Tabela24[[#This Row],[ICMS]]*Tabela24[[#This Row],[Valor da Carga]]</f>
        <v>1250.6704000000002</v>
      </c>
      <c r="K237" t="str">
        <f>Tabela24[[#This Row],[Estado Silo]]&amp;Tabela24[[#This Row],[Estado Porto]]</f>
        <v>MTES</v>
      </c>
    </row>
    <row r="238" spans="1:11" x14ac:dyDescent="0.25">
      <c r="A238" t="s">
        <v>81</v>
      </c>
      <c r="B238" t="s">
        <v>186</v>
      </c>
      <c r="C238">
        <v>2504607.6</v>
      </c>
      <c r="D238">
        <v>2</v>
      </c>
      <c r="E238">
        <v>2411.2640000000001</v>
      </c>
      <c r="F238" t="s">
        <v>5</v>
      </c>
      <c r="G238" t="s">
        <v>187</v>
      </c>
      <c r="H238">
        <v>1.1200000000000001</v>
      </c>
      <c r="I238">
        <v>1116.67</v>
      </c>
      <c r="J238">
        <f>Tabela24[[#This Row],[ICMS]]*Tabela24[[#This Row],[Valor da Carga]]</f>
        <v>1250.6704000000002</v>
      </c>
      <c r="K238" t="str">
        <f>Tabela24[[#This Row],[Estado Silo]]&amp;Tabela24[[#This Row],[Estado Porto]]</f>
        <v>MTES</v>
      </c>
    </row>
    <row r="239" spans="1:11" x14ac:dyDescent="0.25">
      <c r="A239" t="s">
        <v>97</v>
      </c>
      <c r="B239" t="s">
        <v>186</v>
      </c>
      <c r="C239">
        <v>2504607.6</v>
      </c>
      <c r="D239">
        <v>2</v>
      </c>
      <c r="E239">
        <v>925.69400000000007</v>
      </c>
      <c r="F239" t="s">
        <v>17</v>
      </c>
      <c r="G239" t="s">
        <v>187</v>
      </c>
      <c r="H239">
        <v>1.07</v>
      </c>
      <c r="I239">
        <v>1116.67</v>
      </c>
      <c r="J239">
        <f>Tabela24[[#This Row],[ICMS]]*Tabela24[[#This Row],[Valor da Carga]]</f>
        <v>1194.8369000000002</v>
      </c>
      <c r="K239" t="str">
        <f>Tabela24[[#This Row],[Estado Silo]]&amp;Tabela24[[#This Row],[Estado Porto]]</f>
        <v>MGES</v>
      </c>
    </row>
    <row r="240" spans="1:11" x14ac:dyDescent="0.25">
      <c r="A240" t="s">
        <v>98</v>
      </c>
      <c r="B240" t="s">
        <v>186</v>
      </c>
      <c r="C240">
        <v>2504607.6</v>
      </c>
      <c r="D240">
        <v>2</v>
      </c>
      <c r="E240">
        <v>935.01800000000003</v>
      </c>
      <c r="F240" t="s">
        <v>17</v>
      </c>
      <c r="G240" t="s">
        <v>187</v>
      </c>
      <c r="H240">
        <v>1.07</v>
      </c>
      <c r="I240">
        <v>1116.67</v>
      </c>
      <c r="J240">
        <f>Tabela24[[#This Row],[ICMS]]*Tabela24[[#This Row],[Valor da Carga]]</f>
        <v>1194.8369000000002</v>
      </c>
      <c r="K240" t="str">
        <f>Tabela24[[#This Row],[Estado Silo]]&amp;Tabela24[[#This Row],[Estado Porto]]</f>
        <v>MGES</v>
      </c>
    </row>
    <row r="241" spans="1:11" x14ac:dyDescent="0.25">
      <c r="A241" t="s">
        <v>99</v>
      </c>
      <c r="B241" t="s">
        <v>186</v>
      </c>
      <c r="C241">
        <v>2504607.6</v>
      </c>
      <c r="D241">
        <v>2</v>
      </c>
      <c r="E241">
        <v>930.59900000000005</v>
      </c>
      <c r="F241" t="s">
        <v>17</v>
      </c>
      <c r="G241" t="s">
        <v>187</v>
      </c>
      <c r="H241">
        <v>1.07</v>
      </c>
      <c r="I241">
        <v>1116.67</v>
      </c>
      <c r="J241">
        <f>Tabela24[[#This Row],[ICMS]]*Tabela24[[#This Row],[Valor da Carga]]</f>
        <v>1194.8369000000002</v>
      </c>
      <c r="K241" t="str">
        <f>Tabela24[[#This Row],[Estado Silo]]&amp;Tabela24[[#This Row],[Estado Porto]]</f>
        <v>MGES</v>
      </c>
    </row>
    <row r="242" spans="1:11" x14ac:dyDescent="0.25">
      <c r="A242" t="s">
        <v>88</v>
      </c>
      <c r="B242" t="s">
        <v>186</v>
      </c>
      <c r="C242">
        <v>2504607.6</v>
      </c>
      <c r="D242">
        <v>2</v>
      </c>
      <c r="E242">
        <v>1398.2919999999999</v>
      </c>
      <c r="F242" t="s">
        <v>11</v>
      </c>
      <c r="G242" t="s">
        <v>187</v>
      </c>
      <c r="H242">
        <v>1.1200000000000001</v>
      </c>
      <c r="I242">
        <v>1116.67</v>
      </c>
      <c r="J242">
        <f>Tabela24[[#This Row],[ICMS]]*Tabela24[[#This Row],[Valor da Carga]]</f>
        <v>1250.6704000000002</v>
      </c>
      <c r="K242" t="str">
        <f>Tabela24[[#This Row],[Estado Silo]]&amp;Tabela24[[#This Row],[Estado Porto]]</f>
        <v>GOES</v>
      </c>
    </row>
    <row r="243" spans="1:11" x14ac:dyDescent="0.25">
      <c r="A243" t="s">
        <v>89</v>
      </c>
      <c r="B243" t="s">
        <v>186</v>
      </c>
      <c r="C243">
        <v>2504607.6</v>
      </c>
      <c r="D243">
        <v>2</v>
      </c>
      <c r="E243">
        <v>1397.7840000000001</v>
      </c>
      <c r="F243" t="s">
        <v>11</v>
      </c>
      <c r="G243" t="s">
        <v>187</v>
      </c>
      <c r="H243">
        <v>1.1200000000000001</v>
      </c>
      <c r="I243">
        <v>1116.67</v>
      </c>
      <c r="J243">
        <f>Tabela24[[#This Row],[ICMS]]*Tabela24[[#This Row],[Valor da Carga]]</f>
        <v>1250.6704000000002</v>
      </c>
      <c r="K243" t="str">
        <f>Tabela24[[#This Row],[Estado Silo]]&amp;Tabela24[[#This Row],[Estado Porto]]</f>
        <v>GOES</v>
      </c>
    </row>
    <row r="244" spans="1:11" x14ac:dyDescent="0.25">
      <c r="A244" t="s">
        <v>90</v>
      </c>
      <c r="B244" t="s">
        <v>186</v>
      </c>
      <c r="C244">
        <v>2504607.6</v>
      </c>
      <c r="D244">
        <v>2</v>
      </c>
      <c r="E244">
        <v>1479.0830000000001</v>
      </c>
      <c r="F244" t="s">
        <v>11</v>
      </c>
      <c r="G244" t="s">
        <v>187</v>
      </c>
      <c r="H244">
        <v>1.1200000000000001</v>
      </c>
      <c r="I244">
        <v>1116.67</v>
      </c>
      <c r="J244">
        <f>Tabela24[[#This Row],[ICMS]]*Tabela24[[#This Row],[Valor da Carga]]</f>
        <v>1250.6704000000002</v>
      </c>
      <c r="K244" t="str">
        <f>Tabela24[[#This Row],[Estado Silo]]&amp;Tabela24[[#This Row],[Estado Porto]]</f>
        <v>GOES</v>
      </c>
    </row>
    <row r="245" spans="1:11" x14ac:dyDescent="0.25">
      <c r="A245" t="s">
        <v>82</v>
      </c>
      <c r="B245" t="s">
        <v>186</v>
      </c>
      <c r="C245">
        <v>2504607.6</v>
      </c>
      <c r="D245">
        <v>2</v>
      </c>
      <c r="E245">
        <v>2498.384</v>
      </c>
      <c r="F245" t="s">
        <v>5</v>
      </c>
      <c r="G245" t="s">
        <v>187</v>
      </c>
      <c r="H245">
        <v>1.1200000000000001</v>
      </c>
      <c r="I245">
        <v>1116.67</v>
      </c>
      <c r="J245">
        <f>Tabela24[[#This Row],[ICMS]]*Tabela24[[#This Row],[Valor da Carga]]</f>
        <v>1250.6704000000002</v>
      </c>
      <c r="K245" t="str">
        <f>Tabela24[[#This Row],[Estado Silo]]&amp;Tabela24[[#This Row],[Estado Porto]]</f>
        <v>MTES</v>
      </c>
    </row>
    <row r="246" spans="1:11" x14ac:dyDescent="0.25">
      <c r="A246" t="s">
        <v>83</v>
      </c>
      <c r="B246" t="s">
        <v>186</v>
      </c>
      <c r="C246">
        <v>2504607.6</v>
      </c>
      <c r="D246">
        <v>2</v>
      </c>
      <c r="E246">
        <v>2469.9259999999999</v>
      </c>
      <c r="F246" t="s">
        <v>5</v>
      </c>
      <c r="G246" t="s">
        <v>187</v>
      </c>
      <c r="H246">
        <v>1.1200000000000001</v>
      </c>
      <c r="I246">
        <v>1116.67</v>
      </c>
      <c r="J246">
        <f>Tabela24[[#This Row],[ICMS]]*Tabela24[[#This Row],[Valor da Carga]]</f>
        <v>1250.6704000000002</v>
      </c>
      <c r="K246" t="str">
        <f>Tabela24[[#This Row],[Estado Silo]]&amp;Tabela24[[#This Row],[Estado Porto]]</f>
        <v>MTES</v>
      </c>
    </row>
    <row r="247" spans="1:11" x14ac:dyDescent="0.25">
      <c r="A247" t="s">
        <v>84</v>
      </c>
      <c r="B247" t="s">
        <v>186</v>
      </c>
      <c r="C247">
        <v>2504607.6</v>
      </c>
      <c r="D247">
        <v>2</v>
      </c>
      <c r="E247">
        <v>2500.0709999999999</v>
      </c>
      <c r="F247" t="s">
        <v>5</v>
      </c>
      <c r="G247" t="s">
        <v>187</v>
      </c>
      <c r="H247">
        <v>1.1200000000000001</v>
      </c>
      <c r="I247">
        <v>1116.67</v>
      </c>
      <c r="J247">
        <f>Tabela24[[#This Row],[ICMS]]*Tabela24[[#This Row],[Valor da Carga]]</f>
        <v>1250.6704000000002</v>
      </c>
      <c r="K247" t="str">
        <f>Tabela24[[#This Row],[Estado Silo]]&amp;Tabela24[[#This Row],[Estado Porto]]</f>
        <v>MTES</v>
      </c>
    </row>
    <row r="248" spans="1:11" x14ac:dyDescent="0.25">
      <c r="A248" t="s">
        <v>106</v>
      </c>
      <c r="B248" t="s">
        <v>186</v>
      </c>
      <c r="C248">
        <v>2504607.6</v>
      </c>
      <c r="D248">
        <v>2</v>
      </c>
      <c r="E248">
        <v>1888.6379999999999</v>
      </c>
      <c r="F248" t="s">
        <v>20</v>
      </c>
      <c r="G248" t="s">
        <v>187</v>
      </c>
      <c r="H248">
        <v>1.07</v>
      </c>
      <c r="I248">
        <v>1116.67</v>
      </c>
      <c r="J248">
        <f>Tabela24[[#This Row],[ICMS]]*Tabela24[[#This Row],[Valor da Carga]]</f>
        <v>1194.8369000000002</v>
      </c>
      <c r="K248" t="str">
        <f>Tabela24[[#This Row],[Estado Silo]]&amp;Tabela24[[#This Row],[Estado Porto]]</f>
        <v>PRES</v>
      </c>
    </row>
    <row r="249" spans="1:11" x14ac:dyDescent="0.25">
      <c r="A249" t="s">
        <v>107</v>
      </c>
      <c r="B249" t="s">
        <v>186</v>
      </c>
      <c r="C249">
        <v>2504607.6</v>
      </c>
      <c r="D249">
        <v>2</v>
      </c>
      <c r="E249">
        <v>1880.0239999999999</v>
      </c>
      <c r="F249" t="s">
        <v>20</v>
      </c>
      <c r="G249" t="s">
        <v>187</v>
      </c>
      <c r="H249">
        <v>1.07</v>
      </c>
      <c r="I249">
        <v>1116.67</v>
      </c>
      <c r="J249">
        <f>Tabela24[[#This Row],[ICMS]]*Tabela24[[#This Row],[Valor da Carga]]</f>
        <v>1194.8369000000002</v>
      </c>
      <c r="K249" t="str">
        <f>Tabela24[[#This Row],[Estado Silo]]&amp;Tabela24[[#This Row],[Estado Porto]]</f>
        <v>PRES</v>
      </c>
    </row>
    <row r="250" spans="1:11" x14ac:dyDescent="0.25">
      <c r="A250" t="s">
        <v>108</v>
      </c>
      <c r="B250" t="s">
        <v>186</v>
      </c>
      <c r="C250">
        <v>2504607.6</v>
      </c>
      <c r="D250">
        <v>2</v>
      </c>
      <c r="E250">
        <v>1888.9839999999999</v>
      </c>
      <c r="F250" t="s">
        <v>20</v>
      </c>
      <c r="G250" t="s">
        <v>187</v>
      </c>
      <c r="H250">
        <v>1.07</v>
      </c>
      <c r="I250">
        <v>1116.67</v>
      </c>
      <c r="J250">
        <f>Tabela24[[#This Row],[ICMS]]*Tabela24[[#This Row],[Valor da Carga]]</f>
        <v>1194.8369000000002</v>
      </c>
      <c r="K250" t="str">
        <f>Tabela24[[#This Row],[Estado Silo]]&amp;Tabela24[[#This Row],[Estado Porto]]</f>
        <v>PRES</v>
      </c>
    </row>
    <row r="251" spans="1:11" x14ac:dyDescent="0.25">
      <c r="A251" t="s">
        <v>100</v>
      </c>
      <c r="B251" t="s">
        <v>186</v>
      </c>
      <c r="C251">
        <v>2504607.6</v>
      </c>
      <c r="D251">
        <v>2</v>
      </c>
      <c r="E251">
        <v>1065.115</v>
      </c>
      <c r="F251" t="s">
        <v>17</v>
      </c>
      <c r="G251" t="s">
        <v>187</v>
      </c>
      <c r="H251">
        <v>1.07</v>
      </c>
      <c r="I251">
        <v>1116.67</v>
      </c>
      <c r="J251">
        <f>Tabela24[[#This Row],[ICMS]]*Tabela24[[#This Row],[Valor da Carga]]</f>
        <v>1194.8369000000002</v>
      </c>
      <c r="K251" t="str">
        <f>Tabela24[[#This Row],[Estado Silo]]&amp;Tabela24[[#This Row],[Estado Porto]]</f>
        <v>MGES</v>
      </c>
    </row>
    <row r="252" spans="1:11" x14ac:dyDescent="0.25">
      <c r="A252" t="s">
        <v>101</v>
      </c>
      <c r="B252" t="s">
        <v>186</v>
      </c>
      <c r="C252">
        <v>2504607.6</v>
      </c>
      <c r="D252">
        <v>2</v>
      </c>
      <c r="E252">
        <v>1064.722</v>
      </c>
      <c r="F252" t="s">
        <v>17</v>
      </c>
      <c r="G252" t="s">
        <v>187</v>
      </c>
      <c r="H252">
        <v>1.07</v>
      </c>
      <c r="I252">
        <v>1116.67</v>
      </c>
      <c r="J252">
        <f>Tabela24[[#This Row],[ICMS]]*Tabela24[[#This Row],[Valor da Carga]]</f>
        <v>1194.8369000000002</v>
      </c>
      <c r="K252" t="str">
        <f>Tabela24[[#This Row],[Estado Silo]]&amp;Tabela24[[#This Row],[Estado Porto]]</f>
        <v>MGES</v>
      </c>
    </row>
    <row r="253" spans="1:11" x14ac:dyDescent="0.25">
      <c r="A253" t="s">
        <v>102</v>
      </c>
      <c r="B253" t="s">
        <v>186</v>
      </c>
      <c r="C253">
        <v>2504607.6</v>
      </c>
      <c r="D253">
        <v>2</v>
      </c>
      <c r="E253">
        <v>1063.962</v>
      </c>
      <c r="F253" t="s">
        <v>17</v>
      </c>
      <c r="G253" t="s">
        <v>187</v>
      </c>
      <c r="H253">
        <v>1.07</v>
      </c>
      <c r="I253">
        <v>1116.67</v>
      </c>
      <c r="J253">
        <f>Tabela24[[#This Row],[ICMS]]*Tabela24[[#This Row],[Valor da Carga]]</f>
        <v>1194.8369000000002</v>
      </c>
      <c r="K253" t="str">
        <f>Tabela24[[#This Row],[Estado Silo]]&amp;Tabela24[[#This Row],[Estado Porto]]</f>
        <v>MGES</v>
      </c>
    </row>
    <row r="254" spans="1:11" x14ac:dyDescent="0.25">
      <c r="A254" t="s">
        <v>73</v>
      </c>
      <c r="B254" t="s">
        <v>188</v>
      </c>
      <c r="C254">
        <v>3079106.8</v>
      </c>
      <c r="D254">
        <v>2</v>
      </c>
      <c r="E254">
        <v>2088.002</v>
      </c>
      <c r="F254" t="s">
        <v>5</v>
      </c>
      <c r="G254" t="s">
        <v>20</v>
      </c>
      <c r="H254">
        <v>1.1200000000000001</v>
      </c>
      <c r="I254">
        <v>1116.67</v>
      </c>
      <c r="J254">
        <f>Tabela24[[#This Row],[ICMS]]*Tabela24[[#This Row],[Valor da Carga]]</f>
        <v>1250.6704000000002</v>
      </c>
      <c r="K254" t="str">
        <f>Tabela24[[#This Row],[Estado Silo]]&amp;Tabela24[[#This Row],[Estado Porto]]</f>
        <v>MTPR</v>
      </c>
    </row>
    <row r="255" spans="1:11" x14ac:dyDescent="0.25">
      <c r="A255" t="s">
        <v>74</v>
      </c>
      <c r="B255" t="s">
        <v>188</v>
      </c>
      <c r="C255">
        <v>3079106.8</v>
      </c>
      <c r="D255">
        <v>2</v>
      </c>
      <c r="E255">
        <v>2162.5549999999998</v>
      </c>
      <c r="F255" t="s">
        <v>5</v>
      </c>
      <c r="G255" t="s">
        <v>20</v>
      </c>
      <c r="H255">
        <v>1.1200000000000001</v>
      </c>
      <c r="I255">
        <v>1116.67</v>
      </c>
      <c r="J255">
        <f>Tabela24[[#This Row],[ICMS]]*Tabela24[[#This Row],[Valor da Carga]]</f>
        <v>1250.6704000000002</v>
      </c>
      <c r="K255" t="str">
        <f>Tabela24[[#This Row],[Estado Silo]]&amp;Tabela24[[#This Row],[Estado Porto]]</f>
        <v>MTPR</v>
      </c>
    </row>
    <row r="256" spans="1:11" x14ac:dyDescent="0.25">
      <c r="A256" t="s">
        <v>75</v>
      </c>
      <c r="B256" t="s">
        <v>188</v>
      </c>
      <c r="C256">
        <v>3079106.8</v>
      </c>
      <c r="D256">
        <v>2</v>
      </c>
      <c r="E256">
        <v>2087.8229999999999</v>
      </c>
      <c r="F256" t="s">
        <v>5</v>
      </c>
      <c r="G256" t="s">
        <v>20</v>
      </c>
      <c r="H256">
        <v>1.1200000000000001</v>
      </c>
      <c r="I256">
        <v>1116.67</v>
      </c>
      <c r="J256">
        <f>Tabela24[[#This Row],[ICMS]]*Tabela24[[#This Row],[Valor da Carga]]</f>
        <v>1250.6704000000002</v>
      </c>
      <c r="K256" t="str">
        <f>Tabela24[[#This Row],[Estado Silo]]&amp;Tabela24[[#This Row],[Estado Porto]]</f>
        <v>MTPR</v>
      </c>
    </row>
    <row r="257" spans="1:11" x14ac:dyDescent="0.25">
      <c r="A257" t="s">
        <v>103</v>
      </c>
      <c r="B257" t="s">
        <v>188</v>
      </c>
      <c r="C257">
        <v>3079106.8</v>
      </c>
      <c r="D257">
        <v>2</v>
      </c>
      <c r="E257">
        <v>585.34500000000003</v>
      </c>
      <c r="F257" t="s">
        <v>20</v>
      </c>
      <c r="G257" t="s">
        <v>20</v>
      </c>
      <c r="H257">
        <v>1.18</v>
      </c>
      <c r="I257">
        <v>1116.67</v>
      </c>
      <c r="J257">
        <f>Tabela24[[#This Row],[ICMS]]*Tabela24[[#This Row],[Valor da Carga]]</f>
        <v>1317.6705999999999</v>
      </c>
      <c r="K257" t="str">
        <f>Tabela24[[#This Row],[Estado Silo]]&amp;Tabela24[[#This Row],[Estado Porto]]</f>
        <v>PRPR</v>
      </c>
    </row>
    <row r="258" spans="1:11" x14ac:dyDescent="0.25">
      <c r="A258" t="s">
        <v>104</v>
      </c>
      <c r="B258" t="s">
        <v>188</v>
      </c>
      <c r="C258">
        <v>3079106.8</v>
      </c>
      <c r="D258">
        <v>2</v>
      </c>
      <c r="E258">
        <v>583.93500000000006</v>
      </c>
      <c r="F258" t="s">
        <v>20</v>
      </c>
      <c r="G258" t="s">
        <v>20</v>
      </c>
      <c r="H258">
        <v>1.18</v>
      </c>
      <c r="I258">
        <v>1116.67</v>
      </c>
      <c r="J258">
        <f>Tabela24[[#This Row],[ICMS]]*Tabela24[[#This Row],[Valor da Carga]]</f>
        <v>1317.6705999999999</v>
      </c>
      <c r="K258" t="str">
        <f>Tabela24[[#This Row],[Estado Silo]]&amp;Tabela24[[#This Row],[Estado Porto]]</f>
        <v>PRPR</v>
      </c>
    </row>
    <row r="259" spans="1:11" x14ac:dyDescent="0.25">
      <c r="A259" t="s">
        <v>105</v>
      </c>
      <c r="B259" t="s">
        <v>188</v>
      </c>
      <c r="C259">
        <v>3079106.8</v>
      </c>
      <c r="D259">
        <v>2</v>
      </c>
      <c r="E259">
        <v>599.66399999999999</v>
      </c>
      <c r="F259" t="s">
        <v>20</v>
      </c>
      <c r="G259" t="s">
        <v>20</v>
      </c>
      <c r="H259">
        <v>1.18</v>
      </c>
      <c r="I259">
        <v>1116.67</v>
      </c>
      <c r="J259">
        <f>Tabela24[[#This Row],[ICMS]]*Tabela24[[#This Row],[Valor da Carga]]</f>
        <v>1317.6705999999999</v>
      </c>
      <c r="K259" t="str">
        <f>Tabela24[[#This Row],[Estado Silo]]&amp;Tabela24[[#This Row],[Estado Porto]]</f>
        <v>PRPR</v>
      </c>
    </row>
    <row r="260" spans="1:11" x14ac:dyDescent="0.25">
      <c r="A260" t="s">
        <v>91</v>
      </c>
      <c r="B260" t="s">
        <v>188</v>
      </c>
      <c r="C260">
        <v>3079106.8</v>
      </c>
      <c r="D260">
        <v>2</v>
      </c>
      <c r="E260">
        <v>923.11800000000005</v>
      </c>
      <c r="F260" t="s">
        <v>14</v>
      </c>
      <c r="G260" t="s">
        <v>20</v>
      </c>
      <c r="H260">
        <v>1.1200000000000001</v>
      </c>
      <c r="I260">
        <v>1116.67</v>
      </c>
      <c r="J260">
        <f>Tabela24[[#This Row],[ICMS]]*Tabela24[[#This Row],[Valor da Carga]]</f>
        <v>1250.6704000000002</v>
      </c>
      <c r="K260" t="str">
        <f>Tabela24[[#This Row],[Estado Silo]]&amp;Tabela24[[#This Row],[Estado Porto]]</f>
        <v>MSPR</v>
      </c>
    </row>
    <row r="261" spans="1:11" x14ac:dyDescent="0.25">
      <c r="A261" t="s">
        <v>92</v>
      </c>
      <c r="B261" t="s">
        <v>188</v>
      </c>
      <c r="C261">
        <v>3079106.8</v>
      </c>
      <c r="D261">
        <v>2</v>
      </c>
      <c r="E261">
        <v>949.14200000000005</v>
      </c>
      <c r="F261" t="s">
        <v>14</v>
      </c>
      <c r="G261" t="s">
        <v>20</v>
      </c>
      <c r="H261">
        <v>1.1200000000000001</v>
      </c>
      <c r="I261">
        <v>1116.67</v>
      </c>
      <c r="J261">
        <f>Tabela24[[#This Row],[ICMS]]*Tabela24[[#This Row],[Valor da Carga]]</f>
        <v>1250.6704000000002</v>
      </c>
      <c r="K261" t="str">
        <f>Tabela24[[#This Row],[Estado Silo]]&amp;Tabela24[[#This Row],[Estado Porto]]</f>
        <v>MSPR</v>
      </c>
    </row>
    <row r="262" spans="1:11" x14ac:dyDescent="0.25">
      <c r="A262" t="s">
        <v>93</v>
      </c>
      <c r="B262" t="s">
        <v>188</v>
      </c>
      <c r="C262">
        <v>3079106.8</v>
      </c>
      <c r="D262">
        <v>2</v>
      </c>
      <c r="E262">
        <v>948.48699999999997</v>
      </c>
      <c r="F262" t="s">
        <v>14</v>
      </c>
      <c r="G262" t="s">
        <v>20</v>
      </c>
      <c r="H262">
        <v>1.1200000000000001</v>
      </c>
      <c r="I262">
        <v>1116.67</v>
      </c>
      <c r="J262">
        <f>Tabela24[[#This Row],[ICMS]]*Tabela24[[#This Row],[Valor da Carga]]</f>
        <v>1250.6704000000002</v>
      </c>
      <c r="K262" t="str">
        <f>Tabela24[[#This Row],[Estado Silo]]&amp;Tabela24[[#This Row],[Estado Porto]]</f>
        <v>MSPR</v>
      </c>
    </row>
    <row r="263" spans="1:11" x14ac:dyDescent="0.25">
      <c r="A263" t="s">
        <v>85</v>
      </c>
      <c r="B263" t="s">
        <v>188</v>
      </c>
      <c r="C263">
        <v>3079106.8</v>
      </c>
      <c r="D263">
        <v>2</v>
      </c>
      <c r="E263">
        <v>1276.7860000000001</v>
      </c>
      <c r="F263" t="s">
        <v>11</v>
      </c>
      <c r="G263" t="s">
        <v>20</v>
      </c>
      <c r="H263">
        <v>1.1200000000000001</v>
      </c>
      <c r="I263">
        <v>1116.67</v>
      </c>
      <c r="J263">
        <f>Tabela24[[#This Row],[ICMS]]*Tabela24[[#This Row],[Valor da Carga]]</f>
        <v>1250.6704000000002</v>
      </c>
      <c r="K263" t="str">
        <f>Tabela24[[#This Row],[Estado Silo]]&amp;Tabela24[[#This Row],[Estado Porto]]</f>
        <v>GOPR</v>
      </c>
    </row>
    <row r="264" spans="1:11" x14ac:dyDescent="0.25">
      <c r="A264" t="s">
        <v>86</v>
      </c>
      <c r="B264" t="s">
        <v>188</v>
      </c>
      <c r="C264">
        <v>3079106.8</v>
      </c>
      <c r="D264">
        <v>2</v>
      </c>
      <c r="E264">
        <v>1276.367</v>
      </c>
      <c r="F264" t="s">
        <v>11</v>
      </c>
      <c r="G264" t="s">
        <v>20</v>
      </c>
      <c r="H264">
        <v>1.1200000000000001</v>
      </c>
      <c r="I264">
        <v>1116.67</v>
      </c>
      <c r="J264">
        <f>Tabela24[[#This Row],[ICMS]]*Tabela24[[#This Row],[Valor da Carga]]</f>
        <v>1250.6704000000002</v>
      </c>
      <c r="K264" t="str">
        <f>Tabela24[[#This Row],[Estado Silo]]&amp;Tabela24[[#This Row],[Estado Porto]]</f>
        <v>GOPR</v>
      </c>
    </row>
    <row r="265" spans="1:11" x14ac:dyDescent="0.25">
      <c r="A265" t="s">
        <v>87</v>
      </c>
      <c r="B265" t="s">
        <v>188</v>
      </c>
      <c r="C265">
        <v>3079106.8</v>
      </c>
      <c r="D265">
        <v>2</v>
      </c>
      <c r="E265">
        <v>1273.5170000000001</v>
      </c>
      <c r="F265" t="s">
        <v>11</v>
      </c>
      <c r="G265" t="s">
        <v>20</v>
      </c>
      <c r="H265">
        <v>1.1200000000000001</v>
      </c>
      <c r="I265">
        <v>1116.67</v>
      </c>
      <c r="J265">
        <f>Tabela24[[#This Row],[ICMS]]*Tabela24[[#This Row],[Valor da Carga]]</f>
        <v>1250.6704000000002</v>
      </c>
      <c r="K265" t="str">
        <f>Tabela24[[#This Row],[Estado Silo]]&amp;Tabela24[[#This Row],[Estado Porto]]</f>
        <v>GOPR</v>
      </c>
    </row>
    <row r="266" spans="1:11" x14ac:dyDescent="0.25">
      <c r="A266" t="s">
        <v>94</v>
      </c>
      <c r="B266" t="s">
        <v>188</v>
      </c>
      <c r="C266">
        <v>3079106.8</v>
      </c>
      <c r="D266">
        <v>2</v>
      </c>
      <c r="E266">
        <v>1005.822</v>
      </c>
      <c r="F266" t="s">
        <v>14</v>
      </c>
      <c r="G266" t="s">
        <v>20</v>
      </c>
      <c r="H266">
        <v>1.1200000000000001</v>
      </c>
      <c r="I266">
        <v>1116.67</v>
      </c>
      <c r="J266">
        <f>Tabela24[[#This Row],[ICMS]]*Tabela24[[#This Row],[Valor da Carga]]</f>
        <v>1250.6704000000002</v>
      </c>
      <c r="K266" t="str">
        <f>Tabela24[[#This Row],[Estado Silo]]&amp;Tabela24[[#This Row],[Estado Porto]]</f>
        <v>MSPR</v>
      </c>
    </row>
    <row r="267" spans="1:11" x14ac:dyDescent="0.25">
      <c r="A267" t="s">
        <v>95</v>
      </c>
      <c r="B267" t="s">
        <v>188</v>
      </c>
      <c r="C267">
        <v>3079106.8</v>
      </c>
      <c r="D267">
        <v>2</v>
      </c>
      <c r="E267">
        <v>1062.076</v>
      </c>
      <c r="F267" t="s">
        <v>14</v>
      </c>
      <c r="G267" t="s">
        <v>20</v>
      </c>
      <c r="H267">
        <v>1.1200000000000001</v>
      </c>
      <c r="I267">
        <v>1116.67</v>
      </c>
      <c r="J267">
        <f>Tabela24[[#This Row],[ICMS]]*Tabela24[[#This Row],[Valor da Carga]]</f>
        <v>1250.6704000000002</v>
      </c>
      <c r="K267" t="str">
        <f>Tabela24[[#This Row],[Estado Silo]]&amp;Tabela24[[#This Row],[Estado Porto]]</f>
        <v>MSPR</v>
      </c>
    </row>
    <row r="268" spans="1:11" x14ac:dyDescent="0.25">
      <c r="A268" t="s">
        <v>96</v>
      </c>
      <c r="B268" t="s">
        <v>188</v>
      </c>
      <c r="C268">
        <v>3079106.8</v>
      </c>
      <c r="D268">
        <v>2</v>
      </c>
      <c r="E268">
        <v>1034.7570000000001</v>
      </c>
      <c r="F268" t="s">
        <v>14</v>
      </c>
      <c r="G268" t="s">
        <v>20</v>
      </c>
      <c r="H268">
        <v>1.1200000000000001</v>
      </c>
      <c r="I268">
        <v>1116.67</v>
      </c>
      <c r="J268">
        <f>Tabela24[[#This Row],[ICMS]]*Tabela24[[#This Row],[Valor da Carga]]</f>
        <v>1250.6704000000002</v>
      </c>
      <c r="K268" t="str">
        <f>Tabela24[[#This Row],[Estado Silo]]&amp;Tabela24[[#This Row],[Estado Porto]]</f>
        <v>MSPR</v>
      </c>
    </row>
    <row r="269" spans="1:11" x14ac:dyDescent="0.25">
      <c r="A269" t="s">
        <v>76</v>
      </c>
      <c r="B269" t="s">
        <v>188</v>
      </c>
      <c r="C269">
        <v>3079106.8</v>
      </c>
      <c r="D269">
        <v>2</v>
      </c>
      <c r="E269">
        <v>2019.518</v>
      </c>
      <c r="F269" t="s">
        <v>5</v>
      </c>
      <c r="G269" t="s">
        <v>20</v>
      </c>
      <c r="H269">
        <v>1.1200000000000001</v>
      </c>
      <c r="I269">
        <v>1116.67</v>
      </c>
      <c r="J269">
        <f>Tabela24[[#This Row],[ICMS]]*Tabela24[[#This Row],[Valor da Carga]]</f>
        <v>1250.6704000000002</v>
      </c>
      <c r="K269" t="str">
        <f>Tabela24[[#This Row],[Estado Silo]]&amp;Tabela24[[#This Row],[Estado Porto]]</f>
        <v>MTPR</v>
      </c>
    </row>
    <row r="270" spans="1:11" x14ac:dyDescent="0.25">
      <c r="A270" t="s">
        <v>77</v>
      </c>
      <c r="B270" t="s">
        <v>188</v>
      </c>
      <c r="C270">
        <v>3079106.8</v>
      </c>
      <c r="D270">
        <v>2</v>
      </c>
      <c r="E270">
        <v>2021.508</v>
      </c>
      <c r="F270" t="s">
        <v>5</v>
      </c>
      <c r="G270" t="s">
        <v>20</v>
      </c>
      <c r="H270">
        <v>1.1200000000000001</v>
      </c>
      <c r="I270">
        <v>1116.67</v>
      </c>
      <c r="J270">
        <f>Tabela24[[#This Row],[ICMS]]*Tabela24[[#This Row],[Valor da Carga]]</f>
        <v>1250.6704000000002</v>
      </c>
      <c r="K270" t="str">
        <f>Tabela24[[#This Row],[Estado Silo]]&amp;Tabela24[[#This Row],[Estado Porto]]</f>
        <v>MTPR</v>
      </c>
    </row>
    <row r="271" spans="1:11" x14ac:dyDescent="0.25">
      <c r="A271" t="s">
        <v>78</v>
      </c>
      <c r="B271" t="s">
        <v>188</v>
      </c>
      <c r="C271">
        <v>3079106.8</v>
      </c>
      <c r="D271">
        <v>2</v>
      </c>
      <c r="E271">
        <v>2040.29</v>
      </c>
      <c r="F271" t="s">
        <v>5</v>
      </c>
      <c r="G271" t="s">
        <v>20</v>
      </c>
      <c r="H271">
        <v>1.1200000000000001</v>
      </c>
      <c r="I271">
        <v>1116.67</v>
      </c>
      <c r="J271">
        <f>Tabela24[[#This Row],[ICMS]]*Tabela24[[#This Row],[Valor da Carga]]</f>
        <v>1250.6704000000002</v>
      </c>
      <c r="K271" t="str">
        <f>Tabela24[[#This Row],[Estado Silo]]&amp;Tabela24[[#This Row],[Estado Porto]]</f>
        <v>MTPR</v>
      </c>
    </row>
    <row r="272" spans="1:11" x14ac:dyDescent="0.25">
      <c r="A272" t="s">
        <v>79</v>
      </c>
      <c r="B272" t="s">
        <v>188</v>
      </c>
      <c r="C272">
        <v>3079106.8</v>
      </c>
      <c r="D272">
        <v>2</v>
      </c>
      <c r="E272">
        <v>2066.5709999999999</v>
      </c>
      <c r="F272" t="s">
        <v>5</v>
      </c>
      <c r="G272" t="s">
        <v>20</v>
      </c>
      <c r="H272">
        <v>1.1200000000000001</v>
      </c>
      <c r="I272">
        <v>1116.67</v>
      </c>
      <c r="J272">
        <f>Tabela24[[#This Row],[ICMS]]*Tabela24[[#This Row],[Valor da Carga]]</f>
        <v>1250.6704000000002</v>
      </c>
      <c r="K272" t="str">
        <f>Tabela24[[#This Row],[Estado Silo]]&amp;Tabela24[[#This Row],[Estado Porto]]</f>
        <v>MTPR</v>
      </c>
    </row>
    <row r="273" spans="1:11" x14ac:dyDescent="0.25">
      <c r="A273" t="s">
        <v>80</v>
      </c>
      <c r="B273" t="s">
        <v>188</v>
      </c>
      <c r="C273">
        <v>3079106.8</v>
      </c>
      <c r="D273">
        <v>2</v>
      </c>
      <c r="E273">
        <v>2037.1410000000001</v>
      </c>
      <c r="F273" t="s">
        <v>5</v>
      </c>
      <c r="G273" t="s">
        <v>20</v>
      </c>
      <c r="H273">
        <v>1.1200000000000001</v>
      </c>
      <c r="I273">
        <v>1116.67</v>
      </c>
      <c r="J273">
        <f>Tabela24[[#This Row],[ICMS]]*Tabela24[[#This Row],[Valor da Carga]]</f>
        <v>1250.6704000000002</v>
      </c>
      <c r="K273" t="str">
        <f>Tabela24[[#This Row],[Estado Silo]]&amp;Tabela24[[#This Row],[Estado Porto]]</f>
        <v>MTPR</v>
      </c>
    </row>
    <row r="274" spans="1:11" x14ac:dyDescent="0.25">
      <c r="A274" t="s">
        <v>81</v>
      </c>
      <c r="B274" t="s">
        <v>188</v>
      </c>
      <c r="C274">
        <v>3079106.8</v>
      </c>
      <c r="D274">
        <v>2</v>
      </c>
      <c r="E274">
        <v>2072.3290000000002</v>
      </c>
      <c r="F274" t="s">
        <v>5</v>
      </c>
      <c r="G274" t="s">
        <v>20</v>
      </c>
      <c r="H274">
        <v>1.1200000000000001</v>
      </c>
      <c r="I274">
        <v>1116.67</v>
      </c>
      <c r="J274">
        <f>Tabela24[[#This Row],[ICMS]]*Tabela24[[#This Row],[Valor da Carga]]</f>
        <v>1250.6704000000002</v>
      </c>
      <c r="K274" t="str">
        <f>Tabela24[[#This Row],[Estado Silo]]&amp;Tabela24[[#This Row],[Estado Porto]]</f>
        <v>MTPR</v>
      </c>
    </row>
    <row r="275" spans="1:11" x14ac:dyDescent="0.25">
      <c r="A275" t="s">
        <v>97</v>
      </c>
      <c r="B275" t="s">
        <v>188</v>
      </c>
      <c r="C275">
        <v>3079106.8</v>
      </c>
      <c r="D275">
        <v>2</v>
      </c>
      <c r="E275">
        <v>1140.3320000000001</v>
      </c>
      <c r="F275" t="s">
        <v>17</v>
      </c>
      <c r="G275" t="s">
        <v>20</v>
      </c>
      <c r="H275">
        <v>1.1200000000000001</v>
      </c>
      <c r="I275">
        <v>1116.67</v>
      </c>
      <c r="J275">
        <f>Tabela24[[#This Row],[ICMS]]*Tabela24[[#This Row],[Valor da Carga]]</f>
        <v>1250.6704000000002</v>
      </c>
      <c r="K275" t="str">
        <f>Tabela24[[#This Row],[Estado Silo]]&amp;Tabela24[[#This Row],[Estado Porto]]</f>
        <v>MGPR</v>
      </c>
    </row>
    <row r="276" spans="1:11" x14ac:dyDescent="0.25">
      <c r="A276" t="s">
        <v>98</v>
      </c>
      <c r="B276" t="s">
        <v>188</v>
      </c>
      <c r="C276">
        <v>3079106.8</v>
      </c>
      <c r="D276">
        <v>2</v>
      </c>
      <c r="E276">
        <v>1130.2260000000001</v>
      </c>
      <c r="F276" t="s">
        <v>17</v>
      </c>
      <c r="G276" t="s">
        <v>20</v>
      </c>
      <c r="H276">
        <v>1.1200000000000001</v>
      </c>
      <c r="I276">
        <v>1116.67</v>
      </c>
      <c r="J276">
        <f>Tabela24[[#This Row],[ICMS]]*Tabela24[[#This Row],[Valor da Carga]]</f>
        <v>1250.6704000000002</v>
      </c>
      <c r="K276" t="str">
        <f>Tabela24[[#This Row],[Estado Silo]]&amp;Tabela24[[#This Row],[Estado Porto]]</f>
        <v>MGPR</v>
      </c>
    </row>
    <row r="277" spans="1:11" x14ac:dyDescent="0.25">
      <c r="A277" t="s">
        <v>99</v>
      </c>
      <c r="B277" t="s">
        <v>188</v>
      </c>
      <c r="C277">
        <v>3079106.8</v>
      </c>
      <c r="D277">
        <v>2</v>
      </c>
      <c r="E277">
        <v>1167.8710000000001</v>
      </c>
      <c r="F277" t="s">
        <v>17</v>
      </c>
      <c r="G277" t="s">
        <v>20</v>
      </c>
      <c r="H277">
        <v>1.1200000000000001</v>
      </c>
      <c r="I277">
        <v>1116.67</v>
      </c>
      <c r="J277">
        <f>Tabela24[[#This Row],[ICMS]]*Tabela24[[#This Row],[Valor da Carga]]</f>
        <v>1250.6704000000002</v>
      </c>
      <c r="K277" t="str">
        <f>Tabela24[[#This Row],[Estado Silo]]&amp;Tabela24[[#This Row],[Estado Porto]]</f>
        <v>MGPR</v>
      </c>
    </row>
    <row r="278" spans="1:11" x14ac:dyDescent="0.25">
      <c r="A278" t="s">
        <v>88</v>
      </c>
      <c r="B278" t="s">
        <v>188</v>
      </c>
      <c r="C278">
        <v>3079106.8</v>
      </c>
      <c r="D278">
        <v>2</v>
      </c>
      <c r="E278">
        <v>1268.9110000000001</v>
      </c>
      <c r="F278" t="s">
        <v>11</v>
      </c>
      <c r="G278" t="s">
        <v>20</v>
      </c>
      <c r="H278">
        <v>1.1200000000000001</v>
      </c>
      <c r="I278">
        <v>1116.67</v>
      </c>
      <c r="J278">
        <f>Tabela24[[#This Row],[ICMS]]*Tabela24[[#This Row],[Valor da Carga]]</f>
        <v>1250.6704000000002</v>
      </c>
      <c r="K278" t="str">
        <f>Tabela24[[#This Row],[Estado Silo]]&amp;Tabela24[[#This Row],[Estado Porto]]</f>
        <v>GOPR</v>
      </c>
    </row>
    <row r="279" spans="1:11" x14ac:dyDescent="0.25">
      <c r="A279" t="s">
        <v>89</v>
      </c>
      <c r="B279" t="s">
        <v>188</v>
      </c>
      <c r="C279">
        <v>3079106.8</v>
      </c>
      <c r="D279">
        <v>2</v>
      </c>
      <c r="E279">
        <v>1268.402</v>
      </c>
      <c r="F279" t="s">
        <v>11</v>
      </c>
      <c r="G279" t="s">
        <v>20</v>
      </c>
      <c r="H279">
        <v>1.1200000000000001</v>
      </c>
      <c r="I279">
        <v>1116.67</v>
      </c>
      <c r="J279">
        <f>Tabela24[[#This Row],[ICMS]]*Tabela24[[#This Row],[Valor da Carga]]</f>
        <v>1250.6704000000002</v>
      </c>
      <c r="K279" t="str">
        <f>Tabela24[[#This Row],[Estado Silo]]&amp;Tabela24[[#This Row],[Estado Porto]]</f>
        <v>GOPR</v>
      </c>
    </row>
    <row r="280" spans="1:11" x14ac:dyDescent="0.25">
      <c r="A280" t="s">
        <v>90</v>
      </c>
      <c r="B280" t="s">
        <v>188</v>
      </c>
      <c r="C280">
        <v>3079106.8</v>
      </c>
      <c r="D280">
        <v>2</v>
      </c>
      <c r="E280">
        <v>1364.797</v>
      </c>
      <c r="F280" t="s">
        <v>11</v>
      </c>
      <c r="G280" t="s">
        <v>20</v>
      </c>
      <c r="H280">
        <v>1.1200000000000001</v>
      </c>
      <c r="I280">
        <v>1116.67</v>
      </c>
      <c r="J280">
        <f>Tabela24[[#This Row],[ICMS]]*Tabela24[[#This Row],[Valor da Carga]]</f>
        <v>1250.6704000000002</v>
      </c>
      <c r="K280" t="str">
        <f>Tabela24[[#This Row],[Estado Silo]]&amp;Tabela24[[#This Row],[Estado Porto]]</f>
        <v>GOPR</v>
      </c>
    </row>
    <row r="281" spans="1:11" x14ac:dyDescent="0.25">
      <c r="A281" t="s">
        <v>82</v>
      </c>
      <c r="B281" t="s">
        <v>188</v>
      </c>
      <c r="C281">
        <v>3079106.8</v>
      </c>
      <c r="D281">
        <v>2</v>
      </c>
      <c r="E281">
        <v>2157.3069999999998</v>
      </c>
      <c r="F281" t="s">
        <v>5</v>
      </c>
      <c r="G281" t="s">
        <v>20</v>
      </c>
      <c r="H281">
        <v>1.1200000000000001</v>
      </c>
      <c r="I281">
        <v>1116.67</v>
      </c>
      <c r="J281">
        <f>Tabela24[[#This Row],[ICMS]]*Tabela24[[#This Row],[Valor da Carga]]</f>
        <v>1250.6704000000002</v>
      </c>
      <c r="K281" t="str">
        <f>Tabela24[[#This Row],[Estado Silo]]&amp;Tabela24[[#This Row],[Estado Porto]]</f>
        <v>MTPR</v>
      </c>
    </row>
    <row r="282" spans="1:11" x14ac:dyDescent="0.25">
      <c r="A282" t="s">
        <v>83</v>
      </c>
      <c r="B282" t="s">
        <v>188</v>
      </c>
      <c r="C282">
        <v>3079106.8</v>
      </c>
      <c r="D282">
        <v>2</v>
      </c>
      <c r="E282">
        <v>2128.8490000000002</v>
      </c>
      <c r="F282" t="s">
        <v>5</v>
      </c>
      <c r="G282" t="s">
        <v>20</v>
      </c>
      <c r="H282">
        <v>1.1200000000000001</v>
      </c>
      <c r="I282">
        <v>1116.67</v>
      </c>
      <c r="J282">
        <f>Tabela24[[#This Row],[ICMS]]*Tabela24[[#This Row],[Valor da Carga]]</f>
        <v>1250.6704000000002</v>
      </c>
      <c r="K282" t="str">
        <f>Tabela24[[#This Row],[Estado Silo]]&amp;Tabela24[[#This Row],[Estado Porto]]</f>
        <v>MTPR</v>
      </c>
    </row>
    <row r="283" spans="1:11" x14ac:dyDescent="0.25">
      <c r="A283" t="s">
        <v>84</v>
      </c>
      <c r="B283" t="s">
        <v>188</v>
      </c>
      <c r="C283">
        <v>3079106.8</v>
      </c>
      <c r="D283">
        <v>2</v>
      </c>
      <c r="E283">
        <v>2158.9940000000001</v>
      </c>
      <c r="F283" t="s">
        <v>5</v>
      </c>
      <c r="G283" t="s">
        <v>20</v>
      </c>
      <c r="H283">
        <v>1.1200000000000001</v>
      </c>
      <c r="I283">
        <v>1116.67</v>
      </c>
      <c r="J283">
        <f>Tabela24[[#This Row],[ICMS]]*Tabela24[[#This Row],[Valor da Carga]]</f>
        <v>1250.6704000000002</v>
      </c>
      <c r="K283" t="str">
        <f>Tabela24[[#This Row],[Estado Silo]]&amp;Tabela24[[#This Row],[Estado Porto]]</f>
        <v>MTPR</v>
      </c>
    </row>
    <row r="284" spans="1:11" x14ac:dyDescent="0.25">
      <c r="A284" t="s">
        <v>106</v>
      </c>
      <c r="B284" t="s">
        <v>188</v>
      </c>
      <c r="C284">
        <v>3079106.8</v>
      </c>
      <c r="D284">
        <v>2</v>
      </c>
      <c r="E284">
        <v>636.19500000000005</v>
      </c>
      <c r="F284" t="s">
        <v>20</v>
      </c>
      <c r="G284" t="s">
        <v>20</v>
      </c>
      <c r="H284">
        <v>1.18</v>
      </c>
      <c r="I284">
        <v>1116.67</v>
      </c>
      <c r="J284">
        <f>Tabela24[[#This Row],[ICMS]]*Tabela24[[#This Row],[Valor da Carga]]</f>
        <v>1317.6705999999999</v>
      </c>
      <c r="K284" t="str">
        <f>Tabela24[[#This Row],[Estado Silo]]&amp;Tabela24[[#This Row],[Estado Porto]]</f>
        <v>PRPR</v>
      </c>
    </row>
    <row r="285" spans="1:11" x14ac:dyDescent="0.25">
      <c r="A285" t="s">
        <v>107</v>
      </c>
      <c r="B285" t="s">
        <v>188</v>
      </c>
      <c r="C285">
        <v>3079106.8</v>
      </c>
      <c r="D285">
        <v>2</v>
      </c>
      <c r="E285">
        <v>641.67200000000003</v>
      </c>
      <c r="F285" t="s">
        <v>20</v>
      </c>
      <c r="G285" t="s">
        <v>20</v>
      </c>
      <c r="H285">
        <v>1.18</v>
      </c>
      <c r="I285">
        <v>1116.67</v>
      </c>
      <c r="J285">
        <f>Tabela24[[#This Row],[ICMS]]*Tabela24[[#This Row],[Valor da Carga]]</f>
        <v>1317.6705999999999</v>
      </c>
      <c r="K285" t="str">
        <f>Tabela24[[#This Row],[Estado Silo]]&amp;Tabela24[[#This Row],[Estado Porto]]</f>
        <v>PRPR</v>
      </c>
    </row>
    <row r="286" spans="1:11" x14ac:dyDescent="0.25">
      <c r="A286" t="s">
        <v>108</v>
      </c>
      <c r="B286" t="s">
        <v>188</v>
      </c>
      <c r="C286">
        <v>3079106.8</v>
      </c>
      <c r="D286">
        <v>2</v>
      </c>
      <c r="E286">
        <v>647.57900000000006</v>
      </c>
      <c r="F286" t="s">
        <v>20</v>
      </c>
      <c r="G286" t="s">
        <v>20</v>
      </c>
      <c r="H286">
        <v>1.18</v>
      </c>
      <c r="I286">
        <v>1116.67</v>
      </c>
      <c r="J286">
        <f>Tabela24[[#This Row],[ICMS]]*Tabela24[[#This Row],[Valor da Carga]]</f>
        <v>1317.6705999999999</v>
      </c>
      <c r="K286" t="str">
        <f>Tabela24[[#This Row],[Estado Silo]]&amp;Tabela24[[#This Row],[Estado Porto]]</f>
        <v>PRPR</v>
      </c>
    </row>
    <row r="287" spans="1:11" x14ac:dyDescent="0.25">
      <c r="A287" t="s">
        <v>100</v>
      </c>
      <c r="B287" t="s">
        <v>188</v>
      </c>
      <c r="C287">
        <v>3079106.8</v>
      </c>
      <c r="D287">
        <v>2</v>
      </c>
      <c r="E287">
        <v>1045.5039999999999</v>
      </c>
      <c r="F287" t="s">
        <v>17</v>
      </c>
      <c r="G287" t="s">
        <v>20</v>
      </c>
      <c r="H287">
        <v>1.1200000000000001</v>
      </c>
      <c r="I287">
        <v>1116.67</v>
      </c>
      <c r="J287">
        <f>Tabela24[[#This Row],[ICMS]]*Tabela24[[#This Row],[Valor da Carga]]</f>
        <v>1250.6704000000002</v>
      </c>
      <c r="K287" t="str">
        <f>Tabela24[[#This Row],[Estado Silo]]&amp;Tabela24[[#This Row],[Estado Porto]]</f>
        <v>MGPR</v>
      </c>
    </row>
    <row r="288" spans="1:11" x14ac:dyDescent="0.25">
      <c r="A288" t="s">
        <v>101</v>
      </c>
      <c r="B288" t="s">
        <v>188</v>
      </c>
      <c r="C288">
        <v>3079106.8</v>
      </c>
      <c r="D288">
        <v>2</v>
      </c>
      <c r="E288">
        <v>1045.1099999999999</v>
      </c>
      <c r="F288" t="s">
        <v>17</v>
      </c>
      <c r="G288" t="s">
        <v>20</v>
      </c>
      <c r="H288">
        <v>1.1200000000000001</v>
      </c>
      <c r="I288">
        <v>1116.67</v>
      </c>
      <c r="J288">
        <f>Tabela24[[#This Row],[ICMS]]*Tabela24[[#This Row],[Valor da Carga]]</f>
        <v>1250.6704000000002</v>
      </c>
      <c r="K288" t="str">
        <f>Tabela24[[#This Row],[Estado Silo]]&amp;Tabela24[[#This Row],[Estado Porto]]</f>
        <v>MGPR</v>
      </c>
    </row>
    <row r="289" spans="1:11" x14ac:dyDescent="0.25">
      <c r="A289" t="s">
        <v>102</v>
      </c>
      <c r="B289" t="s">
        <v>188</v>
      </c>
      <c r="C289">
        <v>3079106.8</v>
      </c>
      <c r="D289">
        <v>2</v>
      </c>
      <c r="E289">
        <v>1044.3510000000001</v>
      </c>
      <c r="F289" t="s">
        <v>17</v>
      </c>
      <c r="G289" t="s">
        <v>20</v>
      </c>
      <c r="H289">
        <v>1.1200000000000001</v>
      </c>
      <c r="I289">
        <v>1116.67</v>
      </c>
      <c r="J289">
        <f>Tabela24[[#This Row],[ICMS]]*Tabela24[[#This Row],[Valor da Carga]]</f>
        <v>1250.6704000000002</v>
      </c>
      <c r="K289" t="str">
        <f>Tabela24[[#This Row],[Estado Silo]]&amp;Tabela24[[#This Row],[Estado Porto]]</f>
        <v>MGPR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BCC8-27CA-486A-A2B5-DCE7DD914F03}">
  <dimension ref="A1:D13"/>
  <sheetViews>
    <sheetView workbookViewId="0">
      <selection activeCell="D9" activeCellId="1" sqref="A1:A13 D1:D13"/>
    </sheetView>
  </sheetViews>
  <sheetFormatPr defaultRowHeight="15" x14ac:dyDescent="0.25"/>
  <cols>
    <col min="1" max="1" width="39.42578125" bestFit="1" customWidth="1"/>
    <col min="2" max="2" width="10.140625" customWidth="1"/>
    <col min="3" max="3" width="11.7109375" customWidth="1"/>
  </cols>
  <sheetData>
    <row r="1" spans="1:4" x14ac:dyDescent="0.25">
      <c r="A1" t="s">
        <v>2</v>
      </c>
      <c r="B1" t="s">
        <v>1</v>
      </c>
      <c r="C1" t="s">
        <v>3</v>
      </c>
      <c r="D1" t="s">
        <v>0</v>
      </c>
    </row>
    <row r="2" spans="1:4" x14ac:dyDescent="0.25">
      <c r="A2" t="s">
        <v>4</v>
      </c>
      <c r="B2">
        <v>-12.54</v>
      </c>
      <c r="C2">
        <v>-55.73</v>
      </c>
      <c r="D2" t="s">
        <v>5</v>
      </c>
    </row>
    <row r="3" spans="1:4" x14ac:dyDescent="0.25">
      <c r="A3" t="s">
        <v>6</v>
      </c>
      <c r="B3">
        <v>-13.03</v>
      </c>
      <c r="C3">
        <v>-55.25</v>
      </c>
      <c r="D3" t="s">
        <v>5</v>
      </c>
    </row>
    <row r="4" spans="1:4" x14ac:dyDescent="0.25">
      <c r="A4" t="s">
        <v>7</v>
      </c>
      <c r="B4">
        <v>-13.81</v>
      </c>
      <c r="C4">
        <v>-56.08</v>
      </c>
      <c r="D4" t="s">
        <v>5</v>
      </c>
    </row>
    <row r="5" spans="1:4" x14ac:dyDescent="0.25">
      <c r="A5" t="s">
        <v>8</v>
      </c>
      <c r="B5">
        <v>-13.65</v>
      </c>
      <c r="C5">
        <v>-57.89</v>
      </c>
      <c r="D5" t="s">
        <v>5</v>
      </c>
    </row>
    <row r="6" spans="1:4" x14ac:dyDescent="0.25">
      <c r="A6" t="s">
        <v>9</v>
      </c>
      <c r="B6">
        <v>-17.78</v>
      </c>
      <c r="C6">
        <v>-50.93</v>
      </c>
      <c r="D6" t="s">
        <v>11</v>
      </c>
    </row>
    <row r="7" spans="1:4" x14ac:dyDescent="0.25">
      <c r="A7" t="s">
        <v>10</v>
      </c>
      <c r="B7">
        <v>-17.89</v>
      </c>
      <c r="C7">
        <v>-51.72</v>
      </c>
      <c r="D7" t="s">
        <v>11</v>
      </c>
    </row>
    <row r="8" spans="1:4" x14ac:dyDescent="0.25">
      <c r="A8" t="s">
        <v>12</v>
      </c>
      <c r="B8">
        <v>-21.62</v>
      </c>
      <c r="C8">
        <v>-55.17</v>
      </c>
      <c r="D8" t="s">
        <v>14</v>
      </c>
    </row>
    <row r="9" spans="1:4" x14ac:dyDescent="0.25">
      <c r="A9" t="s">
        <v>13</v>
      </c>
      <c r="B9">
        <v>-22.23</v>
      </c>
      <c r="C9">
        <v>-54.82</v>
      </c>
      <c r="D9" t="s">
        <v>14</v>
      </c>
    </row>
    <row r="10" spans="1:4" x14ac:dyDescent="0.25">
      <c r="A10" t="s">
        <v>15</v>
      </c>
      <c r="B10">
        <v>-18.579999999999998</v>
      </c>
      <c r="C10">
        <v>-46.51</v>
      </c>
      <c r="D10" t="s">
        <v>17</v>
      </c>
    </row>
    <row r="11" spans="1:4" x14ac:dyDescent="0.25">
      <c r="A11" t="s">
        <v>16</v>
      </c>
      <c r="B11">
        <v>-18.920000000000002</v>
      </c>
      <c r="C11">
        <v>-48.28</v>
      </c>
      <c r="D11" t="s">
        <v>17</v>
      </c>
    </row>
    <row r="12" spans="1:4" x14ac:dyDescent="0.25">
      <c r="A12" t="s">
        <v>18</v>
      </c>
      <c r="B12">
        <v>-24.74</v>
      </c>
      <c r="C12">
        <v>-53.73</v>
      </c>
      <c r="D12" t="s">
        <v>20</v>
      </c>
    </row>
    <row r="13" spans="1:4" x14ac:dyDescent="0.25">
      <c r="A13" t="s">
        <v>19</v>
      </c>
      <c r="B13">
        <v>-24.96</v>
      </c>
      <c r="C13">
        <v>-53.46</v>
      </c>
      <c r="D13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0D0E-4649-4614-BBC0-0092EF2AEB9A}">
  <dimension ref="A1:G37"/>
  <sheetViews>
    <sheetView workbookViewId="0">
      <selection activeCell="D14" sqref="D14"/>
    </sheetView>
  </sheetViews>
  <sheetFormatPr defaultRowHeight="15" x14ac:dyDescent="0.25"/>
  <cols>
    <col min="1" max="1" width="39.42578125" bestFit="1" customWidth="1"/>
    <col min="2" max="2" width="16.5703125" bestFit="1" customWidth="1"/>
    <col min="3" max="3" width="15.42578125" customWidth="1"/>
    <col min="4" max="4" width="13.7109375" customWidth="1"/>
    <col min="6" max="6" width="19.85546875" bestFit="1" customWidth="1"/>
    <col min="7" max="7" width="23" bestFit="1" customWidth="1"/>
  </cols>
  <sheetData>
    <row r="1" spans="1:7" x14ac:dyDescent="0.25">
      <c r="A1" t="s">
        <v>21</v>
      </c>
      <c r="B1" t="s">
        <v>34</v>
      </c>
      <c r="C1" t="s">
        <v>22</v>
      </c>
      <c r="D1" t="s">
        <v>35</v>
      </c>
      <c r="E1" t="s">
        <v>0</v>
      </c>
      <c r="F1" t="s">
        <v>36</v>
      </c>
      <c r="G1" t="s">
        <v>142</v>
      </c>
    </row>
    <row r="2" spans="1:7" x14ac:dyDescent="0.25">
      <c r="A2" t="s">
        <v>73</v>
      </c>
      <c r="B2">
        <v>153860</v>
      </c>
      <c r="C2">
        <v>-14.317221999999999</v>
      </c>
      <c r="D2">
        <v>-57.956111</v>
      </c>
      <c r="E2" t="s">
        <v>5</v>
      </c>
      <c r="F2" t="str">
        <f>Tabela2[[#This Row],[Latitude Silo]]&amp;Tabela2[[#This Row],[Longitude Silo]]</f>
        <v>-14,317222-57,956111</v>
      </c>
      <c r="G2">
        <v>35.84301422778374</v>
      </c>
    </row>
    <row r="3" spans="1:7" x14ac:dyDescent="0.25">
      <c r="A3" t="s">
        <v>74</v>
      </c>
      <c r="B3">
        <v>108640</v>
      </c>
      <c r="C3">
        <v>-13.7864</v>
      </c>
      <c r="D3">
        <v>-57.844099999999997</v>
      </c>
      <c r="E3" t="s">
        <v>5</v>
      </c>
      <c r="F3" t="str">
        <f>Tabela2[[#This Row],[Latitude Silo]]&amp;Tabela2[[#This Row],[Longitude Silo]]</f>
        <v>-13,7864-57,8441</v>
      </c>
      <c r="G3">
        <v>31.915841616379815</v>
      </c>
    </row>
    <row r="4" spans="1:7" x14ac:dyDescent="0.25">
      <c r="A4" t="s">
        <v>75</v>
      </c>
      <c r="B4">
        <v>38760</v>
      </c>
      <c r="C4">
        <v>-14.31831</v>
      </c>
      <c r="D4">
        <v>-57.957206999999997</v>
      </c>
      <c r="E4" t="s">
        <v>5</v>
      </c>
      <c r="F4" t="str">
        <f>Tabela2[[#This Row],[Latitude Silo]]&amp;Tabela2[[#This Row],[Longitude Silo]]</f>
        <v>-14,31831-57,957207</v>
      </c>
      <c r="G4">
        <v>31.94451153923351</v>
      </c>
    </row>
    <row r="5" spans="1:7" x14ac:dyDescent="0.25">
      <c r="A5" t="s">
        <v>103</v>
      </c>
      <c r="B5">
        <v>126290</v>
      </c>
      <c r="C5">
        <v>-24.9941</v>
      </c>
      <c r="D5">
        <v>-53.316200000000002</v>
      </c>
      <c r="E5" t="s">
        <v>20</v>
      </c>
      <c r="F5" t="str">
        <f>Tabela2[[#This Row],[Latitude Silo]]&amp;Tabela2[[#This Row],[Longitude Silo]]</f>
        <v>-24,9941-53,3162</v>
      </c>
      <c r="G5">
        <v>30.622777730519388</v>
      </c>
    </row>
    <row r="6" spans="1:7" x14ac:dyDescent="0.25">
      <c r="A6" t="s">
        <v>104</v>
      </c>
      <c r="B6">
        <v>70760</v>
      </c>
      <c r="C6">
        <v>-24.992909999999998</v>
      </c>
      <c r="D6">
        <v>-53.325949999999999</v>
      </c>
      <c r="E6" t="s">
        <v>20</v>
      </c>
      <c r="F6" t="str">
        <f>Tabela2[[#This Row],[Latitude Silo]]&amp;Tabela2[[#This Row],[Longitude Silo]]</f>
        <v>-24,99291-53,32595</v>
      </c>
      <c r="G6">
        <v>34.359795978952889</v>
      </c>
    </row>
    <row r="7" spans="1:7" x14ac:dyDescent="0.25">
      <c r="A7" t="s">
        <v>105</v>
      </c>
      <c r="B7">
        <v>31800</v>
      </c>
      <c r="C7">
        <v>-24.984030000000001</v>
      </c>
      <c r="D7">
        <v>-53.468789999999998</v>
      </c>
      <c r="E7" t="s">
        <v>20</v>
      </c>
      <c r="F7" t="str">
        <f>Tabela2[[#This Row],[Latitude Silo]]&amp;Tabela2[[#This Row],[Longitude Silo]]</f>
        <v>-24,98403-53,46879</v>
      </c>
      <c r="G7">
        <v>35.338077134300306</v>
      </c>
    </row>
    <row r="8" spans="1:7" x14ac:dyDescent="0.25">
      <c r="A8" t="s">
        <v>91</v>
      </c>
      <c r="B8">
        <v>218780</v>
      </c>
      <c r="C8">
        <v>-22.368849999999998</v>
      </c>
      <c r="D8">
        <v>-54.801079999999999</v>
      </c>
      <c r="E8" t="s">
        <v>14</v>
      </c>
      <c r="F8" t="str">
        <f>Tabela2[[#This Row],[Latitude Silo]]&amp;Tabela2[[#This Row],[Longitude Silo]]</f>
        <v>-22,36885-54,80108</v>
      </c>
      <c r="G8">
        <v>34.988899847589131</v>
      </c>
    </row>
    <row r="9" spans="1:7" x14ac:dyDescent="0.25">
      <c r="A9" t="s">
        <v>92</v>
      </c>
      <c r="B9">
        <v>162740</v>
      </c>
      <c r="C9">
        <v>-22.220690000000001</v>
      </c>
      <c r="D9">
        <v>-54.718330000000002</v>
      </c>
      <c r="E9" t="s">
        <v>14</v>
      </c>
      <c r="F9" t="str">
        <f>Tabela2[[#This Row],[Latitude Silo]]&amp;Tabela2[[#This Row],[Longitude Silo]]</f>
        <v>-22,22069-54,71833</v>
      </c>
      <c r="G9">
        <v>32.756608705152061</v>
      </c>
    </row>
    <row r="10" spans="1:7" x14ac:dyDescent="0.25">
      <c r="A10" t="s">
        <v>93</v>
      </c>
      <c r="B10">
        <v>51900</v>
      </c>
      <c r="C10">
        <v>-22.20974</v>
      </c>
      <c r="D10">
        <v>-54.860210000000002</v>
      </c>
      <c r="E10" t="s">
        <v>14</v>
      </c>
      <c r="F10" t="str">
        <f>Tabela2[[#This Row],[Latitude Silo]]&amp;Tabela2[[#This Row],[Longitude Silo]]</f>
        <v>-22,20974-54,86021</v>
      </c>
      <c r="G10">
        <v>35.928248748177076</v>
      </c>
    </row>
    <row r="11" spans="1:7" x14ac:dyDescent="0.25">
      <c r="A11" t="s">
        <v>85</v>
      </c>
      <c r="B11">
        <v>141860</v>
      </c>
      <c r="C11">
        <v>-17.908609999999999</v>
      </c>
      <c r="D11">
        <v>-51.682360000000003</v>
      </c>
      <c r="E11" t="s">
        <v>11</v>
      </c>
      <c r="F11" t="str">
        <f>Tabela2[[#This Row],[Latitude Silo]]&amp;Tabela2[[#This Row],[Longitude Silo]]</f>
        <v>-17,90861-51,68236</v>
      </c>
      <c r="G11">
        <v>34.340596692602517</v>
      </c>
    </row>
    <row r="12" spans="1:7" x14ac:dyDescent="0.25">
      <c r="A12" t="s">
        <v>86</v>
      </c>
      <c r="B12">
        <v>97580</v>
      </c>
      <c r="C12">
        <v>-17.906980000000001</v>
      </c>
      <c r="D12">
        <v>-51.678089999999997</v>
      </c>
      <c r="E12" t="s">
        <v>11</v>
      </c>
      <c r="F12" t="str">
        <f>Tabela2[[#This Row],[Latitude Silo]]&amp;Tabela2[[#This Row],[Longitude Silo]]</f>
        <v>-17,90698-51,67809</v>
      </c>
      <c r="G12">
        <v>30.64617133085406</v>
      </c>
    </row>
    <row r="13" spans="1:7" x14ac:dyDescent="0.25">
      <c r="A13" t="s">
        <v>87</v>
      </c>
      <c r="B13">
        <v>43970</v>
      </c>
      <c r="C13">
        <v>-17.89123</v>
      </c>
      <c r="D13">
        <v>-51.660429999999998</v>
      </c>
      <c r="E13" t="s">
        <v>11</v>
      </c>
      <c r="F13" t="str">
        <f>Tabela2[[#This Row],[Latitude Silo]]&amp;Tabela2[[#This Row],[Longitude Silo]]</f>
        <v>-17,89123-51,66043</v>
      </c>
      <c r="G13">
        <v>32.160734921405229</v>
      </c>
    </row>
    <row r="14" spans="1:7" x14ac:dyDescent="0.25">
      <c r="A14" t="s">
        <v>94</v>
      </c>
      <c r="B14">
        <v>214910</v>
      </c>
      <c r="C14">
        <v>-21.77366</v>
      </c>
      <c r="D14">
        <v>-54.958689999999997</v>
      </c>
      <c r="E14" t="s">
        <v>14</v>
      </c>
      <c r="F14" t="str">
        <f>Tabela2[[#This Row],[Latitude Silo]]&amp;Tabela2[[#This Row],[Longitude Silo]]</f>
        <v>-21,77366-54,95869</v>
      </c>
      <c r="G14">
        <v>30.7986768334282</v>
      </c>
    </row>
    <row r="15" spans="1:7" x14ac:dyDescent="0.25">
      <c r="A15" t="s">
        <v>95</v>
      </c>
      <c r="B15">
        <v>100520</v>
      </c>
      <c r="C15">
        <v>-21.618272999999999</v>
      </c>
      <c r="D15">
        <v>-55.448493999999997</v>
      </c>
      <c r="E15" t="s">
        <v>14</v>
      </c>
      <c r="F15" t="str">
        <f>Tabela2[[#This Row],[Latitude Silo]]&amp;Tabela2[[#This Row],[Longitude Silo]]</f>
        <v>-21,618273-55,448494</v>
      </c>
      <c r="G15">
        <v>30.09930064218824</v>
      </c>
    </row>
    <row r="16" spans="1:7" x14ac:dyDescent="0.25">
      <c r="A16" t="s">
        <v>96</v>
      </c>
      <c r="B16">
        <v>55700</v>
      </c>
      <c r="C16">
        <v>-21.611305999999999</v>
      </c>
      <c r="D16">
        <v>-55.178969000000002</v>
      </c>
      <c r="E16" t="s">
        <v>14</v>
      </c>
      <c r="F16" t="str">
        <f>Tabela2[[#This Row],[Latitude Silo]]&amp;Tabela2[[#This Row],[Longitude Silo]]</f>
        <v>-21,611306-55,178969</v>
      </c>
      <c r="G16">
        <v>34.62576353080393</v>
      </c>
    </row>
    <row r="17" spans="1:7" x14ac:dyDescent="0.25">
      <c r="A17" t="s">
        <v>76</v>
      </c>
      <c r="B17">
        <v>208070</v>
      </c>
      <c r="C17">
        <v>-13.77923</v>
      </c>
      <c r="D17">
        <v>-56.053100000000001</v>
      </c>
      <c r="E17" t="s">
        <v>5</v>
      </c>
      <c r="F17" t="str">
        <f>Tabela2[[#This Row],[Latitude Silo]]&amp;Tabela2[[#This Row],[Longitude Silo]]</f>
        <v>-13,77923-56,0531</v>
      </c>
      <c r="G17">
        <v>30.538223192497199</v>
      </c>
    </row>
    <row r="18" spans="1:7" x14ac:dyDescent="0.25">
      <c r="A18" t="s">
        <v>77</v>
      </c>
      <c r="B18">
        <v>115020</v>
      </c>
      <c r="C18">
        <v>-13.73663</v>
      </c>
      <c r="D18">
        <v>-56.052120000000002</v>
      </c>
      <c r="E18" t="s">
        <v>5</v>
      </c>
      <c r="F18" t="str">
        <f>Tabela2[[#This Row],[Latitude Silo]]&amp;Tabela2[[#This Row],[Longitude Silo]]</f>
        <v>-13,73663-56,05212</v>
      </c>
      <c r="G18">
        <v>34.943540114550984</v>
      </c>
    </row>
    <row r="19" spans="1:7" x14ac:dyDescent="0.25">
      <c r="A19" t="s">
        <v>78</v>
      </c>
      <c r="B19">
        <v>60000</v>
      </c>
      <c r="C19">
        <v>-13.53487</v>
      </c>
      <c r="D19">
        <v>-55.847610000000003</v>
      </c>
      <c r="E19" t="s">
        <v>5</v>
      </c>
      <c r="F19" t="str">
        <f>Tabela2[[#This Row],[Latitude Silo]]&amp;Tabela2[[#This Row],[Longitude Silo]]</f>
        <v>-13,53487-55,84761</v>
      </c>
      <c r="G19">
        <v>32.816609412848507</v>
      </c>
    </row>
    <row r="20" spans="1:7" x14ac:dyDescent="0.25">
      <c r="A20" t="s">
        <v>79</v>
      </c>
      <c r="B20">
        <v>260000</v>
      </c>
      <c r="C20">
        <v>-13.038539999999999</v>
      </c>
      <c r="D20">
        <v>-55.297849999999997</v>
      </c>
      <c r="E20" t="s">
        <v>5</v>
      </c>
      <c r="F20" t="str">
        <f>Tabela2[[#This Row],[Latitude Silo]]&amp;Tabela2[[#This Row],[Longitude Silo]]</f>
        <v>-13,03854-55,29785</v>
      </c>
      <c r="G20">
        <v>31.304759398086091</v>
      </c>
    </row>
    <row r="21" spans="1:7" x14ac:dyDescent="0.25">
      <c r="A21" t="s">
        <v>80</v>
      </c>
      <c r="B21">
        <v>95890</v>
      </c>
      <c r="C21">
        <v>-13.608549999999999</v>
      </c>
      <c r="D21">
        <v>-54.80903</v>
      </c>
      <c r="E21" t="s">
        <v>5</v>
      </c>
      <c r="F21" t="str">
        <f>Tabela2[[#This Row],[Latitude Silo]]&amp;Tabela2[[#This Row],[Longitude Silo]]</f>
        <v>-13,60855-54,80903</v>
      </c>
      <c r="G21">
        <v>34.982155937539105</v>
      </c>
    </row>
    <row r="22" spans="1:7" x14ac:dyDescent="0.25">
      <c r="A22" t="s">
        <v>81</v>
      </c>
      <c r="B22">
        <v>59120</v>
      </c>
      <c r="C22">
        <v>-12.7453</v>
      </c>
      <c r="D22">
        <v>-54.437899999999999</v>
      </c>
      <c r="E22" t="s">
        <v>5</v>
      </c>
      <c r="F22" t="str">
        <f>Tabela2[[#This Row],[Latitude Silo]]&amp;Tabela2[[#This Row],[Longitude Silo]]</f>
        <v>-12,7453-54,4379</v>
      </c>
      <c r="G22">
        <v>30.947603892271914</v>
      </c>
    </row>
    <row r="23" spans="1:7" x14ac:dyDescent="0.25">
      <c r="A23" t="s">
        <v>97</v>
      </c>
      <c r="B23">
        <v>40470</v>
      </c>
      <c r="C23">
        <v>-18.673169999999999</v>
      </c>
      <c r="D23">
        <v>-46.544269999999997</v>
      </c>
      <c r="E23" t="s">
        <v>17</v>
      </c>
      <c r="F23" t="str">
        <f>Tabela2[[#This Row],[Latitude Silo]]&amp;Tabela2[[#This Row],[Longitude Silo]]</f>
        <v>-18,67317-46,54427</v>
      </c>
      <c r="G23">
        <v>32.253407250863717</v>
      </c>
    </row>
    <row r="24" spans="1:7" x14ac:dyDescent="0.25">
      <c r="A24" t="s">
        <v>98</v>
      </c>
      <c r="B24">
        <v>33080</v>
      </c>
      <c r="C24">
        <v>-18.736599999999999</v>
      </c>
      <c r="D24">
        <v>-46.668700000000001</v>
      </c>
      <c r="E24" t="s">
        <v>17</v>
      </c>
      <c r="F24" t="str">
        <f>Tabela2[[#This Row],[Latitude Silo]]&amp;Tabela2[[#This Row],[Longitude Silo]]</f>
        <v>-18,7366-46,6687</v>
      </c>
      <c r="G24">
        <v>34.076930252923177</v>
      </c>
    </row>
    <row r="25" spans="1:7" x14ac:dyDescent="0.25">
      <c r="A25" t="s">
        <v>99</v>
      </c>
      <c r="B25">
        <v>27344</v>
      </c>
      <c r="C25">
        <v>-18.628119999999999</v>
      </c>
      <c r="D25">
        <v>-46.31335</v>
      </c>
      <c r="E25" t="s">
        <v>17</v>
      </c>
      <c r="F25" t="str">
        <f>Tabela2[[#This Row],[Latitude Silo]]&amp;Tabela2[[#This Row],[Longitude Silo]]</f>
        <v>-18,62812-46,31335</v>
      </c>
      <c r="G25">
        <v>30.78246974632885</v>
      </c>
    </row>
    <row r="26" spans="1:7" x14ac:dyDescent="0.25">
      <c r="A26" t="s">
        <v>88</v>
      </c>
      <c r="B26">
        <v>120450</v>
      </c>
      <c r="C26">
        <v>-17.819027999999999</v>
      </c>
      <c r="D26">
        <v>-50.958610999999998</v>
      </c>
      <c r="E26" t="s">
        <v>11</v>
      </c>
      <c r="F26" t="str">
        <f>Tabela2[[#This Row],[Latitude Silo]]&amp;Tabela2[[#This Row],[Longitude Silo]]</f>
        <v>-17,819028-50,958611</v>
      </c>
      <c r="G26">
        <v>31.355755177870758</v>
      </c>
    </row>
    <row r="27" spans="1:7" x14ac:dyDescent="0.25">
      <c r="A27" t="s">
        <v>89</v>
      </c>
      <c r="B27">
        <v>115790</v>
      </c>
      <c r="C27">
        <v>-17.823459</v>
      </c>
      <c r="D27">
        <v>-50.962704000000002</v>
      </c>
      <c r="E27" t="s">
        <v>11</v>
      </c>
      <c r="F27" t="str">
        <f>Tabela2[[#This Row],[Latitude Silo]]&amp;Tabela2[[#This Row],[Longitude Silo]]</f>
        <v>-17,823459-50,962704</v>
      </c>
      <c r="G27">
        <v>34.180741872892852</v>
      </c>
    </row>
    <row r="28" spans="1:7" x14ac:dyDescent="0.25">
      <c r="A28" t="s">
        <v>90</v>
      </c>
      <c r="B28">
        <v>63610</v>
      </c>
      <c r="C28">
        <v>-17.246459999999999</v>
      </c>
      <c r="D28">
        <v>-51.000549999999997</v>
      </c>
      <c r="E28" t="s">
        <v>11</v>
      </c>
      <c r="F28" t="str">
        <f>Tabela2[[#This Row],[Latitude Silo]]&amp;Tabela2[[#This Row],[Longitude Silo]]</f>
        <v>-17,24646-51,00055</v>
      </c>
      <c r="G28">
        <v>31.018395993616775</v>
      </c>
    </row>
    <row r="29" spans="1:7" x14ac:dyDescent="0.25">
      <c r="A29" t="s">
        <v>82</v>
      </c>
      <c r="B29">
        <v>198640</v>
      </c>
      <c r="C29">
        <v>-12.32408</v>
      </c>
      <c r="D29">
        <v>-55.583390000000001</v>
      </c>
      <c r="E29" t="s">
        <v>5</v>
      </c>
      <c r="F29" t="str">
        <f>Tabela2[[#This Row],[Latitude Silo]]&amp;Tabela2[[#This Row],[Longitude Silo]]</f>
        <v>-12,32408-55,58339</v>
      </c>
      <c r="G29">
        <v>32.417839768265218</v>
      </c>
    </row>
    <row r="30" spans="1:7" x14ac:dyDescent="0.25">
      <c r="A30" t="s">
        <v>83</v>
      </c>
      <c r="B30">
        <v>122754</v>
      </c>
      <c r="C30">
        <v>-12.556616</v>
      </c>
      <c r="D30">
        <v>-55.715366000000003</v>
      </c>
      <c r="E30" t="s">
        <v>5</v>
      </c>
      <c r="F30" t="str">
        <f>Tabela2[[#This Row],[Latitude Silo]]&amp;Tabela2[[#This Row],[Longitude Silo]]</f>
        <v>-12,556616-55,715366</v>
      </c>
      <c r="G30">
        <v>31.203841452592911</v>
      </c>
    </row>
    <row r="31" spans="1:7" x14ac:dyDescent="0.25">
      <c r="A31" t="s">
        <v>84</v>
      </c>
      <c r="B31">
        <v>73420</v>
      </c>
      <c r="C31">
        <v>-12.313000000000001</v>
      </c>
      <c r="D31">
        <v>-55.584850000000003</v>
      </c>
      <c r="E31" t="s">
        <v>5</v>
      </c>
      <c r="F31" t="str">
        <f>Tabela2[[#This Row],[Latitude Silo]]&amp;Tabela2[[#This Row],[Longitude Silo]]</f>
        <v>-12,313-55,58485</v>
      </c>
      <c r="G31">
        <v>32.473278677418271</v>
      </c>
    </row>
    <row r="32" spans="1:7" x14ac:dyDescent="0.25">
      <c r="A32" t="s">
        <v>106</v>
      </c>
      <c r="B32">
        <v>54000</v>
      </c>
      <c r="C32">
        <v>-24.75216</v>
      </c>
      <c r="D32">
        <v>-53.73292</v>
      </c>
      <c r="E32" t="s">
        <v>20</v>
      </c>
      <c r="F32" t="str">
        <f>Tabela2[[#This Row],[Latitude Silo]]&amp;Tabela2[[#This Row],[Longitude Silo]]</f>
        <v>-24,75216-53,73292</v>
      </c>
      <c r="G32">
        <v>30.366185661183398</v>
      </c>
    </row>
    <row r="33" spans="1:7" x14ac:dyDescent="0.25">
      <c r="A33" t="s">
        <v>107</v>
      </c>
      <c r="B33">
        <v>51170</v>
      </c>
      <c r="C33">
        <v>-24.725940000000001</v>
      </c>
      <c r="D33">
        <v>-53.684019999999997</v>
      </c>
      <c r="E33" t="s">
        <v>20</v>
      </c>
      <c r="F33" t="str">
        <f>Tabela2[[#This Row],[Latitude Silo]]&amp;Tabela2[[#This Row],[Longitude Silo]]</f>
        <v>-24,72594-53,68402</v>
      </c>
      <c r="G33">
        <v>32.990967730978007</v>
      </c>
    </row>
    <row r="34" spans="1:7" x14ac:dyDescent="0.25">
      <c r="A34" t="s">
        <v>108</v>
      </c>
      <c r="B34">
        <v>47700</v>
      </c>
      <c r="C34">
        <v>-24.67643</v>
      </c>
      <c r="D34">
        <v>-53.798819999999999</v>
      </c>
      <c r="E34" t="s">
        <v>20</v>
      </c>
      <c r="F34" t="str">
        <f>Tabela2[[#This Row],[Latitude Silo]]&amp;Tabela2[[#This Row],[Longitude Silo]]</f>
        <v>-24,67643-53,79882</v>
      </c>
      <c r="G34">
        <v>31.496263888798978</v>
      </c>
    </row>
    <row r="35" spans="1:7" x14ac:dyDescent="0.25">
      <c r="A35" t="s">
        <v>100</v>
      </c>
      <c r="B35">
        <v>231360</v>
      </c>
      <c r="C35">
        <v>-18.841950000000001</v>
      </c>
      <c r="D35">
        <v>-48.289589999999997</v>
      </c>
      <c r="E35" t="s">
        <v>17</v>
      </c>
      <c r="F35" t="str">
        <f>Tabela2[[#This Row],[Latitude Silo]]&amp;Tabela2[[#This Row],[Longitude Silo]]</f>
        <v>-18,84195-48,28959</v>
      </c>
      <c r="G35">
        <v>31.744088060529357</v>
      </c>
    </row>
    <row r="36" spans="1:7" x14ac:dyDescent="0.25">
      <c r="A36" t="s">
        <v>101</v>
      </c>
      <c r="B36">
        <v>125280</v>
      </c>
      <c r="C36">
        <v>-18.84451</v>
      </c>
      <c r="D36">
        <v>-48.287599999999998</v>
      </c>
      <c r="E36" t="s">
        <v>17</v>
      </c>
      <c r="F36" t="str">
        <f>Tabela2[[#This Row],[Latitude Silo]]&amp;Tabela2[[#This Row],[Longitude Silo]]</f>
        <v>-18,84451-48,2876</v>
      </c>
      <c r="G36">
        <v>32.952024973893323</v>
      </c>
    </row>
    <row r="37" spans="1:7" x14ac:dyDescent="0.25">
      <c r="A37" t="s">
        <v>102</v>
      </c>
      <c r="B37">
        <v>74870</v>
      </c>
      <c r="C37">
        <v>-18.849430000000002</v>
      </c>
      <c r="D37">
        <v>-48.283250000000002</v>
      </c>
      <c r="E37" t="s">
        <v>17</v>
      </c>
      <c r="F37" t="str">
        <f>Tabela2[[#This Row],[Latitude Silo]]&amp;Tabela2[[#This Row],[Longitude Silo]]</f>
        <v>-18,84943-48,28325</v>
      </c>
      <c r="G37">
        <v>32.142758821728535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00C1-913A-4726-853D-5639E8788754}">
  <dimension ref="A1:K49"/>
  <sheetViews>
    <sheetView workbookViewId="0">
      <selection activeCell="J3" sqref="J3"/>
    </sheetView>
  </sheetViews>
  <sheetFormatPr defaultRowHeight="15" x14ac:dyDescent="0.25"/>
  <cols>
    <col min="1" max="1" width="39.42578125" bestFit="1" customWidth="1"/>
    <col min="3" max="3" width="25" bestFit="1" customWidth="1"/>
    <col min="5" max="5" width="23" customWidth="1"/>
    <col min="6" max="6" width="16.85546875" bestFit="1" customWidth="1"/>
    <col min="7" max="7" width="14.7109375" bestFit="1" customWidth="1"/>
  </cols>
  <sheetData>
    <row r="1" spans="1:11" x14ac:dyDescent="0.25">
      <c r="A1" t="s">
        <v>2</v>
      </c>
      <c r="B1" t="s">
        <v>0</v>
      </c>
      <c r="C1" t="s">
        <v>127</v>
      </c>
      <c r="D1" t="s">
        <v>146</v>
      </c>
      <c r="E1" t="s">
        <v>128</v>
      </c>
      <c r="F1" t="s">
        <v>123</v>
      </c>
      <c r="G1" t="s">
        <v>126</v>
      </c>
      <c r="H1" t="s">
        <v>144</v>
      </c>
      <c r="I1" t="s">
        <v>145</v>
      </c>
      <c r="J1" t="s">
        <v>36</v>
      </c>
      <c r="K1" t="s">
        <v>172</v>
      </c>
    </row>
    <row r="2" spans="1:11" x14ac:dyDescent="0.25">
      <c r="A2" t="s">
        <v>42</v>
      </c>
      <c r="B2" t="s">
        <v>11</v>
      </c>
      <c r="C2">
        <v>692694</v>
      </c>
      <c r="D2">
        <v>3691.82</v>
      </c>
      <c r="E2">
        <v>6.5380000000000003</v>
      </c>
      <c r="F2">
        <v>2</v>
      </c>
      <c r="G2" t="s">
        <v>110</v>
      </c>
      <c r="H2">
        <v>35.84301422778374</v>
      </c>
      <c r="I2" t="str">
        <f>Tabela9[[#This Row],[Estado]]&amp;Tabela9[[#This Row],[Safra Relativa]]</f>
        <v>GOSafra Principal</v>
      </c>
      <c r="J2" t="str">
        <f>Tabela9[[#This Row],[Localidade]]&amp;Tabela9[[#This Row],[Periodo Relativo]]</f>
        <v>RIO VERDE-GO2</v>
      </c>
      <c r="K2" t="str">
        <f>Tabela9[[#This Row],[Localidade]]&amp;Tabela9[[#This Row],[Periodo Relativo]]&amp;Tabela9[[#This Row],[Safra Relativa]]</f>
        <v>RIO VERDE-GO2Safra Principal</v>
      </c>
    </row>
    <row r="3" spans="1:11" x14ac:dyDescent="0.25">
      <c r="A3" t="s">
        <v>43</v>
      </c>
      <c r="B3" t="s">
        <v>11</v>
      </c>
      <c r="C3">
        <v>692694</v>
      </c>
      <c r="D3">
        <v>3691.82</v>
      </c>
      <c r="E3">
        <v>6.5380000000000003</v>
      </c>
      <c r="F3">
        <v>2</v>
      </c>
      <c r="G3" t="s">
        <v>110</v>
      </c>
      <c r="H3">
        <v>35.84301422778374</v>
      </c>
      <c r="I3" t="str">
        <f>Tabela9[[#This Row],[Estado]]&amp;Tabela9[[#This Row],[Safra Relativa]]</f>
        <v>GOSafra Principal</v>
      </c>
      <c r="J3" t="str">
        <f>Tabela9[[#This Row],[Localidade]]&amp;Tabela9[[#This Row],[Periodo Relativo]]</f>
        <v>JATAÍ-GO2</v>
      </c>
      <c r="K3" t="str">
        <f>Tabela9[[#This Row],[Localidade]]&amp;Tabela9[[#This Row],[Periodo Relativo]]&amp;Tabela9[[#This Row],[Safra Relativa]]</f>
        <v>JATAÍ-GO2Safra Principal</v>
      </c>
    </row>
    <row r="4" spans="1:11" x14ac:dyDescent="0.25">
      <c r="A4" t="s">
        <v>42</v>
      </c>
      <c r="B4" t="s">
        <v>11</v>
      </c>
      <c r="C4">
        <v>63325</v>
      </c>
      <c r="D4">
        <v>6682.6891649999998</v>
      </c>
      <c r="E4">
        <v>9.6760000000000002</v>
      </c>
      <c r="F4">
        <v>2</v>
      </c>
      <c r="G4" t="s">
        <v>125</v>
      </c>
      <c r="H4">
        <v>35.84301422778374</v>
      </c>
      <c r="I4" t="str">
        <f>Tabela9[[#This Row],[Estado]]&amp;Tabela9[[#This Row],[Safra Relativa]]</f>
        <v>GOSafra Secundaria</v>
      </c>
      <c r="J4" t="str">
        <f>Tabela9[[#This Row],[Localidade]]&amp;Tabela9[[#This Row],[Periodo Relativo]]</f>
        <v>RIO VERDE-GO2</v>
      </c>
      <c r="K4" t="str">
        <f>Tabela9[[#This Row],[Localidade]]&amp;Tabela9[[#This Row],[Periodo Relativo]]&amp;Tabela9[[#This Row],[Safra Relativa]]</f>
        <v>RIO VERDE-GO2Safra Secundaria</v>
      </c>
    </row>
    <row r="5" spans="1:11" x14ac:dyDescent="0.25">
      <c r="A5" t="s">
        <v>43</v>
      </c>
      <c r="B5" t="s">
        <v>11</v>
      </c>
      <c r="C5">
        <v>63325</v>
      </c>
      <c r="D5">
        <v>6682.6891649999998</v>
      </c>
      <c r="E5">
        <v>9.6760000000000002</v>
      </c>
      <c r="F5">
        <v>2</v>
      </c>
      <c r="G5" t="s">
        <v>125</v>
      </c>
      <c r="H5">
        <v>35.84301422778374</v>
      </c>
      <c r="I5" t="str">
        <f>Tabela9[[#This Row],[Estado]]&amp;Tabela9[[#This Row],[Safra Relativa]]</f>
        <v>GOSafra Secundaria</v>
      </c>
      <c r="J5" t="str">
        <f>Tabela9[[#This Row],[Localidade]]&amp;Tabela9[[#This Row],[Periodo Relativo]]</f>
        <v>JATAÍ-GO2</v>
      </c>
      <c r="K5" t="str">
        <f>Tabela9[[#This Row],[Localidade]]&amp;Tabela9[[#This Row],[Periodo Relativo]]&amp;Tabela9[[#This Row],[Safra Relativa]]</f>
        <v>JATAÍ-GO2Safra Secundaria</v>
      </c>
    </row>
    <row r="6" spans="1:11" x14ac:dyDescent="0.25">
      <c r="A6" t="s">
        <v>42</v>
      </c>
      <c r="B6" t="s">
        <v>11</v>
      </c>
      <c r="C6">
        <v>796200</v>
      </c>
      <c r="D6">
        <v>3356.2</v>
      </c>
      <c r="E6">
        <v>6.2290000000000001</v>
      </c>
      <c r="F6">
        <v>1</v>
      </c>
      <c r="G6" t="s">
        <v>110</v>
      </c>
      <c r="H6">
        <v>35.84301422778374</v>
      </c>
      <c r="I6" t="str">
        <f>Tabela9[[#This Row],[Estado]]&amp;Tabela9[[#This Row],[Safra Relativa]]</f>
        <v>GOSafra Principal</v>
      </c>
      <c r="J6" t="str">
        <f>Tabela9[[#This Row],[Localidade]]&amp;Tabela9[[#This Row],[Periodo Relativo]]</f>
        <v>RIO VERDE-GO1</v>
      </c>
      <c r="K6" t="str">
        <f>Tabela9[[#This Row],[Localidade]]&amp;Tabela9[[#This Row],[Periodo Relativo]]&amp;Tabela9[[#This Row],[Safra Relativa]]</f>
        <v>RIO VERDE-GO1Safra Principal</v>
      </c>
    </row>
    <row r="7" spans="1:11" x14ac:dyDescent="0.25">
      <c r="A7" t="s">
        <v>43</v>
      </c>
      <c r="B7" t="s">
        <v>11</v>
      </c>
      <c r="C7">
        <v>796200</v>
      </c>
      <c r="D7">
        <v>3356.2</v>
      </c>
      <c r="E7">
        <v>6.2290000000000001</v>
      </c>
      <c r="F7">
        <v>1</v>
      </c>
      <c r="G7" t="s">
        <v>110</v>
      </c>
      <c r="H7">
        <v>35.84301422778374</v>
      </c>
      <c r="I7" t="str">
        <f>Tabela9[[#This Row],[Estado]]&amp;Tabela9[[#This Row],[Safra Relativa]]</f>
        <v>GOSafra Principal</v>
      </c>
      <c r="J7" t="str">
        <f>Tabela9[[#This Row],[Localidade]]&amp;Tabela9[[#This Row],[Periodo Relativo]]</f>
        <v>JATAÍ-GO1</v>
      </c>
      <c r="K7" t="str">
        <f>Tabela9[[#This Row],[Localidade]]&amp;Tabela9[[#This Row],[Periodo Relativo]]&amp;Tabela9[[#This Row],[Safra Relativa]]</f>
        <v>JATAÍ-GO1Safra Principal</v>
      </c>
    </row>
    <row r="8" spans="1:11" x14ac:dyDescent="0.25">
      <c r="A8" t="s">
        <v>42</v>
      </c>
      <c r="B8" t="s">
        <v>11</v>
      </c>
      <c r="C8">
        <v>74500</v>
      </c>
      <c r="D8">
        <v>6017.73</v>
      </c>
      <c r="E8">
        <v>9.5060000000000002</v>
      </c>
      <c r="F8">
        <v>1</v>
      </c>
      <c r="G8" t="s">
        <v>125</v>
      </c>
      <c r="H8">
        <v>35.84301422778374</v>
      </c>
      <c r="I8" t="str">
        <f>Tabela9[[#This Row],[Estado]]&amp;Tabela9[[#This Row],[Safra Relativa]]</f>
        <v>GOSafra Secundaria</v>
      </c>
      <c r="J8" t="str">
        <f>Tabela9[[#This Row],[Localidade]]&amp;Tabela9[[#This Row],[Periodo Relativo]]</f>
        <v>RIO VERDE-GO1</v>
      </c>
      <c r="K8" t="str">
        <f>Tabela9[[#This Row],[Localidade]]&amp;Tabela9[[#This Row],[Periodo Relativo]]&amp;Tabela9[[#This Row],[Safra Relativa]]</f>
        <v>RIO VERDE-GO1Safra Secundaria</v>
      </c>
    </row>
    <row r="9" spans="1:11" x14ac:dyDescent="0.25">
      <c r="A9" t="s">
        <v>43</v>
      </c>
      <c r="B9" t="s">
        <v>11</v>
      </c>
      <c r="C9">
        <v>74500</v>
      </c>
      <c r="D9">
        <v>6017.73</v>
      </c>
      <c r="E9">
        <v>9.5060000000000002</v>
      </c>
      <c r="F9">
        <v>1</v>
      </c>
      <c r="G9" t="s">
        <v>125</v>
      </c>
      <c r="H9">
        <v>35.84301422778374</v>
      </c>
      <c r="I9" t="str">
        <f>Tabela9[[#This Row],[Estado]]&amp;Tabela9[[#This Row],[Safra Relativa]]</f>
        <v>GOSafra Secundaria</v>
      </c>
      <c r="J9" t="str">
        <f>Tabela9[[#This Row],[Localidade]]&amp;Tabela9[[#This Row],[Periodo Relativo]]</f>
        <v>JATAÍ-GO1</v>
      </c>
      <c r="K9" t="str">
        <f>Tabela9[[#This Row],[Localidade]]&amp;Tabela9[[#This Row],[Periodo Relativo]]&amp;Tabela9[[#This Row],[Safra Relativa]]</f>
        <v>JATAÍ-GO1Safra Secundaria</v>
      </c>
    </row>
    <row r="10" spans="1:11" x14ac:dyDescent="0.25">
      <c r="A10" t="s">
        <v>46</v>
      </c>
      <c r="B10" t="s">
        <v>17</v>
      </c>
      <c r="C10">
        <v>199752</v>
      </c>
      <c r="D10">
        <v>6140.4089999999997</v>
      </c>
      <c r="E10">
        <v>5.3970000000000002</v>
      </c>
      <c r="F10">
        <v>2</v>
      </c>
      <c r="G10" t="s">
        <v>110</v>
      </c>
      <c r="H10">
        <v>31.915841616379815</v>
      </c>
      <c r="I10" t="str">
        <f>Tabela9[[#This Row],[Estado]]&amp;Tabela9[[#This Row],[Safra Relativa]]</f>
        <v>MGSafra Principal</v>
      </c>
      <c r="J10" t="str">
        <f>Tabela9[[#This Row],[Localidade]]&amp;Tabela9[[#This Row],[Periodo Relativo]]</f>
        <v>PATOS DE MINAS-MG2</v>
      </c>
      <c r="K10" t="str">
        <f>Tabela9[[#This Row],[Localidade]]&amp;Tabela9[[#This Row],[Periodo Relativo]]&amp;Tabela9[[#This Row],[Safra Relativa]]</f>
        <v>PATOS DE MINAS-MG2Safra Principal</v>
      </c>
    </row>
    <row r="11" spans="1:11" x14ac:dyDescent="0.25">
      <c r="A11" t="s">
        <v>47</v>
      </c>
      <c r="B11" t="s">
        <v>17</v>
      </c>
      <c r="C11">
        <v>199752</v>
      </c>
      <c r="D11">
        <v>6140.4089999999997</v>
      </c>
      <c r="E11">
        <v>5.3970000000000002</v>
      </c>
      <c r="F11">
        <v>2</v>
      </c>
      <c r="G11" t="s">
        <v>110</v>
      </c>
      <c r="H11">
        <v>31.915841616379815</v>
      </c>
      <c r="I11" t="str">
        <f>Tabela9[[#This Row],[Estado]]&amp;Tabela9[[#This Row],[Safra Relativa]]</f>
        <v>MGSafra Principal</v>
      </c>
      <c r="J11" t="str">
        <f>Tabela9[[#This Row],[Localidade]]&amp;Tabela9[[#This Row],[Periodo Relativo]]</f>
        <v>UBERLÂNDIA-MG2</v>
      </c>
      <c r="K11" t="str">
        <f>Tabela9[[#This Row],[Localidade]]&amp;Tabela9[[#This Row],[Periodo Relativo]]&amp;Tabela9[[#This Row],[Safra Relativa]]</f>
        <v>UBERLÂNDIA-MG2Safra Principal</v>
      </c>
    </row>
    <row r="12" spans="1:11" x14ac:dyDescent="0.25">
      <c r="A12" t="s">
        <v>46</v>
      </c>
      <c r="B12" t="s">
        <v>17</v>
      </c>
      <c r="C12">
        <v>290700</v>
      </c>
      <c r="D12">
        <v>3489.5241500000002</v>
      </c>
      <c r="E12">
        <v>6.2240000000000002</v>
      </c>
      <c r="F12">
        <v>2</v>
      </c>
      <c r="G12" t="s">
        <v>125</v>
      </c>
      <c r="H12">
        <v>31.915841616379815</v>
      </c>
      <c r="I12" t="str">
        <f>Tabela9[[#This Row],[Estado]]&amp;Tabela9[[#This Row],[Safra Relativa]]</f>
        <v>MGSafra Secundaria</v>
      </c>
      <c r="J12" t="str">
        <f>Tabela9[[#This Row],[Localidade]]&amp;Tabela9[[#This Row],[Periodo Relativo]]</f>
        <v>PATOS DE MINAS-MG2</v>
      </c>
      <c r="K12" t="str">
        <f>Tabela9[[#This Row],[Localidade]]&amp;Tabela9[[#This Row],[Periodo Relativo]]&amp;Tabela9[[#This Row],[Safra Relativa]]</f>
        <v>PATOS DE MINAS-MG2Safra Secundaria</v>
      </c>
    </row>
    <row r="13" spans="1:11" x14ac:dyDescent="0.25">
      <c r="A13" t="s">
        <v>47</v>
      </c>
      <c r="B13" t="s">
        <v>17</v>
      </c>
      <c r="C13">
        <v>290700</v>
      </c>
      <c r="D13">
        <v>3489.5241500000002</v>
      </c>
      <c r="E13">
        <v>6.2240000000000002</v>
      </c>
      <c r="F13">
        <v>2</v>
      </c>
      <c r="G13" t="s">
        <v>125</v>
      </c>
      <c r="H13">
        <v>31.915841616379815</v>
      </c>
      <c r="I13" t="str">
        <f>Tabela9[[#This Row],[Estado]]&amp;Tabela9[[#This Row],[Safra Relativa]]</f>
        <v>MGSafra Secundaria</v>
      </c>
      <c r="J13" t="str">
        <f>Tabela9[[#This Row],[Localidade]]&amp;Tabela9[[#This Row],[Periodo Relativo]]</f>
        <v>UBERLÂNDIA-MG2</v>
      </c>
      <c r="K13" t="str">
        <f>Tabela9[[#This Row],[Localidade]]&amp;Tabela9[[#This Row],[Periodo Relativo]]&amp;Tabela9[[#This Row],[Safra Relativa]]</f>
        <v>UBERLÂNDIA-MG2Safra Secundaria</v>
      </c>
    </row>
    <row r="14" spans="1:11" x14ac:dyDescent="0.25">
      <c r="A14" t="s">
        <v>46</v>
      </c>
      <c r="B14" t="s">
        <v>17</v>
      </c>
      <c r="C14">
        <v>229600</v>
      </c>
      <c r="D14">
        <v>5582.19</v>
      </c>
      <c r="E14">
        <v>4.8490000000000002</v>
      </c>
      <c r="F14">
        <v>1</v>
      </c>
      <c r="G14" t="s">
        <v>110</v>
      </c>
      <c r="H14">
        <v>31.915841616379815</v>
      </c>
      <c r="I14" t="str">
        <f>Tabela9[[#This Row],[Estado]]&amp;Tabela9[[#This Row],[Safra Relativa]]</f>
        <v>MGSafra Principal</v>
      </c>
      <c r="J14" t="str">
        <f>Tabela9[[#This Row],[Localidade]]&amp;Tabela9[[#This Row],[Periodo Relativo]]</f>
        <v>PATOS DE MINAS-MG1</v>
      </c>
      <c r="K14" t="str">
        <f>Tabela9[[#This Row],[Localidade]]&amp;Tabela9[[#This Row],[Periodo Relativo]]&amp;Tabela9[[#This Row],[Safra Relativa]]</f>
        <v>PATOS DE MINAS-MG1Safra Principal</v>
      </c>
    </row>
    <row r="15" spans="1:11" x14ac:dyDescent="0.25">
      <c r="A15" t="s">
        <v>47</v>
      </c>
      <c r="B15" t="s">
        <v>17</v>
      </c>
      <c r="C15">
        <v>229600</v>
      </c>
      <c r="D15">
        <v>5582.19</v>
      </c>
      <c r="E15">
        <v>4.8490000000000002</v>
      </c>
      <c r="F15">
        <v>1</v>
      </c>
      <c r="G15" t="s">
        <v>110</v>
      </c>
      <c r="H15">
        <v>31.915841616379815</v>
      </c>
      <c r="I15" t="str">
        <f>Tabela9[[#This Row],[Estado]]&amp;Tabela9[[#This Row],[Safra Relativa]]</f>
        <v>MGSafra Principal</v>
      </c>
      <c r="J15" t="str">
        <f>Tabela9[[#This Row],[Localidade]]&amp;Tabela9[[#This Row],[Periodo Relativo]]</f>
        <v>UBERLÂNDIA-MG1</v>
      </c>
      <c r="K15" t="str">
        <f>Tabela9[[#This Row],[Localidade]]&amp;Tabela9[[#This Row],[Periodo Relativo]]&amp;Tabela9[[#This Row],[Safra Relativa]]</f>
        <v>UBERLÂNDIA-MG1Safra Principal</v>
      </c>
    </row>
    <row r="16" spans="1:11" x14ac:dyDescent="0.25">
      <c r="A16" t="s">
        <v>46</v>
      </c>
      <c r="B16" t="s">
        <v>17</v>
      </c>
      <c r="C16">
        <v>342000</v>
      </c>
      <c r="D16">
        <v>3142.3</v>
      </c>
      <c r="E16">
        <v>5.702</v>
      </c>
      <c r="F16">
        <v>1</v>
      </c>
      <c r="G16" t="s">
        <v>125</v>
      </c>
      <c r="H16">
        <v>31.915841616379815</v>
      </c>
      <c r="I16" t="str">
        <f>Tabela9[[#This Row],[Estado]]&amp;Tabela9[[#This Row],[Safra Relativa]]</f>
        <v>MGSafra Secundaria</v>
      </c>
      <c r="J16" t="str">
        <f>Tabela9[[#This Row],[Localidade]]&amp;Tabela9[[#This Row],[Periodo Relativo]]</f>
        <v>PATOS DE MINAS-MG1</v>
      </c>
      <c r="K16" t="str">
        <f>Tabela9[[#This Row],[Localidade]]&amp;Tabela9[[#This Row],[Periodo Relativo]]&amp;Tabela9[[#This Row],[Safra Relativa]]</f>
        <v>PATOS DE MINAS-MG1Safra Secundaria</v>
      </c>
    </row>
    <row r="17" spans="1:11" x14ac:dyDescent="0.25">
      <c r="A17" t="s">
        <v>47</v>
      </c>
      <c r="B17" t="s">
        <v>17</v>
      </c>
      <c r="C17">
        <v>342000</v>
      </c>
      <c r="D17">
        <v>3142.3</v>
      </c>
      <c r="E17">
        <v>5.702</v>
      </c>
      <c r="F17">
        <v>1</v>
      </c>
      <c r="G17" t="s">
        <v>125</v>
      </c>
      <c r="H17">
        <v>31.915841616379815</v>
      </c>
      <c r="I17" t="str">
        <f>Tabela9[[#This Row],[Estado]]&amp;Tabela9[[#This Row],[Safra Relativa]]</f>
        <v>MGSafra Secundaria</v>
      </c>
      <c r="J17" t="str">
        <f>Tabela9[[#This Row],[Localidade]]&amp;Tabela9[[#This Row],[Periodo Relativo]]</f>
        <v>UBERLÂNDIA-MG1</v>
      </c>
      <c r="K17" t="str">
        <f>Tabela9[[#This Row],[Localidade]]&amp;Tabela9[[#This Row],[Periodo Relativo]]&amp;Tabela9[[#This Row],[Safra Relativa]]</f>
        <v>UBERLÂNDIA-MG1Safra Secundaria</v>
      </c>
    </row>
    <row r="18" spans="1:11" x14ac:dyDescent="0.25">
      <c r="A18" t="s">
        <v>44</v>
      </c>
      <c r="B18" t="s">
        <v>14</v>
      </c>
      <c r="C18">
        <v>923200.5</v>
      </c>
      <c r="D18">
        <v>3720.7720000000004</v>
      </c>
      <c r="E18">
        <v>5.4550000000000001</v>
      </c>
      <c r="F18">
        <v>2</v>
      </c>
      <c r="G18" t="s">
        <v>110</v>
      </c>
      <c r="H18">
        <v>31.94451153923351</v>
      </c>
      <c r="I18" t="str">
        <f>Tabela9[[#This Row],[Estado]]&amp;Tabela9[[#This Row],[Safra Relativa]]</f>
        <v>MSSafra Principal</v>
      </c>
      <c r="J18" t="str">
        <f>Tabela9[[#This Row],[Localidade]]&amp;Tabela9[[#This Row],[Periodo Relativo]]</f>
        <v>MARACAJU-MS2</v>
      </c>
      <c r="K18" t="str">
        <f>Tabela9[[#This Row],[Localidade]]&amp;Tabela9[[#This Row],[Periodo Relativo]]&amp;Tabela9[[#This Row],[Safra Relativa]]</f>
        <v>MARACAJU-MS2Safra Principal</v>
      </c>
    </row>
    <row r="19" spans="1:11" x14ac:dyDescent="0.25">
      <c r="A19" t="s">
        <v>45</v>
      </c>
      <c r="B19" t="s">
        <v>14</v>
      </c>
      <c r="C19">
        <v>923200.5</v>
      </c>
      <c r="D19">
        <v>3720.7720000000004</v>
      </c>
      <c r="E19">
        <v>5.4550000000000001</v>
      </c>
      <c r="F19">
        <v>2</v>
      </c>
      <c r="G19" t="s">
        <v>110</v>
      </c>
      <c r="H19">
        <v>31.94451153923351</v>
      </c>
      <c r="I19" t="str">
        <f>Tabela9[[#This Row],[Estado]]&amp;Tabela9[[#This Row],[Safra Relativa]]</f>
        <v>MSSafra Principal</v>
      </c>
      <c r="J19" t="str">
        <f>Tabela9[[#This Row],[Localidade]]&amp;Tabela9[[#This Row],[Periodo Relativo]]</f>
        <v>DOURADOS-MS2</v>
      </c>
      <c r="K19" t="str">
        <f>Tabela9[[#This Row],[Localidade]]&amp;Tabela9[[#This Row],[Periodo Relativo]]&amp;Tabela9[[#This Row],[Safra Relativa]]</f>
        <v>DOURADOS-MS2Safra Principal</v>
      </c>
    </row>
    <row r="20" spans="1:11" x14ac:dyDescent="0.25">
      <c r="A20" t="s">
        <v>44</v>
      </c>
      <c r="B20" t="s">
        <v>14</v>
      </c>
      <c r="C20">
        <v>30090</v>
      </c>
      <c r="D20">
        <v>7087.4775200000004</v>
      </c>
      <c r="E20">
        <v>10.118</v>
      </c>
      <c r="F20">
        <v>2</v>
      </c>
      <c r="G20" t="s">
        <v>125</v>
      </c>
      <c r="H20">
        <v>31.94451153923351</v>
      </c>
      <c r="I20" t="str">
        <f>Tabela9[[#This Row],[Estado]]&amp;Tabela9[[#This Row],[Safra Relativa]]</f>
        <v>MSSafra Secundaria</v>
      </c>
      <c r="J20" t="str">
        <f>Tabela9[[#This Row],[Localidade]]&amp;Tabela9[[#This Row],[Periodo Relativo]]</f>
        <v>MARACAJU-MS2</v>
      </c>
      <c r="K20" t="str">
        <f>Tabela9[[#This Row],[Localidade]]&amp;Tabela9[[#This Row],[Periodo Relativo]]&amp;Tabela9[[#This Row],[Safra Relativa]]</f>
        <v>MARACAJU-MS2Safra Secundaria</v>
      </c>
    </row>
    <row r="21" spans="1:11" x14ac:dyDescent="0.25">
      <c r="A21" t="s">
        <v>45</v>
      </c>
      <c r="B21" t="s">
        <v>14</v>
      </c>
      <c r="C21">
        <v>30090</v>
      </c>
      <c r="D21">
        <v>7087.4775200000004</v>
      </c>
      <c r="E21">
        <v>10.118</v>
      </c>
      <c r="F21">
        <v>2</v>
      </c>
      <c r="G21" t="s">
        <v>125</v>
      </c>
      <c r="H21">
        <v>31.94451153923351</v>
      </c>
      <c r="I21" t="str">
        <f>Tabela9[[#This Row],[Estado]]&amp;Tabela9[[#This Row],[Safra Relativa]]</f>
        <v>MSSafra Secundaria</v>
      </c>
      <c r="J21" t="str">
        <f>Tabela9[[#This Row],[Localidade]]&amp;Tabela9[[#This Row],[Periodo Relativo]]</f>
        <v>DOURADOS-MS2</v>
      </c>
      <c r="K21" t="str">
        <f>Tabela9[[#This Row],[Localidade]]&amp;Tabela9[[#This Row],[Periodo Relativo]]&amp;Tabela9[[#This Row],[Safra Relativa]]</f>
        <v>DOURADOS-MS2Safra Secundaria</v>
      </c>
    </row>
    <row r="22" spans="1:11" x14ac:dyDescent="0.25">
      <c r="A22" t="s">
        <v>44</v>
      </c>
      <c r="B22" t="s">
        <v>14</v>
      </c>
      <c r="C22">
        <v>1061150</v>
      </c>
      <c r="D22">
        <v>3382.52</v>
      </c>
      <c r="E22">
        <v>3.746</v>
      </c>
      <c r="F22">
        <v>1</v>
      </c>
      <c r="G22" t="s">
        <v>110</v>
      </c>
      <c r="H22">
        <v>31.94451153923351</v>
      </c>
      <c r="I22" t="str">
        <f>Tabela9[[#This Row],[Estado]]&amp;Tabela9[[#This Row],[Safra Relativa]]</f>
        <v>MSSafra Principal</v>
      </c>
      <c r="J22" t="str">
        <f>Tabela9[[#This Row],[Localidade]]&amp;Tabela9[[#This Row],[Periodo Relativo]]</f>
        <v>MARACAJU-MS1</v>
      </c>
      <c r="K22" t="str">
        <f>Tabela9[[#This Row],[Localidade]]&amp;Tabela9[[#This Row],[Periodo Relativo]]&amp;Tabela9[[#This Row],[Safra Relativa]]</f>
        <v>MARACAJU-MS1Safra Principal</v>
      </c>
    </row>
    <row r="23" spans="1:11" x14ac:dyDescent="0.25">
      <c r="A23" t="s">
        <v>45</v>
      </c>
      <c r="B23" t="s">
        <v>14</v>
      </c>
      <c r="C23">
        <v>1061150</v>
      </c>
      <c r="D23">
        <v>3382.52</v>
      </c>
      <c r="E23">
        <v>3.746</v>
      </c>
      <c r="F23">
        <v>1</v>
      </c>
      <c r="G23" t="s">
        <v>110</v>
      </c>
      <c r="H23">
        <v>31.94451153923351</v>
      </c>
      <c r="I23" t="str">
        <f>Tabela9[[#This Row],[Estado]]&amp;Tabela9[[#This Row],[Safra Relativa]]</f>
        <v>MSSafra Principal</v>
      </c>
      <c r="J23" t="str">
        <f>Tabela9[[#This Row],[Localidade]]&amp;Tabela9[[#This Row],[Periodo Relativo]]</f>
        <v>DOURADOS-MS1</v>
      </c>
      <c r="K23" t="str">
        <f>Tabela9[[#This Row],[Localidade]]&amp;Tabela9[[#This Row],[Periodo Relativo]]&amp;Tabela9[[#This Row],[Safra Relativa]]</f>
        <v>DOURADOS-MS1Safra Principal</v>
      </c>
    </row>
    <row r="24" spans="1:11" x14ac:dyDescent="0.25">
      <c r="A24" t="s">
        <v>44</v>
      </c>
      <c r="B24" t="s">
        <v>14</v>
      </c>
      <c r="C24">
        <v>35400</v>
      </c>
      <c r="D24">
        <v>6382.24</v>
      </c>
      <c r="E24">
        <v>9.4499999999999993</v>
      </c>
      <c r="F24">
        <v>1</v>
      </c>
      <c r="G24" t="s">
        <v>125</v>
      </c>
      <c r="H24">
        <v>31.94451153923351</v>
      </c>
      <c r="I24" t="str">
        <f>Tabela9[[#This Row],[Estado]]&amp;Tabela9[[#This Row],[Safra Relativa]]</f>
        <v>MSSafra Secundaria</v>
      </c>
      <c r="J24" t="str">
        <f>Tabela9[[#This Row],[Localidade]]&amp;Tabela9[[#This Row],[Periodo Relativo]]</f>
        <v>MARACAJU-MS1</v>
      </c>
      <c r="K24" t="str">
        <f>Tabela9[[#This Row],[Localidade]]&amp;Tabela9[[#This Row],[Periodo Relativo]]&amp;Tabela9[[#This Row],[Safra Relativa]]</f>
        <v>MARACAJU-MS1Safra Secundaria</v>
      </c>
    </row>
    <row r="25" spans="1:11" x14ac:dyDescent="0.25">
      <c r="A25" t="s">
        <v>45</v>
      </c>
      <c r="B25" t="s">
        <v>14</v>
      </c>
      <c r="C25">
        <v>35400</v>
      </c>
      <c r="D25">
        <v>6382.24</v>
      </c>
      <c r="E25">
        <v>9.4499999999999993</v>
      </c>
      <c r="F25">
        <v>1</v>
      </c>
      <c r="G25" t="s">
        <v>125</v>
      </c>
      <c r="H25">
        <v>31.94451153923351</v>
      </c>
      <c r="I25" t="str">
        <f>Tabela9[[#This Row],[Estado]]&amp;Tabela9[[#This Row],[Safra Relativa]]</f>
        <v>MSSafra Secundaria</v>
      </c>
      <c r="J25" t="str">
        <f>Tabela9[[#This Row],[Localidade]]&amp;Tabela9[[#This Row],[Periodo Relativo]]</f>
        <v>DOURADOS-MS1</v>
      </c>
      <c r="K25" t="str">
        <f>Tabela9[[#This Row],[Localidade]]&amp;Tabela9[[#This Row],[Periodo Relativo]]&amp;Tabela9[[#This Row],[Safra Relativa]]</f>
        <v>DOURADOS-MS1Safra Secundaria</v>
      </c>
    </row>
    <row r="26" spans="1:11" x14ac:dyDescent="0.25">
      <c r="A26" t="s">
        <v>38</v>
      </c>
      <c r="B26" t="s">
        <v>5</v>
      </c>
      <c r="C26">
        <v>1519063.5</v>
      </c>
      <c r="D26">
        <v>7710.9090909090901</v>
      </c>
      <c r="E26">
        <v>6.5720000000000001</v>
      </c>
      <c r="F26">
        <v>2</v>
      </c>
      <c r="G26" t="s">
        <v>110</v>
      </c>
      <c r="H26">
        <v>34.359795978952889</v>
      </c>
      <c r="I26" t="str">
        <f>Tabela9[[#This Row],[Estado]]&amp;Tabela9[[#This Row],[Safra Relativa]]</f>
        <v>MTSafra Principal</v>
      </c>
      <c r="J26" t="str">
        <f>Tabela9[[#This Row],[Localidade]]&amp;Tabela9[[#This Row],[Periodo Relativo]]</f>
        <v>SORRISO-MT2</v>
      </c>
      <c r="K26" t="str">
        <f>Tabela9[[#This Row],[Localidade]]&amp;Tabela9[[#This Row],[Periodo Relativo]]&amp;Tabela9[[#This Row],[Safra Relativa]]</f>
        <v>SORRISO-MT2Safra Principal</v>
      </c>
    </row>
    <row r="27" spans="1:11" x14ac:dyDescent="0.25">
      <c r="A27" t="s">
        <v>39</v>
      </c>
      <c r="B27" t="s">
        <v>5</v>
      </c>
      <c r="C27">
        <v>1519063.5</v>
      </c>
      <c r="D27">
        <v>8822.7272727272721</v>
      </c>
      <c r="E27">
        <v>6.5720000000000001</v>
      </c>
      <c r="F27">
        <v>2</v>
      </c>
      <c r="G27" t="s">
        <v>110</v>
      </c>
      <c r="H27">
        <v>34.359795978952889</v>
      </c>
      <c r="I27" t="str">
        <f>Tabela9[[#This Row],[Estado]]&amp;Tabela9[[#This Row],[Safra Relativa]]</f>
        <v>MTSafra Principal</v>
      </c>
      <c r="J27" t="str">
        <f>Tabela9[[#This Row],[Localidade]]&amp;Tabela9[[#This Row],[Periodo Relativo]]</f>
        <v>NOVA UBIRATÃ-MT2</v>
      </c>
      <c r="K27" t="str">
        <f>Tabela9[[#This Row],[Localidade]]&amp;Tabela9[[#This Row],[Periodo Relativo]]&amp;Tabela9[[#This Row],[Safra Relativa]]</f>
        <v>NOVA UBIRATÃ-MT2Safra Principal</v>
      </c>
    </row>
    <row r="28" spans="1:11" x14ac:dyDescent="0.25">
      <c r="A28" t="s">
        <v>40</v>
      </c>
      <c r="B28" t="s">
        <v>5</v>
      </c>
      <c r="C28">
        <v>1519063.5</v>
      </c>
      <c r="D28">
        <v>7727.272727272727</v>
      </c>
      <c r="E28">
        <v>6.5720000000000001</v>
      </c>
      <c r="F28">
        <v>2</v>
      </c>
      <c r="G28" t="s">
        <v>110</v>
      </c>
      <c r="H28">
        <v>34.359795978952889</v>
      </c>
      <c r="I28" t="str">
        <f>Tabela9[[#This Row],[Estado]]&amp;Tabela9[[#This Row],[Safra Relativa]]</f>
        <v>MTSafra Principal</v>
      </c>
      <c r="J28" t="str">
        <f>Tabela9[[#This Row],[Localidade]]&amp;Tabela9[[#This Row],[Periodo Relativo]]</f>
        <v>NOVA MUTUM-MT2</v>
      </c>
      <c r="K28" t="str">
        <f>Tabela9[[#This Row],[Localidade]]&amp;Tabela9[[#This Row],[Periodo Relativo]]&amp;Tabela9[[#This Row],[Safra Relativa]]</f>
        <v>NOVA MUTUM-MT2Safra Principal</v>
      </c>
    </row>
    <row r="29" spans="1:11" x14ac:dyDescent="0.25">
      <c r="A29" t="s">
        <v>41</v>
      </c>
      <c r="B29" t="s">
        <v>5</v>
      </c>
      <c r="C29">
        <v>1519063.5</v>
      </c>
      <c r="D29">
        <v>7352.7272727272721</v>
      </c>
      <c r="E29">
        <v>6.5720000000000001</v>
      </c>
      <c r="F29">
        <v>2</v>
      </c>
      <c r="G29" t="s">
        <v>110</v>
      </c>
      <c r="H29">
        <v>34.359795978952889</v>
      </c>
      <c r="I29" t="str">
        <f>Tabela9[[#This Row],[Estado]]&amp;Tabela9[[#This Row],[Safra Relativa]]</f>
        <v>MTSafra Principal</v>
      </c>
      <c r="J29" t="str">
        <f>Tabela9[[#This Row],[Localidade]]&amp;Tabela9[[#This Row],[Periodo Relativo]]</f>
        <v>CAMPO NOVO DO PARECIS-MT2</v>
      </c>
      <c r="K29" t="str">
        <f>Tabela9[[#This Row],[Localidade]]&amp;Tabela9[[#This Row],[Periodo Relativo]]&amp;Tabela9[[#This Row],[Safra Relativa]]</f>
        <v>CAMPO NOVO DO PARECIS-MT2Safra Principal</v>
      </c>
    </row>
    <row r="30" spans="1:11" x14ac:dyDescent="0.25">
      <c r="A30" t="s">
        <v>38</v>
      </c>
      <c r="B30" t="s">
        <v>5</v>
      </c>
      <c r="C30">
        <v>15045</v>
      </c>
      <c r="D30">
        <v>8310</v>
      </c>
      <c r="E30">
        <v>8.3030000000000008</v>
      </c>
      <c r="F30">
        <v>2</v>
      </c>
      <c r="G30" t="s">
        <v>125</v>
      </c>
      <c r="H30">
        <v>34.988899847589131</v>
      </c>
      <c r="I30" t="str">
        <f>Tabela9[[#This Row],[Estado]]&amp;Tabela9[[#This Row],[Safra Relativa]]</f>
        <v>MTSafra Secundaria</v>
      </c>
      <c r="J30" t="str">
        <f>Tabela9[[#This Row],[Localidade]]&amp;Tabela9[[#This Row],[Periodo Relativo]]</f>
        <v>SORRISO-MT2</v>
      </c>
      <c r="K30" t="str">
        <f>Tabela9[[#This Row],[Localidade]]&amp;Tabela9[[#This Row],[Periodo Relativo]]&amp;Tabela9[[#This Row],[Safra Relativa]]</f>
        <v>SORRISO-MT2Safra Secundaria</v>
      </c>
    </row>
    <row r="31" spans="1:11" x14ac:dyDescent="0.25">
      <c r="A31" t="s">
        <v>39</v>
      </c>
      <c r="B31" t="s">
        <v>5</v>
      </c>
      <c r="C31">
        <v>15045</v>
      </c>
      <c r="D31">
        <v>8866.363636363636</v>
      </c>
      <c r="E31">
        <v>8.3030000000000008</v>
      </c>
      <c r="F31">
        <v>2</v>
      </c>
      <c r="G31" t="s">
        <v>125</v>
      </c>
      <c r="H31">
        <v>34.988899847589131</v>
      </c>
      <c r="I31" t="str">
        <f>Tabela9[[#This Row],[Estado]]&amp;Tabela9[[#This Row],[Safra Relativa]]</f>
        <v>MTSafra Secundaria</v>
      </c>
      <c r="J31" t="str">
        <f>Tabela9[[#This Row],[Localidade]]&amp;Tabela9[[#This Row],[Periodo Relativo]]</f>
        <v>NOVA UBIRATÃ-MT2</v>
      </c>
      <c r="K31" t="str">
        <f>Tabela9[[#This Row],[Localidade]]&amp;Tabela9[[#This Row],[Periodo Relativo]]&amp;Tabela9[[#This Row],[Safra Relativa]]</f>
        <v>NOVA UBIRATÃ-MT2Safra Secundaria</v>
      </c>
    </row>
    <row r="32" spans="1:11" x14ac:dyDescent="0.25">
      <c r="A32" t="s">
        <v>40</v>
      </c>
      <c r="B32" t="s">
        <v>5</v>
      </c>
      <c r="C32">
        <v>15045</v>
      </c>
      <c r="D32">
        <v>7879.9999999999991</v>
      </c>
      <c r="E32">
        <v>8.3030000000000008</v>
      </c>
      <c r="F32">
        <v>2</v>
      </c>
      <c r="G32" t="s">
        <v>125</v>
      </c>
      <c r="H32">
        <v>34.988899847589131</v>
      </c>
      <c r="I32" t="str">
        <f>Tabela9[[#This Row],[Estado]]&amp;Tabela9[[#This Row],[Safra Relativa]]</f>
        <v>MTSafra Secundaria</v>
      </c>
      <c r="J32" t="str">
        <f>Tabela9[[#This Row],[Localidade]]&amp;Tabela9[[#This Row],[Periodo Relativo]]</f>
        <v>NOVA MUTUM-MT2</v>
      </c>
      <c r="K32" t="str">
        <f>Tabela9[[#This Row],[Localidade]]&amp;Tabela9[[#This Row],[Periodo Relativo]]&amp;Tabela9[[#This Row],[Safra Relativa]]</f>
        <v>NOVA MUTUM-MT2Safra Secundaria</v>
      </c>
    </row>
    <row r="33" spans="1:11" x14ac:dyDescent="0.25">
      <c r="A33" t="s">
        <v>41</v>
      </c>
      <c r="B33" t="s">
        <v>5</v>
      </c>
      <c r="C33">
        <v>15045</v>
      </c>
      <c r="D33">
        <v>7989.0909090909081</v>
      </c>
      <c r="E33">
        <v>8.3030000000000008</v>
      </c>
      <c r="F33">
        <v>2</v>
      </c>
      <c r="G33" t="s">
        <v>125</v>
      </c>
      <c r="H33">
        <v>34.988899847589131</v>
      </c>
      <c r="I33" t="str">
        <f>Tabela9[[#This Row],[Estado]]&amp;Tabela9[[#This Row],[Safra Relativa]]</f>
        <v>MTSafra Secundaria</v>
      </c>
      <c r="J33" t="str">
        <f>Tabela9[[#This Row],[Localidade]]&amp;Tabela9[[#This Row],[Periodo Relativo]]</f>
        <v>CAMPO NOVO DO PARECIS-MT2</v>
      </c>
      <c r="K33" t="str">
        <f>Tabela9[[#This Row],[Localidade]]&amp;Tabela9[[#This Row],[Periodo Relativo]]&amp;Tabela9[[#This Row],[Safra Relativa]]</f>
        <v>CAMPO NOVO DO PARECIS-MT2Safra Secundaria</v>
      </c>
    </row>
    <row r="34" spans="1:11" x14ac:dyDescent="0.25">
      <c r="A34" t="s">
        <v>38</v>
      </c>
      <c r="B34" t="s">
        <v>5</v>
      </c>
      <c r="C34">
        <v>1746050</v>
      </c>
      <c r="D34">
        <v>8472.7272727272721</v>
      </c>
      <c r="E34">
        <v>6.9020000000000001</v>
      </c>
      <c r="F34">
        <v>1</v>
      </c>
      <c r="G34" t="s">
        <v>110</v>
      </c>
      <c r="H34">
        <v>30.622777730519388</v>
      </c>
      <c r="I34" t="str">
        <f>Tabela9[[#This Row],[Estado]]&amp;Tabela9[[#This Row],[Safra Relativa]]</f>
        <v>MTSafra Principal</v>
      </c>
      <c r="J34" t="str">
        <f>Tabela9[[#This Row],[Localidade]]&amp;Tabela9[[#This Row],[Periodo Relativo]]</f>
        <v>SORRISO-MT1</v>
      </c>
      <c r="K34" t="str">
        <f>Tabela9[[#This Row],[Localidade]]&amp;Tabela9[[#This Row],[Periodo Relativo]]&amp;Tabela9[[#This Row],[Safra Relativa]]</f>
        <v>SORRISO-MT1Safra Principal</v>
      </c>
    </row>
    <row r="35" spans="1:11" x14ac:dyDescent="0.25">
      <c r="A35" t="s">
        <v>39</v>
      </c>
      <c r="B35" t="s">
        <v>5</v>
      </c>
      <c r="C35">
        <v>1746050</v>
      </c>
      <c r="D35">
        <v>8326.363636363636</v>
      </c>
      <c r="E35">
        <v>6.9020000000000001</v>
      </c>
      <c r="F35">
        <v>1</v>
      </c>
      <c r="G35" t="s">
        <v>110</v>
      </c>
      <c r="H35">
        <v>30.622777730519388</v>
      </c>
      <c r="I35" t="str">
        <f>Tabela9[[#This Row],[Estado]]&amp;Tabela9[[#This Row],[Safra Relativa]]</f>
        <v>MTSafra Principal</v>
      </c>
      <c r="J35" t="str">
        <f>Tabela9[[#This Row],[Localidade]]&amp;Tabela9[[#This Row],[Periodo Relativo]]</f>
        <v>NOVA UBIRATÃ-MT1</v>
      </c>
      <c r="K35" t="str">
        <f>Tabela9[[#This Row],[Localidade]]&amp;Tabela9[[#This Row],[Periodo Relativo]]&amp;Tabela9[[#This Row],[Safra Relativa]]</f>
        <v>NOVA UBIRATÃ-MT1Safra Principal</v>
      </c>
    </row>
    <row r="36" spans="1:11" x14ac:dyDescent="0.25">
      <c r="A36" t="s">
        <v>40</v>
      </c>
      <c r="B36" t="s">
        <v>5</v>
      </c>
      <c r="C36">
        <v>1746050</v>
      </c>
      <c r="D36">
        <v>7634.545454545454</v>
      </c>
      <c r="E36">
        <v>6.9020000000000001</v>
      </c>
      <c r="F36">
        <v>1</v>
      </c>
      <c r="G36" t="s">
        <v>110</v>
      </c>
      <c r="H36">
        <v>30.622777730519388</v>
      </c>
      <c r="I36" t="str">
        <f>Tabela9[[#This Row],[Estado]]&amp;Tabela9[[#This Row],[Safra Relativa]]</f>
        <v>MTSafra Principal</v>
      </c>
      <c r="J36" t="str">
        <f>Tabela9[[#This Row],[Localidade]]&amp;Tabela9[[#This Row],[Periodo Relativo]]</f>
        <v>NOVA MUTUM-MT1</v>
      </c>
      <c r="K36" t="str">
        <f>Tabela9[[#This Row],[Localidade]]&amp;Tabela9[[#This Row],[Periodo Relativo]]&amp;Tabela9[[#This Row],[Safra Relativa]]</f>
        <v>NOVA MUTUM-MT1Safra Principal</v>
      </c>
    </row>
    <row r="37" spans="1:11" x14ac:dyDescent="0.25">
      <c r="A37" t="s">
        <v>41</v>
      </c>
      <c r="B37" t="s">
        <v>5</v>
      </c>
      <c r="C37">
        <v>1746050</v>
      </c>
      <c r="D37">
        <v>7620.9090909090901</v>
      </c>
      <c r="E37">
        <v>6.9020000000000001</v>
      </c>
      <c r="F37">
        <v>1</v>
      </c>
      <c r="G37" t="s">
        <v>110</v>
      </c>
      <c r="H37">
        <v>30.622777730519388</v>
      </c>
      <c r="I37" t="str">
        <f>Tabela9[[#This Row],[Estado]]&amp;Tabela9[[#This Row],[Safra Relativa]]</f>
        <v>MTSafra Principal</v>
      </c>
      <c r="J37" t="str">
        <f>Tabela9[[#This Row],[Localidade]]&amp;Tabela9[[#This Row],[Periodo Relativo]]</f>
        <v>CAMPO NOVO DO PARECIS-MT1</v>
      </c>
      <c r="K37" t="str">
        <f>Tabela9[[#This Row],[Localidade]]&amp;Tabela9[[#This Row],[Periodo Relativo]]&amp;Tabela9[[#This Row],[Safra Relativa]]</f>
        <v>CAMPO NOVO DO PARECIS-MT1Safra Principal</v>
      </c>
    </row>
    <row r="38" spans="1:11" x14ac:dyDescent="0.25">
      <c r="A38" t="s">
        <v>38</v>
      </c>
      <c r="B38" t="s">
        <v>5</v>
      </c>
      <c r="C38">
        <v>17700</v>
      </c>
      <c r="D38">
        <v>8210.9090909090901</v>
      </c>
      <c r="E38">
        <v>8.3379999999999992</v>
      </c>
      <c r="F38">
        <v>1</v>
      </c>
      <c r="G38" t="s">
        <v>125</v>
      </c>
      <c r="H38">
        <v>35.338077134300306</v>
      </c>
      <c r="I38" t="str">
        <f>Tabela9[[#This Row],[Estado]]&amp;Tabela9[[#This Row],[Safra Relativa]]</f>
        <v>MTSafra Secundaria</v>
      </c>
      <c r="J38" t="str">
        <f>Tabela9[[#This Row],[Localidade]]&amp;Tabela9[[#This Row],[Periodo Relativo]]</f>
        <v>SORRISO-MT1</v>
      </c>
      <c r="K38" t="str">
        <f>Tabela9[[#This Row],[Localidade]]&amp;Tabela9[[#This Row],[Periodo Relativo]]&amp;Tabela9[[#This Row],[Safra Relativa]]</f>
        <v>SORRISO-MT1Safra Secundaria</v>
      </c>
    </row>
    <row r="39" spans="1:11" x14ac:dyDescent="0.25">
      <c r="A39" t="s">
        <v>39</v>
      </c>
      <c r="B39" t="s">
        <v>5</v>
      </c>
      <c r="C39">
        <v>17700</v>
      </c>
      <c r="D39">
        <v>7849.0909090909081</v>
      </c>
      <c r="E39">
        <v>8.3379999999999992</v>
      </c>
      <c r="F39">
        <v>1</v>
      </c>
      <c r="G39" t="s">
        <v>125</v>
      </c>
      <c r="H39">
        <v>35.338077134300306</v>
      </c>
      <c r="I39" t="str">
        <f>Tabela9[[#This Row],[Estado]]&amp;Tabela9[[#This Row],[Safra Relativa]]</f>
        <v>MTSafra Secundaria</v>
      </c>
      <c r="J39" t="str">
        <f>Tabela9[[#This Row],[Localidade]]&amp;Tabela9[[#This Row],[Periodo Relativo]]</f>
        <v>NOVA UBIRATÃ-MT1</v>
      </c>
      <c r="K39" t="str">
        <f>Tabela9[[#This Row],[Localidade]]&amp;Tabela9[[#This Row],[Periodo Relativo]]&amp;Tabela9[[#This Row],[Safra Relativa]]</f>
        <v>NOVA UBIRATÃ-MT1Safra Secundaria</v>
      </c>
    </row>
    <row r="40" spans="1:11" x14ac:dyDescent="0.25">
      <c r="A40" t="s">
        <v>40</v>
      </c>
      <c r="B40" t="s">
        <v>5</v>
      </c>
      <c r="C40">
        <v>17700</v>
      </c>
      <c r="D40">
        <v>8729.0909090909081</v>
      </c>
      <c r="E40">
        <v>8.3379999999999992</v>
      </c>
      <c r="F40">
        <v>1</v>
      </c>
      <c r="G40" t="s">
        <v>125</v>
      </c>
      <c r="H40">
        <v>35.338077134300306</v>
      </c>
      <c r="I40" t="str">
        <f>Tabela9[[#This Row],[Estado]]&amp;Tabela9[[#This Row],[Safra Relativa]]</f>
        <v>MTSafra Secundaria</v>
      </c>
      <c r="J40" t="str">
        <f>Tabela9[[#This Row],[Localidade]]&amp;Tabela9[[#This Row],[Periodo Relativo]]</f>
        <v>NOVA MUTUM-MT1</v>
      </c>
      <c r="K40" t="str">
        <f>Tabela9[[#This Row],[Localidade]]&amp;Tabela9[[#This Row],[Periodo Relativo]]&amp;Tabela9[[#This Row],[Safra Relativa]]</f>
        <v>NOVA MUTUM-MT1Safra Secundaria</v>
      </c>
    </row>
    <row r="41" spans="1:11" x14ac:dyDescent="0.25">
      <c r="A41" t="s">
        <v>41</v>
      </c>
      <c r="B41" t="s">
        <v>5</v>
      </c>
      <c r="C41">
        <v>17700</v>
      </c>
      <c r="D41">
        <v>8845.4545454545441</v>
      </c>
      <c r="E41">
        <v>8.3379999999999992</v>
      </c>
      <c r="F41">
        <v>1</v>
      </c>
      <c r="G41" t="s">
        <v>125</v>
      </c>
      <c r="H41">
        <v>35.338077134300306</v>
      </c>
      <c r="I41" t="str">
        <f>Tabela9[[#This Row],[Estado]]&amp;Tabela9[[#This Row],[Safra Relativa]]</f>
        <v>MTSafra Secundaria</v>
      </c>
      <c r="J41" t="str">
        <f>Tabela9[[#This Row],[Localidade]]&amp;Tabela9[[#This Row],[Periodo Relativo]]</f>
        <v>CAMPO NOVO DO PARECIS-MT1</v>
      </c>
      <c r="K41" t="str">
        <f>Tabela9[[#This Row],[Localidade]]&amp;Tabela9[[#This Row],[Periodo Relativo]]&amp;Tabela9[[#This Row],[Safra Relativa]]</f>
        <v>CAMPO NOVO DO PARECIS-MT1Safra Secundaria</v>
      </c>
    </row>
    <row r="42" spans="1:11" x14ac:dyDescent="0.25">
      <c r="A42" t="s">
        <v>48</v>
      </c>
      <c r="B42" t="s">
        <v>20</v>
      </c>
      <c r="C42">
        <v>1092937.5</v>
      </c>
      <c r="D42">
        <v>3974</v>
      </c>
      <c r="E42">
        <v>5.4829999999999997</v>
      </c>
      <c r="F42">
        <v>2</v>
      </c>
      <c r="G42" t="s">
        <v>110</v>
      </c>
      <c r="H42">
        <v>32.756608705152061</v>
      </c>
      <c r="I42" t="str">
        <f>Tabela9[[#This Row],[Estado]]&amp;Tabela9[[#This Row],[Safra Relativa]]</f>
        <v>PRSafra Principal</v>
      </c>
      <c r="J42" t="str">
        <f>Tabela9[[#This Row],[Localidade]]&amp;Tabela9[[#This Row],[Periodo Relativo]]</f>
        <v>TOLEDO-PR2</v>
      </c>
      <c r="K42" t="str">
        <f>Tabela9[[#This Row],[Localidade]]&amp;Tabela9[[#This Row],[Periodo Relativo]]&amp;Tabela9[[#This Row],[Safra Relativa]]</f>
        <v>TOLEDO-PR2Safra Principal</v>
      </c>
    </row>
    <row r="43" spans="1:11" x14ac:dyDescent="0.25">
      <c r="A43" t="s">
        <v>49</v>
      </c>
      <c r="B43" t="s">
        <v>20</v>
      </c>
      <c r="C43">
        <v>1092937.5</v>
      </c>
      <c r="D43">
        <v>3873</v>
      </c>
      <c r="E43">
        <v>5.4829999999999997</v>
      </c>
      <c r="F43">
        <v>2</v>
      </c>
      <c r="G43" t="s">
        <v>110</v>
      </c>
      <c r="H43">
        <v>32.756608705152061</v>
      </c>
      <c r="I43" t="str">
        <f>Tabela9[[#This Row],[Estado]]&amp;Tabela9[[#This Row],[Safra Relativa]]</f>
        <v>PRSafra Principal</v>
      </c>
      <c r="J43" t="str">
        <f>Tabela9[[#This Row],[Localidade]]&amp;Tabela9[[#This Row],[Periodo Relativo]]</f>
        <v>CASCAVEL-PR2</v>
      </c>
      <c r="K43" t="str">
        <f>Tabela9[[#This Row],[Localidade]]&amp;Tabela9[[#This Row],[Periodo Relativo]]&amp;Tabela9[[#This Row],[Safra Relativa]]</f>
        <v>CASCAVEL-PR2Safra Principal</v>
      </c>
    </row>
    <row r="44" spans="1:11" x14ac:dyDescent="0.25">
      <c r="A44" t="s">
        <v>48</v>
      </c>
      <c r="B44" t="s">
        <v>20</v>
      </c>
      <c r="C44">
        <v>125927.5</v>
      </c>
      <c r="D44">
        <v>4477</v>
      </c>
      <c r="E44">
        <v>9.4160000000000004</v>
      </c>
      <c r="F44">
        <v>2</v>
      </c>
      <c r="G44" t="s">
        <v>125</v>
      </c>
      <c r="H44">
        <v>35.928248748177076</v>
      </c>
      <c r="I44" t="str">
        <f>Tabela9[[#This Row],[Estado]]&amp;Tabela9[[#This Row],[Safra Relativa]]</f>
        <v>PRSafra Secundaria</v>
      </c>
      <c r="J44" t="str">
        <f>Tabela9[[#This Row],[Localidade]]&amp;Tabela9[[#This Row],[Periodo Relativo]]</f>
        <v>TOLEDO-PR2</v>
      </c>
      <c r="K44" t="str">
        <f>Tabela9[[#This Row],[Localidade]]&amp;Tabela9[[#This Row],[Periodo Relativo]]&amp;Tabela9[[#This Row],[Safra Relativa]]</f>
        <v>TOLEDO-PR2Safra Secundaria</v>
      </c>
    </row>
    <row r="45" spans="1:11" x14ac:dyDescent="0.25">
      <c r="A45" t="s">
        <v>49</v>
      </c>
      <c r="B45" t="s">
        <v>20</v>
      </c>
      <c r="C45">
        <v>125927.5</v>
      </c>
      <c r="D45">
        <v>3536</v>
      </c>
      <c r="E45">
        <v>9.4160000000000004</v>
      </c>
      <c r="F45">
        <v>2</v>
      </c>
      <c r="G45" t="s">
        <v>125</v>
      </c>
      <c r="H45">
        <v>35.928248748177076</v>
      </c>
      <c r="I45" t="str">
        <f>Tabela9[[#This Row],[Estado]]&amp;Tabela9[[#This Row],[Safra Relativa]]</f>
        <v>PRSafra Secundaria</v>
      </c>
      <c r="J45" t="str">
        <f>Tabela9[[#This Row],[Localidade]]&amp;Tabela9[[#This Row],[Periodo Relativo]]</f>
        <v>CASCAVEL-PR2</v>
      </c>
      <c r="K45" t="str">
        <f>Tabela9[[#This Row],[Localidade]]&amp;Tabela9[[#This Row],[Periodo Relativo]]&amp;Tabela9[[#This Row],[Safra Relativa]]</f>
        <v>CASCAVEL-PR2Safra Secundaria</v>
      </c>
    </row>
    <row r="46" spans="1:11" x14ac:dyDescent="0.25">
      <c r="A46" t="s">
        <v>48</v>
      </c>
      <c r="B46" t="s">
        <v>20</v>
      </c>
      <c r="C46">
        <v>1256250</v>
      </c>
      <c r="D46">
        <v>3543</v>
      </c>
      <c r="E46">
        <v>4.9640000000000004</v>
      </c>
      <c r="F46">
        <v>1</v>
      </c>
      <c r="G46" t="s">
        <v>110</v>
      </c>
      <c r="H46">
        <v>32.756608705152061</v>
      </c>
      <c r="I46" t="str">
        <f>Tabela9[[#This Row],[Estado]]&amp;Tabela9[[#This Row],[Safra Relativa]]</f>
        <v>PRSafra Principal</v>
      </c>
      <c r="J46" t="str">
        <f>Tabela9[[#This Row],[Localidade]]&amp;Tabela9[[#This Row],[Periodo Relativo]]</f>
        <v>TOLEDO-PR1</v>
      </c>
      <c r="K46" t="str">
        <f>Tabela9[[#This Row],[Localidade]]&amp;Tabela9[[#This Row],[Periodo Relativo]]&amp;Tabela9[[#This Row],[Safra Relativa]]</f>
        <v>TOLEDO-PR1Safra Principal</v>
      </c>
    </row>
    <row r="47" spans="1:11" x14ac:dyDescent="0.25">
      <c r="A47" t="s">
        <v>49</v>
      </c>
      <c r="B47" t="s">
        <v>20</v>
      </c>
      <c r="C47">
        <v>1256250</v>
      </c>
      <c r="D47">
        <v>3876</v>
      </c>
      <c r="E47">
        <v>4.9640000000000004</v>
      </c>
      <c r="F47">
        <v>1</v>
      </c>
      <c r="G47" t="s">
        <v>110</v>
      </c>
      <c r="H47">
        <v>32.756608705152061</v>
      </c>
      <c r="I47" t="str">
        <f>Tabela9[[#This Row],[Estado]]&amp;Tabela9[[#This Row],[Safra Relativa]]</f>
        <v>PRSafra Principal</v>
      </c>
      <c r="J47" t="str">
        <f>Tabela9[[#This Row],[Localidade]]&amp;Tabela9[[#This Row],[Periodo Relativo]]</f>
        <v>CASCAVEL-PR1</v>
      </c>
      <c r="K47" t="str">
        <f>Tabela9[[#This Row],[Localidade]]&amp;Tabela9[[#This Row],[Periodo Relativo]]&amp;Tabela9[[#This Row],[Safra Relativa]]</f>
        <v>CASCAVEL-PR1Safra Principal</v>
      </c>
    </row>
    <row r="48" spans="1:11" x14ac:dyDescent="0.25">
      <c r="A48" t="s">
        <v>48</v>
      </c>
      <c r="B48" t="s">
        <v>20</v>
      </c>
      <c r="C48">
        <v>148150</v>
      </c>
      <c r="D48">
        <v>4583</v>
      </c>
      <c r="E48">
        <v>8.5180000000000007</v>
      </c>
      <c r="F48">
        <v>1</v>
      </c>
      <c r="G48" t="s">
        <v>125</v>
      </c>
      <c r="H48">
        <v>35.928248748177076</v>
      </c>
      <c r="I48" t="str">
        <f>Tabela9[[#This Row],[Estado]]&amp;Tabela9[[#This Row],[Safra Relativa]]</f>
        <v>PRSafra Secundaria</v>
      </c>
      <c r="J48" t="str">
        <f>Tabela9[[#This Row],[Localidade]]&amp;Tabela9[[#This Row],[Periodo Relativo]]</f>
        <v>TOLEDO-PR1</v>
      </c>
      <c r="K48" t="str">
        <f>Tabela9[[#This Row],[Localidade]]&amp;Tabela9[[#This Row],[Periodo Relativo]]&amp;Tabela9[[#This Row],[Safra Relativa]]</f>
        <v>TOLEDO-PR1Safra Secundaria</v>
      </c>
    </row>
    <row r="49" spans="1:11" x14ac:dyDescent="0.25">
      <c r="A49" t="s">
        <v>49</v>
      </c>
      <c r="B49" t="s">
        <v>20</v>
      </c>
      <c r="C49">
        <v>148150</v>
      </c>
      <c r="D49">
        <v>4593</v>
      </c>
      <c r="E49">
        <v>8.5180000000000007</v>
      </c>
      <c r="F49">
        <v>1</v>
      </c>
      <c r="G49" t="s">
        <v>125</v>
      </c>
      <c r="H49">
        <v>35.928248748177076</v>
      </c>
      <c r="I49" t="str">
        <f>Tabela9[[#This Row],[Estado]]&amp;Tabela9[[#This Row],[Safra Relativa]]</f>
        <v>PRSafra Secundaria</v>
      </c>
      <c r="J49" t="str">
        <f>Tabela9[[#This Row],[Localidade]]&amp;Tabela9[[#This Row],[Periodo Relativo]]</f>
        <v>CASCAVEL-PR1</v>
      </c>
      <c r="K49" t="str">
        <f>Tabela9[[#This Row],[Localidade]]&amp;Tabela9[[#This Row],[Periodo Relativo]]&amp;Tabela9[[#This Row],[Safra Relativa]]</f>
        <v>CASCAVEL-PR1Safra Secundaria</v>
      </c>
    </row>
  </sheetData>
  <pageMargins left="0.511811024" right="0.511811024" top="0.78740157499999996" bottom="0.78740157499999996" header="0.31496062000000002" footer="0.31496062000000002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2AC9-5F2C-4ED3-A68D-94E1FC26DFC7}">
  <dimension ref="A1:U385"/>
  <sheetViews>
    <sheetView topLeftCell="F1" workbookViewId="0">
      <selection activeCell="S12" sqref="S12"/>
    </sheetView>
  </sheetViews>
  <sheetFormatPr defaultRowHeight="15" x14ac:dyDescent="0.25"/>
  <cols>
    <col min="1" max="1" width="9.28515625" customWidth="1"/>
    <col min="2" max="2" width="29.85546875" bestFit="1" customWidth="1"/>
    <col min="3" max="3" width="29.85546875" customWidth="1"/>
    <col min="4" max="4" width="13.85546875" customWidth="1"/>
    <col min="5" max="5" width="15.42578125" customWidth="1"/>
    <col min="6" max="7" width="18.42578125" customWidth="1"/>
    <col min="8" max="8" width="13.7109375" customWidth="1"/>
    <col min="9" max="9" width="16" customWidth="1"/>
    <col min="10" max="10" width="12.85546875" customWidth="1"/>
    <col min="11" max="11" width="29.28515625" customWidth="1"/>
    <col min="12" max="12" width="8.85546875" customWidth="1"/>
    <col min="13" max="13" width="14.7109375" customWidth="1"/>
  </cols>
  <sheetData>
    <row r="1" spans="1:21" x14ac:dyDescent="0.25">
      <c r="A1" t="s">
        <v>37</v>
      </c>
      <c r="B1" t="s">
        <v>50</v>
      </c>
      <c r="C1" t="s">
        <v>141</v>
      </c>
      <c r="D1" t="s">
        <v>22</v>
      </c>
      <c r="E1" t="s">
        <v>35</v>
      </c>
      <c r="F1" t="s">
        <v>51</v>
      </c>
      <c r="G1" t="s">
        <v>109</v>
      </c>
      <c r="H1" t="s">
        <v>55</v>
      </c>
      <c r="I1" t="s">
        <v>52</v>
      </c>
      <c r="J1" t="s">
        <v>53</v>
      </c>
      <c r="K1" t="s">
        <v>121</v>
      </c>
      <c r="L1" t="s">
        <v>122</v>
      </c>
      <c r="M1" t="s">
        <v>124</v>
      </c>
      <c r="N1" t="s">
        <v>139</v>
      </c>
      <c r="O1" t="s">
        <v>140</v>
      </c>
      <c r="P1" t="s">
        <v>174</v>
      </c>
      <c r="Q1" t="s">
        <v>175</v>
      </c>
      <c r="R1" t="s">
        <v>176</v>
      </c>
      <c r="S1" t="s">
        <v>177</v>
      </c>
      <c r="T1" t="s">
        <v>191</v>
      </c>
      <c r="U1" t="s">
        <v>193</v>
      </c>
    </row>
    <row r="2" spans="1:21" x14ac:dyDescent="0.25">
      <c r="A2" t="s">
        <v>42</v>
      </c>
      <c r="B2" t="s">
        <v>87</v>
      </c>
      <c r="C2" t="s">
        <v>43</v>
      </c>
      <c r="D2">
        <v>-17.89123</v>
      </c>
      <c r="E2">
        <v>-51.660429999999998</v>
      </c>
      <c r="F2">
        <v>83479</v>
      </c>
      <c r="G2">
        <v>83.478999999999999</v>
      </c>
      <c r="H2">
        <v>526232</v>
      </c>
      <c r="I2" t="s">
        <v>11</v>
      </c>
      <c r="J2" t="s">
        <v>11</v>
      </c>
      <c r="K2">
        <v>8.49</v>
      </c>
      <c r="L2">
        <v>1</v>
      </c>
      <c r="M2" t="s">
        <v>110</v>
      </c>
      <c r="N2">
        <v>269108</v>
      </c>
      <c r="O2">
        <v>5000</v>
      </c>
      <c r="P2" t="str">
        <f>Tabela4[[#This Row],[Estado Origem]]&amp;Tabela4[[#This Row],[Estado Silo]]</f>
        <v>GOGO</v>
      </c>
      <c r="Q2" s="2">
        <v>1.17</v>
      </c>
      <c r="R2">
        <v>1100</v>
      </c>
      <c r="S2" s="4">
        <f>Tabela4[[#This Row],[ICMS]]*Tabela4[[#This Row],[Valor por ton.]]</f>
        <v>1287</v>
      </c>
      <c r="T2">
        <v>5.65</v>
      </c>
      <c r="U2" t="str">
        <f>Tabela4[[#This Row],[destino]]&amp;Tabela4[[#This Row],[Periodo]]&amp;Tabela4[[#This Row],[Safra]]</f>
        <v>JATAÍ-GO_31Safra Principal</v>
      </c>
    </row>
    <row r="3" spans="1:21" x14ac:dyDescent="0.25">
      <c r="A3" t="s">
        <v>43</v>
      </c>
      <c r="B3" t="s">
        <v>87</v>
      </c>
      <c r="C3" t="s">
        <v>43</v>
      </c>
      <c r="D3">
        <v>-17.89123</v>
      </c>
      <c r="E3">
        <v>-51.660429999999998</v>
      </c>
      <c r="F3">
        <v>7297</v>
      </c>
      <c r="G3">
        <v>7.2969999999999997</v>
      </c>
      <c r="H3">
        <v>526232</v>
      </c>
      <c r="I3" t="s">
        <v>11</v>
      </c>
      <c r="J3" t="s">
        <v>11</v>
      </c>
      <c r="K3">
        <v>8.49</v>
      </c>
      <c r="L3">
        <v>1</v>
      </c>
      <c r="M3" t="s">
        <v>110</v>
      </c>
      <c r="N3">
        <v>269108</v>
      </c>
      <c r="O3">
        <v>5000</v>
      </c>
      <c r="P3" t="str">
        <f>Tabela4[[#This Row],[Estado Origem]]&amp;Tabela4[[#This Row],[Estado Silo]]</f>
        <v>GOGO</v>
      </c>
      <c r="Q3" s="2">
        <v>1.17</v>
      </c>
      <c r="R3">
        <v>1100</v>
      </c>
      <c r="S3" s="4">
        <f>Tabela4[[#This Row],[ICMS]]*Tabela4[[#This Row],[Valor por ton.]]</f>
        <v>1287</v>
      </c>
      <c r="T3">
        <v>5.65</v>
      </c>
      <c r="U3" t="str">
        <f>Tabela4[[#This Row],[destino]]&amp;Tabela4[[#This Row],[Periodo]]&amp;Tabela4[[#This Row],[Safra]]</f>
        <v>JATAÍ-GO_31Safra Principal</v>
      </c>
    </row>
    <row r="4" spans="1:21" x14ac:dyDescent="0.25">
      <c r="A4" t="s">
        <v>42</v>
      </c>
      <c r="B4" t="s">
        <v>87</v>
      </c>
      <c r="C4" t="s">
        <v>43</v>
      </c>
      <c r="D4">
        <v>-17.89123</v>
      </c>
      <c r="E4">
        <v>-51.660429999999998</v>
      </c>
      <c r="F4">
        <v>83479</v>
      </c>
      <c r="G4">
        <v>83.478999999999999</v>
      </c>
      <c r="H4">
        <v>526232</v>
      </c>
      <c r="I4" t="s">
        <v>11</v>
      </c>
      <c r="J4" t="s">
        <v>11</v>
      </c>
      <c r="K4">
        <v>8.49</v>
      </c>
      <c r="L4">
        <v>1</v>
      </c>
      <c r="M4" t="s">
        <v>125</v>
      </c>
      <c r="N4">
        <v>269108</v>
      </c>
      <c r="O4">
        <v>5000</v>
      </c>
      <c r="P4" t="str">
        <f>Tabela4[[#This Row],[Estado Origem]]&amp;Tabela4[[#This Row],[Estado Silo]]</f>
        <v>GOGO</v>
      </c>
      <c r="Q4" s="2">
        <v>1.17</v>
      </c>
      <c r="R4">
        <v>1100</v>
      </c>
      <c r="S4" s="4">
        <f>Tabela4[[#This Row],[ICMS]]*Tabela4[[#This Row],[Valor por ton.]]</f>
        <v>1287</v>
      </c>
      <c r="T4">
        <v>5.65</v>
      </c>
      <c r="U4" t="str">
        <f>Tabela4[[#This Row],[destino]]&amp;Tabela4[[#This Row],[Periodo]]&amp;Tabela4[[#This Row],[Safra]]</f>
        <v>JATAÍ-GO_31Safra Secundaria</v>
      </c>
    </row>
    <row r="5" spans="1:21" x14ac:dyDescent="0.25">
      <c r="A5" t="s">
        <v>43</v>
      </c>
      <c r="B5" t="s">
        <v>87</v>
      </c>
      <c r="C5" t="s">
        <v>43</v>
      </c>
      <c r="D5">
        <v>-17.89123</v>
      </c>
      <c r="E5">
        <v>-51.660429999999998</v>
      </c>
      <c r="F5">
        <v>7297</v>
      </c>
      <c r="G5">
        <v>7.2969999999999997</v>
      </c>
      <c r="H5">
        <v>526232</v>
      </c>
      <c r="I5" t="s">
        <v>11</v>
      </c>
      <c r="J5" t="s">
        <v>11</v>
      </c>
      <c r="K5">
        <v>8.49</v>
      </c>
      <c r="L5">
        <v>1</v>
      </c>
      <c r="M5" t="s">
        <v>125</v>
      </c>
      <c r="N5">
        <v>269108</v>
      </c>
      <c r="O5">
        <v>5000</v>
      </c>
      <c r="P5" t="str">
        <f>Tabela4[[#This Row],[Estado Origem]]&amp;Tabela4[[#This Row],[Estado Silo]]</f>
        <v>GOGO</v>
      </c>
      <c r="Q5" s="2">
        <v>1.17</v>
      </c>
      <c r="R5">
        <v>1100</v>
      </c>
      <c r="S5" s="4">
        <f>Tabela4[[#This Row],[ICMS]]*Tabela4[[#This Row],[Valor por ton.]]</f>
        <v>1287</v>
      </c>
      <c r="T5">
        <v>5.65</v>
      </c>
      <c r="U5" t="str">
        <f>Tabela4[[#This Row],[destino]]&amp;Tabela4[[#This Row],[Periodo]]&amp;Tabela4[[#This Row],[Safra]]</f>
        <v>JATAÍ-GO_31Safra Secundaria</v>
      </c>
    </row>
    <row r="6" spans="1:21" x14ac:dyDescent="0.25">
      <c r="A6" t="s">
        <v>42</v>
      </c>
      <c r="B6" t="s">
        <v>90</v>
      </c>
      <c r="C6" t="s">
        <v>42</v>
      </c>
      <c r="D6">
        <v>-17.246459999999999</v>
      </c>
      <c r="E6">
        <v>-51.000549999999997</v>
      </c>
      <c r="F6">
        <v>86860</v>
      </c>
      <c r="G6">
        <v>86.86</v>
      </c>
      <c r="H6">
        <v>636216</v>
      </c>
      <c r="I6" t="s">
        <v>11</v>
      </c>
      <c r="J6" t="s">
        <v>11</v>
      </c>
      <c r="K6">
        <v>7.79</v>
      </c>
      <c r="L6">
        <v>1</v>
      </c>
      <c r="M6" t="s">
        <v>110</v>
      </c>
      <c r="N6">
        <v>322056</v>
      </c>
      <c r="O6">
        <v>5000</v>
      </c>
      <c r="P6" t="str">
        <f>Tabela4[[#This Row],[Estado Origem]]&amp;Tabela4[[#This Row],[Estado Silo]]</f>
        <v>GOGO</v>
      </c>
      <c r="Q6" s="2">
        <v>1.17</v>
      </c>
      <c r="R6">
        <v>1100</v>
      </c>
      <c r="S6" s="4">
        <f>Tabela4[[#This Row],[ICMS]]*Tabela4[[#This Row],[Valor por ton.]]</f>
        <v>1287</v>
      </c>
      <c r="T6">
        <v>5.65</v>
      </c>
      <c r="U6" t="str">
        <f>Tabela4[[#This Row],[destino]]&amp;Tabela4[[#This Row],[Periodo]]&amp;Tabela4[[#This Row],[Safra]]</f>
        <v>RIO VERDE-GO_31Safra Principal</v>
      </c>
    </row>
    <row r="7" spans="1:21" x14ac:dyDescent="0.25">
      <c r="A7" t="s">
        <v>43</v>
      </c>
      <c r="B7" t="s">
        <v>90</v>
      </c>
      <c r="C7" t="s">
        <v>42</v>
      </c>
      <c r="D7">
        <v>-17.246459999999999</v>
      </c>
      <c r="E7">
        <v>-51.000549999999997</v>
      </c>
      <c r="F7">
        <v>173772</v>
      </c>
      <c r="G7">
        <v>173.77199999999999</v>
      </c>
      <c r="H7">
        <v>636216</v>
      </c>
      <c r="I7" t="s">
        <v>11</v>
      </c>
      <c r="J7" t="s">
        <v>11</v>
      </c>
      <c r="K7">
        <v>7.79</v>
      </c>
      <c r="L7">
        <v>1</v>
      </c>
      <c r="M7" t="s">
        <v>110</v>
      </c>
      <c r="N7">
        <v>322056</v>
      </c>
      <c r="O7">
        <v>5000</v>
      </c>
      <c r="P7" t="str">
        <f>Tabela4[[#This Row],[Estado Origem]]&amp;Tabela4[[#This Row],[Estado Silo]]</f>
        <v>GOGO</v>
      </c>
      <c r="Q7" s="2">
        <v>1.17</v>
      </c>
      <c r="R7">
        <v>1100</v>
      </c>
      <c r="S7" s="4">
        <f>Tabela4[[#This Row],[ICMS]]*Tabela4[[#This Row],[Valor por ton.]]</f>
        <v>1287</v>
      </c>
      <c r="T7">
        <v>5.65</v>
      </c>
      <c r="U7" t="str">
        <f>Tabela4[[#This Row],[destino]]&amp;Tabela4[[#This Row],[Periodo]]&amp;Tabela4[[#This Row],[Safra]]</f>
        <v>RIO VERDE-GO_31Safra Principal</v>
      </c>
    </row>
    <row r="8" spans="1:21" x14ac:dyDescent="0.25">
      <c r="A8" t="s">
        <v>42</v>
      </c>
      <c r="B8" t="s">
        <v>90</v>
      </c>
      <c r="C8" t="s">
        <v>42</v>
      </c>
      <c r="D8">
        <v>-17.246459999999999</v>
      </c>
      <c r="E8">
        <v>-51.000549999999997</v>
      </c>
      <c r="F8">
        <v>86860</v>
      </c>
      <c r="G8">
        <v>86.86</v>
      </c>
      <c r="H8">
        <v>636216</v>
      </c>
      <c r="I8" t="s">
        <v>11</v>
      </c>
      <c r="J8" t="s">
        <v>11</v>
      </c>
      <c r="K8">
        <v>7.79</v>
      </c>
      <c r="L8">
        <v>1</v>
      </c>
      <c r="M8" t="s">
        <v>125</v>
      </c>
      <c r="N8">
        <v>322056</v>
      </c>
      <c r="O8">
        <v>5000</v>
      </c>
      <c r="P8" t="str">
        <f>Tabela4[[#This Row],[Estado Origem]]&amp;Tabela4[[#This Row],[Estado Silo]]</f>
        <v>GOGO</v>
      </c>
      <c r="Q8" s="2">
        <v>1.17</v>
      </c>
      <c r="R8">
        <v>1100</v>
      </c>
      <c r="S8" s="4">
        <f>Tabela4[[#This Row],[ICMS]]*Tabela4[[#This Row],[Valor por ton.]]</f>
        <v>1287</v>
      </c>
      <c r="T8">
        <v>5.65</v>
      </c>
      <c r="U8" t="str">
        <f>Tabela4[[#This Row],[destino]]&amp;Tabela4[[#This Row],[Periodo]]&amp;Tabela4[[#This Row],[Safra]]</f>
        <v>RIO VERDE-GO_31Safra Secundaria</v>
      </c>
    </row>
    <row r="9" spans="1:21" x14ac:dyDescent="0.25">
      <c r="A9" t="s">
        <v>43</v>
      </c>
      <c r="B9" t="s">
        <v>90</v>
      </c>
      <c r="C9" t="s">
        <v>42</v>
      </c>
      <c r="D9">
        <v>-17.246459999999999</v>
      </c>
      <c r="E9">
        <v>-51.000549999999997</v>
      </c>
      <c r="F9">
        <v>173772</v>
      </c>
      <c r="G9">
        <v>173.77199999999999</v>
      </c>
      <c r="H9">
        <v>636216</v>
      </c>
      <c r="I9" t="s">
        <v>11</v>
      </c>
      <c r="J9" t="s">
        <v>11</v>
      </c>
      <c r="K9">
        <v>7.79</v>
      </c>
      <c r="L9">
        <v>1</v>
      </c>
      <c r="M9" t="s">
        <v>125</v>
      </c>
      <c r="N9">
        <v>322056</v>
      </c>
      <c r="O9">
        <v>5000</v>
      </c>
      <c r="P9" t="str">
        <f>Tabela4[[#This Row],[Estado Origem]]&amp;Tabela4[[#This Row],[Estado Silo]]</f>
        <v>GOGO</v>
      </c>
      <c r="Q9" s="2">
        <v>1.17</v>
      </c>
      <c r="R9">
        <v>1100</v>
      </c>
      <c r="S9" s="4">
        <f>Tabela4[[#This Row],[ICMS]]*Tabela4[[#This Row],[Valor por ton.]]</f>
        <v>1287</v>
      </c>
      <c r="T9">
        <v>5.65</v>
      </c>
      <c r="U9" t="str">
        <f>Tabela4[[#This Row],[destino]]&amp;Tabela4[[#This Row],[Periodo]]&amp;Tabela4[[#This Row],[Safra]]</f>
        <v>RIO VERDE-GO_31Safra Secundaria</v>
      </c>
    </row>
    <row r="10" spans="1:21" x14ac:dyDescent="0.25">
      <c r="A10" t="s">
        <v>42</v>
      </c>
      <c r="B10" t="s">
        <v>86</v>
      </c>
      <c r="C10" t="s">
        <v>43</v>
      </c>
      <c r="D10">
        <v>-17.906980000000001</v>
      </c>
      <c r="E10">
        <v>-51.678089999999997</v>
      </c>
      <c r="F10">
        <v>90096</v>
      </c>
      <c r="G10">
        <v>90.096000000000004</v>
      </c>
      <c r="H10">
        <v>546448</v>
      </c>
      <c r="I10" t="s">
        <v>11</v>
      </c>
      <c r="J10" t="s">
        <v>11</v>
      </c>
      <c r="K10">
        <v>9.8650000000000002</v>
      </c>
      <c r="L10">
        <v>1</v>
      </c>
      <c r="M10" t="s">
        <v>110</v>
      </c>
      <c r="N10">
        <v>410587</v>
      </c>
      <c r="O10">
        <v>5000</v>
      </c>
      <c r="P10" t="str">
        <f>Tabela4[[#This Row],[Estado Origem]]&amp;Tabela4[[#This Row],[Estado Silo]]</f>
        <v>GOGO</v>
      </c>
      <c r="Q10" s="2">
        <v>1.17</v>
      </c>
      <c r="R10">
        <v>1100</v>
      </c>
      <c r="S10" s="4">
        <f>Tabela4[[#This Row],[ICMS]]*Tabela4[[#This Row],[Valor por ton.]]</f>
        <v>1287</v>
      </c>
      <c r="T10">
        <v>5.65</v>
      </c>
      <c r="U10" t="str">
        <f>Tabela4[[#This Row],[destino]]&amp;Tabela4[[#This Row],[Periodo]]&amp;Tabela4[[#This Row],[Safra]]</f>
        <v>JATAÍ-GO_21Safra Principal</v>
      </c>
    </row>
    <row r="11" spans="1:21" x14ac:dyDescent="0.25">
      <c r="A11" t="s">
        <v>43</v>
      </c>
      <c r="B11" t="s">
        <v>86</v>
      </c>
      <c r="C11" t="s">
        <v>43</v>
      </c>
      <c r="D11">
        <v>-17.906980000000001</v>
      </c>
      <c r="E11">
        <v>-51.678089999999997</v>
      </c>
      <c r="F11">
        <v>9449</v>
      </c>
      <c r="G11">
        <v>9.4489999999999998</v>
      </c>
      <c r="H11">
        <v>546448</v>
      </c>
      <c r="I11" t="s">
        <v>11</v>
      </c>
      <c r="J11" t="s">
        <v>11</v>
      </c>
      <c r="K11">
        <v>9.8650000000000002</v>
      </c>
      <c r="L11">
        <v>1</v>
      </c>
      <c r="M11" t="s">
        <v>110</v>
      </c>
      <c r="N11">
        <v>410587</v>
      </c>
      <c r="O11">
        <v>5000</v>
      </c>
      <c r="P11" t="str">
        <f>Tabela4[[#This Row],[Estado Origem]]&amp;Tabela4[[#This Row],[Estado Silo]]</f>
        <v>GOGO</v>
      </c>
      <c r="Q11" s="2">
        <v>1.17</v>
      </c>
      <c r="R11">
        <v>1100</v>
      </c>
      <c r="S11" s="4">
        <f>Tabela4[[#This Row],[ICMS]]*Tabela4[[#This Row],[Valor por ton.]]</f>
        <v>1287</v>
      </c>
      <c r="T11">
        <v>5.65</v>
      </c>
      <c r="U11" t="str">
        <f>Tabela4[[#This Row],[destino]]&amp;Tabela4[[#This Row],[Periodo]]&amp;Tabela4[[#This Row],[Safra]]</f>
        <v>JATAÍ-GO_21Safra Principal</v>
      </c>
    </row>
    <row r="12" spans="1:21" x14ac:dyDescent="0.25">
      <c r="A12" t="s">
        <v>42</v>
      </c>
      <c r="B12" t="s">
        <v>86</v>
      </c>
      <c r="C12" t="s">
        <v>43</v>
      </c>
      <c r="D12">
        <v>-17.906980000000001</v>
      </c>
      <c r="E12">
        <v>-51.678089999999997</v>
      </c>
      <c r="F12">
        <v>90096</v>
      </c>
      <c r="G12">
        <v>90.096000000000004</v>
      </c>
      <c r="H12">
        <v>546448</v>
      </c>
      <c r="I12" t="s">
        <v>11</v>
      </c>
      <c r="J12" t="s">
        <v>11</v>
      </c>
      <c r="K12">
        <v>9.8650000000000002</v>
      </c>
      <c r="L12">
        <v>1</v>
      </c>
      <c r="M12" t="s">
        <v>125</v>
      </c>
      <c r="N12">
        <v>410587</v>
      </c>
      <c r="O12">
        <v>5000</v>
      </c>
      <c r="P12" t="str">
        <f>Tabela4[[#This Row],[Estado Origem]]&amp;Tabela4[[#This Row],[Estado Silo]]</f>
        <v>GOGO</v>
      </c>
      <c r="Q12" s="2">
        <v>1.17</v>
      </c>
      <c r="R12">
        <v>1100</v>
      </c>
      <c r="S12" s="4">
        <f>Tabela4[[#This Row],[ICMS]]*Tabela4[[#This Row],[Valor por ton.]]</f>
        <v>1287</v>
      </c>
      <c r="T12">
        <v>5.65</v>
      </c>
      <c r="U12" t="str">
        <f>Tabela4[[#This Row],[destino]]&amp;Tabela4[[#This Row],[Periodo]]&amp;Tabela4[[#This Row],[Safra]]</f>
        <v>JATAÍ-GO_21Safra Secundaria</v>
      </c>
    </row>
    <row r="13" spans="1:21" x14ac:dyDescent="0.25">
      <c r="A13" t="s">
        <v>43</v>
      </c>
      <c r="B13" t="s">
        <v>86</v>
      </c>
      <c r="C13" t="s">
        <v>43</v>
      </c>
      <c r="D13">
        <v>-17.906980000000001</v>
      </c>
      <c r="E13">
        <v>-51.678089999999997</v>
      </c>
      <c r="F13">
        <v>9449</v>
      </c>
      <c r="G13">
        <v>9.4489999999999998</v>
      </c>
      <c r="H13">
        <v>546448</v>
      </c>
      <c r="I13" t="s">
        <v>11</v>
      </c>
      <c r="J13" t="s">
        <v>11</v>
      </c>
      <c r="K13">
        <v>9.8650000000000002</v>
      </c>
      <c r="L13">
        <v>1</v>
      </c>
      <c r="M13" t="s">
        <v>125</v>
      </c>
      <c r="N13">
        <v>410587</v>
      </c>
      <c r="O13">
        <v>5000</v>
      </c>
      <c r="P13" t="str">
        <f>Tabela4[[#This Row],[Estado Origem]]&amp;Tabela4[[#This Row],[Estado Silo]]</f>
        <v>GOGO</v>
      </c>
      <c r="Q13" s="2">
        <v>1.17</v>
      </c>
      <c r="R13">
        <v>1100</v>
      </c>
      <c r="S13" s="4">
        <f>Tabela4[[#This Row],[ICMS]]*Tabela4[[#This Row],[Valor por ton.]]</f>
        <v>1287</v>
      </c>
      <c r="T13">
        <v>5.65</v>
      </c>
      <c r="U13" t="str">
        <f>Tabela4[[#This Row],[destino]]&amp;Tabela4[[#This Row],[Periodo]]&amp;Tabela4[[#This Row],[Safra]]</f>
        <v>JATAÍ-GO_21Safra Secundaria</v>
      </c>
    </row>
    <row r="14" spans="1:21" x14ac:dyDescent="0.25">
      <c r="A14" t="s">
        <v>42</v>
      </c>
      <c r="B14" t="s">
        <v>89</v>
      </c>
      <c r="C14" t="s">
        <v>42</v>
      </c>
      <c r="D14">
        <v>-17.823459</v>
      </c>
      <c r="E14">
        <v>-50.962704000000002</v>
      </c>
      <c r="F14">
        <v>7169</v>
      </c>
      <c r="G14">
        <v>7.1690000000000005</v>
      </c>
      <c r="H14">
        <v>648424</v>
      </c>
      <c r="I14" t="s">
        <v>11</v>
      </c>
      <c r="J14" t="s">
        <v>11</v>
      </c>
      <c r="K14">
        <v>11.92</v>
      </c>
      <c r="L14">
        <v>1</v>
      </c>
      <c r="M14" t="s">
        <v>110</v>
      </c>
      <c r="N14">
        <v>410543</v>
      </c>
      <c r="O14">
        <v>5000</v>
      </c>
      <c r="P14" t="str">
        <f>Tabela4[[#This Row],[Estado Origem]]&amp;Tabela4[[#This Row],[Estado Silo]]</f>
        <v>GOGO</v>
      </c>
      <c r="Q14" s="2">
        <v>1.17</v>
      </c>
      <c r="R14">
        <v>1100</v>
      </c>
      <c r="S14" s="4">
        <f>Tabela4[[#This Row],[ICMS]]*Tabela4[[#This Row],[Valor por ton.]]</f>
        <v>1287</v>
      </c>
      <c r="T14">
        <v>5.65</v>
      </c>
      <c r="U14" t="str">
        <f>Tabela4[[#This Row],[destino]]&amp;Tabela4[[#This Row],[Periodo]]&amp;Tabela4[[#This Row],[Safra]]</f>
        <v>RIO VERDE-GO_21Safra Principal</v>
      </c>
    </row>
    <row r="15" spans="1:21" x14ac:dyDescent="0.25">
      <c r="A15" t="s">
        <v>43</v>
      </c>
      <c r="B15" t="s">
        <v>89</v>
      </c>
      <c r="C15" t="s">
        <v>42</v>
      </c>
      <c r="D15">
        <v>-17.823459</v>
      </c>
      <c r="E15">
        <v>-50.962704000000002</v>
      </c>
      <c r="F15">
        <v>88348</v>
      </c>
      <c r="G15">
        <v>88.347999999999999</v>
      </c>
      <c r="H15">
        <v>648424</v>
      </c>
      <c r="I15" t="s">
        <v>11</v>
      </c>
      <c r="J15" t="s">
        <v>11</v>
      </c>
      <c r="K15">
        <v>11.92</v>
      </c>
      <c r="L15">
        <v>1</v>
      </c>
      <c r="M15" t="s">
        <v>110</v>
      </c>
      <c r="N15">
        <v>410543</v>
      </c>
      <c r="O15">
        <v>5000</v>
      </c>
      <c r="P15" t="str">
        <f>Tabela4[[#This Row],[Estado Origem]]&amp;Tabela4[[#This Row],[Estado Silo]]</f>
        <v>GOGO</v>
      </c>
      <c r="Q15" s="2">
        <v>1.17</v>
      </c>
      <c r="R15">
        <v>1100</v>
      </c>
      <c r="S15" s="4">
        <f>Tabela4[[#This Row],[ICMS]]*Tabela4[[#This Row],[Valor por ton.]]</f>
        <v>1287</v>
      </c>
      <c r="T15">
        <v>5.65</v>
      </c>
      <c r="U15" t="str">
        <f>Tabela4[[#This Row],[destino]]&amp;Tabela4[[#This Row],[Periodo]]&amp;Tabela4[[#This Row],[Safra]]</f>
        <v>RIO VERDE-GO_21Safra Principal</v>
      </c>
    </row>
    <row r="16" spans="1:21" x14ac:dyDescent="0.25">
      <c r="A16" t="s">
        <v>42</v>
      </c>
      <c r="B16" t="s">
        <v>89</v>
      </c>
      <c r="C16" t="s">
        <v>42</v>
      </c>
      <c r="D16">
        <v>-17.823459</v>
      </c>
      <c r="E16">
        <v>-50.962704000000002</v>
      </c>
      <c r="F16">
        <v>7169</v>
      </c>
      <c r="G16">
        <v>7.1690000000000005</v>
      </c>
      <c r="H16">
        <v>648424</v>
      </c>
      <c r="I16" t="s">
        <v>11</v>
      </c>
      <c r="J16" t="s">
        <v>11</v>
      </c>
      <c r="K16">
        <v>11.92</v>
      </c>
      <c r="L16">
        <v>1</v>
      </c>
      <c r="M16" t="s">
        <v>125</v>
      </c>
      <c r="N16">
        <v>410543</v>
      </c>
      <c r="O16">
        <v>5000</v>
      </c>
      <c r="P16" t="str">
        <f>Tabela4[[#This Row],[Estado Origem]]&amp;Tabela4[[#This Row],[Estado Silo]]</f>
        <v>GOGO</v>
      </c>
      <c r="Q16" s="2">
        <v>1.17</v>
      </c>
      <c r="R16">
        <v>1100</v>
      </c>
      <c r="S16" s="4">
        <f>Tabela4[[#This Row],[ICMS]]*Tabela4[[#This Row],[Valor por ton.]]</f>
        <v>1287</v>
      </c>
      <c r="T16">
        <v>5.65</v>
      </c>
      <c r="U16" t="str">
        <f>Tabela4[[#This Row],[destino]]&amp;Tabela4[[#This Row],[Periodo]]&amp;Tabela4[[#This Row],[Safra]]</f>
        <v>RIO VERDE-GO_21Safra Secundaria</v>
      </c>
    </row>
    <row r="17" spans="1:21" x14ac:dyDescent="0.25">
      <c r="A17" t="s">
        <v>43</v>
      </c>
      <c r="B17" t="s">
        <v>89</v>
      </c>
      <c r="C17" t="s">
        <v>42</v>
      </c>
      <c r="D17">
        <v>-17.823459</v>
      </c>
      <c r="E17">
        <v>-50.962704000000002</v>
      </c>
      <c r="F17">
        <v>88348</v>
      </c>
      <c r="G17">
        <v>88.347999999999999</v>
      </c>
      <c r="H17">
        <v>648424</v>
      </c>
      <c r="I17" t="s">
        <v>11</v>
      </c>
      <c r="J17" t="s">
        <v>11</v>
      </c>
      <c r="K17">
        <v>11.92</v>
      </c>
      <c r="L17">
        <v>1</v>
      </c>
      <c r="M17" t="s">
        <v>125</v>
      </c>
      <c r="N17">
        <v>410543</v>
      </c>
      <c r="O17">
        <v>5000</v>
      </c>
      <c r="P17" t="str">
        <f>Tabela4[[#This Row],[Estado Origem]]&amp;Tabela4[[#This Row],[Estado Silo]]</f>
        <v>GOGO</v>
      </c>
      <c r="Q17" s="2">
        <v>1.17</v>
      </c>
      <c r="R17">
        <v>1100</v>
      </c>
      <c r="S17" s="4">
        <f>Tabela4[[#This Row],[ICMS]]*Tabela4[[#This Row],[Valor por ton.]]</f>
        <v>1287</v>
      </c>
      <c r="T17">
        <v>5.65</v>
      </c>
      <c r="U17" t="str">
        <f>Tabela4[[#This Row],[destino]]&amp;Tabela4[[#This Row],[Periodo]]&amp;Tabela4[[#This Row],[Safra]]</f>
        <v>RIO VERDE-GO_21Safra Secundaria</v>
      </c>
    </row>
    <row r="18" spans="1:21" x14ac:dyDescent="0.25">
      <c r="A18" t="s">
        <v>42</v>
      </c>
      <c r="B18" t="s">
        <v>88</v>
      </c>
      <c r="C18" t="s">
        <v>42</v>
      </c>
      <c r="D18">
        <v>-17.819027999999999</v>
      </c>
      <c r="E18">
        <v>-50.958610999999998</v>
      </c>
      <c r="F18">
        <v>9072</v>
      </c>
      <c r="G18">
        <v>9.072000000000001</v>
      </c>
      <c r="H18">
        <v>674520</v>
      </c>
      <c r="I18" t="s">
        <v>11</v>
      </c>
      <c r="J18" t="s">
        <v>11</v>
      </c>
      <c r="K18">
        <v>9.4149999999999991</v>
      </c>
      <c r="L18">
        <v>1</v>
      </c>
      <c r="M18" t="s">
        <v>110</v>
      </c>
      <c r="N18">
        <v>389283</v>
      </c>
      <c r="O18">
        <v>5000</v>
      </c>
      <c r="P18" t="str">
        <f>Tabela4[[#This Row],[Estado Origem]]&amp;Tabela4[[#This Row],[Estado Silo]]</f>
        <v>GOGO</v>
      </c>
      <c r="Q18" s="2">
        <v>1.17</v>
      </c>
      <c r="R18">
        <v>1100</v>
      </c>
      <c r="S18" s="4">
        <f>Tabela4[[#This Row],[ICMS]]*Tabela4[[#This Row],[Valor por ton.]]</f>
        <v>1287</v>
      </c>
      <c r="T18">
        <v>5.65</v>
      </c>
      <c r="U18" t="str">
        <f>Tabela4[[#This Row],[destino]]&amp;Tabela4[[#This Row],[Periodo]]&amp;Tabela4[[#This Row],[Safra]]</f>
        <v>RIO VERDE-GO_11Safra Principal</v>
      </c>
    </row>
    <row r="19" spans="1:21" x14ac:dyDescent="0.25">
      <c r="A19" t="s">
        <v>43</v>
      </c>
      <c r="B19" t="s">
        <v>88</v>
      </c>
      <c r="C19" t="s">
        <v>42</v>
      </c>
      <c r="D19">
        <v>-17.819027999999999</v>
      </c>
      <c r="E19">
        <v>-50.958610999999998</v>
      </c>
      <c r="F19">
        <v>90251</v>
      </c>
      <c r="G19">
        <v>90.251000000000005</v>
      </c>
      <c r="H19">
        <v>674520</v>
      </c>
      <c r="I19" t="s">
        <v>11</v>
      </c>
      <c r="J19" t="s">
        <v>11</v>
      </c>
      <c r="K19">
        <v>9.4149999999999991</v>
      </c>
      <c r="L19">
        <v>1</v>
      </c>
      <c r="M19" t="s">
        <v>110</v>
      </c>
      <c r="N19">
        <v>389283</v>
      </c>
      <c r="O19">
        <v>5000</v>
      </c>
      <c r="P19" t="str">
        <f>Tabela4[[#This Row],[Estado Origem]]&amp;Tabela4[[#This Row],[Estado Silo]]</f>
        <v>GOGO</v>
      </c>
      <c r="Q19" s="2">
        <v>1.17</v>
      </c>
      <c r="R19">
        <v>1100</v>
      </c>
      <c r="S19" s="4">
        <f>Tabela4[[#This Row],[ICMS]]*Tabela4[[#This Row],[Valor por ton.]]</f>
        <v>1287</v>
      </c>
      <c r="T19">
        <v>5.65</v>
      </c>
      <c r="U19" t="str">
        <f>Tabela4[[#This Row],[destino]]&amp;Tabela4[[#This Row],[Periodo]]&amp;Tabela4[[#This Row],[Safra]]</f>
        <v>RIO VERDE-GO_11Safra Principal</v>
      </c>
    </row>
    <row r="20" spans="1:21" x14ac:dyDescent="0.25">
      <c r="A20" t="s">
        <v>42</v>
      </c>
      <c r="B20" t="s">
        <v>88</v>
      </c>
      <c r="C20" t="s">
        <v>42</v>
      </c>
      <c r="D20">
        <v>-17.819027999999999</v>
      </c>
      <c r="E20">
        <v>-50.958610999999998</v>
      </c>
      <c r="F20">
        <v>9072</v>
      </c>
      <c r="G20">
        <v>9.072000000000001</v>
      </c>
      <c r="H20">
        <v>674520</v>
      </c>
      <c r="I20" t="s">
        <v>11</v>
      </c>
      <c r="J20" t="s">
        <v>11</v>
      </c>
      <c r="K20">
        <v>9.4149999999999991</v>
      </c>
      <c r="L20">
        <v>1</v>
      </c>
      <c r="M20" t="s">
        <v>125</v>
      </c>
      <c r="N20">
        <v>389283</v>
      </c>
      <c r="O20">
        <v>5000</v>
      </c>
      <c r="P20" t="str">
        <f>Tabela4[[#This Row],[Estado Origem]]&amp;Tabela4[[#This Row],[Estado Silo]]</f>
        <v>GOGO</v>
      </c>
      <c r="Q20" s="2">
        <v>1.17</v>
      </c>
      <c r="R20">
        <v>1100</v>
      </c>
      <c r="S20" s="4">
        <f>Tabela4[[#This Row],[ICMS]]*Tabela4[[#This Row],[Valor por ton.]]</f>
        <v>1287</v>
      </c>
      <c r="T20">
        <v>5.65</v>
      </c>
      <c r="U20" t="str">
        <f>Tabela4[[#This Row],[destino]]&amp;Tabela4[[#This Row],[Periodo]]&amp;Tabela4[[#This Row],[Safra]]</f>
        <v>RIO VERDE-GO_11Safra Secundaria</v>
      </c>
    </row>
    <row r="21" spans="1:21" x14ac:dyDescent="0.25">
      <c r="A21" t="s">
        <v>43</v>
      </c>
      <c r="B21" t="s">
        <v>88</v>
      </c>
      <c r="C21" t="s">
        <v>42</v>
      </c>
      <c r="D21">
        <v>-17.819027999999999</v>
      </c>
      <c r="E21">
        <v>-50.958610999999998</v>
      </c>
      <c r="F21">
        <v>90251</v>
      </c>
      <c r="G21">
        <v>90.251000000000005</v>
      </c>
      <c r="H21">
        <v>674520</v>
      </c>
      <c r="I21" t="s">
        <v>11</v>
      </c>
      <c r="J21" t="s">
        <v>11</v>
      </c>
      <c r="K21">
        <v>9.4149999999999991</v>
      </c>
      <c r="L21">
        <v>1</v>
      </c>
      <c r="M21" t="s">
        <v>125</v>
      </c>
      <c r="N21">
        <v>389283</v>
      </c>
      <c r="O21">
        <v>5000</v>
      </c>
      <c r="P21" t="str">
        <f>Tabela4[[#This Row],[Estado Origem]]&amp;Tabela4[[#This Row],[Estado Silo]]</f>
        <v>GOGO</v>
      </c>
      <c r="Q21" s="2">
        <v>1.17</v>
      </c>
      <c r="R21">
        <v>1100</v>
      </c>
      <c r="S21" s="4">
        <f>Tabela4[[#This Row],[ICMS]]*Tabela4[[#This Row],[Valor por ton.]]</f>
        <v>1287</v>
      </c>
      <c r="T21">
        <v>5.65</v>
      </c>
      <c r="U21" t="str">
        <f>Tabela4[[#This Row],[destino]]&amp;Tabela4[[#This Row],[Periodo]]&amp;Tabela4[[#This Row],[Safra]]</f>
        <v>RIO VERDE-GO_11Safra Secundaria</v>
      </c>
    </row>
    <row r="22" spans="1:21" x14ac:dyDescent="0.25">
      <c r="A22" t="s">
        <v>42</v>
      </c>
      <c r="B22" t="s">
        <v>85</v>
      </c>
      <c r="C22" t="s">
        <v>43</v>
      </c>
      <c r="D22">
        <v>-17.908609999999999</v>
      </c>
      <c r="E22">
        <v>-51.682360000000003</v>
      </c>
      <c r="F22">
        <v>89582</v>
      </c>
      <c r="G22">
        <v>89.582000000000008</v>
      </c>
      <c r="H22">
        <v>794416</v>
      </c>
      <c r="I22" t="s">
        <v>11</v>
      </c>
      <c r="J22" t="s">
        <v>11</v>
      </c>
      <c r="K22">
        <v>11.99</v>
      </c>
      <c r="L22">
        <v>1</v>
      </c>
      <c r="M22" t="s">
        <v>110</v>
      </c>
      <c r="N22">
        <v>325883</v>
      </c>
      <c r="O22">
        <v>5000</v>
      </c>
      <c r="P22" t="str">
        <f>Tabela4[[#This Row],[Estado Origem]]&amp;Tabela4[[#This Row],[Estado Silo]]</f>
        <v>GOGO</v>
      </c>
      <c r="Q22" s="2">
        <v>1.17</v>
      </c>
      <c r="R22">
        <v>1100</v>
      </c>
      <c r="S22" s="4">
        <f>Tabela4[[#This Row],[ICMS]]*Tabela4[[#This Row],[Valor por ton.]]</f>
        <v>1287</v>
      </c>
      <c r="T22">
        <v>5.65</v>
      </c>
      <c r="U22" t="str">
        <f>Tabela4[[#This Row],[destino]]&amp;Tabela4[[#This Row],[Periodo]]&amp;Tabela4[[#This Row],[Safra]]</f>
        <v>JATAÍ-GO_11Safra Principal</v>
      </c>
    </row>
    <row r="23" spans="1:21" x14ac:dyDescent="0.25">
      <c r="A23" t="s">
        <v>43</v>
      </c>
      <c r="B23" t="s">
        <v>85</v>
      </c>
      <c r="C23" t="s">
        <v>43</v>
      </c>
      <c r="D23">
        <v>-17.908609999999999</v>
      </c>
      <c r="E23">
        <v>-51.682360000000003</v>
      </c>
      <c r="F23">
        <v>8935</v>
      </c>
      <c r="G23">
        <v>8.9350000000000005</v>
      </c>
      <c r="H23">
        <v>794416</v>
      </c>
      <c r="I23" t="s">
        <v>11</v>
      </c>
      <c r="J23" t="s">
        <v>11</v>
      </c>
      <c r="K23">
        <v>11.99</v>
      </c>
      <c r="L23">
        <v>1</v>
      </c>
      <c r="M23" t="s">
        <v>110</v>
      </c>
      <c r="N23">
        <v>325883</v>
      </c>
      <c r="O23">
        <v>5000</v>
      </c>
      <c r="P23" t="str">
        <f>Tabela4[[#This Row],[Estado Origem]]&amp;Tabela4[[#This Row],[Estado Silo]]</f>
        <v>GOGO</v>
      </c>
      <c r="Q23" s="2">
        <v>1.17</v>
      </c>
      <c r="R23">
        <v>1100</v>
      </c>
      <c r="S23" s="4">
        <f>Tabela4[[#This Row],[ICMS]]*Tabela4[[#This Row],[Valor por ton.]]</f>
        <v>1287</v>
      </c>
      <c r="T23">
        <v>5.65</v>
      </c>
      <c r="U23" t="str">
        <f>Tabela4[[#This Row],[destino]]&amp;Tabela4[[#This Row],[Periodo]]&amp;Tabela4[[#This Row],[Safra]]</f>
        <v>JATAÍ-GO_11Safra Principal</v>
      </c>
    </row>
    <row r="24" spans="1:21" x14ac:dyDescent="0.25">
      <c r="A24" t="s">
        <v>42</v>
      </c>
      <c r="B24" t="s">
        <v>85</v>
      </c>
      <c r="C24" t="s">
        <v>43</v>
      </c>
      <c r="D24">
        <v>-17.908609999999999</v>
      </c>
      <c r="E24">
        <v>-51.682360000000003</v>
      </c>
      <c r="F24">
        <v>89582</v>
      </c>
      <c r="G24">
        <v>89.582000000000008</v>
      </c>
      <c r="H24">
        <v>794416</v>
      </c>
      <c r="I24" t="s">
        <v>11</v>
      </c>
      <c r="J24" t="s">
        <v>11</v>
      </c>
      <c r="K24">
        <v>11.99</v>
      </c>
      <c r="L24">
        <v>1</v>
      </c>
      <c r="M24" t="s">
        <v>125</v>
      </c>
      <c r="N24">
        <v>325883</v>
      </c>
      <c r="O24">
        <v>5000</v>
      </c>
      <c r="P24" t="str">
        <f>Tabela4[[#This Row],[Estado Origem]]&amp;Tabela4[[#This Row],[Estado Silo]]</f>
        <v>GOGO</v>
      </c>
      <c r="Q24" s="2">
        <v>1.17</v>
      </c>
      <c r="R24">
        <v>1100</v>
      </c>
      <c r="S24" s="4">
        <f>Tabela4[[#This Row],[ICMS]]*Tabela4[[#This Row],[Valor por ton.]]</f>
        <v>1287</v>
      </c>
      <c r="T24">
        <v>5.65</v>
      </c>
      <c r="U24" t="str">
        <f>Tabela4[[#This Row],[destino]]&amp;Tabela4[[#This Row],[Periodo]]&amp;Tabela4[[#This Row],[Safra]]</f>
        <v>JATAÍ-GO_11Safra Secundaria</v>
      </c>
    </row>
    <row r="25" spans="1:21" x14ac:dyDescent="0.25">
      <c r="A25" t="s">
        <v>43</v>
      </c>
      <c r="B25" t="s">
        <v>85</v>
      </c>
      <c r="C25" t="s">
        <v>43</v>
      </c>
      <c r="D25">
        <v>-17.908609999999999</v>
      </c>
      <c r="E25">
        <v>-51.682360000000003</v>
      </c>
      <c r="F25">
        <v>8935</v>
      </c>
      <c r="G25">
        <v>8.9350000000000005</v>
      </c>
      <c r="H25">
        <v>794416</v>
      </c>
      <c r="I25" t="s">
        <v>11</v>
      </c>
      <c r="J25" t="s">
        <v>11</v>
      </c>
      <c r="K25">
        <v>11.99</v>
      </c>
      <c r="L25">
        <v>1</v>
      </c>
      <c r="M25" t="s">
        <v>125</v>
      </c>
      <c r="N25">
        <v>325883</v>
      </c>
      <c r="O25">
        <v>5000</v>
      </c>
      <c r="P25" t="str">
        <f>Tabela4[[#This Row],[Estado Origem]]&amp;Tabela4[[#This Row],[Estado Silo]]</f>
        <v>GOGO</v>
      </c>
      <c r="Q25" s="2">
        <v>1.17</v>
      </c>
      <c r="R25">
        <v>1100</v>
      </c>
      <c r="S25" s="4">
        <f>Tabela4[[#This Row],[ICMS]]*Tabela4[[#This Row],[Valor por ton.]]</f>
        <v>1287</v>
      </c>
      <c r="T25">
        <v>5.65</v>
      </c>
      <c r="U25" t="str">
        <f>Tabela4[[#This Row],[destino]]&amp;Tabela4[[#This Row],[Periodo]]&amp;Tabela4[[#This Row],[Safra]]</f>
        <v>JATAÍ-GO_11Safra Secundaria</v>
      </c>
    </row>
    <row r="26" spans="1:21" x14ac:dyDescent="0.25">
      <c r="A26" t="s">
        <v>42</v>
      </c>
      <c r="B26" t="s">
        <v>87</v>
      </c>
      <c r="C26" t="s">
        <v>43</v>
      </c>
      <c r="D26">
        <v>-17.89123</v>
      </c>
      <c r="E26">
        <v>-51.660429999999998</v>
      </c>
      <c r="F26">
        <v>83479</v>
      </c>
      <c r="G26">
        <v>83.478999999999999</v>
      </c>
      <c r="H26">
        <v>526232</v>
      </c>
      <c r="I26" t="s">
        <v>11</v>
      </c>
      <c r="J26" t="s">
        <v>11</v>
      </c>
      <c r="K26">
        <v>8.49</v>
      </c>
      <c r="L26">
        <v>2</v>
      </c>
      <c r="M26" t="s">
        <v>110</v>
      </c>
      <c r="N26">
        <v>269108</v>
      </c>
      <c r="O26">
        <v>5000</v>
      </c>
      <c r="P26" t="str">
        <f>Tabela4[[#This Row],[Estado Origem]]&amp;Tabela4[[#This Row],[Estado Silo]]</f>
        <v>GOGO</v>
      </c>
      <c r="Q26">
        <v>1.17</v>
      </c>
      <c r="R26">
        <v>1116.67</v>
      </c>
      <c r="S26" s="4">
        <f>Tabela4[[#This Row],[ICMS]]*Tabela4[[#This Row],[Valor por ton.]]</f>
        <v>1306.5038999999999</v>
      </c>
      <c r="T26">
        <v>5.65</v>
      </c>
      <c r="U26" t="str">
        <f>Tabela4[[#This Row],[destino]]&amp;Tabela4[[#This Row],[Periodo]]&amp;Tabela4[[#This Row],[Safra]]</f>
        <v>JATAÍ-GO_32Safra Principal</v>
      </c>
    </row>
    <row r="27" spans="1:21" x14ac:dyDescent="0.25">
      <c r="A27" t="s">
        <v>43</v>
      </c>
      <c r="B27" t="s">
        <v>87</v>
      </c>
      <c r="C27" t="s">
        <v>43</v>
      </c>
      <c r="D27">
        <v>-17.89123</v>
      </c>
      <c r="E27">
        <v>-51.660429999999998</v>
      </c>
      <c r="F27">
        <v>7297</v>
      </c>
      <c r="G27">
        <v>7.2969999999999997</v>
      </c>
      <c r="H27">
        <v>526232</v>
      </c>
      <c r="I27" t="s">
        <v>11</v>
      </c>
      <c r="J27" t="s">
        <v>11</v>
      </c>
      <c r="K27">
        <v>8.49</v>
      </c>
      <c r="L27">
        <v>2</v>
      </c>
      <c r="M27" t="s">
        <v>110</v>
      </c>
      <c r="N27">
        <v>269108</v>
      </c>
      <c r="O27">
        <v>5000</v>
      </c>
      <c r="P27" t="str">
        <f>Tabela4[[#This Row],[Estado Origem]]&amp;Tabela4[[#This Row],[Estado Silo]]</f>
        <v>GOGO</v>
      </c>
      <c r="Q27">
        <v>1.17</v>
      </c>
      <c r="R27">
        <v>1116.67</v>
      </c>
      <c r="S27" s="4">
        <f>Tabela4[[#This Row],[ICMS]]*Tabela4[[#This Row],[Valor por ton.]]</f>
        <v>1306.5038999999999</v>
      </c>
      <c r="T27">
        <v>5.65</v>
      </c>
      <c r="U27" t="str">
        <f>Tabela4[[#This Row],[destino]]&amp;Tabela4[[#This Row],[Periodo]]&amp;Tabela4[[#This Row],[Safra]]</f>
        <v>JATAÍ-GO_32Safra Principal</v>
      </c>
    </row>
    <row r="28" spans="1:21" x14ac:dyDescent="0.25">
      <c r="A28" t="s">
        <v>42</v>
      </c>
      <c r="B28" t="s">
        <v>87</v>
      </c>
      <c r="C28" t="s">
        <v>43</v>
      </c>
      <c r="D28">
        <v>-17.89123</v>
      </c>
      <c r="E28">
        <v>-51.660429999999998</v>
      </c>
      <c r="F28">
        <v>83479</v>
      </c>
      <c r="G28">
        <v>83.478999999999999</v>
      </c>
      <c r="H28">
        <v>526232</v>
      </c>
      <c r="I28" t="s">
        <v>11</v>
      </c>
      <c r="J28" t="s">
        <v>11</v>
      </c>
      <c r="K28">
        <v>8.49</v>
      </c>
      <c r="L28">
        <v>2</v>
      </c>
      <c r="M28" t="s">
        <v>125</v>
      </c>
      <c r="N28">
        <v>269108</v>
      </c>
      <c r="O28">
        <v>5000</v>
      </c>
      <c r="P28" t="str">
        <f>Tabela4[[#This Row],[Estado Origem]]&amp;Tabela4[[#This Row],[Estado Silo]]</f>
        <v>GOGO</v>
      </c>
      <c r="Q28">
        <v>1.17</v>
      </c>
      <c r="R28">
        <v>1116.67</v>
      </c>
      <c r="S28" s="4">
        <f>Tabela4[[#This Row],[ICMS]]*Tabela4[[#This Row],[Valor por ton.]]</f>
        <v>1306.5038999999999</v>
      </c>
      <c r="T28">
        <v>5.65</v>
      </c>
      <c r="U28" t="str">
        <f>Tabela4[[#This Row],[destino]]&amp;Tabela4[[#This Row],[Periodo]]&amp;Tabela4[[#This Row],[Safra]]</f>
        <v>JATAÍ-GO_32Safra Secundaria</v>
      </c>
    </row>
    <row r="29" spans="1:21" x14ac:dyDescent="0.25">
      <c r="A29" t="s">
        <v>43</v>
      </c>
      <c r="B29" t="s">
        <v>87</v>
      </c>
      <c r="C29" t="s">
        <v>43</v>
      </c>
      <c r="D29">
        <v>-17.89123</v>
      </c>
      <c r="E29">
        <v>-51.660429999999998</v>
      </c>
      <c r="F29">
        <v>7297</v>
      </c>
      <c r="G29">
        <v>7.2969999999999997</v>
      </c>
      <c r="H29">
        <v>526232</v>
      </c>
      <c r="I29" t="s">
        <v>11</v>
      </c>
      <c r="J29" t="s">
        <v>11</v>
      </c>
      <c r="K29">
        <v>8.49</v>
      </c>
      <c r="L29">
        <v>2</v>
      </c>
      <c r="M29" t="s">
        <v>125</v>
      </c>
      <c r="N29">
        <v>269108</v>
      </c>
      <c r="O29">
        <v>5000</v>
      </c>
      <c r="P29" t="str">
        <f>Tabela4[[#This Row],[Estado Origem]]&amp;Tabela4[[#This Row],[Estado Silo]]</f>
        <v>GOGO</v>
      </c>
      <c r="Q29">
        <v>1.17</v>
      </c>
      <c r="R29">
        <v>1116.67</v>
      </c>
      <c r="S29" s="4">
        <f>Tabela4[[#This Row],[ICMS]]*Tabela4[[#This Row],[Valor por ton.]]</f>
        <v>1306.5038999999999</v>
      </c>
      <c r="T29">
        <v>5.65</v>
      </c>
      <c r="U29" t="str">
        <f>Tabela4[[#This Row],[destino]]&amp;Tabela4[[#This Row],[Periodo]]&amp;Tabela4[[#This Row],[Safra]]</f>
        <v>JATAÍ-GO_32Safra Secundaria</v>
      </c>
    </row>
    <row r="30" spans="1:21" x14ac:dyDescent="0.25">
      <c r="A30" t="s">
        <v>42</v>
      </c>
      <c r="B30" t="s">
        <v>90</v>
      </c>
      <c r="C30" t="s">
        <v>42</v>
      </c>
      <c r="D30">
        <v>-17.246459999999999</v>
      </c>
      <c r="E30">
        <v>-51.000549999999997</v>
      </c>
      <c r="F30">
        <v>86860</v>
      </c>
      <c r="G30">
        <v>86.86</v>
      </c>
      <c r="H30">
        <v>636216</v>
      </c>
      <c r="I30" t="s">
        <v>11</v>
      </c>
      <c r="J30" t="s">
        <v>11</v>
      </c>
      <c r="K30">
        <v>7.79</v>
      </c>
      <c r="L30">
        <v>2</v>
      </c>
      <c r="M30" t="s">
        <v>110</v>
      </c>
      <c r="N30">
        <v>322056</v>
      </c>
      <c r="O30">
        <v>5000</v>
      </c>
      <c r="P30" t="str">
        <f>Tabela4[[#This Row],[Estado Origem]]&amp;Tabela4[[#This Row],[Estado Silo]]</f>
        <v>GOGO</v>
      </c>
      <c r="Q30">
        <v>1.17</v>
      </c>
      <c r="R30">
        <v>1116.67</v>
      </c>
      <c r="S30" s="4">
        <f>Tabela4[[#This Row],[ICMS]]*Tabela4[[#This Row],[Valor por ton.]]</f>
        <v>1306.5038999999999</v>
      </c>
      <c r="T30">
        <v>5.65</v>
      </c>
      <c r="U30" t="str">
        <f>Tabela4[[#This Row],[destino]]&amp;Tabela4[[#This Row],[Periodo]]&amp;Tabela4[[#This Row],[Safra]]</f>
        <v>RIO VERDE-GO_32Safra Principal</v>
      </c>
    </row>
    <row r="31" spans="1:21" x14ac:dyDescent="0.25">
      <c r="A31" t="s">
        <v>43</v>
      </c>
      <c r="B31" t="s">
        <v>90</v>
      </c>
      <c r="C31" t="s">
        <v>42</v>
      </c>
      <c r="D31">
        <v>-17.246459999999999</v>
      </c>
      <c r="E31">
        <v>-51.000549999999997</v>
      </c>
      <c r="F31">
        <v>173772</v>
      </c>
      <c r="G31">
        <v>173.77199999999999</v>
      </c>
      <c r="H31">
        <v>636216</v>
      </c>
      <c r="I31" t="s">
        <v>11</v>
      </c>
      <c r="J31" t="s">
        <v>11</v>
      </c>
      <c r="K31">
        <v>7.79</v>
      </c>
      <c r="L31">
        <v>2</v>
      </c>
      <c r="M31" t="s">
        <v>110</v>
      </c>
      <c r="N31">
        <v>322056</v>
      </c>
      <c r="O31">
        <v>5000</v>
      </c>
      <c r="P31" t="str">
        <f>Tabela4[[#This Row],[Estado Origem]]&amp;Tabela4[[#This Row],[Estado Silo]]</f>
        <v>GOGO</v>
      </c>
      <c r="Q31">
        <v>1.17</v>
      </c>
      <c r="R31">
        <v>1116.67</v>
      </c>
      <c r="S31" s="4">
        <f>Tabela4[[#This Row],[ICMS]]*Tabela4[[#This Row],[Valor por ton.]]</f>
        <v>1306.5038999999999</v>
      </c>
      <c r="T31">
        <v>5.65</v>
      </c>
      <c r="U31" t="str">
        <f>Tabela4[[#This Row],[destino]]&amp;Tabela4[[#This Row],[Periodo]]&amp;Tabela4[[#This Row],[Safra]]</f>
        <v>RIO VERDE-GO_32Safra Principal</v>
      </c>
    </row>
    <row r="32" spans="1:21" x14ac:dyDescent="0.25">
      <c r="A32" t="s">
        <v>42</v>
      </c>
      <c r="B32" t="s">
        <v>90</v>
      </c>
      <c r="C32" t="s">
        <v>42</v>
      </c>
      <c r="D32">
        <v>-17.246459999999999</v>
      </c>
      <c r="E32">
        <v>-51.000549999999997</v>
      </c>
      <c r="F32">
        <v>86860</v>
      </c>
      <c r="G32">
        <v>86.86</v>
      </c>
      <c r="H32">
        <v>636216</v>
      </c>
      <c r="I32" t="s">
        <v>11</v>
      </c>
      <c r="J32" t="s">
        <v>11</v>
      </c>
      <c r="K32">
        <v>7.79</v>
      </c>
      <c r="L32">
        <v>2</v>
      </c>
      <c r="M32" t="s">
        <v>125</v>
      </c>
      <c r="N32">
        <v>322056</v>
      </c>
      <c r="O32">
        <v>5000</v>
      </c>
      <c r="P32" t="str">
        <f>Tabela4[[#This Row],[Estado Origem]]&amp;Tabela4[[#This Row],[Estado Silo]]</f>
        <v>GOGO</v>
      </c>
      <c r="Q32">
        <v>1.17</v>
      </c>
      <c r="R32">
        <v>1116.67</v>
      </c>
      <c r="S32" s="4">
        <f>Tabela4[[#This Row],[ICMS]]*Tabela4[[#This Row],[Valor por ton.]]</f>
        <v>1306.5038999999999</v>
      </c>
      <c r="T32">
        <v>5.65</v>
      </c>
      <c r="U32" t="str">
        <f>Tabela4[[#This Row],[destino]]&amp;Tabela4[[#This Row],[Periodo]]&amp;Tabela4[[#This Row],[Safra]]</f>
        <v>RIO VERDE-GO_32Safra Secundaria</v>
      </c>
    </row>
    <row r="33" spans="1:21" x14ac:dyDescent="0.25">
      <c r="A33" t="s">
        <v>43</v>
      </c>
      <c r="B33" t="s">
        <v>90</v>
      </c>
      <c r="C33" t="s">
        <v>42</v>
      </c>
      <c r="D33">
        <v>-17.246459999999999</v>
      </c>
      <c r="E33">
        <v>-51.000549999999997</v>
      </c>
      <c r="F33">
        <v>173772</v>
      </c>
      <c r="G33">
        <v>173.77199999999999</v>
      </c>
      <c r="H33">
        <v>636216</v>
      </c>
      <c r="I33" t="s">
        <v>11</v>
      </c>
      <c r="J33" t="s">
        <v>11</v>
      </c>
      <c r="K33">
        <v>7.79</v>
      </c>
      <c r="L33">
        <v>2</v>
      </c>
      <c r="M33" t="s">
        <v>125</v>
      </c>
      <c r="N33">
        <v>322056</v>
      </c>
      <c r="O33">
        <v>5000</v>
      </c>
      <c r="P33" t="str">
        <f>Tabela4[[#This Row],[Estado Origem]]&amp;Tabela4[[#This Row],[Estado Silo]]</f>
        <v>GOGO</v>
      </c>
      <c r="Q33">
        <v>1.17</v>
      </c>
      <c r="R33">
        <v>1116.67</v>
      </c>
      <c r="S33" s="4">
        <f>Tabela4[[#This Row],[ICMS]]*Tabela4[[#This Row],[Valor por ton.]]</f>
        <v>1306.5038999999999</v>
      </c>
      <c r="T33">
        <v>5.65</v>
      </c>
      <c r="U33" t="str">
        <f>Tabela4[[#This Row],[destino]]&amp;Tabela4[[#This Row],[Periodo]]&amp;Tabela4[[#This Row],[Safra]]</f>
        <v>RIO VERDE-GO_32Safra Secundaria</v>
      </c>
    </row>
    <row r="34" spans="1:21" x14ac:dyDescent="0.25">
      <c r="A34" t="s">
        <v>42</v>
      </c>
      <c r="B34" t="s">
        <v>86</v>
      </c>
      <c r="C34" t="s">
        <v>43</v>
      </c>
      <c r="D34">
        <v>-17.906980000000001</v>
      </c>
      <c r="E34">
        <v>-51.678089999999997</v>
      </c>
      <c r="F34">
        <v>90096</v>
      </c>
      <c r="G34">
        <v>90.096000000000004</v>
      </c>
      <c r="H34">
        <v>546448</v>
      </c>
      <c r="I34" t="s">
        <v>11</v>
      </c>
      <c r="J34" t="s">
        <v>11</v>
      </c>
      <c r="K34">
        <v>9.8650000000000002</v>
      </c>
      <c r="L34">
        <v>2</v>
      </c>
      <c r="M34" t="s">
        <v>110</v>
      </c>
      <c r="N34">
        <v>410587</v>
      </c>
      <c r="O34">
        <v>5000</v>
      </c>
      <c r="P34" t="str">
        <f>Tabela4[[#This Row],[Estado Origem]]&amp;Tabela4[[#This Row],[Estado Silo]]</f>
        <v>GOGO</v>
      </c>
      <c r="Q34">
        <v>1.17</v>
      </c>
      <c r="R34">
        <v>1116.67</v>
      </c>
      <c r="S34" s="4">
        <f>Tabela4[[#This Row],[ICMS]]*Tabela4[[#This Row],[Valor por ton.]]</f>
        <v>1306.5038999999999</v>
      </c>
      <c r="T34">
        <v>5.65</v>
      </c>
      <c r="U34" t="str">
        <f>Tabela4[[#This Row],[destino]]&amp;Tabela4[[#This Row],[Periodo]]&amp;Tabela4[[#This Row],[Safra]]</f>
        <v>JATAÍ-GO_22Safra Principal</v>
      </c>
    </row>
    <row r="35" spans="1:21" x14ac:dyDescent="0.25">
      <c r="A35" t="s">
        <v>43</v>
      </c>
      <c r="B35" t="s">
        <v>86</v>
      </c>
      <c r="C35" t="s">
        <v>43</v>
      </c>
      <c r="D35">
        <v>-17.906980000000001</v>
      </c>
      <c r="E35">
        <v>-51.678089999999997</v>
      </c>
      <c r="F35">
        <v>9449</v>
      </c>
      <c r="G35">
        <v>9.4489999999999998</v>
      </c>
      <c r="H35">
        <v>546448</v>
      </c>
      <c r="I35" t="s">
        <v>11</v>
      </c>
      <c r="J35" t="s">
        <v>11</v>
      </c>
      <c r="K35">
        <v>9.8650000000000002</v>
      </c>
      <c r="L35">
        <v>2</v>
      </c>
      <c r="M35" t="s">
        <v>110</v>
      </c>
      <c r="N35">
        <v>410587</v>
      </c>
      <c r="O35">
        <v>5000</v>
      </c>
      <c r="P35" t="str">
        <f>Tabela4[[#This Row],[Estado Origem]]&amp;Tabela4[[#This Row],[Estado Silo]]</f>
        <v>GOGO</v>
      </c>
      <c r="Q35">
        <v>1.17</v>
      </c>
      <c r="R35">
        <v>1116.67</v>
      </c>
      <c r="S35" s="4">
        <f>Tabela4[[#This Row],[ICMS]]*Tabela4[[#This Row],[Valor por ton.]]</f>
        <v>1306.5038999999999</v>
      </c>
      <c r="T35">
        <v>5.65</v>
      </c>
      <c r="U35" t="str">
        <f>Tabela4[[#This Row],[destino]]&amp;Tabela4[[#This Row],[Periodo]]&amp;Tabela4[[#This Row],[Safra]]</f>
        <v>JATAÍ-GO_22Safra Principal</v>
      </c>
    </row>
    <row r="36" spans="1:21" x14ac:dyDescent="0.25">
      <c r="A36" t="s">
        <v>42</v>
      </c>
      <c r="B36" t="s">
        <v>86</v>
      </c>
      <c r="C36" t="s">
        <v>43</v>
      </c>
      <c r="D36">
        <v>-17.906980000000001</v>
      </c>
      <c r="E36">
        <v>-51.678089999999997</v>
      </c>
      <c r="F36">
        <v>90096</v>
      </c>
      <c r="G36">
        <v>90.096000000000004</v>
      </c>
      <c r="H36">
        <v>546448</v>
      </c>
      <c r="I36" t="s">
        <v>11</v>
      </c>
      <c r="J36" t="s">
        <v>11</v>
      </c>
      <c r="K36">
        <v>9.8650000000000002</v>
      </c>
      <c r="L36">
        <v>2</v>
      </c>
      <c r="M36" t="s">
        <v>125</v>
      </c>
      <c r="N36">
        <v>410587</v>
      </c>
      <c r="O36">
        <v>5000</v>
      </c>
      <c r="P36" t="str">
        <f>Tabela4[[#This Row],[Estado Origem]]&amp;Tabela4[[#This Row],[Estado Silo]]</f>
        <v>GOGO</v>
      </c>
      <c r="Q36">
        <v>1.17</v>
      </c>
      <c r="R36">
        <v>1116.67</v>
      </c>
      <c r="S36" s="4">
        <f>Tabela4[[#This Row],[ICMS]]*Tabela4[[#This Row],[Valor por ton.]]</f>
        <v>1306.5038999999999</v>
      </c>
      <c r="T36">
        <v>5.65</v>
      </c>
      <c r="U36" t="str">
        <f>Tabela4[[#This Row],[destino]]&amp;Tabela4[[#This Row],[Periodo]]&amp;Tabela4[[#This Row],[Safra]]</f>
        <v>JATAÍ-GO_22Safra Secundaria</v>
      </c>
    </row>
    <row r="37" spans="1:21" x14ac:dyDescent="0.25">
      <c r="A37" t="s">
        <v>43</v>
      </c>
      <c r="B37" t="s">
        <v>86</v>
      </c>
      <c r="C37" t="s">
        <v>43</v>
      </c>
      <c r="D37">
        <v>-17.906980000000001</v>
      </c>
      <c r="E37">
        <v>-51.678089999999997</v>
      </c>
      <c r="F37">
        <v>9449</v>
      </c>
      <c r="G37">
        <v>9.4489999999999998</v>
      </c>
      <c r="H37">
        <v>546448</v>
      </c>
      <c r="I37" t="s">
        <v>11</v>
      </c>
      <c r="J37" t="s">
        <v>11</v>
      </c>
      <c r="K37">
        <v>9.8650000000000002</v>
      </c>
      <c r="L37">
        <v>2</v>
      </c>
      <c r="M37" t="s">
        <v>125</v>
      </c>
      <c r="N37">
        <v>410587</v>
      </c>
      <c r="O37">
        <v>5000</v>
      </c>
      <c r="P37" t="str">
        <f>Tabela4[[#This Row],[Estado Origem]]&amp;Tabela4[[#This Row],[Estado Silo]]</f>
        <v>GOGO</v>
      </c>
      <c r="Q37">
        <v>1.17</v>
      </c>
      <c r="R37">
        <v>1116.67</v>
      </c>
      <c r="S37" s="4">
        <f>Tabela4[[#This Row],[ICMS]]*Tabela4[[#This Row],[Valor por ton.]]</f>
        <v>1306.5038999999999</v>
      </c>
      <c r="T37">
        <v>5.65</v>
      </c>
      <c r="U37" t="str">
        <f>Tabela4[[#This Row],[destino]]&amp;Tabela4[[#This Row],[Periodo]]&amp;Tabela4[[#This Row],[Safra]]</f>
        <v>JATAÍ-GO_22Safra Secundaria</v>
      </c>
    </row>
    <row r="38" spans="1:21" x14ac:dyDescent="0.25">
      <c r="A38" t="s">
        <v>42</v>
      </c>
      <c r="B38" t="s">
        <v>89</v>
      </c>
      <c r="C38" t="s">
        <v>42</v>
      </c>
      <c r="D38">
        <v>-17.823459</v>
      </c>
      <c r="E38">
        <v>-50.962704000000002</v>
      </c>
      <c r="F38">
        <v>7169</v>
      </c>
      <c r="G38">
        <v>7.1690000000000005</v>
      </c>
      <c r="H38">
        <v>648424</v>
      </c>
      <c r="I38" t="s">
        <v>11</v>
      </c>
      <c r="J38" t="s">
        <v>11</v>
      </c>
      <c r="K38">
        <v>11.92</v>
      </c>
      <c r="L38">
        <v>2</v>
      </c>
      <c r="M38" t="s">
        <v>110</v>
      </c>
      <c r="N38">
        <v>410543</v>
      </c>
      <c r="O38">
        <v>5000</v>
      </c>
      <c r="P38" t="str">
        <f>Tabela4[[#This Row],[Estado Origem]]&amp;Tabela4[[#This Row],[Estado Silo]]</f>
        <v>GOGO</v>
      </c>
      <c r="Q38">
        <v>1.17</v>
      </c>
      <c r="R38">
        <v>1116.67</v>
      </c>
      <c r="S38" s="4">
        <f>Tabela4[[#This Row],[ICMS]]*Tabela4[[#This Row],[Valor por ton.]]</f>
        <v>1306.5038999999999</v>
      </c>
      <c r="T38">
        <v>5.65</v>
      </c>
      <c r="U38" t="str">
        <f>Tabela4[[#This Row],[destino]]&amp;Tabela4[[#This Row],[Periodo]]&amp;Tabela4[[#This Row],[Safra]]</f>
        <v>RIO VERDE-GO_22Safra Principal</v>
      </c>
    </row>
    <row r="39" spans="1:21" x14ac:dyDescent="0.25">
      <c r="A39" t="s">
        <v>43</v>
      </c>
      <c r="B39" t="s">
        <v>89</v>
      </c>
      <c r="C39" t="s">
        <v>42</v>
      </c>
      <c r="D39">
        <v>-17.823459</v>
      </c>
      <c r="E39">
        <v>-50.962704000000002</v>
      </c>
      <c r="F39">
        <v>88348</v>
      </c>
      <c r="G39">
        <v>88.347999999999999</v>
      </c>
      <c r="H39">
        <v>648424</v>
      </c>
      <c r="I39" t="s">
        <v>11</v>
      </c>
      <c r="J39" t="s">
        <v>11</v>
      </c>
      <c r="K39">
        <v>11.92</v>
      </c>
      <c r="L39">
        <v>2</v>
      </c>
      <c r="M39" t="s">
        <v>110</v>
      </c>
      <c r="N39">
        <v>410543</v>
      </c>
      <c r="O39">
        <v>5000</v>
      </c>
      <c r="P39" t="str">
        <f>Tabela4[[#This Row],[Estado Origem]]&amp;Tabela4[[#This Row],[Estado Silo]]</f>
        <v>GOGO</v>
      </c>
      <c r="Q39">
        <v>1.17</v>
      </c>
      <c r="R39">
        <v>1116.67</v>
      </c>
      <c r="S39" s="4">
        <f>Tabela4[[#This Row],[ICMS]]*Tabela4[[#This Row],[Valor por ton.]]</f>
        <v>1306.5038999999999</v>
      </c>
      <c r="T39">
        <v>5.65</v>
      </c>
      <c r="U39" t="str">
        <f>Tabela4[[#This Row],[destino]]&amp;Tabela4[[#This Row],[Periodo]]&amp;Tabela4[[#This Row],[Safra]]</f>
        <v>RIO VERDE-GO_22Safra Principal</v>
      </c>
    </row>
    <row r="40" spans="1:21" x14ac:dyDescent="0.25">
      <c r="A40" t="s">
        <v>42</v>
      </c>
      <c r="B40" t="s">
        <v>89</v>
      </c>
      <c r="C40" t="s">
        <v>42</v>
      </c>
      <c r="D40">
        <v>-17.823459</v>
      </c>
      <c r="E40">
        <v>-50.962704000000002</v>
      </c>
      <c r="F40">
        <v>7169</v>
      </c>
      <c r="G40">
        <v>7.1690000000000005</v>
      </c>
      <c r="H40">
        <v>648424</v>
      </c>
      <c r="I40" t="s">
        <v>11</v>
      </c>
      <c r="J40" t="s">
        <v>11</v>
      </c>
      <c r="K40">
        <v>11.92</v>
      </c>
      <c r="L40">
        <v>2</v>
      </c>
      <c r="M40" t="s">
        <v>125</v>
      </c>
      <c r="N40">
        <v>410543</v>
      </c>
      <c r="O40">
        <v>5000</v>
      </c>
      <c r="P40" t="str">
        <f>Tabela4[[#This Row],[Estado Origem]]&amp;Tabela4[[#This Row],[Estado Silo]]</f>
        <v>GOGO</v>
      </c>
      <c r="Q40">
        <v>1.17</v>
      </c>
      <c r="R40">
        <v>1116.67</v>
      </c>
      <c r="S40" s="4">
        <f>Tabela4[[#This Row],[ICMS]]*Tabela4[[#This Row],[Valor por ton.]]</f>
        <v>1306.5038999999999</v>
      </c>
      <c r="T40">
        <v>5.65</v>
      </c>
      <c r="U40" t="str">
        <f>Tabela4[[#This Row],[destino]]&amp;Tabela4[[#This Row],[Periodo]]&amp;Tabela4[[#This Row],[Safra]]</f>
        <v>RIO VERDE-GO_22Safra Secundaria</v>
      </c>
    </row>
    <row r="41" spans="1:21" x14ac:dyDescent="0.25">
      <c r="A41" t="s">
        <v>43</v>
      </c>
      <c r="B41" t="s">
        <v>89</v>
      </c>
      <c r="C41" t="s">
        <v>42</v>
      </c>
      <c r="D41">
        <v>-17.823459</v>
      </c>
      <c r="E41">
        <v>-50.962704000000002</v>
      </c>
      <c r="F41">
        <v>88348</v>
      </c>
      <c r="G41">
        <v>88.347999999999999</v>
      </c>
      <c r="H41">
        <v>648424</v>
      </c>
      <c r="I41" t="s">
        <v>11</v>
      </c>
      <c r="J41" t="s">
        <v>11</v>
      </c>
      <c r="K41">
        <v>11.92</v>
      </c>
      <c r="L41">
        <v>2</v>
      </c>
      <c r="M41" t="s">
        <v>125</v>
      </c>
      <c r="N41">
        <v>410543</v>
      </c>
      <c r="O41">
        <v>5000</v>
      </c>
      <c r="P41" t="str">
        <f>Tabela4[[#This Row],[Estado Origem]]&amp;Tabela4[[#This Row],[Estado Silo]]</f>
        <v>GOGO</v>
      </c>
      <c r="Q41">
        <v>1.17</v>
      </c>
      <c r="R41">
        <v>1116.67</v>
      </c>
      <c r="S41" s="4">
        <f>Tabela4[[#This Row],[ICMS]]*Tabela4[[#This Row],[Valor por ton.]]</f>
        <v>1306.5038999999999</v>
      </c>
      <c r="T41">
        <v>5.65</v>
      </c>
      <c r="U41" t="str">
        <f>Tabela4[[#This Row],[destino]]&amp;Tabela4[[#This Row],[Periodo]]&amp;Tabela4[[#This Row],[Safra]]</f>
        <v>RIO VERDE-GO_22Safra Secundaria</v>
      </c>
    </row>
    <row r="42" spans="1:21" x14ac:dyDescent="0.25">
      <c r="A42" t="s">
        <v>42</v>
      </c>
      <c r="B42" t="s">
        <v>88</v>
      </c>
      <c r="C42" t="s">
        <v>42</v>
      </c>
      <c r="D42">
        <v>-17.819027999999999</v>
      </c>
      <c r="E42">
        <v>-50.958610999999998</v>
      </c>
      <c r="F42">
        <v>9072</v>
      </c>
      <c r="G42">
        <v>9.072000000000001</v>
      </c>
      <c r="H42">
        <v>674520</v>
      </c>
      <c r="I42" t="s">
        <v>11</v>
      </c>
      <c r="J42" t="s">
        <v>11</v>
      </c>
      <c r="K42">
        <v>9.4149999999999991</v>
      </c>
      <c r="L42">
        <v>2</v>
      </c>
      <c r="M42" t="s">
        <v>110</v>
      </c>
      <c r="N42">
        <v>389283</v>
      </c>
      <c r="O42">
        <v>5000</v>
      </c>
      <c r="P42" t="str">
        <f>Tabela4[[#This Row],[Estado Origem]]&amp;Tabela4[[#This Row],[Estado Silo]]</f>
        <v>GOGO</v>
      </c>
      <c r="Q42">
        <v>1.17</v>
      </c>
      <c r="R42">
        <v>1116.67</v>
      </c>
      <c r="S42" s="4">
        <f>Tabela4[[#This Row],[ICMS]]*Tabela4[[#This Row],[Valor por ton.]]</f>
        <v>1306.5038999999999</v>
      </c>
      <c r="T42">
        <v>5.65</v>
      </c>
      <c r="U42" t="str">
        <f>Tabela4[[#This Row],[destino]]&amp;Tabela4[[#This Row],[Periodo]]&amp;Tabela4[[#This Row],[Safra]]</f>
        <v>RIO VERDE-GO_12Safra Principal</v>
      </c>
    </row>
    <row r="43" spans="1:21" x14ac:dyDescent="0.25">
      <c r="A43" t="s">
        <v>43</v>
      </c>
      <c r="B43" t="s">
        <v>88</v>
      </c>
      <c r="C43" t="s">
        <v>42</v>
      </c>
      <c r="D43">
        <v>-17.819027999999999</v>
      </c>
      <c r="E43">
        <v>-50.958610999999998</v>
      </c>
      <c r="F43">
        <v>90251</v>
      </c>
      <c r="G43">
        <v>90.251000000000005</v>
      </c>
      <c r="H43">
        <v>674520</v>
      </c>
      <c r="I43" t="s">
        <v>11</v>
      </c>
      <c r="J43" t="s">
        <v>11</v>
      </c>
      <c r="K43">
        <v>9.4149999999999991</v>
      </c>
      <c r="L43">
        <v>2</v>
      </c>
      <c r="M43" t="s">
        <v>110</v>
      </c>
      <c r="N43">
        <v>389283</v>
      </c>
      <c r="O43">
        <v>5000</v>
      </c>
      <c r="P43" t="str">
        <f>Tabela4[[#This Row],[Estado Origem]]&amp;Tabela4[[#This Row],[Estado Silo]]</f>
        <v>GOGO</v>
      </c>
      <c r="Q43">
        <v>1.17</v>
      </c>
      <c r="R43">
        <v>1116.67</v>
      </c>
      <c r="S43" s="4">
        <f>Tabela4[[#This Row],[ICMS]]*Tabela4[[#This Row],[Valor por ton.]]</f>
        <v>1306.5038999999999</v>
      </c>
      <c r="T43">
        <v>5.65</v>
      </c>
      <c r="U43" t="str">
        <f>Tabela4[[#This Row],[destino]]&amp;Tabela4[[#This Row],[Periodo]]&amp;Tabela4[[#This Row],[Safra]]</f>
        <v>RIO VERDE-GO_12Safra Principal</v>
      </c>
    </row>
    <row r="44" spans="1:21" x14ac:dyDescent="0.25">
      <c r="A44" t="s">
        <v>42</v>
      </c>
      <c r="B44" t="s">
        <v>88</v>
      </c>
      <c r="C44" t="s">
        <v>42</v>
      </c>
      <c r="D44">
        <v>-17.819027999999999</v>
      </c>
      <c r="E44">
        <v>-50.958610999999998</v>
      </c>
      <c r="F44">
        <v>9072</v>
      </c>
      <c r="G44">
        <v>9.072000000000001</v>
      </c>
      <c r="H44">
        <v>674520</v>
      </c>
      <c r="I44" t="s">
        <v>11</v>
      </c>
      <c r="J44" t="s">
        <v>11</v>
      </c>
      <c r="K44">
        <v>9.4149999999999991</v>
      </c>
      <c r="L44">
        <v>2</v>
      </c>
      <c r="M44" t="s">
        <v>125</v>
      </c>
      <c r="N44">
        <v>389283</v>
      </c>
      <c r="O44">
        <v>5000</v>
      </c>
      <c r="P44" t="str">
        <f>Tabela4[[#This Row],[Estado Origem]]&amp;Tabela4[[#This Row],[Estado Silo]]</f>
        <v>GOGO</v>
      </c>
      <c r="Q44">
        <v>1.17</v>
      </c>
      <c r="R44">
        <v>1116.67</v>
      </c>
      <c r="S44" s="4">
        <f>Tabela4[[#This Row],[ICMS]]*Tabela4[[#This Row],[Valor por ton.]]</f>
        <v>1306.5038999999999</v>
      </c>
      <c r="T44">
        <v>5.65</v>
      </c>
      <c r="U44" t="str">
        <f>Tabela4[[#This Row],[destino]]&amp;Tabela4[[#This Row],[Periodo]]&amp;Tabela4[[#This Row],[Safra]]</f>
        <v>RIO VERDE-GO_12Safra Secundaria</v>
      </c>
    </row>
    <row r="45" spans="1:21" x14ac:dyDescent="0.25">
      <c r="A45" t="s">
        <v>43</v>
      </c>
      <c r="B45" t="s">
        <v>88</v>
      </c>
      <c r="C45" t="s">
        <v>42</v>
      </c>
      <c r="D45">
        <v>-17.819027999999999</v>
      </c>
      <c r="E45">
        <v>-50.958610999999998</v>
      </c>
      <c r="F45">
        <v>90251</v>
      </c>
      <c r="G45">
        <v>90.251000000000005</v>
      </c>
      <c r="H45">
        <v>674520</v>
      </c>
      <c r="I45" t="s">
        <v>11</v>
      </c>
      <c r="J45" t="s">
        <v>11</v>
      </c>
      <c r="K45">
        <v>9.4149999999999991</v>
      </c>
      <c r="L45">
        <v>2</v>
      </c>
      <c r="M45" t="s">
        <v>125</v>
      </c>
      <c r="N45">
        <v>389283</v>
      </c>
      <c r="O45">
        <v>5000</v>
      </c>
      <c r="P45" t="str">
        <f>Tabela4[[#This Row],[Estado Origem]]&amp;Tabela4[[#This Row],[Estado Silo]]</f>
        <v>GOGO</v>
      </c>
      <c r="Q45">
        <v>1.17</v>
      </c>
      <c r="R45">
        <v>1116.67</v>
      </c>
      <c r="S45" s="4">
        <f>Tabela4[[#This Row],[ICMS]]*Tabela4[[#This Row],[Valor por ton.]]</f>
        <v>1306.5038999999999</v>
      </c>
      <c r="T45">
        <v>5.65</v>
      </c>
      <c r="U45" t="str">
        <f>Tabela4[[#This Row],[destino]]&amp;Tabela4[[#This Row],[Periodo]]&amp;Tabela4[[#This Row],[Safra]]</f>
        <v>RIO VERDE-GO_12Safra Secundaria</v>
      </c>
    </row>
    <row r="46" spans="1:21" x14ac:dyDescent="0.25">
      <c r="A46" t="s">
        <v>42</v>
      </c>
      <c r="B46" t="s">
        <v>85</v>
      </c>
      <c r="C46" t="s">
        <v>43</v>
      </c>
      <c r="D46">
        <v>-17.908609999999999</v>
      </c>
      <c r="E46">
        <v>-51.682360000000003</v>
      </c>
      <c r="F46">
        <v>89582</v>
      </c>
      <c r="G46">
        <v>89.582000000000008</v>
      </c>
      <c r="H46">
        <v>794416</v>
      </c>
      <c r="I46" t="s">
        <v>11</v>
      </c>
      <c r="J46" t="s">
        <v>11</v>
      </c>
      <c r="K46">
        <v>11.99</v>
      </c>
      <c r="L46">
        <v>2</v>
      </c>
      <c r="M46" t="s">
        <v>110</v>
      </c>
      <c r="N46">
        <v>325883</v>
      </c>
      <c r="O46">
        <v>5000</v>
      </c>
      <c r="P46" t="str">
        <f>Tabela4[[#This Row],[Estado Origem]]&amp;Tabela4[[#This Row],[Estado Silo]]</f>
        <v>GOGO</v>
      </c>
      <c r="Q46">
        <v>1.17</v>
      </c>
      <c r="R46">
        <v>1116.67</v>
      </c>
      <c r="S46" s="4">
        <f>Tabela4[[#This Row],[ICMS]]*Tabela4[[#This Row],[Valor por ton.]]</f>
        <v>1306.5038999999999</v>
      </c>
      <c r="T46">
        <v>5.65</v>
      </c>
      <c r="U46" t="str">
        <f>Tabela4[[#This Row],[destino]]&amp;Tabela4[[#This Row],[Periodo]]&amp;Tabela4[[#This Row],[Safra]]</f>
        <v>JATAÍ-GO_12Safra Principal</v>
      </c>
    </row>
    <row r="47" spans="1:21" x14ac:dyDescent="0.25">
      <c r="A47" t="s">
        <v>43</v>
      </c>
      <c r="B47" t="s">
        <v>85</v>
      </c>
      <c r="C47" t="s">
        <v>43</v>
      </c>
      <c r="D47">
        <v>-17.908609999999999</v>
      </c>
      <c r="E47">
        <v>-51.682360000000003</v>
      </c>
      <c r="F47">
        <v>8935</v>
      </c>
      <c r="G47">
        <v>8.9350000000000005</v>
      </c>
      <c r="H47">
        <v>794416</v>
      </c>
      <c r="I47" t="s">
        <v>11</v>
      </c>
      <c r="J47" t="s">
        <v>11</v>
      </c>
      <c r="K47">
        <v>11.99</v>
      </c>
      <c r="L47">
        <v>2</v>
      </c>
      <c r="M47" t="s">
        <v>110</v>
      </c>
      <c r="N47">
        <v>325883</v>
      </c>
      <c r="O47">
        <v>5000</v>
      </c>
      <c r="P47" t="str">
        <f>Tabela4[[#This Row],[Estado Origem]]&amp;Tabela4[[#This Row],[Estado Silo]]</f>
        <v>GOGO</v>
      </c>
      <c r="Q47">
        <v>1.17</v>
      </c>
      <c r="R47">
        <v>1116.67</v>
      </c>
      <c r="S47" s="4">
        <f>Tabela4[[#This Row],[ICMS]]*Tabela4[[#This Row],[Valor por ton.]]</f>
        <v>1306.5038999999999</v>
      </c>
      <c r="T47">
        <v>5.65</v>
      </c>
      <c r="U47" t="str">
        <f>Tabela4[[#This Row],[destino]]&amp;Tabela4[[#This Row],[Periodo]]&amp;Tabela4[[#This Row],[Safra]]</f>
        <v>JATAÍ-GO_12Safra Principal</v>
      </c>
    </row>
    <row r="48" spans="1:21" x14ac:dyDescent="0.25">
      <c r="A48" t="s">
        <v>42</v>
      </c>
      <c r="B48" t="s">
        <v>85</v>
      </c>
      <c r="C48" t="s">
        <v>43</v>
      </c>
      <c r="D48">
        <v>-17.908609999999999</v>
      </c>
      <c r="E48">
        <v>-51.682360000000003</v>
      </c>
      <c r="F48">
        <v>89582</v>
      </c>
      <c r="G48">
        <v>89.582000000000008</v>
      </c>
      <c r="H48">
        <v>794416</v>
      </c>
      <c r="I48" t="s">
        <v>11</v>
      </c>
      <c r="J48" t="s">
        <v>11</v>
      </c>
      <c r="K48">
        <v>11.99</v>
      </c>
      <c r="L48">
        <v>2</v>
      </c>
      <c r="M48" t="s">
        <v>125</v>
      </c>
      <c r="N48">
        <v>325883</v>
      </c>
      <c r="O48">
        <v>5000</v>
      </c>
      <c r="P48" t="str">
        <f>Tabela4[[#This Row],[Estado Origem]]&amp;Tabela4[[#This Row],[Estado Silo]]</f>
        <v>GOGO</v>
      </c>
      <c r="Q48">
        <v>1.17</v>
      </c>
      <c r="R48">
        <v>1116.67</v>
      </c>
      <c r="S48" s="4">
        <f>Tabela4[[#This Row],[ICMS]]*Tabela4[[#This Row],[Valor por ton.]]</f>
        <v>1306.5038999999999</v>
      </c>
      <c r="T48">
        <v>5.65</v>
      </c>
      <c r="U48" t="str">
        <f>Tabela4[[#This Row],[destino]]&amp;Tabela4[[#This Row],[Periodo]]&amp;Tabela4[[#This Row],[Safra]]</f>
        <v>JATAÍ-GO_12Safra Secundaria</v>
      </c>
    </row>
    <row r="49" spans="1:21" x14ac:dyDescent="0.25">
      <c r="A49" t="s">
        <v>43</v>
      </c>
      <c r="B49" t="s">
        <v>85</v>
      </c>
      <c r="C49" t="s">
        <v>43</v>
      </c>
      <c r="D49">
        <v>-17.908609999999999</v>
      </c>
      <c r="E49">
        <v>-51.682360000000003</v>
      </c>
      <c r="F49">
        <v>8935</v>
      </c>
      <c r="G49">
        <v>8.9350000000000005</v>
      </c>
      <c r="H49">
        <v>794416</v>
      </c>
      <c r="I49" t="s">
        <v>11</v>
      </c>
      <c r="J49" t="s">
        <v>11</v>
      </c>
      <c r="K49">
        <v>11.99</v>
      </c>
      <c r="L49">
        <v>2</v>
      </c>
      <c r="M49" t="s">
        <v>125</v>
      </c>
      <c r="N49">
        <v>325883</v>
      </c>
      <c r="O49">
        <v>5000</v>
      </c>
      <c r="P49" t="str">
        <f>Tabela4[[#This Row],[Estado Origem]]&amp;Tabela4[[#This Row],[Estado Silo]]</f>
        <v>GOGO</v>
      </c>
      <c r="Q49">
        <v>1.17</v>
      </c>
      <c r="R49">
        <v>1116.67</v>
      </c>
      <c r="S49" s="4">
        <f>Tabela4[[#This Row],[ICMS]]*Tabela4[[#This Row],[Valor por ton.]]</f>
        <v>1306.5038999999999</v>
      </c>
      <c r="T49">
        <v>5.65</v>
      </c>
      <c r="U49" t="str">
        <f>Tabela4[[#This Row],[destino]]&amp;Tabela4[[#This Row],[Periodo]]&amp;Tabela4[[#This Row],[Safra]]</f>
        <v>JATAÍ-GO_12Safra Secundaria</v>
      </c>
    </row>
    <row r="50" spans="1:21" x14ac:dyDescent="0.25">
      <c r="A50" t="s">
        <v>46</v>
      </c>
      <c r="B50" t="s">
        <v>99</v>
      </c>
      <c r="C50" t="s">
        <v>46</v>
      </c>
      <c r="D50">
        <v>-18.628119999999999</v>
      </c>
      <c r="E50">
        <v>-46.31335</v>
      </c>
      <c r="F50">
        <v>25790</v>
      </c>
      <c r="G50">
        <v>25.79</v>
      </c>
      <c r="H50">
        <v>461126.39999999997</v>
      </c>
      <c r="I50" t="s">
        <v>17</v>
      </c>
      <c r="J50" t="s">
        <v>17</v>
      </c>
      <c r="K50">
        <v>10.92</v>
      </c>
      <c r="L50">
        <v>1</v>
      </c>
      <c r="M50" t="s">
        <v>110</v>
      </c>
      <c r="N50">
        <v>265216</v>
      </c>
      <c r="O50">
        <v>5000</v>
      </c>
      <c r="P50" t="str">
        <f>Tabela4[[#This Row],[Estado Origem]]&amp;Tabela4[[#This Row],[Estado Silo]]</f>
        <v>MGMG</v>
      </c>
      <c r="Q50" s="2">
        <v>1.18</v>
      </c>
      <c r="R50">
        <v>1100</v>
      </c>
      <c r="S50" s="4">
        <f>Tabela4[[#This Row],[ICMS]]*Tabela4[[#This Row],[Valor por ton.]]</f>
        <v>1298</v>
      </c>
      <c r="T50">
        <v>15.45</v>
      </c>
      <c r="U50" t="str">
        <f>Tabela4[[#This Row],[destino]]&amp;Tabela4[[#This Row],[Periodo]]&amp;Tabela4[[#This Row],[Safra]]</f>
        <v>PATOS DE MINAS-MG_31Safra Principal</v>
      </c>
    </row>
    <row r="51" spans="1:21" x14ac:dyDescent="0.25">
      <c r="A51" t="s">
        <v>47</v>
      </c>
      <c r="B51" t="s">
        <v>99</v>
      </c>
      <c r="C51" t="s">
        <v>46</v>
      </c>
      <c r="D51">
        <v>-18.628119999999999</v>
      </c>
      <c r="E51">
        <v>-46.31335</v>
      </c>
      <c r="F51">
        <v>234962</v>
      </c>
      <c r="G51">
        <v>234.96200000000002</v>
      </c>
      <c r="H51">
        <v>461126.39999999997</v>
      </c>
      <c r="I51" t="s">
        <v>17</v>
      </c>
      <c r="J51" t="s">
        <v>17</v>
      </c>
      <c r="K51">
        <v>10.92</v>
      </c>
      <c r="L51">
        <v>1</v>
      </c>
      <c r="M51" t="s">
        <v>110</v>
      </c>
      <c r="N51">
        <v>265216</v>
      </c>
      <c r="O51">
        <v>5000</v>
      </c>
      <c r="P51" t="str">
        <f>Tabela4[[#This Row],[Estado Origem]]&amp;Tabela4[[#This Row],[Estado Silo]]</f>
        <v>MGMG</v>
      </c>
      <c r="Q51" s="2">
        <v>1.18</v>
      </c>
      <c r="R51">
        <v>1100</v>
      </c>
      <c r="S51" s="4">
        <f>Tabela4[[#This Row],[ICMS]]*Tabela4[[#This Row],[Valor por ton.]]</f>
        <v>1298</v>
      </c>
      <c r="T51">
        <v>15.45</v>
      </c>
      <c r="U51" t="str">
        <f>Tabela4[[#This Row],[destino]]&amp;Tabela4[[#This Row],[Periodo]]&amp;Tabela4[[#This Row],[Safra]]</f>
        <v>PATOS DE MINAS-MG_31Safra Principal</v>
      </c>
    </row>
    <row r="52" spans="1:21" x14ac:dyDescent="0.25">
      <c r="A52" t="s">
        <v>46</v>
      </c>
      <c r="B52" t="s">
        <v>99</v>
      </c>
      <c r="C52" t="s">
        <v>46</v>
      </c>
      <c r="D52">
        <v>-18.628119999999999</v>
      </c>
      <c r="E52">
        <v>-46.31335</v>
      </c>
      <c r="F52">
        <v>25790</v>
      </c>
      <c r="G52">
        <v>25.79</v>
      </c>
      <c r="H52">
        <v>461126.39999999997</v>
      </c>
      <c r="I52" t="s">
        <v>17</v>
      </c>
      <c r="J52" t="s">
        <v>17</v>
      </c>
      <c r="K52">
        <v>10.92</v>
      </c>
      <c r="L52">
        <v>1</v>
      </c>
      <c r="M52" t="s">
        <v>125</v>
      </c>
      <c r="N52">
        <v>265216</v>
      </c>
      <c r="O52">
        <v>5000</v>
      </c>
      <c r="P52" t="str">
        <f>Tabela4[[#This Row],[Estado Origem]]&amp;Tabela4[[#This Row],[Estado Silo]]</f>
        <v>MGMG</v>
      </c>
      <c r="Q52" s="2">
        <v>1.18</v>
      </c>
      <c r="R52">
        <v>1100</v>
      </c>
      <c r="S52" s="4">
        <f>Tabela4[[#This Row],[ICMS]]*Tabela4[[#This Row],[Valor por ton.]]</f>
        <v>1298</v>
      </c>
      <c r="T52">
        <v>15.45</v>
      </c>
      <c r="U52" t="str">
        <f>Tabela4[[#This Row],[destino]]&amp;Tabela4[[#This Row],[Periodo]]&amp;Tabela4[[#This Row],[Safra]]</f>
        <v>PATOS DE MINAS-MG_31Safra Secundaria</v>
      </c>
    </row>
    <row r="53" spans="1:21" x14ac:dyDescent="0.25">
      <c r="A53" t="s">
        <v>47</v>
      </c>
      <c r="B53" t="s">
        <v>99</v>
      </c>
      <c r="C53" t="s">
        <v>46</v>
      </c>
      <c r="D53">
        <v>-18.628119999999999</v>
      </c>
      <c r="E53">
        <v>-46.31335</v>
      </c>
      <c r="F53">
        <v>234962</v>
      </c>
      <c r="G53">
        <v>234.96200000000002</v>
      </c>
      <c r="H53">
        <v>461126.39999999997</v>
      </c>
      <c r="I53" t="s">
        <v>17</v>
      </c>
      <c r="J53" t="s">
        <v>17</v>
      </c>
      <c r="K53">
        <v>10.92</v>
      </c>
      <c r="L53">
        <v>1</v>
      </c>
      <c r="M53" t="s">
        <v>125</v>
      </c>
      <c r="N53">
        <v>265216</v>
      </c>
      <c r="O53">
        <v>5000</v>
      </c>
      <c r="P53" t="str">
        <f>Tabela4[[#This Row],[Estado Origem]]&amp;Tabela4[[#This Row],[Estado Silo]]</f>
        <v>MGMG</v>
      </c>
      <c r="Q53" s="2">
        <v>1.18</v>
      </c>
      <c r="R53">
        <v>1100</v>
      </c>
      <c r="S53" s="4">
        <f>Tabela4[[#This Row],[ICMS]]*Tabela4[[#This Row],[Valor por ton.]]</f>
        <v>1298</v>
      </c>
      <c r="T53">
        <v>15.45</v>
      </c>
      <c r="U53" t="str">
        <f>Tabela4[[#This Row],[destino]]&amp;Tabela4[[#This Row],[Periodo]]&amp;Tabela4[[#This Row],[Safra]]</f>
        <v>PATOS DE MINAS-MG_31Safra Secundaria</v>
      </c>
    </row>
    <row r="54" spans="1:21" x14ac:dyDescent="0.25">
      <c r="A54" t="s">
        <v>46</v>
      </c>
      <c r="B54" t="s">
        <v>98</v>
      </c>
      <c r="C54" t="s">
        <v>46</v>
      </c>
      <c r="D54">
        <v>-18.736599999999999</v>
      </c>
      <c r="E54">
        <v>-46.668700000000001</v>
      </c>
      <c r="F54">
        <v>30207</v>
      </c>
      <c r="G54">
        <v>30.207000000000001</v>
      </c>
      <c r="H54">
        <v>465247.99999999994</v>
      </c>
      <c r="I54" t="s">
        <v>17</v>
      </c>
      <c r="J54" t="s">
        <v>17</v>
      </c>
      <c r="K54">
        <v>9.92</v>
      </c>
      <c r="L54">
        <v>1</v>
      </c>
      <c r="M54" t="s">
        <v>110</v>
      </c>
      <c r="N54">
        <v>186600</v>
      </c>
      <c r="O54">
        <v>5000</v>
      </c>
      <c r="P54" t="str">
        <f>Tabela4[[#This Row],[Estado Origem]]&amp;Tabela4[[#This Row],[Estado Silo]]</f>
        <v>MGMG</v>
      </c>
      <c r="Q54" s="2">
        <v>1.18</v>
      </c>
      <c r="R54">
        <v>1100</v>
      </c>
      <c r="S54" s="4">
        <f>Tabela4[[#This Row],[ICMS]]*Tabela4[[#This Row],[Valor por ton.]]</f>
        <v>1298</v>
      </c>
      <c r="T54">
        <v>15.45</v>
      </c>
      <c r="U54" t="str">
        <f>Tabela4[[#This Row],[destino]]&amp;Tabela4[[#This Row],[Periodo]]&amp;Tabela4[[#This Row],[Safra]]</f>
        <v>PATOS DE MINAS-MG_21Safra Principal</v>
      </c>
    </row>
    <row r="55" spans="1:21" x14ac:dyDescent="0.25">
      <c r="A55" t="s">
        <v>47</v>
      </c>
      <c r="B55" t="s">
        <v>98</v>
      </c>
      <c r="C55" t="s">
        <v>46</v>
      </c>
      <c r="D55">
        <v>-18.736599999999999</v>
      </c>
      <c r="E55">
        <v>-46.668700000000001</v>
      </c>
      <c r="F55">
        <v>197324</v>
      </c>
      <c r="G55">
        <v>197.32400000000001</v>
      </c>
      <c r="H55">
        <v>465247.99999999994</v>
      </c>
      <c r="I55" t="s">
        <v>17</v>
      </c>
      <c r="J55" t="s">
        <v>17</v>
      </c>
      <c r="K55">
        <v>9.92</v>
      </c>
      <c r="L55">
        <v>1</v>
      </c>
      <c r="M55" t="s">
        <v>110</v>
      </c>
      <c r="N55">
        <v>186600</v>
      </c>
      <c r="O55">
        <v>5000</v>
      </c>
      <c r="P55" t="str">
        <f>Tabela4[[#This Row],[Estado Origem]]&amp;Tabela4[[#This Row],[Estado Silo]]</f>
        <v>MGMG</v>
      </c>
      <c r="Q55" s="2">
        <v>1.18</v>
      </c>
      <c r="R55">
        <v>1100</v>
      </c>
      <c r="S55" s="4">
        <f>Tabela4[[#This Row],[ICMS]]*Tabela4[[#This Row],[Valor por ton.]]</f>
        <v>1298</v>
      </c>
      <c r="T55">
        <v>15.45</v>
      </c>
      <c r="U55" t="str">
        <f>Tabela4[[#This Row],[destino]]&amp;Tabela4[[#This Row],[Periodo]]&amp;Tabela4[[#This Row],[Safra]]</f>
        <v>PATOS DE MINAS-MG_21Safra Principal</v>
      </c>
    </row>
    <row r="56" spans="1:21" x14ac:dyDescent="0.25">
      <c r="A56" t="s">
        <v>46</v>
      </c>
      <c r="B56" t="s">
        <v>98</v>
      </c>
      <c r="C56" t="s">
        <v>46</v>
      </c>
      <c r="D56">
        <v>-18.736599999999999</v>
      </c>
      <c r="E56">
        <v>-46.668700000000001</v>
      </c>
      <c r="F56">
        <v>30207</v>
      </c>
      <c r="G56">
        <v>30.207000000000001</v>
      </c>
      <c r="H56">
        <v>465247.99999999994</v>
      </c>
      <c r="I56" t="s">
        <v>17</v>
      </c>
      <c r="J56" t="s">
        <v>17</v>
      </c>
      <c r="K56">
        <v>9.92</v>
      </c>
      <c r="L56">
        <v>1</v>
      </c>
      <c r="M56" t="s">
        <v>125</v>
      </c>
      <c r="N56">
        <v>186600</v>
      </c>
      <c r="O56">
        <v>5000</v>
      </c>
      <c r="P56" t="str">
        <f>Tabela4[[#This Row],[Estado Origem]]&amp;Tabela4[[#This Row],[Estado Silo]]</f>
        <v>MGMG</v>
      </c>
      <c r="Q56" s="2">
        <v>1.18</v>
      </c>
      <c r="R56">
        <v>1100</v>
      </c>
      <c r="S56" s="4">
        <f>Tabela4[[#This Row],[ICMS]]*Tabela4[[#This Row],[Valor por ton.]]</f>
        <v>1298</v>
      </c>
      <c r="T56">
        <v>15.45</v>
      </c>
      <c r="U56" t="str">
        <f>Tabela4[[#This Row],[destino]]&amp;Tabela4[[#This Row],[Periodo]]&amp;Tabela4[[#This Row],[Safra]]</f>
        <v>PATOS DE MINAS-MG_21Safra Secundaria</v>
      </c>
    </row>
    <row r="57" spans="1:21" x14ac:dyDescent="0.25">
      <c r="A57" t="s">
        <v>47</v>
      </c>
      <c r="B57" t="s">
        <v>98</v>
      </c>
      <c r="C57" t="s">
        <v>46</v>
      </c>
      <c r="D57">
        <v>-18.736599999999999</v>
      </c>
      <c r="E57">
        <v>-46.668700000000001</v>
      </c>
      <c r="F57">
        <v>197324</v>
      </c>
      <c r="G57">
        <v>197.32400000000001</v>
      </c>
      <c r="H57">
        <v>465247.99999999994</v>
      </c>
      <c r="I57" t="s">
        <v>17</v>
      </c>
      <c r="J57" t="s">
        <v>17</v>
      </c>
      <c r="K57">
        <v>9.92</v>
      </c>
      <c r="L57">
        <v>1</v>
      </c>
      <c r="M57" t="s">
        <v>125</v>
      </c>
      <c r="N57">
        <v>186600</v>
      </c>
      <c r="O57">
        <v>5000</v>
      </c>
      <c r="P57" t="str">
        <f>Tabela4[[#This Row],[Estado Origem]]&amp;Tabela4[[#This Row],[Estado Silo]]</f>
        <v>MGMG</v>
      </c>
      <c r="Q57" s="2">
        <v>1.18</v>
      </c>
      <c r="R57">
        <v>1100</v>
      </c>
      <c r="S57" s="4">
        <f>Tabela4[[#This Row],[ICMS]]*Tabela4[[#This Row],[Valor por ton.]]</f>
        <v>1298</v>
      </c>
      <c r="T57">
        <v>15.45</v>
      </c>
      <c r="U57" t="str">
        <f>Tabela4[[#This Row],[destino]]&amp;Tabela4[[#This Row],[Periodo]]&amp;Tabela4[[#This Row],[Safra]]</f>
        <v>PATOS DE MINAS-MG_21Safra Secundaria</v>
      </c>
    </row>
    <row r="58" spans="1:21" x14ac:dyDescent="0.25">
      <c r="A58" t="s">
        <v>46</v>
      </c>
      <c r="B58" t="s">
        <v>97</v>
      </c>
      <c r="C58" t="s">
        <v>46</v>
      </c>
      <c r="D58">
        <v>-18.673169999999999</v>
      </c>
      <c r="E58">
        <v>-46.544269999999997</v>
      </c>
      <c r="F58">
        <v>16572</v>
      </c>
      <c r="G58">
        <v>16.571999999999999</v>
      </c>
      <c r="H58">
        <v>506631.99999999994</v>
      </c>
      <c r="I58" t="s">
        <v>17</v>
      </c>
      <c r="J58" t="s">
        <v>17</v>
      </c>
      <c r="K58">
        <v>10.08</v>
      </c>
      <c r="L58">
        <v>1</v>
      </c>
      <c r="M58" t="s">
        <v>110</v>
      </c>
      <c r="N58">
        <v>431852</v>
      </c>
      <c r="O58">
        <v>5000</v>
      </c>
      <c r="P58" t="str">
        <f>Tabela4[[#This Row],[Estado Origem]]&amp;Tabela4[[#This Row],[Estado Silo]]</f>
        <v>MGMG</v>
      </c>
      <c r="Q58" s="2">
        <v>1.18</v>
      </c>
      <c r="R58">
        <v>1100</v>
      </c>
      <c r="S58" s="4">
        <f>Tabela4[[#This Row],[ICMS]]*Tabela4[[#This Row],[Valor por ton.]]</f>
        <v>1298</v>
      </c>
      <c r="T58">
        <v>15.45</v>
      </c>
      <c r="U58" t="str">
        <f>Tabela4[[#This Row],[destino]]&amp;Tabela4[[#This Row],[Periodo]]&amp;Tabela4[[#This Row],[Safra]]</f>
        <v>PATOS DE MINAS-MG_11Safra Principal</v>
      </c>
    </row>
    <row r="59" spans="1:21" x14ac:dyDescent="0.25">
      <c r="A59" t="s">
        <v>47</v>
      </c>
      <c r="B59" t="s">
        <v>97</v>
      </c>
      <c r="C59" t="s">
        <v>46</v>
      </c>
      <c r="D59">
        <v>-18.673169999999999</v>
      </c>
      <c r="E59">
        <v>-46.544269999999997</v>
      </c>
      <c r="F59">
        <v>210754</v>
      </c>
      <c r="G59">
        <v>210.75399999999999</v>
      </c>
      <c r="H59">
        <v>506631.99999999994</v>
      </c>
      <c r="I59" t="s">
        <v>17</v>
      </c>
      <c r="J59" t="s">
        <v>17</v>
      </c>
      <c r="K59">
        <v>10.08</v>
      </c>
      <c r="L59">
        <v>1</v>
      </c>
      <c r="M59" t="s">
        <v>110</v>
      </c>
      <c r="N59">
        <v>431852</v>
      </c>
      <c r="O59">
        <v>5000</v>
      </c>
      <c r="P59" t="str">
        <f>Tabela4[[#This Row],[Estado Origem]]&amp;Tabela4[[#This Row],[Estado Silo]]</f>
        <v>MGMG</v>
      </c>
      <c r="Q59" s="2">
        <v>1.18</v>
      </c>
      <c r="R59">
        <v>1100</v>
      </c>
      <c r="S59" s="4">
        <f>Tabela4[[#This Row],[ICMS]]*Tabela4[[#This Row],[Valor por ton.]]</f>
        <v>1298</v>
      </c>
      <c r="T59">
        <v>15.45</v>
      </c>
      <c r="U59" t="str">
        <f>Tabela4[[#This Row],[destino]]&amp;Tabela4[[#This Row],[Periodo]]&amp;Tabela4[[#This Row],[Safra]]</f>
        <v>PATOS DE MINAS-MG_11Safra Principal</v>
      </c>
    </row>
    <row r="60" spans="1:21" x14ac:dyDescent="0.25">
      <c r="A60" t="s">
        <v>46</v>
      </c>
      <c r="B60" t="s">
        <v>97</v>
      </c>
      <c r="C60" t="s">
        <v>46</v>
      </c>
      <c r="D60">
        <v>-18.673169999999999</v>
      </c>
      <c r="E60">
        <v>-46.544269999999997</v>
      </c>
      <c r="F60">
        <v>16572</v>
      </c>
      <c r="G60">
        <v>16.571999999999999</v>
      </c>
      <c r="H60">
        <v>506631.99999999994</v>
      </c>
      <c r="I60" t="s">
        <v>17</v>
      </c>
      <c r="J60" t="s">
        <v>17</v>
      </c>
      <c r="K60">
        <v>10.08</v>
      </c>
      <c r="L60">
        <v>1</v>
      </c>
      <c r="M60" t="s">
        <v>125</v>
      </c>
      <c r="N60">
        <v>431852</v>
      </c>
      <c r="O60">
        <v>5000</v>
      </c>
      <c r="P60" t="str">
        <f>Tabela4[[#This Row],[Estado Origem]]&amp;Tabela4[[#This Row],[Estado Silo]]</f>
        <v>MGMG</v>
      </c>
      <c r="Q60" s="2">
        <v>1.18</v>
      </c>
      <c r="R60">
        <v>1100</v>
      </c>
      <c r="S60" s="4">
        <f>Tabela4[[#This Row],[ICMS]]*Tabela4[[#This Row],[Valor por ton.]]</f>
        <v>1298</v>
      </c>
      <c r="T60">
        <v>15.45</v>
      </c>
      <c r="U60" t="str">
        <f>Tabela4[[#This Row],[destino]]&amp;Tabela4[[#This Row],[Periodo]]&amp;Tabela4[[#This Row],[Safra]]</f>
        <v>PATOS DE MINAS-MG_11Safra Secundaria</v>
      </c>
    </row>
    <row r="61" spans="1:21" x14ac:dyDescent="0.25">
      <c r="A61" t="s">
        <v>47</v>
      </c>
      <c r="B61" t="s">
        <v>97</v>
      </c>
      <c r="C61" t="s">
        <v>46</v>
      </c>
      <c r="D61">
        <v>-18.673169999999999</v>
      </c>
      <c r="E61">
        <v>-46.544269999999997</v>
      </c>
      <c r="F61">
        <v>210754</v>
      </c>
      <c r="G61">
        <v>210.75399999999999</v>
      </c>
      <c r="H61">
        <v>506631.99999999994</v>
      </c>
      <c r="I61" t="s">
        <v>17</v>
      </c>
      <c r="J61" t="s">
        <v>17</v>
      </c>
      <c r="K61">
        <v>10.08</v>
      </c>
      <c r="L61">
        <v>1</v>
      </c>
      <c r="M61" t="s">
        <v>125</v>
      </c>
      <c r="N61">
        <v>431852</v>
      </c>
      <c r="O61">
        <v>5000</v>
      </c>
      <c r="P61" t="str">
        <f>Tabela4[[#This Row],[Estado Origem]]&amp;Tabela4[[#This Row],[Estado Silo]]</f>
        <v>MGMG</v>
      </c>
      <c r="Q61" s="2">
        <v>1.18</v>
      </c>
      <c r="R61">
        <v>1100</v>
      </c>
      <c r="S61" s="4">
        <f>Tabela4[[#This Row],[ICMS]]*Tabela4[[#This Row],[Valor por ton.]]</f>
        <v>1298</v>
      </c>
      <c r="T61">
        <v>15.45</v>
      </c>
      <c r="U61" t="str">
        <f>Tabela4[[#This Row],[destino]]&amp;Tabela4[[#This Row],[Periodo]]&amp;Tabela4[[#This Row],[Safra]]</f>
        <v>PATOS DE MINAS-MG_11Safra Secundaria</v>
      </c>
    </row>
    <row r="62" spans="1:21" x14ac:dyDescent="0.25">
      <c r="A62" t="s">
        <v>46</v>
      </c>
      <c r="B62" t="s">
        <v>102</v>
      </c>
      <c r="C62" t="s">
        <v>47</v>
      </c>
      <c r="D62">
        <v>-18.849430000000002</v>
      </c>
      <c r="E62">
        <v>-48.283250000000002</v>
      </c>
      <c r="F62">
        <v>228277</v>
      </c>
      <c r="G62">
        <v>228.27700000000002</v>
      </c>
      <c r="H62">
        <v>475271.99999999994</v>
      </c>
      <c r="I62" t="s">
        <v>17</v>
      </c>
      <c r="J62" t="s">
        <v>17</v>
      </c>
      <c r="K62">
        <v>10.015000000000001</v>
      </c>
      <c r="L62">
        <v>1</v>
      </c>
      <c r="M62" t="s">
        <v>110</v>
      </c>
      <c r="N62">
        <v>169928</v>
      </c>
      <c r="O62">
        <v>5000</v>
      </c>
      <c r="P62" t="str">
        <f>Tabela4[[#This Row],[Estado Origem]]&amp;Tabela4[[#This Row],[Estado Silo]]</f>
        <v>MGMG</v>
      </c>
      <c r="Q62" s="2">
        <v>1.18</v>
      </c>
      <c r="R62">
        <v>1100</v>
      </c>
      <c r="S62" s="4">
        <f>Tabela4[[#This Row],[ICMS]]*Tabela4[[#This Row],[Valor por ton.]]</f>
        <v>1298</v>
      </c>
      <c r="T62">
        <v>15.45</v>
      </c>
      <c r="U62" t="str">
        <f>Tabela4[[#This Row],[destino]]&amp;Tabela4[[#This Row],[Periodo]]&amp;Tabela4[[#This Row],[Safra]]</f>
        <v>UBERLÂNDIA-MG_31Safra Principal</v>
      </c>
    </row>
    <row r="63" spans="1:21" x14ac:dyDescent="0.25">
      <c r="A63" t="s">
        <v>47</v>
      </c>
      <c r="B63" t="s">
        <v>102</v>
      </c>
      <c r="C63" t="s">
        <v>47</v>
      </c>
      <c r="D63">
        <v>-18.849430000000002</v>
      </c>
      <c r="E63">
        <v>-48.283250000000002</v>
      </c>
      <c r="F63">
        <v>14383</v>
      </c>
      <c r="G63">
        <v>14.383000000000001</v>
      </c>
      <c r="H63">
        <v>475271.99999999994</v>
      </c>
      <c r="I63" t="s">
        <v>17</v>
      </c>
      <c r="J63" t="s">
        <v>17</v>
      </c>
      <c r="K63">
        <v>10.015000000000001</v>
      </c>
      <c r="L63">
        <v>1</v>
      </c>
      <c r="M63" t="s">
        <v>110</v>
      </c>
      <c r="N63">
        <v>169928</v>
      </c>
      <c r="O63">
        <v>5000</v>
      </c>
      <c r="P63" t="str">
        <f>Tabela4[[#This Row],[Estado Origem]]&amp;Tabela4[[#This Row],[Estado Silo]]</f>
        <v>MGMG</v>
      </c>
      <c r="Q63" s="2">
        <v>1.18</v>
      </c>
      <c r="R63">
        <v>1100</v>
      </c>
      <c r="S63" s="4">
        <f>Tabela4[[#This Row],[ICMS]]*Tabela4[[#This Row],[Valor por ton.]]</f>
        <v>1298</v>
      </c>
      <c r="T63">
        <v>15.45</v>
      </c>
      <c r="U63" t="str">
        <f>Tabela4[[#This Row],[destino]]&amp;Tabela4[[#This Row],[Periodo]]&amp;Tabela4[[#This Row],[Safra]]</f>
        <v>UBERLÂNDIA-MG_31Safra Principal</v>
      </c>
    </row>
    <row r="64" spans="1:21" x14ac:dyDescent="0.25">
      <c r="A64" t="s">
        <v>46</v>
      </c>
      <c r="B64" t="s">
        <v>102</v>
      </c>
      <c r="C64" t="s">
        <v>47</v>
      </c>
      <c r="D64">
        <v>-18.849430000000002</v>
      </c>
      <c r="E64">
        <v>-48.283250000000002</v>
      </c>
      <c r="F64">
        <v>228277</v>
      </c>
      <c r="G64">
        <v>228.27700000000002</v>
      </c>
      <c r="H64">
        <v>475271.99999999994</v>
      </c>
      <c r="I64" t="s">
        <v>17</v>
      </c>
      <c r="J64" t="s">
        <v>17</v>
      </c>
      <c r="K64">
        <v>10.015000000000001</v>
      </c>
      <c r="L64">
        <v>1</v>
      </c>
      <c r="M64" t="s">
        <v>125</v>
      </c>
      <c r="N64">
        <v>169928</v>
      </c>
      <c r="O64">
        <v>5000</v>
      </c>
      <c r="P64" t="str">
        <f>Tabela4[[#This Row],[Estado Origem]]&amp;Tabela4[[#This Row],[Estado Silo]]</f>
        <v>MGMG</v>
      </c>
      <c r="Q64" s="2">
        <v>1.18</v>
      </c>
      <c r="R64">
        <v>1100</v>
      </c>
      <c r="S64" s="4">
        <f>Tabela4[[#This Row],[ICMS]]*Tabela4[[#This Row],[Valor por ton.]]</f>
        <v>1298</v>
      </c>
      <c r="T64">
        <v>15.45</v>
      </c>
      <c r="U64" t="str">
        <f>Tabela4[[#This Row],[destino]]&amp;Tabela4[[#This Row],[Periodo]]&amp;Tabela4[[#This Row],[Safra]]</f>
        <v>UBERLÂNDIA-MG_31Safra Secundaria</v>
      </c>
    </row>
    <row r="65" spans="1:21" x14ac:dyDescent="0.25">
      <c r="A65" t="s">
        <v>47</v>
      </c>
      <c r="B65" t="s">
        <v>102</v>
      </c>
      <c r="C65" t="s">
        <v>47</v>
      </c>
      <c r="D65">
        <v>-18.849430000000002</v>
      </c>
      <c r="E65">
        <v>-48.283250000000002</v>
      </c>
      <c r="F65">
        <v>14383</v>
      </c>
      <c r="G65">
        <v>14.383000000000001</v>
      </c>
      <c r="H65">
        <v>475271.99999999994</v>
      </c>
      <c r="I65" t="s">
        <v>17</v>
      </c>
      <c r="J65" t="s">
        <v>17</v>
      </c>
      <c r="K65">
        <v>10.015000000000001</v>
      </c>
      <c r="L65">
        <v>1</v>
      </c>
      <c r="M65" t="s">
        <v>125</v>
      </c>
      <c r="N65">
        <v>169928</v>
      </c>
      <c r="O65">
        <v>5000</v>
      </c>
      <c r="P65" t="str">
        <f>Tabela4[[#This Row],[Estado Origem]]&amp;Tabela4[[#This Row],[Estado Silo]]</f>
        <v>MGMG</v>
      </c>
      <c r="Q65" s="2">
        <v>1.18</v>
      </c>
      <c r="R65">
        <v>1100</v>
      </c>
      <c r="S65" s="4">
        <f>Tabela4[[#This Row],[ICMS]]*Tabela4[[#This Row],[Valor por ton.]]</f>
        <v>1298</v>
      </c>
      <c r="T65">
        <v>15.45</v>
      </c>
      <c r="U65" t="str">
        <f>Tabela4[[#This Row],[destino]]&amp;Tabela4[[#This Row],[Periodo]]&amp;Tabela4[[#This Row],[Safra]]</f>
        <v>UBERLÂNDIA-MG_31Safra Secundaria</v>
      </c>
    </row>
    <row r="66" spans="1:21" x14ac:dyDescent="0.25">
      <c r="A66" t="s">
        <v>46</v>
      </c>
      <c r="B66" t="s">
        <v>101</v>
      </c>
      <c r="C66" t="s">
        <v>47</v>
      </c>
      <c r="D66">
        <v>-18.84451</v>
      </c>
      <c r="E66">
        <v>-48.287599999999998</v>
      </c>
      <c r="F66">
        <v>223136</v>
      </c>
      <c r="G66">
        <v>223.136</v>
      </c>
      <c r="H66">
        <v>701568</v>
      </c>
      <c r="I66" t="s">
        <v>17</v>
      </c>
      <c r="J66" t="s">
        <v>17</v>
      </c>
      <c r="K66">
        <v>12.13</v>
      </c>
      <c r="L66">
        <v>1</v>
      </c>
      <c r="M66" t="s">
        <v>110</v>
      </c>
      <c r="N66">
        <v>347442</v>
      </c>
      <c r="O66">
        <v>5000</v>
      </c>
      <c r="P66" t="str">
        <f>Tabela4[[#This Row],[Estado Origem]]&amp;Tabela4[[#This Row],[Estado Silo]]</f>
        <v>MGMG</v>
      </c>
      <c r="Q66" s="2">
        <v>1.18</v>
      </c>
      <c r="R66">
        <v>1100</v>
      </c>
      <c r="S66" s="4">
        <f>Tabela4[[#This Row],[ICMS]]*Tabela4[[#This Row],[Valor por ton.]]</f>
        <v>1298</v>
      </c>
      <c r="T66">
        <v>15.45</v>
      </c>
      <c r="U66" t="str">
        <f>Tabela4[[#This Row],[destino]]&amp;Tabela4[[#This Row],[Periodo]]&amp;Tabela4[[#This Row],[Safra]]</f>
        <v>UBERLÂNDIA-MG_21Safra Principal</v>
      </c>
    </row>
    <row r="67" spans="1:21" x14ac:dyDescent="0.25">
      <c r="A67" t="s">
        <v>47</v>
      </c>
      <c r="B67" t="s">
        <v>101</v>
      </c>
      <c r="C67" t="s">
        <v>47</v>
      </c>
      <c r="D67">
        <v>-18.84451</v>
      </c>
      <c r="E67">
        <v>-48.287599999999998</v>
      </c>
      <c r="F67">
        <v>13309</v>
      </c>
      <c r="G67">
        <v>13.309000000000001</v>
      </c>
      <c r="H67">
        <v>701568</v>
      </c>
      <c r="I67" t="s">
        <v>17</v>
      </c>
      <c r="J67" t="s">
        <v>17</v>
      </c>
      <c r="K67">
        <v>12.13</v>
      </c>
      <c r="L67">
        <v>1</v>
      </c>
      <c r="M67" t="s">
        <v>110</v>
      </c>
      <c r="N67">
        <v>347442</v>
      </c>
      <c r="O67">
        <v>5000</v>
      </c>
      <c r="P67" t="str">
        <f>Tabela4[[#This Row],[Estado Origem]]&amp;Tabela4[[#This Row],[Estado Silo]]</f>
        <v>MGMG</v>
      </c>
      <c r="Q67" s="2">
        <v>1.18</v>
      </c>
      <c r="R67">
        <v>1100</v>
      </c>
      <c r="S67" s="4">
        <f>Tabela4[[#This Row],[ICMS]]*Tabela4[[#This Row],[Valor por ton.]]</f>
        <v>1298</v>
      </c>
      <c r="T67">
        <v>15.45</v>
      </c>
      <c r="U67" t="str">
        <f>Tabela4[[#This Row],[destino]]&amp;Tabela4[[#This Row],[Periodo]]&amp;Tabela4[[#This Row],[Safra]]</f>
        <v>UBERLÂNDIA-MG_21Safra Principal</v>
      </c>
    </row>
    <row r="68" spans="1:21" x14ac:dyDescent="0.25">
      <c r="A68" t="s">
        <v>46</v>
      </c>
      <c r="B68" t="s">
        <v>101</v>
      </c>
      <c r="C68" t="s">
        <v>47</v>
      </c>
      <c r="D68">
        <v>-18.84451</v>
      </c>
      <c r="E68">
        <v>-48.287599999999998</v>
      </c>
      <c r="F68">
        <v>223136</v>
      </c>
      <c r="G68">
        <v>223.136</v>
      </c>
      <c r="H68">
        <v>701568</v>
      </c>
      <c r="I68" t="s">
        <v>17</v>
      </c>
      <c r="J68" t="s">
        <v>17</v>
      </c>
      <c r="K68">
        <v>12.13</v>
      </c>
      <c r="L68">
        <v>1</v>
      </c>
      <c r="M68" t="s">
        <v>125</v>
      </c>
      <c r="N68">
        <v>347442</v>
      </c>
      <c r="O68">
        <v>5000</v>
      </c>
      <c r="P68" t="str">
        <f>Tabela4[[#This Row],[Estado Origem]]&amp;Tabela4[[#This Row],[Estado Silo]]</f>
        <v>MGMG</v>
      </c>
      <c r="Q68" s="2">
        <v>1.18</v>
      </c>
      <c r="R68">
        <v>1100</v>
      </c>
      <c r="S68" s="4">
        <f>Tabela4[[#This Row],[ICMS]]*Tabela4[[#This Row],[Valor por ton.]]</f>
        <v>1298</v>
      </c>
      <c r="T68">
        <v>15.45</v>
      </c>
      <c r="U68" t="str">
        <f>Tabela4[[#This Row],[destino]]&amp;Tabela4[[#This Row],[Periodo]]&amp;Tabela4[[#This Row],[Safra]]</f>
        <v>UBERLÂNDIA-MG_21Safra Secundaria</v>
      </c>
    </row>
    <row r="69" spans="1:21" x14ac:dyDescent="0.25">
      <c r="A69" t="s">
        <v>47</v>
      </c>
      <c r="B69" t="s">
        <v>101</v>
      </c>
      <c r="C69" t="s">
        <v>47</v>
      </c>
      <c r="D69">
        <v>-18.84451</v>
      </c>
      <c r="E69">
        <v>-48.287599999999998</v>
      </c>
      <c r="F69">
        <v>13309</v>
      </c>
      <c r="G69">
        <v>13.309000000000001</v>
      </c>
      <c r="H69">
        <v>701568</v>
      </c>
      <c r="I69" t="s">
        <v>17</v>
      </c>
      <c r="J69" t="s">
        <v>17</v>
      </c>
      <c r="K69">
        <v>12.13</v>
      </c>
      <c r="L69">
        <v>1</v>
      </c>
      <c r="M69" t="s">
        <v>125</v>
      </c>
      <c r="N69">
        <v>347442</v>
      </c>
      <c r="O69">
        <v>5000</v>
      </c>
      <c r="P69" t="str">
        <f>Tabela4[[#This Row],[Estado Origem]]&amp;Tabela4[[#This Row],[Estado Silo]]</f>
        <v>MGMG</v>
      </c>
      <c r="Q69" s="2">
        <v>1.18</v>
      </c>
      <c r="R69">
        <v>1100</v>
      </c>
      <c r="S69" s="4">
        <f>Tabela4[[#This Row],[ICMS]]*Tabela4[[#This Row],[Valor por ton.]]</f>
        <v>1298</v>
      </c>
      <c r="T69">
        <v>15.45</v>
      </c>
      <c r="U69" t="str">
        <f>Tabela4[[#This Row],[destino]]&amp;Tabela4[[#This Row],[Periodo]]&amp;Tabela4[[#This Row],[Safra]]</f>
        <v>UBERLÂNDIA-MG_21Safra Secundaria</v>
      </c>
    </row>
    <row r="70" spans="1:21" x14ac:dyDescent="0.25">
      <c r="A70" t="s">
        <v>46</v>
      </c>
      <c r="B70" t="s">
        <v>100</v>
      </c>
      <c r="C70" t="s">
        <v>47</v>
      </c>
      <c r="D70">
        <v>-18.841950000000001</v>
      </c>
      <c r="E70">
        <v>-48.289589999999997</v>
      </c>
      <c r="F70">
        <v>223529</v>
      </c>
      <c r="G70">
        <v>223.529</v>
      </c>
      <c r="H70">
        <v>1295616</v>
      </c>
      <c r="I70" t="s">
        <v>17</v>
      </c>
      <c r="J70" t="s">
        <v>17</v>
      </c>
      <c r="K70">
        <v>8.5950000000000006</v>
      </c>
      <c r="L70">
        <v>1</v>
      </c>
      <c r="M70" t="s">
        <v>110</v>
      </c>
      <c r="N70">
        <v>430625</v>
      </c>
      <c r="O70">
        <v>5000</v>
      </c>
      <c r="P70" t="str">
        <f>Tabela4[[#This Row],[Estado Origem]]&amp;Tabela4[[#This Row],[Estado Silo]]</f>
        <v>MGMG</v>
      </c>
      <c r="Q70" s="2">
        <v>1.18</v>
      </c>
      <c r="R70">
        <v>1100</v>
      </c>
      <c r="S70" s="4">
        <f>Tabela4[[#This Row],[ICMS]]*Tabela4[[#This Row],[Valor por ton.]]</f>
        <v>1298</v>
      </c>
      <c r="T70">
        <v>15.45</v>
      </c>
      <c r="U70" t="str">
        <f>Tabela4[[#This Row],[destino]]&amp;Tabela4[[#This Row],[Periodo]]&amp;Tabela4[[#This Row],[Safra]]</f>
        <v>UBERLÂNDIA-MG_11Safra Principal</v>
      </c>
    </row>
    <row r="71" spans="1:21" x14ac:dyDescent="0.25">
      <c r="A71" t="s">
        <v>47</v>
      </c>
      <c r="B71" t="s">
        <v>100</v>
      </c>
      <c r="C71" t="s">
        <v>47</v>
      </c>
      <c r="D71">
        <v>-18.841950000000001</v>
      </c>
      <c r="E71">
        <v>-48.289589999999997</v>
      </c>
      <c r="F71">
        <v>13702</v>
      </c>
      <c r="G71">
        <v>13.702</v>
      </c>
      <c r="H71">
        <v>1295616</v>
      </c>
      <c r="I71" t="s">
        <v>17</v>
      </c>
      <c r="J71" t="s">
        <v>17</v>
      </c>
      <c r="K71">
        <v>8.5950000000000006</v>
      </c>
      <c r="L71">
        <v>1</v>
      </c>
      <c r="M71" t="s">
        <v>110</v>
      </c>
      <c r="N71">
        <v>430625</v>
      </c>
      <c r="O71">
        <v>5000</v>
      </c>
      <c r="P71" t="str">
        <f>Tabela4[[#This Row],[Estado Origem]]&amp;Tabela4[[#This Row],[Estado Silo]]</f>
        <v>MGMG</v>
      </c>
      <c r="Q71" s="2">
        <v>1.18</v>
      </c>
      <c r="R71">
        <v>1100</v>
      </c>
      <c r="S71" s="4">
        <f>Tabela4[[#This Row],[ICMS]]*Tabela4[[#This Row],[Valor por ton.]]</f>
        <v>1298</v>
      </c>
      <c r="T71">
        <v>15.45</v>
      </c>
      <c r="U71" t="str">
        <f>Tabela4[[#This Row],[destino]]&amp;Tabela4[[#This Row],[Periodo]]&amp;Tabela4[[#This Row],[Safra]]</f>
        <v>UBERLÂNDIA-MG_11Safra Principal</v>
      </c>
    </row>
    <row r="72" spans="1:21" x14ac:dyDescent="0.25">
      <c r="A72" t="s">
        <v>46</v>
      </c>
      <c r="B72" t="s">
        <v>100</v>
      </c>
      <c r="C72" t="s">
        <v>47</v>
      </c>
      <c r="D72">
        <v>-18.841950000000001</v>
      </c>
      <c r="E72">
        <v>-48.289589999999997</v>
      </c>
      <c r="F72">
        <v>223529</v>
      </c>
      <c r="G72">
        <v>223.529</v>
      </c>
      <c r="H72">
        <v>1295616</v>
      </c>
      <c r="I72" t="s">
        <v>17</v>
      </c>
      <c r="J72" t="s">
        <v>17</v>
      </c>
      <c r="K72">
        <v>8.5950000000000006</v>
      </c>
      <c r="L72">
        <v>1</v>
      </c>
      <c r="M72" t="s">
        <v>125</v>
      </c>
      <c r="N72">
        <v>430625</v>
      </c>
      <c r="O72">
        <v>5000</v>
      </c>
      <c r="P72" t="str">
        <f>Tabela4[[#This Row],[Estado Origem]]&amp;Tabela4[[#This Row],[Estado Silo]]</f>
        <v>MGMG</v>
      </c>
      <c r="Q72" s="2">
        <v>1.18</v>
      </c>
      <c r="R72">
        <v>1100</v>
      </c>
      <c r="S72" s="4">
        <f>Tabela4[[#This Row],[ICMS]]*Tabela4[[#This Row],[Valor por ton.]]</f>
        <v>1298</v>
      </c>
      <c r="T72">
        <v>15.45</v>
      </c>
      <c r="U72" t="str">
        <f>Tabela4[[#This Row],[destino]]&amp;Tabela4[[#This Row],[Periodo]]&amp;Tabela4[[#This Row],[Safra]]</f>
        <v>UBERLÂNDIA-MG_11Safra Secundaria</v>
      </c>
    </row>
    <row r="73" spans="1:21" x14ac:dyDescent="0.25">
      <c r="A73" t="s">
        <v>47</v>
      </c>
      <c r="B73" t="s">
        <v>100</v>
      </c>
      <c r="C73" t="s">
        <v>47</v>
      </c>
      <c r="D73">
        <v>-18.841950000000001</v>
      </c>
      <c r="E73">
        <v>-48.289589999999997</v>
      </c>
      <c r="F73">
        <v>13702</v>
      </c>
      <c r="G73">
        <v>13.702</v>
      </c>
      <c r="H73">
        <v>1295616</v>
      </c>
      <c r="I73" t="s">
        <v>17</v>
      </c>
      <c r="J73" t="s">
        <v>17</v>
      </c>
      <c r="K73">
        <v>8.5950000000000006</v>
      </c>
      <c r="L73">
        <v>1</v>
      </c>
      <c r="M73" t="s">
        <v>125</v>
      </c>
      <c r="N73">
        <v>430625</v>
      </c>
      <c r="O73">
        <v>5000</v>
      </c>
      <c r="P73" t="str">
        <f>Tabela4[[#This Row],[Estado Origem]]&amp;Tabela4[[#This Row],[Estado Silo]]</f>
        <v>MGMG</v>
      </c>
      <c r="Q73" s="2">
        <v>1.18</v>
      </c>
      <c r="R73">
        <v>1100</v>
      </c>
      <c r="S73" s="4">
        <f>Tabela4[[#This Row],[ICMS]]*Tabela4[[#This Row],[Valor por ton.]]</f>
        <v>1298</v>
      </c>
      <c r="T73">
        <v>15.45</v>
      </c>
      <c r="U73" t="str">
        <f>Tabela4[[#This Row],[destino]]&amp;Tabela4[[#This Row],[Periodo]]&amp;Tabela4[[#This Row],[Safra]]</f>
        <v>UBERLÂNDIA-MG_11Safra Secundaria</v>
      </c>
    </row>
    <row r="74" spans="1:21" x14ac:dyDescent="0.25">
      <c r="A74" t="s">
        <v>46</v>
      </c>
      <c r="B74" t="s">
        <v>99</v>
      </c>
      <c r="C74" t="s">
        <v>46</v>
      </c>
      <c r="D74">
        <v>-18.628119999999999</v>
      </c>
      <c r="E74">
        <v>-46.31335</v>
      </c>
      <c r="F74">
        <v>25790</v>
      </c>
      <c r="G74">
        <v>25.79</v>
      </c>
      <c r="H74">
        <v>461126.39999999997</v>
      </c>
      <c r="I74" t="s">
        <v>17</v>
      </c>
      <c r="J74" t="s">
        <v>17</v>
      </c>
      <c r="K74">
        <v>10.92</v>
      </c>
      <c r="L74">
        <v>2</v>
      </c>
      <c r="M74" t="s">
        <v>110</v>
      </c>
      <c r="N74">
        <v>265216</v>
      </c>
      <c r="O74">
        <v>5000</v>
      </c>
      <c r="P74" t="str">
        <f>Tabela4[[#This Row],[Estado Origem]]&amp;Tabela4[[#This Row],[Estado Silo]]</f>
        <v>MGMG</v>
      </c>
      <c r="Q74">
        <v>1.18</v>
      </c>
      <c r="R74">
        <v>1116.67</v>
      </c>
      <c r="S74" s="4">
        <f>Tabela4[[#This Row],[ICMS]]*Tabela4[[#This Row],[Valor por ton.]]</f>
        <v>1317.6705999999999</v>
      </c>
      <c r="T74">
        <v>15.45</v>
      </c>
      <c r="U74" t="str">
        <f>Tabela4[[#This Row],[destino]]&amp;Tabela4[[#This Row],[Periodo]]&amp;Tabela4[[#This Row],[Safra]]</f>
        <v>PATOS DE MINAS-MG_32Safra Principal</v>
      </c>
    </row>
    <row r="75" spans="1:21" x14ac:dyDescent="0.25">
      <c r="A75" t="s">
        <v>47</v>
      </c>
      <c r="B75" t="s">
        <v>99</v>
      </c>
      <c r="C75" t="s">
        <v>46</v>
      </c>
      <c r="D75">
        <v>-18.628119999999999</v>
      </c>
      <c r="E75">
        <v>-46.31335</v>
      </c>
      <c r="F75">
        <v>234962</v>
      </c>
      <c r="G75">
        <v>234.96200000000002</v>
      </c>
      <c r="H75">
        <v>461126.39999999997</v>
      </c>
      <c r="I75" t="s">
        <v>17</v>
      </c>
      <c r="J75" t="s">
        <v>17</v>
      </c>
      <c r="K75">
        <v>10.92</v>
      </c>
      <c r="L75">
        <v>2</v>
      </c>
      <c r="M75" t="s">
        <v>110</v>
      </c>
      <c r="N75">
        <v>265216</v>
      </c>
      <c r="O75">
        <v>5000</v>
      </c>
      <c r="P75" t="str">
        <f>Tabela4[[#This Row],[Estado Origem]]&amp;Tabela4[[#This Row],[Estado Silo]]</f>
        <v>MGMG</v>
      </c>
      <c r="Q75">
        <v>1.18</v>
      </c>
      <c r="R75">
        <v>1116.67</v>
      </c>
      <c r="S75" s="4">
        <f>Tabela4[[#This Row],[ICMS]]*Tabela4[[#This Row],[Valor por ton.]]</f>
        <v>1317.6705999999999</v>
      </c>
      <c r="T75">
        <v>15.45</v>
      </c>
      <c r="U75" t="str">
        <f>Tabela4[[#This Row],[destino]]&amp;Tabela4[[#This Row],[Periodo]]&amp;Tabela4[[#This Row],[Safra]]</f>
        <v>PATOS DE MINAS-MG_32Safra Principal</v>
      </c>
    </row>
    <row r="76" spans="1:21" x14ac:dyDescent="0.25">
      <c r="A76" t="s">
        <v>46</v>
      </c>
      <c r="B76" t="s">
        <v>99</v>
      </c>
      <c r="C76" t="s">
        <v>46</v>
      </c>
      <c r="D76">
        <v>-18.628119999999999</v>
      </c>
      <c r="E76">
        <v>-46.31335</v>
      </c>
      <c r="F76">
        <v>25790</v>
      </c>
      <c r="G76">
        <v>25.79</v>
      </c>
      <c r="H76">
        <v>461126.39999999997</v>
      </c>
      <c r="I76" t="s">
        <v>17</v>
      </c>
      <c r="J76" t="s">
        <v>17</v>
      </c>
      <c r="K76">
        <v>10.92</v>
      </c>
      <c r="L76">
        <v>2</v>
      </c>
      <c r="M76" t="s">
        <v>125</v>
      </c>
      <c r="N76">
        <v>265216</v>
      </c>
      <c r="O76">
        <v>5000</v>
      </c>
      <c r="P76" t="str">
        <f>Tabela4[[#This Row],[Estado Origem]]&amp;Tabela4[[#This Row],[Estado Silo]]</f>
        <v>MGMG</v>
      </c>
      <c r="Q76">
        <v>1.18</v>
      </c>
      <c r="R76">
        <v>1116.67</v>
      </c>
      <c r="S76" s="4">
        <f>Tabela4[[#This Row],[ICMS]]*Tabela4[[#This Row],[Valor por ton.]]</f>
        <v>1317.6705999999999</v>
      </c>
      <c r="T76">
        <v>15.45</v>
      </c>
      <c r="U76" t="str">
        <f>Tabela4[[#This Row],[destino]]&amp;Tabela4[[#This Row],[Periodo]]&amp;Tabela4[[#This Row],[Safra]]</f>
        <v>PATOS DE MINAS-MG_32Safra Secundaria</v>
      </c>
    </row>
    <row r="77" spans="1:21" x14ac:dyDescent="0.25">
      <c r="A77" t="s">
        <v>47</v>
      </c>
      <c r="B77" t="s">
        <v>99</v>
      </c>
      <c r="C77" t="s">
        <v>46</v>
      </c>
      <c r="D77">
        <v>-18.628119999999999</v>
      </c>
      <c r="E77">
        <v>-46.31335</v>
      </c>
      <c r="F77">
        <v>234962</v>
      </c>
      <c r="G77">
        <v>234.96200000000002</v>
      </c>
      <c r="H77">
        <v>461126.39999999997</v>
      </c>
      <c r="I77" t="s">
        <v>17</v>
      </c>
      <c r="J77" t="s">
        <v>17</v>
      </c>
      <c r="K77">
        <v>10.92</v>
      </c>
      <c r="L77">
        <v>2</v>
      </c>
      <c r="M77" t="s">
        <v>125</v>
      </c>
      <c r="N77">
        <v>265216</v>
      </c>
      <c r="O77">
        <v>5000</v>
      </c>
      <c r="P77" t="str">
        <f>Tabela4[[#This Row],[Estado Origem]]&amp;Tabela4[[#This Row],[Estado Silo]]</f>
        <v>MGMG</v>
      </c>
      <c r="Q77">
        <v>1.18</v>
      </c>
      <c r="R77">
        <v>1116.67</v>
      </c>
      <c r="S77" s="4">
        <f>Tabela4[[#This Row],[ICMS]]*Tabela4[[#This Row],[Valor por ton.]]</f>
        <v>1317.6705999999999</v>
      </c>
      <c r="T77">
        <v>15.45</v>
      </c>
      <c r="U77" t="str">
        <f>Tabela4[[#This Row],[destino]]&amp;Tabela4[[#This Row],[Periodo]]&amp;Tabela4[[#This Row],[Safra]]</f>
        <v>PATOS DE MINAS-MG_32Safra Secundaria</v>
      </c>
    </row>
    <row r="78" spans="1:21" x14ac:dyDescent="0.25">
      <c r="A78" t="s">
        <v>46</v>
      </c>
      <c r="B78" t="s">
        <v>98</v>
      </c>
      <c r="C78" t="s">
        <v>46</v>
      </c>
      <c r="D78">
        <v>-18.736599999999999</v>
      </c>
      <c r="E78">
        <v>-46.668700000000001</v>
      </c>
      <c r="F78">
        <v>30207</v>
      </c>
      <c r="G78">
        <v>30.207000000000001</v>
      </c>
      <c r="H78">
        <v>465247.99999999994</v>
      </c>
      <c r="I78" t="s">
        <v>17</v>
      </c>
      <c r="J78" t="s">
        <v>17</v>
      </c>
      <c r="K78">
        <v>9.92</v>
      </c>
      <c r="L78">
        <v>2</v>
      </c>
      <c r="M78" t="s">
        <v>110</v>
      </c>
      <c r="N78">
        <v>186600</v>
      </c>
      <c r="O78">
        <v>5000</v>
      </c>
      <c r="P78" t="str">
        <f>Tabela4[[#This Row],[Estado Origem]]&amp;Tabela4[[#This Row],[Estado Silo]]</f>
        <v>MGMG</v>
      </c>
      <c r="Q78">
        <v>1.18</v>
      </c>
      <c r="R78">
        <v>1116.67</v>
      </c>
      <c r="S78" s="4">
        <f>Tabela4[[#This Row],[ICMS]]*Tabela4[[#This Row],[Valor por ton.]]</f>
        <v>1317.6705999999999</v>
      </c>
      <c r="T78">
        <v>15.45</v>
      </c>
      <c r="U78" t="str">
        <f>Tabela4[[#This Row],[destino]]&amp;Tabela4[[#This Row],[Periodo]]&amp;Tabela4[[#This Row],[Safra]]</f>
        <v>PATOS DE MINAS-MG_22Safra Principal</v>
      </c>
    </row>
    <row r="79" spans="1:21" x14ac:dyDescent="0.25">
      <c r="A79" t="s">
        <v>47</v>
      </c>
      <c r="B79" t="s">
        <v>98</v>
      </c>
      <c r="C79" t="s">
        <v>46</v>
      </c>
      <c r="D79">
        <v>-18.736599999999999</v>
      </c>
      <c r="E79">
        <v>-46.668700000000001</v>
      </c>
      <c r="F79">
        <v>197324</v>
      </c>
      <c r="G79">
        <v>197.32400000000001</v>
      </c>
      <c r="H79">
        <v>465247.99999999994</v>
      </c>
      <c r="I79" t="s">
        <v>17</v>
      </c>
      <c r="J79" t="s">
        <v>17</v>
      </c>
      <c r="K79">
        <v>9.92</v>
      </c>
      <c r="L79">
        <v>2</v>
      </c>
      <c r="M79" t="s">
        <v>110</v>
      </c>
      <c r="N79">
        <v>186600</v>
      </c>
      <c r="O79">
        <v>5000</v>
      </c>
      <c r="P79" t="str">
        <f>Tabela4[[#This Row],[Estado Origem]]&amp;Tabela4[[#This Row],[Estado Silo]]</f>
        <v>MGMG</v>
      </c>
      <c r="Q79">
        <v>1.18</v>
      </c>
      <c r="R79">
        <v>1116.67</v>
      </c>
      <c r="S79" s="4">
        <f>Tabela4[[#This Row],[ICMS]]*Tabela4[[#This Row],[Valor por ton.]]</f>
        <v>1317.6705999999999</v>
      </c>
      <c r="T79">
        <v>15.45</v>
      </c>
      <c r="U79" t="str">
        <f>Tabela4[[#This Row],[destino]]&amp;Tabela4[[#This Row],[Periodo]]&amp;Tabela4[[#This Row],[Safra]]</f>
        <v>PATOS DE MINAS-MG_22Safra Principal</v>
      </c>
    </row>
    <row r="80" spans="1:21" x14ac:dyDescent="0.25">
      <c r="A80" t="s">
        <v>46</v>
      </c>
      <c r="B80" t="s">
        <v>98</v>
      </c>
      <c r="C80" t="s">
        <v>46</v>
      </c>
      <c r="D80">
        <v>-18.736599999999999</v>
      </c>
      <c r="E80">
        <v>-46.668700000000001</v>
      </c>
      <c r="F80">
        <v>30207</v>
      </c>
      <c r="G80">
        <v>30.207000000000001</v>
      </c>
      <c r="H80">
        <v>465247.99999999994</v>
      </c>
      <c r="I80" t="s">
        <v>17</v>
      </c>
      <c r="J80" t="s">
        <v>17</v>
      </c>
      <c r="K80">
        <v>9.92</v>
      </c>
      <c r="L80">
        <v>2</v>
      </c>
      <c r="M80" t="s">
        <v>125</v>
      </c>
      <c r="N80">
        <v>186600</v>
      </c>
      <c r="O80">
        <v>5000</v>
      </c>
      <c r="P80" t="str">
        <f>Tabela4[[#This Row],[Estado Origem]]&amp;Tabela4[[#This Row],[Estado Silo]]</f>
        <v>MGMG</v>
      </c>
      <c r="Q80">
        <v>1.18</v>
      </c>
      <c r="R80">
        <v>1116.67</v>
      </c>
      <c r="S80" s="4">
        <f>Tabela4[[#This Row],[ICMS]]*Tabela4[[#This Row],[Valor por ton.]]</f>
        <v>1317.6705999999999</v>
      </c>
      <c r="T80">
        <v>15.45</v>
      </c>
      <c r="U80" t="str">
        <f>Tabela4[[#This Row],[destino]]&amp;Tabela4[[#This Row],[Periodo]]&amp;Tabela4[[#This Row],[Safra]]</f>
        <v>PATOS DE MINAS-MG_22Safra Secundaria</v>
      </c>
    </row>
    <row r="81" spans="1:21" x14ac:dyDescent="0.25">
      <c r="A81" t="s">
        <v>47</v>
      </c>
      <c r="B81" t="s">
        <v>98</v>
      </c>
      <c r="C81" t="s">
        <v>46</v>
      </c>
      <c r="D81">
        <v>-18.736599999999999</v>
      </c>
      <c r="E81">
        <v>-46.668700000000001</v>
      </c>
      <c r="F81">
        <v>197324</v>
      </c>
      <c r="G81">
        <v>197.32400000000001</v>
      </c>
      <c r="H81">
        <v>465247.99999999994</v>
      </c>
      <c r="I81" t="s">
        <v>17</v>
      </c>
      <c r="J81" t="s">
        <v>17</v>
      </c>
      <c r="K81">
        <v>9.92</v>
      </c>
      <c r="L81">
        <v>2</v>
      </c>
      <c r="M81" t="s">
        <v>125</v>
      </c>
      <c r="N81">
        <v>186600</v>
      </c>
      <c r="O81">
        <v>5000</v>
      </c>
      <c r="P81" t="str">
        <f>Tabela4[[#This Row],[Estado Origem]]&amp;Tabela4[[#This Row],[Estado Silo]]</f>
        <v>MGMG</v>
      </c>
      <c r="Q81">
        <v>1.18</v>
      </c>
      <c r="R81">
        <v>1116.67</v>
      </c>
      <c r="S81" s="4">
        <f>Tabela4[[#This Row],[ICMS]]*Tabela4[[#This Row],[Valor por ton.]]</f>
        <v>1317.6705999999999</v>
      </c>
      <c r="T81">
        <v>15.45</v>
      </c>
      <c r="U81" t="str">
        <f>Tabela4[[#This Row],[destino]]&amp;Tabela4[[#This Row],[Periodo]]&amp;Tabela4[[#This Row],[Safra]]</f>
        <v>PATOS DE MINAS-MG_22Safra Secundaria</v>
      </c>
    </row>
    <row r="82" spans="1:21" x14ac:dyDescent="0.25">
      <c r="A82" t="s">
        <v>46</v>
      </c>
      <c r="B82" t="s">
        <v>97</v>
      </c>
      <c r="C82" t="s">
        <v>46</v>
      </c>
      <c r="D82">
        <v>-18.673169999999999</v>
      </c>
      <c r="E82">
        <v>-46.544269999999997</v>
      </c>
      <c r="F82">
        <v>16572</v>
      </c>
      <c r="G82">
        <v>16.571999999999999</v>
      </c>
      <c r="H82">
        <v>506631.99999999994</v>
      </c>
      <c r="I82" t="s">
        <v>17</v>
      </c>
      <c r="J82" t="s">
        <v>17</v>
      </c>
      <c r="K82">
        <v>10.08</v>
      </c>
      <c r="L82">
        <v>2</v>
      </c>
      <c r="M82" t="s">
        <v>110</v>
      </c>
      <c r="N82">
        <v>431852</v>
      </c>
      <c r="O82">
        <v>5000</v>
      </c>
      <c r="P82" t="str">
        <f>Tabela4[[#This Row],[Estado Origem]]&amp;Tabela4[[#This Row],[Estado Silo]]</f>
        <v>MGMG</v>
      </c>
      <c r="Q82">
        <v>1.18</v>
      </c>
      <c r="R82">
        <v>1116.67</v>
      </c>
      <c r="S82" s="4">
        <f>Tabela4[[#This Row],[ICMS]]*Tabela4[[#This Row],[Valor por ton.]]</f>
        <v>1317.6705999999999</v>
      </c>
      <c r="T82">
        <v>15.45</v>
      </c>
      <c r="U82" t="str">
        <f>Tabela4[[#This Row],[destino]]&amp;Tabela4[[#This Row],[Periodo]]&amp;Tabela4[[#This Row],[Safra]]</f>
        <v>PATOS DE MINAS-MG_12Safra Principal</v>
      </c>
    </row>
    <row r="83" spans="1:21" x14ac:dyDescent="0.25">
      <c r="A83" t="s">
        <v>47</v>
      </c>
      <c r="B83" t="s">
        <v>97</v>
      </c>
      <c r="C83" t="s">
        <v>46</v>
      </c>
      <c r="D83">
        <v>-18.673169999999999</v>
      </c>
      <c r="E83">
        <v>-46.544269999999997</v>
      </c>
      <c r="F83">
        <v>210754</v>
      </c>
      <c r="G83">
        <v>210.75399999999999</v>
      </c>
      <c r="H83">
        <v>506631.99999999994</v>
      </c>
      <c r="I83" t="s">
        <v>17</v>
      </c>
      <c r="J83" t="s">
        <v>17</v>
      </c>
      <c r="K83">
        <v>10.08</v>
      </c>
      <c r="L83">
        <v>2</v>
      </c>
      <c r="M83" t="s">
        <v>110</v>
      </c>
      <c r="N83">
        <v>431852</v>
      </c>
      <c r="O83">
        <v>5000</v>
      </c>
      <c r="P83" t="str">
        <f>Tabela4[[#This Row],[Estado Origem]]&amp;Tabela4[[#This Row],[Estado Silo]]</f>
        <v>MGMG</v>
      </c>
      <c r="Q83">
        <v>1.18</v>
      </c>
      <c r="R83">
        <v>1116.67</v>
      </c>
      <c r="S83" s="4">
        <f>Tabela4[[#This Row],[ICMS]]*Tabela4[[#This Row],[Valor por ton.]]</f>
        <v>1317.6705999999999</v>
      </c>
      <c r="T83">
        <v>15.45</v>
      </c>
      <c r="U83" t="str">
        <f>Tabela4[[#This Row],[destino]]&amp;Tabela4[[#This Row],[Periodo]]&amp;Tabela4[[#This Row],[Safra]]</f>
        <v>PATOS DE MINAS-MG_12Safra Principal</v>
      </c>
    </row>
    <row r="84" spans="1:21" x14ac:dyDescent="0.25">
      <c r="A84" t="s">
        <v>46</v>
      </c>
      <c r="B84" t="s">
        <v>97</v>
      </c>
      <c r="C84" t="s">
        <v>46</v>
      </c>
      <c r="D84">
        <v>-18.673169999999999</v>
      </c>
      <c r="E84">
        <v>-46.544269999999997</v>
      </c>
      <c r="F84">
        <v>16572</v>
      </c>
      <c r="G84">
        <v>16.571999999999999</v>
      </c>
      <c r="H84">
        <v>506631.99999999994</v>
      </c>
      <c r="I84" t="s">
        <v>17</v>
      </c>
      <c r="J84" t="s">
        <v>17</v>
      </c>
      <c r="K84">
        <v>10.08</v>
      </c>
      <c r="L84">
        <v>2</v>
      </c>
      <c r="M84" t="s">
        <v>125</v>
      </c>
      <c r="N84">
        <v>431852</v>
      </c>
      <c r="O84">
        <v>5000</v>
      </c>
      <c r="P84" t="str">
        <f>Tabela4[[#This Row],[Estado Origem]]&amp;Tabela4[[#This Row],[Estado Silo]]</f>
        <v>MGMG</v>
      </c>
      <c r="Q84">
        <v>1.18</v>
      </c>
      <c r="R84">
        <v>1116.67</v>
      </c>
      <c r="S84" s="4">
        <f>Tabela4[[#This Row],[ICMS]]*Tabela4[[#This Row],[Valor por ton.]]</f>
        <v>1317.6705999999999</v>
      </c>
      <c r="T84">
        <v>15.45</v>
      </c>
      <c r="U84" t="str">
        <f>Tabela4[[#This Row],[destino]]&amp;Tabela4[[#This Row],[Periodo]]&amp;Tabela4[[#This Row],[Safra]]</f>
        <v>PATOS DE MINAS-MG_12Safra Secundaria</v>
      </c>
    </row>
    <row r="85" spans="1:21" x14ac:dyDescent="0.25">
      <c r="A85" t="s">
        <v>47</v>
      </c>
      <c r="B85" t="s">
        <v>97</v>
      </c>
      <c r="C85" t="s">
        <v>46</v>
      </c>
      <c r="D85">
        <v>-18.673169999999999</v>
      </c>
      <c r="E85">
        <v>-46.544269999999997</v>
      </c>
      <c r="F85">
        <v>210754</v>
      </c>
      <c r="G85">
        <v>210.75399999999999</v>
      </c>
      <c r="H85">
        <v>506631.99999999994</v>
      </c>
      <c r="I85" t="s">
        <v>17</v>
      </c>
      <c r="J85" t="s">
        <v>17</v>
      </c>
      <c r="K85">
        <v>10.08</v>
      </c>
      <c r="L85">
        <v>2</v>
      </c>
      <c r="M85" t="s">
        <v>125</v>
      </c>
      <c r="N85">
        <v>431852</v>
      </c>
      <c r="O85">
        <v>5000</v>
      </c>
      <c r="P85" t="str">
        <f>Tabela4[[#This Row],[Estado Origem]]&amp;Tabela4[[#This Row],[Estado Silo]]</f>
        <v>MGMG</v>
      </c>
      <c r="Q85">
        <v>1.18</v>
      </c>
      <c r="R85">
        <v>1116.67</v>
      </c>
      <c r="S85" s="4">
        <f>Tabela4[[#This Row],[ICMS]]*Tabela4[[#This Row],[Valor por ton.]]</f>
        <v>1317.6705999999999</v>
      </c>
      <c r="T85">
        <v>15.45</v>
      </c>
      <c r="U85" t="str">
        <f>Tabela4[[#This Row],[destino]]&amp;Tabela4[[#This Row],[Periodo]]&amp;Tabela4[[#This Row],[Safra]]</f>
        <v>PATOS DE MINAS-MG_12Safra Secundaria</v>
      </c>
    </row>
    <row r="86" spans="1:21" x14ac:dyDescent="0.25">
      <c r="A86" t="s">
        <v>46</v>
      </c>
      <c r="B86" t="s">
        <v>102</v>
      </c>
      <c r="C86" t="s">
        <v>47</v>
      </c>
      <c r="D86">
        <v>-18.849430000000002</v>
      </c>
      <c r="E86">
        <v>-48.283250000000002</v>
      </c>
      <c r="F86">
        <v>228277</v>
      </c>
      <c r="G86">
        <v>228.27700000000002</v>
      </c>
      <c r="H86">
        <v>475271.99999999994</v>
      </c>
      <c r="I86" t="s">
        <v>17</v>
      </c>
      <c r="J86" t="s">
        <v>17</v>
      </c>
      <c r="K86">
        <v>10.015000000000001</v>
      </c>
      <c r="L86">
        <v>2</v>
      </c>
      <c r="M86" t="s">
        <v>110</v>
      </c>
      <c r="N86">
        <v>169928</v>
      </c>
      <c r="O86">
        <v>5000</v>
      </c>
      <c r="P86" t="str">
        <f>Tabela4[[#This Row],[Estado Origem]]&amp;Tabela4[[#This Row],[Estado Silo]]</f>
        <v>MGMG</v>
      </c>
      <c r="Q86">
        <v>1.18</v>
      </c>
      <c r="R86">
        <v>1116.67</v>
      </c>
      <c r="S86" s="4">
        <f>Tabela4[[#This Row],[ICMS]]*Tabela4[[#This Row],[Valor por ton.]]</f>
        <v>1317.6705999999999</v>
      </c>
      <c r="T86">
        <v>15.45</v>
      </c>
      <c r="U86" t="str">
        <f>Tabela4[[#This Row],[destino]]&amp;Tabela4[[#This Row],[Periodo]]&amp;Tabela4[[#This Row],[Safra]]</f>
        <v>UBERLÂNDIA-MG_32Safra Principal</v>
      </c>
    </row>
    <row r="87" spans="1:21" x14ac:dyDescent="0.25">
      <c r="A87" t="s">
        <v>47</v>
      </c>
      <c r="B87" t="s">
        <v>102</v>
      </c>
      <c r="C87" t="s">
        <v>47</v>
      </c>
      <c r="D87">
        <v>-18.849430000000002</v>
      </c>
      <c r="E87">
        <v>-48.283250000000002</v>
      </c>
      <c r="F87">
        <v>14383</v>
      </c>
      <c r="G87">
        <v>14.383000000000001</v>
      </c>
      <c r="H87">
        <v>475271.99999999994</v>
      </c>
      <c r="I87" t="s">
        <v>17</v>
      </c>
      <c r="J87" t="s">
        <v>17</v>
      </c>
      <c r="K87">
        <v>10.015000000000001</v>
      </c>
      <c r="L87">
        <v>2</v>
      </c>
      <c r="M87" t="s">
        <v>110</v>
      </c>
      <c r="N87">
        <v>169928</v>
      </c>
      <c r="O87">
        <v>5000</v>
      </c>
      <c r="P87" t="str">
        <f>Tabela4[[#This Row],[Estado Origem]]&amp;Tabela4[[#This Row],[Estado Silo]]</f>
        <v>MGMG</v>
      </c>
      <c r="Q87">
        <v>1.18</v>
      </c>
      <c r="R87">
        <v>1116.67</v>
      </c>
      <c r="S87" s="4">
        <f>Tabela4[[#This Row],[ICMS]]*Tabela4[[#This Row],[Valor por ton.]]</f>
        <v>1317.6705999999999</v>
      </c>
      <c r="T87">
        <v>15.45</v>
      </c>
      <c r="U87" t="str">
        <f>Tabela4[[#This Row],[destino]]&amp;Tabela4[[#This Row],[Periodo]]&amp;Tabela4[[#This Row],[Safra]]</f>
        <v>UBERLÂNDIA-MG_32Safra Principal</v>
      </c>
    </row>
    <row r="88" spans="1:21" x14ac:dyDescent="0.25">
      <c r="A88" t="s">
        <v>46</v>
      </c>
      <c r="B88" t="s">
        <v>102</v>
      </c>
      <c r="C88" t="s">
        <v>47</v>
      </c>
      <c r="D88">
        <v>-18.849430000000002</v>
      </c>
      <c r="E88">
        <v>-48.283250000000002</v>
      </c>
      <c r="F88">
        <v>228277</v>
      </c>
      <c r="G88">
        <v>228.27700000000002</v>
      </c>
      <c r="H88">
        <v>475271.99999999994</v>
      </c>
      <c r="I88" t="s">
        <v>17</v>
      </c>
      <c r="J88" t="s">
        <v>17</v>
      </c>
      <c r="K88">
        <v>10.015000000000001</v>
      </c>
      <c r="L88">
        <v>2</v>
      </c>
      <c r="M88" t="s">
        <v>125</v>
      </c>
      <c r="N88">
        <v>169928</v>
      </c>
      <c r="O88">
        <v>5000</v>
      </c>
      <c r="P88" t="str">
        <f>Tabela4[[#This Row],[Estado Origem]]&amp;Tabela4[[#This Row],[Estado Silo]]</f>
        <v>MGMG</v>
      </c>
      <c r="Q88">
        <v>1.18</v>
      </c>
      <c r="R88">
        <v>1116.67</v>
      </c>
      <c r="S88" s="4">
        <f>Tabela4[[#This Row],[ICMS]]*Tabela4[[#This Row],[Valor por ton.]]</f>
        <v>1317.6705999999999</v>
      </c>
      <c r="T88">
        <v>15.45</v>
      </c>
      <c r="U88" t="str">
        <f>Tabela4[[#This Row],[destino]]&amp;Tabela4[[#This Row],[Periodo]]&amp;Tabela4[[#This Row],[Safra]]</f>
        <v>UBERLÂNDIA-MG_32Safra Secundaria</v>
      </c>
    </row>
    <row r="89" spans="1:21" x14ac:dyDescent="0.25">
      <c r="A89" t="s">
        <v>47</v>
      </c>
      <c r="B89" t="s">
        <v>102</v>
      </c>
      <c r="C89" t="s">
        <v>47</v>
      </c>
      <c r="D89">
        <v>-18.849430000000002</v>
      </c>
      <c r="E89">
        <v>-48.283250000000002</v>
      </c>
      <c r="F89">
        <v>14383</v>
      </c>
      <c r="G89">
        <v>14.383000000000001</v>
      </c>
      <c r="H89">
        <v>475271.99999999994</v>
      </c>
      <c r="I89" t="s">
        <v>17</v>
      </c>
      <c r="J89" t="s">
        <v>17</v>
      </c>
      <c r="K89">
        <v>10.015000000000001</v>
      </c>
      <c r="L89">
        <v>2</v>
      </c>
      <c r="M89" t="s">
        <v>125</v>
      </c>
      <c r="N89">
        <v>169928</v>
      </c>
      <c r="O89">
        <v>5000</v>
      </c>
      <c r="P89" t="str">
        <f>Tabela4[[#This Row],[Estado Origem]]&amp;Tabela4[[#This Row],[Estado Silo]]</f>
        <v>MGMG</v>
      </c>
      <c r="Q89">
        <v>1.18</v>
      </c>
      <c r="R89">
        <v>1116.67</v>
      </c>
      <c r="S89" s="4">
        <f>Tabela4[[#This Row],[ICMS]]*Tabela4[[#This Row],[Valor por ton.]]</f>
        <v>1317.6705999999999</v>
      </c>
      <c r="T89">
        <v>15.45</v>
      </c>
      <c r="U89" t="str">
        <f>Tabela4[[#This Row],[destino]]&amp;Tabela4[[#This Row],[Periodo]]&amp;Tabela4[[#This Row],[Safra]]</f>
        <v>UBERLÂNDIA-MG_32Safra Secundaria</v>
      </c>
    </row>
    <row r="90" spans="1:21" x14ac:dyDescent="0.25">
      <c r="A90" t="s">
        <v>46</v>
      </c>
      <c r="B90" t="s">
        <v>101</v>
      </c>
      <c r="C90" t="s">
        <v>47</v>
      </c>
      <c r="D90">
        <v>-18.84451</v>
      </c>
      <c r="E90">
        <v>-48.287599999999998</v>
      </c>
      <c r="F90">
        <v>223136</v>
      </c>
      <c r="G90">
        <v>223.136</v>
      </c>
      <c r="H90">
        <v>701568</v>
      </c>
      <c r="I90" t="s">
        <v>17</v>
      </c>
      <c r="J90" t="s">
        <v>17</v>
      </c>
      <c r="K90">
        <v>12.13</v>
      </c>
      <c r="L90">
        <v>2</v>
      </c>
      <c r="M90" t="s">
        <v>110</v>
      </c>
      <c r="N90">
        <v>347442</v>
      </c>
      <c r="O90">
        <v>5000</v>
      </c>
      <c r="P90" t="str">
        <f>Tabela4[[#This Row],[Estado Origem]]&amp;Tabela4[[#This Row],[Estado Silo]]</f>
        <v>MGMG</v>
      </c>
      <c r="Q90">
        <v>1.18</v>
      </c>
      <c r="R90">
        <v>1116.67</v>
      </c>
      <c r="S90" s="4">
        <f>Tabela4[[#This Row],[ICMS]]*Tabela4[[#This Row],[Valor por ton.]]</f>
        <v>1317.6705999999999</v>
      </c>
      <c r="T90">
        <v>15.45</v>
      </c>
      <c r="U90" t="str">
        <f>Tabela4[[#This Row],[destino]]&amp;Tabela4[[#This Row],[Periodo]]&amp;Tabela4[[#This Row],[Safra]]</f>
        <v>UBERLÂNDIA-MG_22Safra Principal</v>
      </c>
    </row>
    <row r="91" spans="1:21" x14ac:dyDescent="0.25">
      <c r="A91" t="s">
        <v>47</v>
      </c>
      <c r="B91" t="s">
        <v>101</v>
      </c>
      <c r="C91" t="s">
        <v>47</v>
      </c>
      <c r="D91">
        <v>-18.84451</v>
      </c>
      <c r="E91">
        <v>-48.287599999999998</v>
      </c>
      <c r="F91">
        <v>13309</v>
      </c>
      <c r="G91">
        <v>13.309000000000001</v>
      </c>
      <c r="H91">
        <v>701568</v>
      </c>
      <c r="I91" t="s">
        <v>17</v>
      </c>
      <c r="J91" t="s">
        <v>17</v>
      </c>
      <c r="K91">
        <v>12.13</v>
      </c>
      <c r="L91">
        <v>2</v>
      </c>
      <c r="M91" t="s">
        <v>110</v>
      </c>
      <c r="N91">
        <v>347442</v>
      </c>
      <c r="O91">
        <v>5000</v>
      </c>
      <c r="P91" t="str">
        <f>Tabela4[[#This Row],[Estado Origem]]&amp;Tabela4[[#This Row],[Estado Silo]]</f>
        <v>MGMG</v>
      </c>
      <c r="Q91">
        <v>1.18</v>
      </c>
      <c r="R91">
        <v>1116.67</v>
      </c>
      <c r="S91" s="4">
        <f>Tabela4[[#This Row],[ICMS]]*Tabela4[[#This Row],[Valor por ton.]]</f>
        <v>1317.6705999999999</v>
      </c>
      <c r="T91">
        <v>15.45</v>
      </c>
      <c r="U91" t="str">
        <f>Tabela4[[#This Row],[destino]]&amp;Tabela4[[#This Row],[Periodo]]&amp;Tabela4[[#This Row],[Safra]]</f>
        <v>UBERLÂNDIA-MG_22Safra Principal</v>
      </c>
    </row>
    <row r="92" spans="1:21" x14ac:dyDescent="0.25">
      <c r="A92" t="s">
        <v>46</v>
      </c>
      <c r="B92" t="s">
        <v>101</v>
      </c>
      <c r="C92" t="s">
        <v>47</v>
      </c>
      <c r="D92">
        <v>-18.84451</v>
      </c>
      <c r="E92">
        <v>-48.287599999999998</v>
      </c>
      <c r="F92">
        <v>223136</v>
      </c>
      <c r="G92">
        <v>223.136</v>
      </c>
      <c r="H92">
        <v>701568</v>
      </c>
      <c r="I92" t="s">
        <v>17</v>
      </c>
      <c r="J92" t="s">
        <v>17</v>
      </c>
      <c r="K92">
        <v>12.13</v>
      </c>
      <c r="L92">
        <v>2</v>
      </c>
      <c r="M92" t="s">
        <v>125</v>
      </c>
      <c r="N92">
        <v>347442</v>
      </c>
      <c r="O92">
        <v>5000</v>
      </c>
      <c r="P92" t="str">
        <f>Tabela4[[#This Row],[Estado Origem]]&amp;Tabela4[[#This Row],[Estado Silo]]</f>
        <v>MGMG</v>
      </c>
      <c r="Q92">
        <v>1.18</v>
      </c>
      <c r="R92">
        <v>1116.67</v>
      </c>
      <c r="S92" s="4">
        <f>Tabela4[[#This Row],[ICMS]]*Tabela4[[#This Row],[Valor por ton.]]</f>
        <v>1317.6705999999999</v>
      </c>
      <c r="T92">
        <v>15.45</v>
      </c>
      <c r="U92" t="str">
        <f>Tabela4[[#This Row],[destino]]&amp;Tabela4[[#This Row],[Periodo]]&amp;Tabela4[[#This Row],[Safra]]</f>
        <v>UBERLÂNDIA-MG_22Safra Secundaria</v>
      </c>
    </row>
    <row r="93" spans="1:21" x14ac:dyDescent="0.25">
      <c r="A93" t="s">
        <v>47</v>
      </c>
      <c r="B93" t="s">
        <v>101</v>
      </c>
      <c r="C93" t="s">
        <v>47</v>
      </c>
      <c r="D93">
        <v>-18.84451</v>
      </c>
      <c r="E93">
        <v>-48.287599999999998</v>
      </c>
      <c r="F93">
        <v>13309</v>
      </c>
      <c r="G93">
        <v>13.309000000000001</v>
      </c>
      <c r="H93">
        <v>701568</v>
      </c>
      <c r="I93" t="s">
        <v>17</v>
      </c>
      <c r="J93" t="s">
        <v>17</v>
      </c>
      <c r="K93">
        <v>12.13</v>
      </c>
      <c r="L93">
        <v>2</v>
      </c>
      <c r="M93" t="s">
        <v>125</v>
      </c>
      <c r="N93">
        <v>347442</v>
      </c>
      <c r="O93">
        <v>5000</v>
      </c>
      <c r="P93" t="str">
        <f>Tabela4[[#This Row],[Estado Origem]]&amp;Tabela4[[#This Row],[Estado Silo]]</f>
        <v>MGMG</v>
      </c>
      <c r="Q93">
        <v>1.18</v>
      </c>
      <c r="R93">
        <v>1116.67</v>
      </c>
      <c r="S93" s="4">
        <f>Tabela4[[#This Row],[ICMS]]*Tabela4[[#This Row],[Valor por ton.]]</f>
        <v>1317.6705999999999</v>
      </c>
      <c r="T93">
        <v>15.45</v>
      </c>
      <c r="U93" t="str">
        <f>Tabela4[[#This Row],[destino]]&amp;Tabela4[[#This Row],[Periodo]]&amp;Tabela4[[#This Row],[Safra]]</f>
        <v>UBERLÂNDIA-MG_22Safra Secundaria</v>
      </c>
    </row>
    <row r="94" spans="1:21" x14ac:dyDescent="0.25">
      <c r="A94" t="s">
        <v>46</v>
      </c>
      <c r="B94" t="s">
        <v>100</v>
      </c>
      <c r="C94" t="s">
        <v>47</v>
      </c>
      <c r="D94">
        <v>-18.841950000000001</v>
      </c>
      <c r="E94">
        <v>-48.289589999999997</v>
      </c>
      <c r="F94">
        <v>223529</v>
      </c>
      <c r="G94">
        <v>223.529</v>
      </c>
      <c r="H94">
        <v>1295616</v>
      </c>
      <c r="I94" t="s">
        <v>17</v>
      </c>
      <c r="J94" t="s">
        <v>17</v>
      </c>
      <c r="K94">
        <v>8.5950000000000006</v>
      </c>
      <c r="L94">
        <v>2</v>
      </c>
      <c r="M94" t="s">
        <v>110</v>
      </c>
      <c r="N94">
        <v>430625</v>
      </c>
      <c r="O94">
        <v>5000</v>
      </c>
      <c r="P94" t="str">
        <f>Tabela4[[#This Row],[Estado Origem]]&amp;Tabela4[[#This Row],[Estado Silo]]</f>
        <v>MGMG</v>
      </c>
      <c r="Q94">
        <v>1.18</v>
      </c>
      <c r="R94">
        <v>1116.67</v>
      </c>
      <c r="S94" s="4">
        <f>Tabela4[[#This Row],[ICMS]]*Tabela4[[#This Row],[Valor por ton.]]</f>
        <v>1317.6705999999999</v>
      </c>
      <c r="T94">
        <v>15.45</v>
      </c>
      <c r="U94" t="str">
        <f>Tabela4[[#This Row],[destino]]&amp;Tabela4[[#This Row],[Periodo]]&amp;Tabela4[[#This Row],[Safra]]</f>
        <v>UBERLÂNDIA-MG_12Safra Principal</v>
      </c>
    </row>
    <row r="95" spans="1:21" x14ac:dyDescent="0.25">
      <c r="A95" t="s">
        <v>47</v>
      </c>
      <c r="B95" t="s">
        <v>100</v>
      </c>
      <c r="C95" t="s">
        <v>47</v>
      </c>
      <c r="D95">
        <v>-18.841950000000001</v>
      </c>
      <c r="E95">
        <v>-48.289589999999997</v>
      </c>
      <c r="F95">
        <v>13702</v>
      </c>
      <c r="G95">
        <v>13.702</v>
      </c>
      <c r="H95">
        <v>1295616</v>
      </c>
      <c r="I95" t="s">
        <v>17</v>
      </c>
      <c r="J95" t="s">
        <v>17</v>
      </c>
      <c r="K95">
        <v>8.5950000000000006</v>
      </c>
      <c r="L95">
        <v>2</v>
      </c>
      <c r="M95" t="s">
        <v>110</v>
      </c>
      <c r="N95">
        <v>430625</v>
      </c>
      <c r="O95">
        <v>5000</v>
      </c>
      <c r="P95" t="str">
        <f>Tabela4[[#This Row],[Estado Origem]]&amp;Tabela4[[#This Row],[Estado Silo]]</f>
        <v>MGMG</v>
      </c>
      <c r="Q95">
        <v>1.18</v>
      </c>
      <c r="R95">
        <v>1116.67</v>
      </c>
      <c r="S95" s="4">
        <f>Tabela4[[#This Row],[ICMS]]*Tabela4[[#This Row],[Valor por ton.]]</f>
        <v>1317.6705999999999</v>
      </c>
      <c r="T95">
        <v>15.45</v>
      </c>
      <c r="U95" t="str">
        <f>Tabela4[[#This Row],[destino]]&amp;Tabela4[[#This Row],[Periodo]]&amp;Tabela4[[#This Row],[Safra]]</f>
        <v>UBERLÂNDIA-MG_12Safra Principal</v>
      </c>
    </row>
    <row r="96" spans="1:21" x14ac:dyDescent="0.25">
      <c r="A96" t="s">
        <v>46</v>
      </c>
      <c r="B96" t="s">
        <v>100</v>
      </c>
      <c r="C96" t="s">
        <v>47</v>
      </c>
      <c r="D96">
        <v>-18.841950000000001</v>
      </c>
      <c r="E96">
        <v>-48.289589999999997</v>
      </c>
      <c r="F96">
        <v>223529</v>
      </c>
      <c r="G96">
        <v>223.529</v>
      </c>
      <c r="H96">
        <v>1295616</v>
      </c>
      <c r="I96" t="s">
        <v>17</v>
      </c>
      <c r="J96" t="s">
        <v>17</v>
      </c>
      <c r="K96">
        <v>8.5950000000000006</v>
      </c>
      <c r="L96">
        <v>2</v>
      </c>
      <c r="M96" t="s">
        <v>125</v>
      </c>
      <c r="N96">
        <v>430625</v>
      </c>
      <c r="O96">
        <v>5000</v>
      </c>
      <c r="P96" t="str">
        <f>Tabela4[[#This Row],[Estado Origem]]&amp;Tabela4[[#This Row],[Estado Silo]]</f>
        <v>MGMG</v>
      </c>
      <c r="Q96">
        <v>1.18</v>
      </c>
      <c r="R96">
        <v>1116.67</v>
      </c>
      <c r="S96" s="4">
        <f>Tabela4[[#This Row],[ICMS]]*Tabela4[[#This Row],[Valor por ton.]]</f>
        <v>1317.6705999999999</v>
      </c>
      <c r="T96">
        <v>15.45</v>
      </c>
      <c r="U96" t="str">
        <f>Tabela4[[#This Row],[destino]]&amp;Tabela4[[#This Row],[Periodo]]&amp;Tabela4[[#This Row],[Safra]]</f>
        <v>UBERLÂNDIA-MG_12Safra Secundaria</v>
      </c>
    </row>
    <row r="97" spans="1:21" x14ac:dyDescent="0.25">
      <c r="A97" t="s">
        <v>47</v>
      </c>
      <c r="B97" t="s">
        <v>100</v>
      </c>
      <c r="C97" t="s">
        <v>47</v>
      </c>
      <c r="D97">
        <v>-18.841950000000001</v>
      </c>
      <c r="E97">
        <v>-48.289589999999997</v>
      </c>
      <c r="F97">
        <v>13702</v>
      </c>
      <c r="G97">
        <v>13.702</v>
      </c>
      <c r="H97">
        <v>1295616</v>
      </c>
      <c r="I97" t="s">
        <v>17</v>
      </c>
      <c r="J97" t="s">
        <v>17</v>
      </c>
      <c r="K97">
        <v>8.5950000000000006</v>
      </c>
      <c r="L97">
        <v>2</v>
      </c>
      <c r="M97" t="s">
        <v>125</v>
      </c>
      <c r="N97">
        <v>430625</v>
      </c>
      <c r="O97">
        <v>5000</v>
      </c>
      <c r="P97" t="str">
        <f>Tabela4[[#This Row],[Estado Origem]]&amp;Tabela4[[#This Row],[Estado Silo]]</f>
        <v>MGMG</v>
      </c>
      <c r="Q97">
        <v>1.18</v>
      </c>
      <c r="R97">
        <v>1116.67</v>
      </c>
      <c r="S97" s="4">
        <f>Tabela4[[#This Row],[ICMS]]*Tabela4[[#This Row],[Valor por ton.]]</f>
        <v>1317.6705999999999</v>
      </c>
      <c r="T97">
        <v>15.45</v>
      </c>
      <c r="U97" t="str">
        <f>Tabela4[[#This Row],[destino]]&amp;Tabela4[[#This Row],[Periodo]]&amp;Tabela4[[#This Row],[Safra]]</f>
        <v>UBERLÂNDIA-MG_12Safra Secundaria</v>
      </c>
    </row>
    <row r="98" spans="1:21" x14ac:dyDescent="0.25">
      <c r="A98" t="s">
        <v>44</v>
      </c>
      <c r="B98" t="s">
        <v>93</v>
      </c>
      <c r="C98" t="s">
        <v>45</v>
      </c>
      <c r="D98">
        <v>-22.20974</v>
      </c>
      <c r="E98">
        <v>-54.860210000000002</v>
      </c>
      <c r="F98">
        <v>95933</v>
      </c>
      <c r="G98">
        <v>95.933000000000007</v>
      </c>
      <c r="H98">
        <v>425320</v>
      </c>
      <c r="I98" t="s">
        <v>14</v>
      </c>
      <c r="J98" t="s">
        <v>14</v>
      </c>
      <c r="K98">
        <v>9.6850000000000005</v>
      </c>
      <c r="L98">
        <v>1</v>
      </c>
      <c r="M98" t="s">
        <v>110</v>
      </c>
      <c r="N98">
        <v>174604</v>
      </c>
      <c r="O98">
        <v>5000</v>
      </c>
      <c r="P98" t="str">
        <f>Tabela4[[#This Row],[Estado Origem]]&amp;Tabela4[[#This Row],[Estado Silo]]</f>
        <v>MSMS</v>
      </c>
      <c r="Q98" s="2">
        <v>1.17</v>
      </c>
      <c r="R98">
        <v>1100</v>
      </c>
      <c r="S98" s="4">
        <f>Tabela4[[#This Row],[ICMS]]*Tabela4[[#This Row],[Valor por ton.]]</f>
        <v>1287</v>
      </c>
      <c r="T98">
        <v>3.2</v>
      </c>
      <c r="U98" t="str">
        <f>Tabela4[[#This Row],[destino]]&amp;Tabela4[[#This Row],[Periodo]]&amp;Tabela4[[#This Row],[Safra]]</f>
        <v>DOURADOS-MS_31Safra Principal</v>
      </c>
    </row>
    <row r="99" spans="1:21" x14ac:dyDescent="0.25">
      <c r="A99" t="s">
        <v>45</v>
      </c>
      <c r="B99" t="s">
        <v>93</v>
      </c>
      <c r="C99" t="s">
        <v>45</v>
      </c>
      <c r="D99">
        <v>-22.20974</v>
      </c>
      <c r="E99">
        <v>-54.860210000000002</v>
      </c>
      <c r="F99">
        <v>6255</v>
      </c>
      <c r="G99">
        <v>6.2549999999999999</v>
      </c>
      <c r="H99">
        <v>425320</v>
      </c>
      <c r="I99" t="s">
        <v>14</v>
      </c>
      <c r="J99" t="s">
        <v>14</v>
      </c>
      <c r="K99">
        <v>9.6850000000000005</v>
      </c>
      <c r="L99">
        <v>1</v>
      </c>
      <c r="M99" t="s">
        <v>110</v>
      </c>
      <c r="N99">
        <v>174604</v>
      </c>
      <c r="O99">
        <v>5000</v>
      </c>
      <c r="P99" t="str">
        <f>Tabela4[[#This Row],[Estado Origem]]&amp;Tabela4[[#This Row],[Estado Silo]]</f>
        <v>MSMS</v>
      </c>
      <c r="Q99" s="2">
        <v>1.17</v>
      </c>
      <c r="R99">
        <v>1100</v>
      </c>
      <c r="S99" s="4">
        <f>Tabela4[[#This Row],[ICMS]]*Tabela4[[#This Row],[Valor por ton.]]</f>
        <v>1287</v>
      </c>
      <c r="T99">
        <v>3.2</v>
      </c>
      <c r="U99" t="str">
        <f>Tabela4[[#This Row],[destino]]&amp;Tabela4[[#This Row],[Periodo]]&amp;Tabela4[[#This Row],[Safra]]</f>
        <v>DOURADOS-MS_31Safra Principal</v>
      </c>
    </row>
    <row r="100" spans="1:21" x14ac:dyDescent="0.25">
      <c r="A100" t="s">
        <v>44</v>
      </c>
      <c r="B100" t="s">
        <v>93</v>
      </c>
      <c r="C100" t="s">
        <v>45</v>
      </c>
      <c r="D100">
        <v>-22.20974</v>
      </c>
      <c r="E100">
        <v>-54.860210000000002</v>
      </c>
      <c r="F100">
        <v>95933</v>
      </c>
      <c r="G100">
        <v>95.933000000000007</v>
      </c>
      <c r="H100">
        <v>425320</v>
      </c>
      <c r="I100" t="s">
        <v>14</v>
      </c>
      <c r="J100" t="s">
        <v>14</v>
      </c>
      <c r="K100">
        <v>9.6850000000000005</v>
      </c>
      <c r="L100">
        <v>1</v>
      </c>
      <c r="M100" t="s">
        <v>125</v>
      </c>
      <c r="N100">
        <v>174604</v>
      </c>
      <c r="O100">
        <v>5000</v>
      </c>
      <c r="P100" t="str">
        <f>Tabela4[[#This Row],[Estado Origem]]&amp;Tabela4[[#This Row],[Estado Silo]]</f>
        <v>MSMS</v>
      </c>
      <c r="Q100" s="2">
        <v>1.17</v>
      </c>
      <c r="R100">
        <v>1100</v>
      </c>
      <c r="S100" s="4">
        <f>Tabela4[[#This Row],[ICMS]]*Tabela4[[#This Row],[Valor por ton.]]</f>
        <v>1287</v>
      </c>
      <c r="T100">
        <v>3.2</v>
      </c>
      <c r="U100" t="str">
        <f>Tabela4[[#This Row],[destino]]&amp;Tabela4[[#This Row],[Periodo]]&amp;Tabela4[[#This Row],[Safra]]</f>
        <v>DOURADOS-MS_31Safra Secundaria</v>
      </c>
    </row>
    <row r="101" spans="1:21" x14ac:dyDescent="0.25">
      <c r="A101" t="s">
        <v>45</v>
      </c>
      <c r="B101" t="s">
        <v>93</v>
      </c>
      <c r="C101" t="s">
        <v>45</v>
      </c>
      <c r="D101">
        <v>-22.20974</v>
      </c>
      <c r="E101">
        <v>-54.860210000000002</v>
      </c>
      <c r="F101">
        <v>6255</v>
      </c>
      <c r="G101">
        <v>6.2549999999999999</v>
      </c>
      <c r="H101">
        <v>425320</v>
      </c>
      <c r="I101" t="s">
        <v>14</v>
      </c>
      <c r="J101" t="s">
        <v>14</v>
      </c>
      <c r="K101">
        <v>9.6850000000000005</v>
      </c>
      <c r="L101">
        <v>1</v>
      </c>
      <c r="M101" t="s">
        <v>125</v>
      </c>
      <c r="N101">
        <v>174604</v>
      </c>
      <c r="O101">
        <v>5000</v>
      </c>
      <c r="P101" t="str">
        <f>Tabela4[[#This Row],[Estado Origem]]&amp;Tabela4[[#This Row],[Estado Silo]]</f>
        <v>MSMS</v>
      </c>
      <c r="Q101" s="2">
        <v>1.17</v>
      </c>
      <c r="R101">
        <v>1100</v>
      </c>
      <c r="S101" s="4">
        <f>Tabela4[[#This Row],[ICMS]]*Tabela4[[#This Row],[Valor por ton.]]</f>
        <v>1287</v>
      </c>
      <c r="T101">
        <v>3.2</v>
      </c>
      <c r="U101" t="str">
        <f>Tabela4[[#This Row],[destino]]&amp;Tabela4[[#This Row],[Periodo]]&amp;Tabela4[[#This Row],[Safra]]</f>
        <v>DOURADOS-MS_31Safra Secundaria</v>
      </c>
    </row>
    <row r="102" spans="1:21" x14ac:dyDescent="0.25">
      <c r="A102" t="s">
        <v>44</v>
      </c>
      <c r="B102" t="s">
        <v>96</v>
      </c>
      <c r="C102" t="s">
        <v>44</v>
      </c>
      <c r="D102">
        <v>-21.611305999999999</v>
      </c>
      <c r="E102">
        <v>-55.178969000000002</v>
      </c>
      <c r="F102">
        <v>1505</v>
      </c>
      <c r="G102">
        <v>1.5050000000000001</v>
      </c>
      <c r="H102">
        <v>463959.99999999994</v>
      </c>
      <c r="I102" t="s">
        <v>14</v>
      </c>
      <c r="J102" t="s">
        <v>14</v>
      </c>
      <c r="K102">
        <v>12.255000000000001</v>
      </c>
      <c r="L102">
        <v>1</v>
      </c>
      <c r="M102" t="s">
        <v>110</v>
      </c>
      <c r="N102">
        <v>404681</v>
      </c>
      <c r="O102">
        <v>5000</v>
      </c>
      <c r="P102" t="str">
        <f>Tabela4[[#This Row],[Estado Origem]]&amp;Tabela4[[#This Row],[Estado Silo]]</f>
        <v>MSMS</v>
      </c>
      <c r="Q102" s="2">
        <v>1.17</v>
      </c>
      <c r="R102">
        <v>1100</v>
      </c>
      <c r="S102" s="4">
        <f>Tabela4[[#This Row],[ICMS]]*Tabela4[[#This Row],[Valor por ton.]]</f>
        <v>1287</v>
      </c>
      <c r="T102">
        <v>3.2</v>
      </c>
      <c r="U102" t="str">
        <f>Tabela4[[#This Row],[destino]]&amp;Tabela4[[#This Row],[Periodo]]&amp;Tabela4[[#This Row],[Safra]]</f>
        <v>MARACAJU-MS_31Safra Principal</v>
      </c>
    </row>
    <row r="103" spans="1:21" x14ac:dyDescent="0.25">
      <c r="A103" t="s">
        <v>45</v>
      </c>
      <c r="B103" t="s">
        <v>96</v>
      </c>
      <c r="C103" t="s">
        <v>44</v>
      </c>
      <c r="D103">
        <v>-21.611305999999999</v>
      </c>
      <c r="E103">
        <v>-55.178969000000002</v>
      </c>
      <c r="F103">
        <v>95088</v>
      </c>
      <c r="G103">
        <v>95.088000000000008</v>
      </c>
      <c r="H103">
        <v>463959.99999999994</v>
      </c>
      <c r="I103" t="s">
        <v>14</v>
      </c>
      <c r="J103" t="s">
        <v>14</v>
      </c>
      <c r="K103">
        <v>12.255000000000001</v>
      </c>
      <c r="L103">
        <v>1</v>
      </c>
      <c r="M103" t="s">
        <v>110</v>
      </c>
      <c r="N103">
        <v>404681</v>
      </c>
      <c r="O103">
        <v>5000</v>
      </c>
      <c r="P103" t="str">
        <f>Tabela4[[#This Row],[Estado Origem]]&amp;Tabela4[[#This Row],[Estado Silo]]</f>
        <v>MSMS</v>
      </c>
      <c r="Q103" s="2">
        <v>1.17</v>
      </c>
      <c r="R103">
        <v>1100</v>
      </c>
      <c r="S103" s="4">
        <f>Tabela4[[#This Row],[ICMS]]*Tabela4[[#This Row],[Valor por ton.]]</f>
        <v>1287</v>
      </c>
      <c r="T103">
        <v>3.2</v>
      </c>
      <c r="U103" t="str">
        <f>Tabela4[[#This Row],[destino]]&amp;Tabela4[[#This Row],[Periodo]]&amp;Tabela4[[#This Row],[Safra]]</f>
        <v>MARACAJU-MS_31Safra Principal</v>
      </c>
    </row>
    <row r="104" spans="1:21" x14ac:dyDescent="0.25">
      <c r="A104" t="s">
        <v>44</v>
      </c>
      <c r="B104" t="s">
        <v>96</v>
      </c>
      <c r="C104" t="s">
        <v>44</v>
      </c>
      <c r="D104">
        <v>-21.611305999999999</v>
      </c>
      <c r="E104">
        <v>-55.178969000000002</v>
      </c>
      <c r="F104">
        <v>1505</v>
      </c>
      <c r="G104">
        <v>1.5050000000000001</v>
      </c>
      <c r="H104">
        <v>463959.99999999994</v>
      </c>
      <c r="I104" t="s">
        <v>14</v>
      </c>
      <c r="J104" t="s">
        <v>14</v>
      </c>
      <c r="K104">
        <v>12.255000000000001</v>
      </c>
      <c r="L104">
        <v>1</v>
      </c>
      <c r="M104" t="s">
        <v>125</v>
      </c>
      <c r="N104">
        <v>404681</v>
      </c>
      <c r="O104">
        <v>5000</v>
      </c>
      <c r="P104" t="str">
        <f>Tabela4[[#This Row],[Estado Origem]]&amp;Tabela4[[#This Row],[Estado Silo]]</f>
        <v>MSMS</v>
      </c>
      <c r="Q104" s="2">
        <v>1.17</v>
      </c>
      <c r="R104">
        <v>1100</v>
      </c>
      <c r="S104" s="4">
        <f>Tabela4[[#This Row],[ICMS]]*Tabela4[[#This Row],[Valor por ton.]]</f>
        <v>1287</v>
      </c>
      <c r="T104">
        <v>3.2</v>
      </c>
      <c r="U104" t="str">
        <f>Tabela4[[#This Row],[destino]]&amp;Tabela4[[#This Row],[Periodo]]&amp;Tabela4[[#This Row],[Safra]]</f>
        <v>MARACAJU-MS_31Safra Secundaria</v>
      </c>
    </row>
    <row r="105" spans="1:21" x14ac:dyDescent="0.25">
      <c r="A105" t="s">
        <v>45</v>
      </c>
      <c r="B105" t="s">
        <v>96</v>
      </c>
      <c r="C105" t="s">
        <v>44</v>
      </c>
      <c r="D105">
        <v>-21.611305999999999</v>
      </c>
      <c r="E105">
        <v>-55.178969000000002</v>
      </c>
      <c r="F105">
        <v>95088</v>
      </c>
      <c r="G105">
        <v>95.088000000000008</v>
      </c>
      <c r="H105">
        <v>463959.99999999994</v>
      </c>
      <c r="I105" t="s">
        <v>14</v>
      </c>
      <c r="J105" t="s">
        <v>14</v>
      </c>
      <c r="K105">
        <v>12.255000000000001</v>
      </c>
      <c r="L105">
        <v>1</v>
      </c>
      <c r="M105" t="s">
        <v>125</v>
      </c>
      <c r="N105">
        <v>404681</v>
      </c>
      <c r="O105">
        <v>5000</v>
      </c>
      <c r="P105" t="str">
        <f>Tabela4[[#This Row],[Estado Origem]]&amp;Tabela4[[#This Row],[Estado Silo]]</f>
        <v>MSMS</v>
      </c>
      <c r="Q105" s="2">
        <v>1.17</v>
      </c>
      <c r="R105">
        <v>1100</v>
      </c>
      <c r="S105" s="4">
        <f>Tabela4[[#This Row],[ICMS]]*Tabela4[[#This Row],[Valor por ton.]]</f>
        <v>1287</v>
      </c>
      <c r="T105">
        <v>3.2</v>
      </c>
      <c r="U105" t="str">
        <f>Tabela4[[#This Row],[destino]]&amp;Tabela4[[#This Row],[Periodo]]&amp;Tabela4[[#This Row],[Safra]]</f>
        <v>MARACAJU-MS_31Safra Secundaria</v>
      </c>
    </row>
    <row r="106" spans="1:21" x14ac:dyDescent="0.25">
      <c r="A106" t="s">
        <v>44</v>
      </c>
      <c r="B106" t="s">
        <v>95</v>
      </c>
      <c r="C106" t="s">
        <v>44</v>
      </c>
      <c r="D106">
        <v>-21.618272999999999</v>
      </c>
      <c r="E106">
        <v>-55.448493999999997</v>
      </c>
      <c r="F106">
        <v>33631</v>
      </c>
      <c r="G106">
        <v>33.631</v>
      </c>
      <c r="H106">
        <v>561456</v>
      </c>
      <c r="I106" t="s">
        <v>14</v>
      </c>
      <c r="J106" t="s">
        <v>14</v>
      </c>
      <c r="K106">
        <v>10.53</v>
      </c>
      <c r="L106">
        <v>1</v>
      </c>
      <c r="M106" t="s">
        <v>110</v>
      </c>
      <c r="N106">
        <v>372223</v>
      </c>
      <c r="O106">
        <v>5000</v>
      </c>
      <c r="P106" t="str">
        <f>Tabela4[[#This Row],[Estado Origem]]&amp;Tabela4[[#This Row],[Estado Silo]]</f>
        <v>MSMS</v>
      </c>
      <c r="Q106" s="2">
        <v>1.17</v>
      </c>
      <c r="R106">
        <v>1100</v>
      </c>
      <c r="S106" s="4">
        <f>Tabela4[[#This Row],[ICMS]]*Tabela4[[#This Row],[Valor por ton.]]</f>
        <v>1287</v>
      </c>
      <c r="T106">
        <v>3.2</v>
      </c>
      <c r="U106" t="str">
        <f>Tabela4[[#This Row],[destino]]&amp;Tabela4[[#This Row],[Periodo]]&amp;Tabela4[[#This Row],[Safra]]</f>
        <v>MARACAJU-MS_21Safra Principal</v>
      </c>
    </row>
    <row r="107" spans="1:21" x14ac:dyDescent="0.25">
      <c r="A107" t="s">
        <v>45</v>
      </c>
      <c r="B107" t="s">
        <v>95</v>
      </c>
      <c r="C107" t="s">
        <v>44</v>
      </c>
      <c r="D107">
        <v>-21.618272999999999</v>
      </c>
      <c r="E107">
        <v>-55.448493999999997</v>
      </c>
      <c r="F107">
        <v>122898</v>
      </c>
      <c r="G107">
        <v>122.898</v>
      </c>
      <c r="H107">
        <v>561456</v>
      </c>
      <c r="I107" t="s">
        <v>14</v>
      </c>
      <c r="J107" t="s">
        <v>14</v>
      </c>
      <c r="K107">
        <v>10.53</v>
      </c>
      <c r="L107">
        <v>1</v>
      </c>
      <c r="M107" t="s">
        <v>110</v>
      </c>
      <c r="N107">
        <v>372223</v>
      </c>
      <c r="O107">
        <v>5000</v>
      </c>
      <c r="P107" t="str">
        <f>Tabela4[[#This Row],[Estado Origem]]&amp;Tabela4[[#This Row],[Estado Silo]]</f>
        <v>MSMS</v>
      </c>
      <c r="Q107" s="2">
        <v>1.17</v>
      </c>
      <c r="R107">
        <v>1100</v>
      </c>
      <c r="S107" s="4">
        <f>Tabela4[[#This Row],[ICMS]]*Tabela4[[#This Row],[Valor por ton.]]</f>
        <v>1287</v>
      </c>
      <c r="T107">
        <v>3.2</v>
      </c>
      <c r="U107" t="str">
        <f>Tabela4[[#This Row],[destino]]&amp;Tabela4[[#This Row],[Periodo]]&amp;Tabela4[[#This Row],[Safra]]</f>
        <v>MARACAJU-MS_21Safra Principal</v>
      </c>
    </row>
    <row r="108" spans="1:21" x14ac:dyDescent="0.25">
      <c r="A108" t="s">
        <v>44</v>
      </c>
      <c r="B108" t="s">
        <v>95</v>
      </c>
      <c r="C108" t="s">
        <v>44</v>
      </c>
      <c r="D108">
        <v>-21.618272999999999</v>
      </c>
      <c r="E108">
        <v>-55.448493999999997</v>
      </c>
      <c r="F108">
        <v>33631</v>
      </c>
      <c r="G108">
        <v>33.631</v>
      </c>
      <c r="H108">
        <v>561456</v>
      </c>
      <c r="I108" t="s">
        <v>14</v>
      </c>
      <c r="J108" t="s">
        <v>14</v>
      </c>
      <c r="K108">
        <v>10.53</v>
      </c>
      <c r="L108">
        <v>1</v>
      </c>
      <c r="M108" t="s">
        <v>125</v>
      </c>
      <c r="N108">
        <v>372223</v>
      </c>
      <c r="O108">
        <v>5000</v>
      </c>
      <c r="P108" t="str">
        <f>Tabela4[[#This Row],[Estado Origem]]&amp;Tabela4[[#This Row],[Estado Silo]]</f>
        <v>MSMS</v>
      </c>
      <c r="Q108" s="2">
        <v>1.17</v>
      </c>
      <c r="R108">
        <v>1100</v>
      </c>
      <c r="S108" s="4">
        <f>Tabela4[[#This Row],[ICMS]]*Tabela4[[#This Row],[Valor por ton.]]</f>
        <v>1287</v>
      </c>
      <c r="T108">
        <v>3.2</v>
      </c>
      <c r="U108" t="str">
        <f>Tabela4[[#This Row],[destino]]&amp;Tabela4[[#This Row],[Periodo]]&amp;Tabela4[[#This Row],[Safra]]</f>
        <v>MARACAJU-MS_21Safra Secundaria</v>
      </c>
    </row>
    <row r="109" spans="1:21" x14ac:dyDescent="0.25">
      <c r="A109" t="s">
        <v>45</v>
      </c>
      <c r="B109" t="s">
        <v>95</v>
      </c>
      <c r="C109" t="s">
        <v>44</v>
      </c>
      <c r="D109">
        <v>-21.618272999999999</v>
      </c>
      <c r="E109">
        <v>-55.448493999999997</v>
      </c>
      <c r="F109">
        <v>122898</v>
      </c>
      <c r="G109">
        <v>122.898</v>
      </c>
      <c r="H109">
        <v>561456</v>
      </c>
      <c r="I109" t="s">
        <v>14</v>
      </c>
      <c r="J109" t="s">
        <v>14</v>
      </c>
      <c r="K109">
        <v>10.53</v>
      </c>
      <c r="L109">
        <v>1</v>
      </c>
      <c r="M109" t="s">
        <v>125</v>
      </c>
      <c r="N109">
        <v>372223</v>
      </c>
      <c r="O109">
        <v>5000</v>
      </c>
      <c r="P109" t="str">
        <f>Tabela4[[#This Row],[Estado Origem]]&amp;Tabela4[[#This Row],[Estado Silo]]</f>
        <v>MSMS</v>
      </c>
      <c r="Q109" s="2">
        <v>1.17</v>
      </c>
      <c r="R109">
        <v>1100</v>
      </c>
      <c r="S109" s="4">
        <f>Tabela4[[#This Row],[ICMS]]*Tabela4[[#This Row],[Valor por ton.]]</f>
        <v>1287</v>
      </c>
      <c r="T109">
        <v>3.2</v>
      </c>
      <c r="U109" t="str">
        <f>Tabela4[[#This Row],[destino]]&amp;Tabela4[[#This Row],[Periodo]]&amp;Tabela4[[#This Row],[Safra]]</f>
        <v>MARACAJU-MS_21Safra Secundaria</v>
      </c>
    </row>
    <row r="110" spans="1:21" x14ac:dyDescent="0.25">
      <c r="A110" t="s">
        <v>44</v>
      </c>
      <c r="B110" t="s">
        <v>92</v>
      </c>
      <c r="C110" t="s">
        <v>45</v>
      </c>
      <c r="D110">
        <v>-22.220690000000001</v>
      </c>
      <c r="E110">
        <v>-54.718330000000002</v>
      </c>
      <c r="F110">
        <v>103052</v>
      </c>
      <c r="G110">
        <v>103.05200000000001</v>
      </c>
      <c r="H110">
        <v>455672</v>
      </c>
      <c r="I110" t="s">
        <v>14</v>
      </c>
      <c r="J110" t="s">
        <v>14</v>
      </c>
      <c r="K110">
        <v>9.6349999999999998</v>
      </c>
      <c r="L110">
        <v>1</v>
      </c>
      <c r="M110" t="s">
        <v>110</v>
      </c>
      <c r="N110">
        <v>388786</v>
      </c>
      <c r="O110">
        <v>5000</v>
      </c>
      <c r="P110" t="str">
        <f>Tabela4[[#This Row],[Estado Origem]]&amp;Tabela4[[#This Row],[Estado Silo]]</f>
        <v>MSMS</v>
      </c>
      <c r="Q110" s="2">
        <v>1.17</v>
      </c>
      <c r="R110">
        <v>1100</v>
      </c>
      <c r="S110" s="4">
        <f>Tabela4[[#This Row],[ICMS]]*Tabela4[[#This Row],[Valor por ton.]]</f>
        <v>1287</v>
      </c>
      <c r="T110">
        <v>3.2</v>
      </c>
      <c r="U110" t="str">
        <f>Tabela4[[#This Row],[destino]]&amp;Tabela4[[#This Row],[Periodo]]&amp;Tabela4[[#This Row],[Safra]]</f>
        <v>DOURADOS-MS_21Safra Principal</v>
      </c>
    </row>
    <row r="111" spans="1:21" x14ac:dyDescent="0.25">
      <c r="A111" t="s">
        <v>45</v>
      </c>
      <c r="B111" t="s">
        <v>92</v>
      </c>
      <c r="C111" t="s">
        <v>45</v>
      </c>
      <c r="D111">
        <v>-22.220690000000001</v>
      </c>
      <c r="E111">
        <v>-54.718330000000002</v>
      </c>
      <c r="F111">
        <v>11534</v>
      </c>
      <c r="G111">
        <v>11.534000000000001</v>
      </c>
      <c r="H111">
        <v>455672</v>
      </c>
      <c r="I111" t="s">
        <v>14</v>
      </c>
      <c r="J111" t="s">
        <v>14</v>
      </c>
      <c r="K111">
        <v>9.6349999999999998</v>
      </c>
      <c r="L111">
        <v>1</v>
      </c>
      <c r="M111" t="s">
        <v>110</v>
      </c>
      <c r="N111">
        <v>388786</v>
      </c>
      <c r="O111">
        <v>5000</v>
      </c>
      <c r="P111" t="str">
        <f>Tabela4[[#This Row],[Estado Origem]]&amp;Tabela4[[#This Row],[Estado Silo]]</f>
        <v>MSMS</v>
      </c>
      <c r="Q111" s="2">
        <v>1.17</v>
      </c>
      <c r="R111">
        <v>1100</v>
      </c>
      <c r="S111" s="4">
        <f>Tabela4[[#This Row],[ICMS]]*Tabela4[[#This Row],[Valor por ton.]]</f>
        <v>1287</v>
      </c>
      <c r="T111">
        <v>3.2</v>
      </c>
      <c r="U111" t="str">
        <f>Tabela4[[#This Row],[destino]]&amp;Tabela4[[#This Row],[Periodo]]&amp;Tabela4[[#This Row],[Safra]]</f>
        <v>DOURADOS-MS_21Safra Principal</v>
      </c>
    </row>
    <row r="112" spans="1:21" x14ac:dyDescent="0.25">
      <c r="A112" t="s">
        <v>44</v>
      </c>
      <c r="B112" t="s">
        <v>92</v>
      </c>
      <c r="C112" t="s">
        <v>45</v>
      </c>
      <c r="D112">
        <v>-22.220690000000001</v>
      </c>
      <c r="E112">
        <v>-54.718330000000002</v>
      </c>
      <c r="F112">
        <v>103052</v>
      </c>
      <c r="G112">
        <v>103.05200000000001</v>
      </c>
      <c r="H112">
        <v>455672</v>
      </c>
      <c r="I112" t="s">
        <v>14</v>
      </c>
      <c r="J112" t="s">
        <v>14</v>
      </c>
      <c r="K112">
        <v>9.6349999999999998</v>
      </c>
      <c r="L112">
        <v>1</v>
      </c>
      <c r="M112" t="s">
        <v>125</v>
      </c>
      <c r="N112">
        <v>388786</v>
      </c>
      <c r="O112">
        <v>5000</v>
      </c>
      <c r="P112" t="str">
        <f>Tabela4[[#This Row],[Estado Origem]]&amp;Tabela4[[#This Row],[Estado Silo]]</f>
        <v>MSMS</v>
      </c>
      <c r="Q112" s="2">
        <v>1.17</v>
      </c>
      <c r="R112">
        <v>1100</v>
      </c>
      <c r="S112" s="4">
        <f>Tabela4[[#This Row],[ICMS]]*Tabela4[[#This Row],[Valor por ton.]]</f>
        <v>1287</v>
      </c>
      <c r="T112">
        <v>3.2</v>
      </c>
      <c r="U112" t="str">
        <f>Tabela4[[#This Row],[destino]]&amp;Tabela4[[#This Row],[Periodo]]&amp;Tabela4[[#This Row],[Safra]]</f>
        <v>DOURADOS-MS_21Safra Secundaria</v>
      </c>
    </row>
    <row r="113" spans="1:21" x14ac:dyDescent="0.25">
      <c r="A113" t="s">
        <v>45</v>
      </c>
      <c r="B113" t="s">
        <v>92</v>
      </c>
      <c r="C113" t="s">
        <v>45</v>
      </c>
      <c r="D113">
        <v>-22.220690000000001</v>
      </c>
      <c r="E113">
        <v>-54.718330000000002</v>
      </c>
      <c r="F113">
        <v>11534</v>
      </c>
      <c r="G113">
        <v>11.534000000000001</v>
      </c>
      <c r="H113">
        <v>455672</v>
      </c>
      <c r="I113" t="s">
        <v>14</v>
      </c>
      <c r="J113" t="s">
        <v>14</v>
      </c>
      <c r="K113">
        <v>9.6349999999999998</v>
      </c>
      <c r="L113">
        <v>1</v>
      </c>
      <c r="M113" t="s">
        <v>125</v>
      </c>
      <c r="N113">
        <v>388786</v>
      </c>
      <c r="O113">
        <v>5000</v>
      </c>
      <c r="P113" t="str">
        <f>Tabela4[[#This Row],[Estado Origem]]&amp;Tabela4[[#This Row],[Estado Silo]]</f>
        <v>MSMS</v>
      </c>
      <c r="Q113" s="2">
        <v>1.17</v>
      </c>
      <c r="R113">
        <v>1100</v>
      </c>
      <c r="S113" s="4">
        <f>Tabela4[[#This Row],[ICMS]]*Tabela4[[#This Row],[Valor por ton.]]</f>
        <v>1287</v>
      </c>
      <c r="T113">
        <v>3.2</v>
      </c>
      <c r="U113" t="str">
        <f>Tabela4[[#This Row],[destino]]&amp;Tabela4[[#This Row],[Periodo]]&amp;Tabela4[[#This Row],[Safra]]</f>
        <v>DOURADOS-MS_21Safra Secundaria</v>
      </c>
    </row>
    <row r="114" spans="1:21" x14ac:dyDescent="0.25">
      <c r="A114" t="s">
        <v>44</v>
      </c>
      <c r="B114" t="s">
        <v>94</v>
      </c>
      <c r="C114" t="s">
        <v>44</v>
      </c>
      <c r="D114">
        <v>-21.77366</v>
      </c>
      <c r="E114">
        <v>-54.958689999999997</v>
      </c>
      <c r="F114">
        <v>30983</v>
      </c>
      <c r="G114">
        <v>30.983000000000001</v>
      </c>
      <c r="H114">
        <v>601748</v>
      </c>
      <c r="I114" t="s">
        <v>14</v>
      </c>
      <c r="J114" t="s">
        <v>14</v>
      </c>
      <c r="K114">
        <v>9.8049999999999997</v>
      </c>
      <c r="L114">
        <v>1</v>
      </c>
      <c r="M114" t="s">
        <v>110</v>
      </c>
      <c r="N114">
        <v>246718</v>
      </c>
      <c r="O114">
        <v>5000</v>
      </c>
      <c r="P114" t="str">
        <f>Tabela4[[#This Row],[Estado Origem]]&amp;Tabela4[[#This Row],[Estado Silo]]</f>
        <v>MSMS</v>
      </c>
      <c r="Q114" s="2">
        <v>1.17</v>
      </c>
      <c r="R114">
        <v>1100</v>
      </c>
      <c r="S114" s="4">
        <f>Tabela4[[#This Row],[ICMS]]*Tabela4[[#This Row],[Valor por ton.]]</f>
        <v>1287</v>
      </c>
      <c r="T114">
        <v>3.2</v>
      </c>
      <c r="U114" t="str">
        <f>Tabela4[[#This Row],[destino]]&amp;Tabela4[[#This Row],[Periodo]]&amp;Tabela4[[#This Row],[Safra]]</f>
        <v>MARACAJU-MS_11Safra Principal</v>
      </c>
    </row>
    <row r="115" spans="1:21" x14ac:dyDescent="0.25">
      <c r="A115" t="s">
        <v>45</v>
      </c>
      <c r="B115" t="s">
        <v>94</v>
      </c>
      <c r="C115" t="s">
        <v>44</v>
      </c>
      <c r="D115">
        <v>-21.77366</v>
      </c>
      <c r="E115">
        <v>-54.958689999999997</v>
      </c>
      <c r="F115">
        <v>66544</v>
      </c>
      <c r="G115">
        <v>66.543999999999997</v>
      </c>
      <c r="H115">
        <v>601748</v>
      </c>
      <c r="I115" t="s">
        <v>14</v>
      </c>
      <c r="J115" t="s">
        <v>14</v>
      </c>
      <c r="K115">
        <v>9.8049999999999997</v>
      </c>
      <c r="L115">
        <v>1</v>
      </c>
      <c r="M115" t="s">
        <v>110</v>
      </c>
      <c r="N115">
        <v>246718</v>
      </c>
      <c r="O115">
        <v>5000</v>
      </c>
      <c r="P115" t="str">
        <f>Tabela4[[#This Row],[Estado Origem]]&amp;Tabela4[[#This Row],[Estado Silo]]</f>
        <v>MSMS</v>
      </c>
      <c r="Q115" s="2">
        <v>1.17</v>
      </c>
      <c r="R115">
        <v>1100</v>
      </c>
      <c r="S115" s="4">
        <f>Tabela4[[#This Row],[ICMS]]*Tabela4[[#This Row],[Valor por ton.]]</f>
        <v>1287</v>
      </c>
      <c r="T115">
        <v>3.2</v>
      </c>
      <c r="U115" t="str">
        <f>Tabela4[[#This Row],[destino]]&amp;Tabela4[[#This Row],[Periodo]]&amp;Tabela4[[#This Row],[Safra]]</f>
        <v>MARACAJU-MS_11Safra Principal</v>
      </c>
    </row>
    <row r="116" spans="1:21" x14ac:dyDescent="0.25">
      <c r="A116" t="s">
        <v>44</v>
      </c>
      <c r="B116" t="s">
        <v>94</v>
      </c>
      <c r="C116" t="s">
        <v>44</v>
      </c>
      <c r="D116">
        <v>-21.77366</v>
      </c>
      <c r="E116">
        <v>-54.958689999999997</v>
      </c>
      <c r="F116">
        <v>30983</v>
      </c>
      <c r="G116">
        <v>30.983000000000001</v>
      </c>
      <c r="H116">
        <v>601748</v>
      </c>
      <c r="I116" t="s">
        <v>14</v>
      </c>
      <c r="J116" t="s">
        <v>14</v>
      </c>
      <c r="K116">
        <v>9.8049999999999997</v>
      </c>
      <c r="L116">
        <v>1</v>
      </c>
      <c r="M116" t="s">
        <v>125</v>
      </c>
      <c r="N116">
        <v>246718</v>
      </c>
      <c r="O116">
        <v>5000</v>
      </c>
      <c r="P116" t="str">
        <f>Tabela4[[#This Row],[Estado Origem]]&amp;Tabela4[[#This Row],[Estado Silo]]</f>
        <v>MSMS</v>
      </c>
      <c r="Q116" s="2">
        <v>1.17</v>
      </c>
      <c r="R116">
        <v>1100</v>
      </c>
      <c r="S116" s="4">
        <f>Tabela4[[#This Row],[ICMS]]*Tabela4[[#This Row],[Valor por ton.]]</f>
        <v>1287</v>
      </c>
      <c r="T116">
        <v>3.2</v>
      </c>
      <c r="U116" t="str">
        <f>Tabela4[[#This Row],[destino]]&amp;Tabela4[[#This Row],[Periodo]]&amp;Tabela4[[#This Row],[Safra]]</f>
        <v>MARACAJU-MS_11Safra Secundaria</v>
      </c>
    </row>
    <row r="117" spans="1:21" x14ac:dyDescent="0.25">
      <c r="A117" t="s">
        <v>45</v>
      </c>
      <c r="B117" t="s">
        <v>94</v>
      </c>
      <c r="C117" t="s">
        <v>44</v>
      </c>
      <c r="D117">
        <v>-21.77366</v>
      </c>
      <c r="E117">
        <v>-54.958689999999997</v>
      </c>
      <c r="F117">
        <v>66544</v>
      </c>
      <c r="G117">
        <v>66.543999999999997</v>
      </c>
      <c r="H117">
        <v>601748</v>
      </c>
      <c r="I117" t="s">
        <v>14</v>
      </c>
      <c r="J117" t="s">
        <v>14</v>
      </c>
      <c r="K117">
        <v>9.8049999999999997</v>
      </c>
      <c r="L117">
        <v>1</v>
      </c>
      <c r="M117" t="s">
        <v>125</v>
      </c>
      <c r="N117">
        <v>246718</v>
      </c>
      <c r="O117">
        <v>5000</v>
      </c>
      <c r="P117" t="str">
        <f>Tabela4[[#This Row],[Estado Origem]]&amp;Tabela4[[#This Row],[Estado Silo]]</f>
        <v>MSMS</v>
      </c>
      <c r="Q117" s="2">
        <v>1.17</v>
      </c>
      <c r="R117">
        <v>1100</v>
      </c>
      <c r="S117" s="4">
        <f>Tabela4[[#This Row],[ICMS]]*Tabela4[[#This Row],[Valor por ton.]]</f>
        <v>1287</v>
      </c>
      <c r="T117">
        <v>3.2</v>
      </c>
      <c r="U117" t="str">
        <f>Tabela4[[#This Row],[destino]]&amp;Tabela4[[#This Row],[Periodo]]&amp;Tabela4[[#This Row],[Safra]]</f>
        <v>MARACAJU-MS_11Safra Secundaria</v>
      </c>
    </row>
    <row r="118" spans="1:21" x14ac:dyDescent="0.25">
      <c r="A118" t="s">
        <v>44</v>
      </c>
      <c r="B118" t="s">
        <v>91</v>
      </c>
      <c r="C118" t="s">
        <v>45</v>
      </c>
      <c r="D118">
        <v>-22.368849999999998</v>
      </c>
      <c r="E118">
        <v>-54.801079999999999</v>
      </c>
      <c r="F118">
        <v>110552</v>
      </c>
      <c r="G118">
        <v>110.55200000000001</v>
      </c>
      <c r="H118">
        <v>612584</v>
      </c>
      <c r="I118" t="s">
        <v>14</v>
      </c>
      <c r="J118" t="s">
        <v>14</v>
      </c>
      <c r="K118">
        <v>10.555</v>
      </c>
      <c r="L118">
        <v>1</v>
      </c>
      <c r="M118" t="s">
        <v>110</v>
      </c>
      <c r="N118">
        <v>371715</v>
      </c>
      <c r="O118">
        <v>5000</v>
      </c>
      <c r="P118" t="str">
        <f>Tabela4[[#This Row],[Estado Origem]]&amp;Tabela4[[#This Row],[Estado Silo]]</f>
        <v>MSMS</v>
      </c>
      <c r="Q118" s="2">
        <v>1.17</v>
      </c>
      <c r="R118">
        <v>1100</v>
      </c>
      <c r="S118" s="4">
        <f>Tabela4[[#This Row],[ICMS]]*Tabela4[[#This Row],[Valor por ton.]]</f>
        <v>1287</v>
      </c>
      <c r="T118">
        <v>3.2</v>
      </c>
      <c r="U118" t="str">
        <f>Tabela4[[#This Row],[destino]]&amp;Tabela4[[#This Row],[Periodo]]&amp;Tabela4[[#This Row],[Safra]]</f>
        <v>DOURADOS-MS_11Safra Principal</v>
      </c>
    </row>
    <row r="119" spans="1:21" x14ac:dyDescent="0.25">
      <c r="A119" t="s">
        <v>45</v>
      </c>
      <c r="B119" t="s">
        <v>91</v>
      </c>
      <c r="C119" t="s">
        <v>45</v>
      </c>
      <c r="D119">
        <v>-22.368849999999998</v>
      </c>
      <c r="E119">
        <v>-54.801079999999999</v>
      </c>
      <c r="F119">
        <v>18163</v>
      </c>
      <c r="G119">
        <v>18.163</v>
      </c>
      <c r="H119">
        <v>612584</v>
      </c>
      <c r="I119" t="s">
        <v>14</v>
      </c>
      <c r="J119" t="s">
        <v>14</v>
      </c>
      <c r="K119">
        <v>10.555</v>
      </c>
      <c r="L119">
        <v>1</v>
      </c>
      <c r="M119" t="s">
        <v>110</v>
      </c>
      <c r="N119">
        <v>371715</v>
      </c>
      <c r="O119">
        <v>5000</v>
      </c>
      <c r="P119" t="str">
        <f>Tabela4[[#This Row],[Estado Origem]]&amp;Tabela4[[#This Row],[Estado Silo]]</f>
        <v>MSMS</v>
      </c>
      <c r="Q119" s="2">
        <v>1.17</v>
      </c>
      <c r="R119">
        <v>1100</v>
      </c>
      <c r="S119" s="4">
        <f>Tabela4[[#This Row],[ICMS]]*Tabela4[[#This Row],[Valor por ton.]]</f>
        <v>1287</v>
      </c>
      <c r="T119">
        <v>3.2</v>
      </c>
      <c r="U119" t="str">
        <f>Tabela4[[#This Row],[destino]]&amp;Tabela4[[#This Row],[Periodo]]&amp;Tabela4[[#This Row],[Safra]]</f>
        <v>DOURADOS-MS_11Safra Principal</v>
      </c>
    </row>
    <row r="120" spans="1:21" x14ac:dyDescent="0.25">
      <c r="A120" t="s">
        <v>44</v>
      </c>
      <c r="B120" t="s">
        <v>91</v>
      </c>
      <c r="C120" t="s">
        <v>45</v>
      </c>
      <c r="D120">
        <v>-22.368849999999998</v>
      </c>
      <c r="E120">
        <v>-54.801079999999999</v>
      </c>
      <c r="F120">
        <v>110552</v>
      </c>
      <c r="G120">
        <v>110.55200000000001</v>
      </c>
      <c r="H120">
        <v>612584</v>
      </c>
      <c r="I120" t="s">
        <v>14</v>
      </c>
      <c r="J120" t="s">
        <v>14</v>
      </c>
      <c r="K120">
        <v>10.555</v>
      </c>
      <c r="L120">
        <v>1</v>
      </c>
      <c r="M120" t="s">
        <v>125</v>
      </c>
      <c r="N120">
        <v>371715</v>
      </c>
      <c r="O120">
        <v>5000</v>
      </c>
      <c r="P120" t="str">
        <f>Tabela4[[#This Row],[Estado Origem]]&amp;Tabela4[[#This Row],[Estado Silo]]</f>
        <v>MSMS</v>
      </c>
      <c r="Q120" s="2">
        <v>1.17</v>
      </c>
      <c r="R120">
        <v>1100</v>
      </c>
      <c r="S120" s="4">
        <f>Tabela4[[#This Row],[ICMS]]*Tabela4[[#This Row],[Valor por ton.]]</f>
        <v>1287</v>
      </c>
      <c r="T120">
        <v>3.2</v>
      </c>
      <c r="U120" t="str">
        <f>Tabela4[[#This Row],[destino]]&amp;Tabela4[[#This Row],[Periodo]]&amp;Tabela4[[#This Row],[Safra]]</f>
        <v>DOURADOS-MS_11Safra Secundaria</v>
      </c>
    </row>
    <row r="121" spans="1:21" x14ac:dyDescent="0.25">
      <c r="A121" t="s">
        <v>45</v>
      </c>
      <c r="B121" t="s">
        <v>91</v>
      </c>
      <c r="C121" t="s">
        <v>45</v>
      </c>
      <c r="D121">
        <v>-22.368849999999998</v>
      </c>
      <c r="E121">
        <v>-54.801079999999999</v>
      </c>
      <c r="F121">
        <v>18163</v>
      </c>
      <c r="G121">
        <v>18.163</v>
      </c>
      <c r="H121">
        <v>612584</v>
      </c>
      <c r="I121" t="s">
        <v>14</v>
      </c>
      <c r="J121" t="s">
        <v>14</v>
      </c>
      <c r="K121">
        <v>10.555</v>
      </c>
      <c r="L121">
        <v>1</v>
      </c>
      <c r="M121" t="s">
        <v>125</v>
      </c>
      <c r="N121">
        <v>371715</v>
      </c>
      <c r="O121">
        <v>5000</v>
      </c>
      <c r="P121" t="str">
        <f>Tabela4[[#This Row],[Estado Origem]]&amp;Tabela4[[#This Row],[Estado Silo]]</f>
        <v>MSMS</v>
      </c>
      <c r="Q121" s="2">
        <v>1.17</v>
      </c>
      <c r="R121">
        <v>1100</v>
      </c>
      <c r="S121" s="4">
        <f>Tabela4[[#This Row],[ICMS]]*Tabela4[[#This Row],[Valor por ton.]]</f>
        <v>1287</v>
      </c>
      <c r="T121">
        <v>3.2</v>
      </c>
      <c r="U121" t="str">
        <f>Tabela4[[#This Row],[destino]]&amp;Tabela4[[#This Row],[Periodo]]&amp;Tabela4[[#This Row],[Safra]]</f>
        <v>DOURADOS-MS_11Safra Secundaria</v>
      </c>
    </row>
    <row r="122" spans="1:21" x14ac:dyDescent="0.25">
      <c r="A122" t="s">
        <v>44</v>
      </c>
      <c r="B122" t="s">
        <v>93</v>
      </c>
      <c r="C122" t="s">
        <v>45</v>
      </c>
      <c r="D122">
        <v>-22.20974</v>
      </c>
      <c r="E122">
        <v>-54.860210000000002</v>
      </c>
      <c r="F122">
        <v>95933</v>
      </c>
      <c r="G122">
        <v>95.933000000000007</v>
      </c>
      <c r="H122">
        <v>425320</v>
      </c>
      <c r="I122" t="s">
        <v>14</v>
      </c>
      <c r="J122" t="s">
        <v>14</v>
      </c>
      <c r="K122">
        <v>9.6850000000000005</v>
      </c>
      <c r="L122">
        <v>2</v>
      </c>
      <c r="M122" t="s">
        <v>110</v>
      </c>
      <c r="N122">
        <v>174604</v>
      </c>
      <c r="O122">
        <v>5000</v>
      </c>
      <c r="P122" t="str">
        <f>Tabela4[[#This Row],[Estado Origem]]&amp;Tabela4[[#This Row],[Estado Silo]]</f>
        <v>MSMS</v>
      </c>
      <c r="Q122">
        <v>1.17</v>
      </c>
      <c r="R122">
        <v>1116.67</v>
      </c>
      <c r="S122" s="4">
        <f>Tabela4[[#This Row],[ICMS]]*Tabela4[[#This Row],[Valor por ton.]]</f>
        <v>1306.5038999999999</v>
      </c>
      <c r="T122">
        <v>3.2</v>
      </c>
      <c r="U122" t="str">
        <f>Tabela4[[#This Row],[destino]]&amp;Tabela4[[#This Row],[Periodo]]&amp;Tabela4[[#This Row],[Safra]]</f>
        <v>DOURADOS-MS_32Safra Principal</v>
      </c>
    </row>
    <row r="123" spans="1:21" x14ac:dyDescent="0.25">
      <c r="A123" t="s">
        <v>45</v>
      </c>
      <c r="B123" t="s">
        <v>93</v>
      </c>
      <c r="C123" t="s">
        <v>45</v>
      </c>
      <c r="D123">
        <v>-22.20974</v>
      </c>
      <c r="E123">
        <v>-54.860210000000002</v>
      </c>
      <c r="F123">
        <v>6255</v>
      </c>
      <c r="G123">
        <v>6.2549999999999999</v>
      </c>
      <c r="H123">
        <v>425320</v>
      </c>
      <c r="I123" t="s">
        <v>14</v>
      </c>
      <c r="J123" t="s">
        <v>14</v>
      </c>
      <c r="K123">
        <v>9.6850000000000005</v>
      </c>
      <c r="L123">
        <v>2</v>
      </c>
      <c r="M123" t="s">
        <v>110</v>
      </c>
      <c r="N123">
        <v>174604</v>
      </c>
      <c r="O123">
        <v>5000</v>
      </c>
      <c r="P123" t="str">
        <f>Tabela4[[#This Row],[Estado Origem]]&amp;Tabela4[[#This Row],[Estado Silo]]</f>
        <v>MSMS</v>
      </c>
      <c r="Q123">
        <v>1.17</v>
      </c>
      <c r="R123">
        <v>1116.67</v>
      </c>
      <c r="S123" s="4">
        <f>Tabela4[[#This Row],[ICMS]]*Tabela4[[#This Row],[Valor por ton.]]</f>
        <v>1306.5038999999999</v>
      </c>
      <c r="T123">
        <v>3.2</v>
      </c>
      <c r="U123" t="str">
        <f>Tabela4[[#This Row],[destino]]&amp;Tabela4[[#This Row],[Periodo]]&amp;Tabela4[[#This Row],[Safra]]</f>
        <v>DOURADOS-MS_32Safra Principal</v>
      </c>
    </row>
    <row r="124" spans="1:21" x14ac:dyDescent="0.25">
      <c r="A124" t="s">
        <v>44</v>
      </c>
      <c r="B124" t="s">
        <v>93</v>
      </c>
      <c r="C124" t="s">
        <v>45</v>
      </c>
      <c r="D124">
        <v>-22.20974</v>
      </c>
      <c r="E124">
        <v>-54.860210000000002</v>
      </c>
      <c r="F124">
        <v>95933</v>
      </c>
      <c r="G124">
        <v>95.933000000000007</v>
      </c>
      <c r="H124">
        <v>425320</v>
      </c>
      <c r="I124" t="s">
        <v>14</v>
      </c>
      <c r="J124" t="s">
        <v>14</v>
      </c>
      <c r="K124">
        <v>9.6850000000000005</v>
      </c>
      <c r="L124">
        <v>2</v>
      </c>
      <c r="M124" t="s">
        <v>125</v>
      </c>
      <c r="N124">
        <v>174604</v>
      </c>
      <c r="O124">
        <v>5000</v>
      </c>
      <c r="P124" t="str">
        <f>Tabela4[[#This Row],[Estado Origem]]&amp;Tabela4[[#This Row],[Estado Silo]]</f>
        <v>MSMS</v>
      </c>
      <c r="Q124">
        <v>1.17</v>
      </c>
      <c r="R124">
        <v>1116.67</v>
      </c>
      <c r="S124" s="4">
        <f>Tabela4[[#This Row],[ICMS]]*Tabela4[[#This Row],[Valor por ton.]]</f>
        <v>1306.5038999999999</v>
      </c>
      <c r="T124">
        <v>3.2</v>
      </c>
      <c r="U124" t="str">
        <f>Tabela4[[#This Row],[destino]]&amp;Tabela4[[#This Row],[Periodo]]&amp;Tabela4[[#This Row],[Safra]]</f>
        <v>DOURADOS-MS_32Safra Secundaria</v>
      </c>
    </row>
    <row r="125" spans="1:21" x14ac:dyDescent="0.25">
      <c r="A125" t="s">
        <v>45</v>
      </c>
      <c r="B125" t="s">
        <v>93</v>
      </c>
      <c r="C125" t="s">
        <v>45</v>
      </c>
      <c r="D125">
        <v>-22.20974</v>
      </c>
      <c r="E125">
        <v>-54.860210000000002</v>
      </c>
      <c r="F125">
        <v>6255</v>
      </c>
      <c r="G125">
        <v>6.2549999999999999</v>
      </c>
      <c r="H125">
        <v>425320</v>
      </c>
      <c r="I125" t="s">
        <v>14</v>
      </c>
      <c r="J125" t="s">
        <v>14</v>
      </c>
      <c r="K125">
        <v>9.6850000000000005</v>
      </c>
      <c r="L125">
        <v>2</v>
      </c>
      <c r="M125" t="s">
        <v>125</v>
      </c>
      <c r="N125">
        <v>174604</v>
      </c>
      <c r="O125">
        <v>5000</v>
      </c>
      <c r="P125" t="str">
        <f>Tabela4[[#This Row],[Estado Origem]]&amp;Tabela4[[#This Row],[Estado Silo]]</f>
        <v>MSMS</v>
      </c>
      <c r="Q125">
        <v>1.17</v>
      </c>
      <c r="R125">
        <v>1116.67</v>
      </c>
      <c r="S125" s="4">
        <f>Tabela4[[#This Row],[ICMS]]*Tabela4[[#This Row],[Valor por ton.]]</f>
        <v>1306.5038999999999</v>
      </c>
      <c r="T125">
        <v>3.2</v>
      </c>
      <c r="U125" t="str">
        <f>Tabela4[[#This Row],[destino]]&amp;Tabela4[[#This Row],[Periodo]]&amp;Tabela4[[#This Row],[Safra]]</f>
        <v>DOURADOS-MS_32Safra Secundaria</v>
      </c>
    </row>
    <row r="126" spans="1:21" x14ac:dyDescent="0.25">
      <c r="A126" t="s">
        <v>44</v>
      </c>
      <c r="B126" t="s">
        <v>96</v>
      </c>
      <c r="C126" t="s">
        <v>44</v>
      </c>
      <c r="D126">
        <v>-21.611305999999999</v>
      </c>
      <c r="E126">
        <v>-55.178969000000002</v>
      </c>
      <c r="F126">
        <v>1505</v>
      </c>
      <c r="G126">
        <v>1.5050000000000001</v>
      </c>
      <c r="H126">
        <v>463959.99999999994</v>
      </c>
      <c r="I126" t="s">
        <v>14</v>
      </c>
      <c r="J126" t="s">
        <v>14</v>
      </c>
      <c r="K126">
        <v>12.255000000000001</v>
      </c>
      <c r="L126">
        <v>2</v>
      </c>
      <c r="M126" t="s">
        <v>110</v>
      </c>
      <c r="N126">
        <v>404681</v>
      </c>
      <c r="O126">
        <v>5000</v>
      </c>
      <c r="P126" t="str">
        <f>Tabela4[[#This Row],[Estado Origem]]&amp;Tabela4[[#This Row],[Estado Silo]]</f>
        <v>MSMS</v>
      </c>
      <c r="Q126">
        <v>1.17</v>
      </c>
      <c r="R126">
        <v>1116.67</v>
      </c>
      <c r="S126" s="4">
        <f>Tabela4[[#This Row],[ICMS]]*Tabela4[[#This Row],[Valor por ton.]]</f>
        <v>1306.5038999999999</v>
      </c>
      <c r="T126">
        <v>3.2</v>
      </c>
      <c r="U126" t="str">
        <f>Tabela4[[#This Row],[destino]]&amp;Tabela4[[#This Row],[Periodo]]&amp;Tabela4[[#This Row],[Safra]]</f>
        <v>MARACAJU-MS_32Safra Principal</v>
      </c>
    </row>
    <row r="127" spans="1:21" x14ac:dyDescent="0.25">
      <c r="A127" t="s">
        <v>45</v>
      </c>
      <c r="B127" t="s">
        <v>96</v>
      </c>
      <c r="C127" t="s">
        <v>44</v>
      </c>
      <c r="D127">
        <v>-21.611305999999999</v>
      </c>
      <c r="E127">
        <v>-55.178969000000002</v>
      </c>
      <c r="F127">
        <v>95088</v>
      </c>
      <c r="G127">
        <v>95.088000000000008</v>
      </c>
      <c r="H127">
        <v>463959.99999999994</v>
      </c>
      <c r="I127" t="s">
        <v>14</v>
      </c>
      <c r="J127" t="s">
        <v>14</v>
      </c>
      <c r="K127">
        <v>12.255000000000001</v>
      </c>
      <c r="L127">
        <v>2</v>
      </c>
      <c r="M127" t="s">
        <v>110</v>
      </c>
      <c r="N127">
        <v>404681</v>
      </c>
      <c r="O127">
        <v>5000</v>
      </c>
      <c r="P127" t="str">
        <f>Tabela4[[#This Row],[Estado Origem]]&amp;Tabela4[[#This Row],[Estado Silo]]</f>
        <v>MSMS</v>
      </c>
      <c r="Q127">
        <v>1.17</v>
      </c>
      <c r="R127">
        <v>1116.67</v>
      </c>
      <c r="S127" s="4">
        <f>Tabela4[[#This Row],[ICMS]]*Tabela4[[#This Row],[Valor por ton.]]</f>
        <v>1306.5038999999999</v>
      </c>
      <c r="T127">
        <v>3.2</v>
      </c>
      <c r="U127" t="str">
        <f>Tabela4[[#This Row],[destino]]&amp;Tabela4[[#This Row],[Periodo]]&amp;Tabela4[[#This Row],[Safra]]</f>
        <v>MARACAJU-MS_32Safra Principal</v>
      </c>
    </row>
    <row r="128" spans="1:21" x14ac:dyDescent="0.25">
      <c r="A128" t="s">
        <v>44</v>
      </c>
      <c r="B128" t="s">
        <v>96</v>
      </c>
      <c r="C128" t="s">
        <v>44</v>
      </c>
      <c r="D128">
        <v>-21.611305999999999</v>
      </c>
      <c r="E128">
        <v>-55.178969000000002</v>
      </c>
      <c r="F128">
        <v>1505</v>
      </c>
      <c r="G128">
        <v>1.5050000000000001</v>
      </c>
      <c r="H128">
        <v>463959.99999999994</v>
      </c>
      <c r="I128" t="s">
        <v>14</v>
      </c>
      <c r="J128" t="s">
        <v>14</v>
      </c>
      <c r="K128">
        <v>12.255000000000001</v>
      </c>
      <c r="L128">
        <v>2</v>
      </c>
      <c r="M128" t="s">
        <v>125</v>
      </c>
      <c r="N128">
        <v>404681</v>
      </c>
      <c r="O128">
        <v>5000</v>
      </c>
      <c r="P128" t="str">
        <f>Tabela4[[#This Row],[Estado Origem]]&amp;Tabela4[[#This Row],[Estado Silo]]</f>
        <v>MSMS</v>
      </c>
      <c r="Q128">
        <v>1.17</v>
      </c>
      <c r="R128">
        <v>1116.67</v>
      </c>
      <c r="S128" s="4">
        <f>Tabela4[[#This Row],[ICMS]]*Tabela4[[#This Row],[Valor por ton.]]</f>
        <v>1306.5038999999999</v>
      </c>
      <c r="T128">
        <v>3.2</v>
      </c>
      <c r="U128" t="str">
        <f>Tabela4[[#This Row],[destino]]&amp;Tabela4[[#This Row],[Periodo]]&amp;Tabela4[[#This Row],[Safra]]</f>
        <v>MARACAJU-MS_32Safra Secundaria</v>
      </c>
    </row>
    <row r="129" spans="1:21" x14ac:dyDescent="0.25">
      <c r="A129" t="s">
        <v>45</v>
      </c>
      <c r="B129" t="s">
        <v>96</v>
      </c>
      <c r="C129" t="s">
        <v>44</v>
      </c>
      <c r="D129">
        <v>-21.611305999999999</v>
      </c>
      <c r="E129">
        <v>-55.178969000000002</v>
      </c>
      <c r="F129">
        <v>95088</v>
      </c>
      <c r="G129">
        <v>95.088000000000008</v>
      </c>
      <c r="H129">
        <v>463959.99999999994</v>
      </c>
      <c r="I129" t="s">
        <v>14</v>
      </c>
      <c r="J129" t="s">
        <v>14</v>
      </c>
      <c r="K129">
        <v>12.255000000000001</v>
      </c>
      <c r="L129">
        <v>2</v>
      </c>
      <c r="M129" t="s">
        <v>125</v>
      </c>
      <c r="N129">
        <v>404681</v>
      </c>
      <c r="O129">
        <v>5000</v>
      </c>
      <c r="P129" t="str">
        <f>Tabela4[[#This Row],[Estado Origem]]&amp;Tabela4[[#This Row],[Estado Silo]]</f>
        <v>MSMS</v>
      </c>
      <c r="Q129">
        <v>1.17</v>
      </c>
      <c r="R129">
        <v>1116.67</v>
      </c>
      <c r="S129" s="4">
        <f>Tabela4[[#This Row],[ICMS]]*Tabela4[[#This Row],[Valor por ton.]]</f>
        <v>1306.5038999999999</v>
      </c>
      <c r="T129">
        <v>3.2</v>
      </c>
      <c r="U129" t="str">
        <f>Tabela4[[#This Row],[destino]]&amp;Tabela4[[#This Row],[Periodo]]&amp;Tabela4[[#This Row],[Safra]]</f>
        <v>MARACAJU-MS_32Safra Secundaria</v>
      </c>
    </row>
    <row r="130" spans="1:21" x14ac:dyDescent="0.25">
      <c r="A130" t="s">
        <v>44</v>
      </c>
      <c r="B130" t="s">
        <v>95</v>
      </c>
      <c r="C130" t="s">
        <v>44</v>
      </c>
      <c r="D130">
        <v>-21.618272999999999</v>
      </c>
      <c r="E130">
        <v>-55.448493999999997</v>
      </c>
      <c r="F130">
        <v>33631</v>
      </c>
      <c r="G130">
        <v>33.631</v>
      </c>
      <c r="H130">
        <v>561456</v>
      </c>
      <c r="I130" t="s">
        <v>14</v>
      </c>
      <c r="J130" t="s">
        <v>14</v>
      </c>
      <c r="K130">
        <v>10.53</v>
      </c>
      <c r="L130">
        <v>2</v>
      </c>
      <c r="M130" t="s">
        <v>110</v>
      </c>
      <c r="N130">
        <v>372223</v>
      </c>
      <c r="O130">
        <v>5000</v>
      </c>
      <c r="P130" t="str">
        <f>Tabela4[[#This Row],[Estado Origem]]&amp;Tabela4[[#This Row],[Estado Silo]]</f>
        <v>MSMS</v>
      </c>
      <c r="Q130">
        <v>1.17</v>
      </c>
      <c r="R130">
        <v>1116.67</v>
      </c>
      <c r="S130" s="4">
        <f>Tabela4[[#This Row],[ICMS]]*Tabela4[[#This Row],[Valor por ton.]]</f>
        <v>1306.5038999999999</v>
      </c>
      <c r="T130">
        <v>3.2</v>
      </c>
      <c r="U130" t="str">
        <f>Tabela4[[#This Row],[destino]]&amp;Tabela4[[#This Row],[Periodo]]&amp;Tabela4[[#This Row],[Safra]]</f>
        <v>MARACAJU-MS_22Safra Principal</v>
      </c>
    </row>
    <row r="131" spans="1:21" x14ac:dyDescent="0.25">
      <c r="A131" t="s">
        <v>45</v>
      </c>
      <c r="B131" t="s">
        <v>95</v>
      </c>
      <c r="C131" t="s">
        <v>44</v>
      </c>
      <c r="D131">
        <v>-21.618272999999999</v>
      </c>
      <c r="E131">
        <v>-55.448493999999997</v>
      </c>
      <c r="F131">
        <v>122898</v>
      </c>
      <c r="G131">
        <v>122.898</v>
      </c>
      <c r="H131">
        <v>561456</v>
      </c>
      <c r="I131" t="s">
        <v>14</v>
      </c>
      <c r="J131" t="s">
        <v>14</v>
      </c>
      <c r="K131">
        <v>10.53</v>
      </c>
      <c r="L131">
        <v>2</v>
      </c>
      <c r="M131" t="s">
        <v>110</v>
      </c>
      <c r="N131">
        <v>372223</v>
      </c>
      <c r="O131">
        <v>5000</v>
      </c>
      <c r="P131" t="str">
        <f>Tabela4[[#This Row],[Estado Origem]]&amp;Tabela4[[#This Row],[Estado Silo]]</f>
        <v>MSMS</v>
      </c>
      <c r="Q131">
        <v>1.17</v>
      </c>
      <c r="R131">
        <v>1116.67</v>
      </c>
      <c r="S131" s="4">
        <f>Tabela4[[#This Row],[ICMS]]*Tabela4[[#This Row],[Valor por ton.]]</f>
        <v>1306.5038999999999</v>
      </c>
      <c r="T131">
        <v>3.2</v>
      </c>
      <c r="U131" t="str">
        <f>Tabela4[[#This Row],[destino]]&amp;Tabela4[[#This Row],[Periodo]]&amp;Tabela4[[#This Row],[Safra]]</f>
        <v>MARACAJU-MS_22Safra Principal</v>
      </c>
    </row>
    <row r="132" spans="1:21" x14ac:dyDescent="0.25">
      <c r="A132" t="s">
        <v>44</v>
      </c>
      <c r="B132" t="s">
        <v>95</v>
      </c>
      <c r="C132" t="s">
        <v>44</v>
      </c>
      <c r="D132">
        <v>-21.618272999999999</v>
      </c>
      <c r="E132">
        <v>-55.448493999999997</v>
      </c>
      <c r="F132">
        <v>33631</v>
      </c>
      <c r="G132">
        <v>33.631</v>
      </c>
      <c r="H132">
        <v>561456</v>
      </c>
      <c r="I132" t="s">
        <v>14</v>
      </c>
      <c r="J132" t="s">
        <v>14</v>
      </c>
      <c r="K132">
        <v>10.53</v>
      </c>
      <c r="L132">
        <v>2</v>
      </c>
      <c r="M132" t="s">
        <v>125</v>
      </c>
      <c r="N132">
        <v>372223</v>
      </c>
      <c r="O132">
        <v>5000</v>
      </c>
      <c r="P132" t="str">
        <f>Tabela4[[#This Row],[Estado Origem]]&amp;Tabela4[[#This Row],[Estado Silo]]</f>
        <v>MSMS</v>
      </c>
      <c r="Q132">
        <v>1.17</v>
      </c>
      <c r="R132">
        <v>1116.67</v>
      </c>
      <c r="S132" s="4">
        <f>Tabela4[[#This Row],[ICMS]]*Tabela4[[#This Row],[Valor por ton.]]</f>
        <v>1306.5038999999999</v>
      </c>
      <c r="T132">
        <v>3.2</v>
      </c>
      <c r="U132" t="str">
        <f>Tabela4[[#This Row],[destino]]&amp;Tabela4[[#This Row],[Periodo]]&amp;Tabela4[[#This Row],[Safra]]</f>
        <v>MARACAJU-MS_22Safra Secundaria</v>
      </c>
    </row>
    <row r="133" spans="1:21" x14ac:dyDescent="0.25">
      <c r="A133" t="s">
        <v>45</v>
      </c>
      <c r="B133" t="s">
        <v>95</v>
      </c>
      <c r="C133" t="s">
        <v>44</v>
      </c>
      <c r="D133">
        <v>-21.618272999999999</v>
      </c>
      <c r="E133">
        <v>-55.448493999999997</v>
      </c>
      <c r="F133">
        <v>122898</v>
      </c>
      <c r="G133">
        <v>122.898</v>
      </c>
      <c r="H133">
        <v>561456</v>
      </c>
      <c r="I133" t="s">
        <v>14</v>
      </c>
      <c r="J133" t="s">
        <v>14</v>
      </c>
      <c r="K133">
        <v>10.53</v>
      </c>
      <c r="L133">
        <v>2</v>
      </c>
      <c r="M133" t="s">
        <v>125</v>
      </c>
      <c r="N133">
        <v>372223</v>
      </c>
      <c r="O133">
        <v>5000</v>
      </c>
      <c r="P133" t="str">
        <f>Tabela4[[#This Row],[Estado Origem]]&amp;Tabela4[[#This Row],[Estado Silo]]</f>
        <v>MSMS</v>
      </c>
      <c r="Q133">
        <v>1.17</v>
      </c>
      <c r="R133">
        <v>1116.67</v>
      </c>
      <c r="S133" s="4">
        <f>Tabela4[[#This Row],[ICMS]]*Tabela4[[#This Row],[Valor por ton.]]</f>
        <v>1306.5038999999999</v>
      </c>
      <c r="T133">
        <v>3.2</v>
      </c>
      <c r="U133" t="str">
        <f>Tabela4[[#This Row],[destino]]&amp;Tabela4[[#This Row],[Periodo]]&amp;Tabela4[[#This Row],[Safra]]</f>
        <v>MARACAJU-MS_22Safra Secundaria</v>
      </c>
    </row>
    <row r="134" spans="1:21" x14ac:dyDescent="0.25">
      <c r="A134" t="s">
        <v>44</v>
      </c>
      <c r="B134" t="s">
        <v>92</v>
      </c>
      <c r="C134" t="s">
        <v>45</v>
      </c>
      <c r="D134">
        <v>-22.220690000000001</v>
      </c>
      <c r="E134">
        <v>-54.718330000000002</v>
      </c>
      <c r="F134">
        <v>103052</v>
      </c>
      <c r="G134">
        <v>103.05200000000001</v>
      </c>
      <c r="H134">
        <v>455672</v>
      </c>
      <c r="I134" t="s">
        <v>14</v>
      </c>
      <c r="J134" t="s">
        <v>14</v>
      </c>
      <c r="K134">
        <v>9.6349999999999998</v>
      </c>
      <c r="L134">
        <v>2</v>
      </c>
      <c r="M134" t="s">
        <v>110</v>
      </c>
      <c r="N134">
        <v>388786</v>
      </c>
      <c r="O134">
        <v>5000</v>
      </c>
      <c r="P134" t="str">
        <f>Tabela4[[#This Row],[Estado Origem]]&amp;Tabela4[[#This Row],[Estado Silo]]</f>
        <v>MSMS</v>
      </c>
      <c r="Q134">
        <v>1.17</v>
      </c>
      <c r="R134">
        <v>1116.67</v>
      </c>
      <c r="S134" s="4">
        <f>Tabela4[[#This Row],[ICMS]]*Tabela4[[#This Row],[Valor por ton.]]</f>
        <v>1306.5038999999999</v>
      </c>
      <c r="T134">
        <v>3.2</v>
      </c>
      <c r="U134" t="str">
        <f>Tabela4[[#This Row],[destino]]&amp;Tabela4[[#This Row],[Periodo]]&amp;Tabela4[[#This Row],[Safra]]</f>
        <v>DOURADOS-MS_22Safra Principal</v>
      </c>
    </row>
    <row r="135" spans="1:21" x14ac:dyDescent="0.25">
      <c r="A135" t="s">
        <v>45</v>
      </c>
      <c r="B135" t="s">
        <v>92</v>
      </c>
      <c r="C135" t="s">
        <v>45</v>
      </c>
      <c r="D135">
        <v>-22.220690000000001</v>
      </c>
      <c r="E135">
        <v>-54.718330000000002</v>
      </c>
      <c r="F135">
        <v>11534</v>
      </c>
      <c r="G135">
        <v>11.534000000000001</v>
      </c>
      <c r="H135">
        <v>455672</v>
      </c>
      <c r="I135" t="s">
        <v>14</v>
      </c>
      <c r="J135" t="s">
        <v>14</v>
      </c>
      <c r="K135">
        <v>9.6349999999999998</v>
      </c>
      <c r="L135">
        <v>2</v>
      </c>
      <c r="M135" t="s">
        <v>110</v>
      </c>
      <c r="N135">
        <v>388786</v>
      </c>
      <c r="O135">
        <v>5000</v>
      </c>
      <c r="P135" t="str">
        <f>Tabela4[[#This Row],[Estado Origem]]&amp;Tabela4[[#This Row],[Estado Silo]]</f>
        <v>MSMS</v>
      </c>
      <c r="Q135">
        <v>1.17</v>
      </c>
      <c r="R135">
        <v>1116.67</v>
      </c>
      <c r="S135" s="4">
        <f>Tabela4[[#This Row],[ICMS]]*Tabela4[[#This Row],[Valor por ton.]]</f>
        <v>1306.5038999999999</v>
      </c>
      <c r="T135">
        <v>3.2</v>
      </c>
      <c r="U135" t="str">
        <f>Tabela4[[#This Row],[destino]]&amp;Tabela4[[#This Row],[Periodo]]&amp;Tabela4[[#This Row],[Safra]]</f>
        <v>DOURADOS-MS_22Safra Principal</v>
      </c>
    </row>
    <row r="136" spans="1:21" x14ac:dyDescent="0.25">
      <c r="A136" t="s">
        <v>44</v>
      </c>
      <c r="B136" t="s">
        <v>92</v>
      </c>
      <c r="C136" t="s">
        <v>45</v>
      </c>
      <c r="D136">
        <v>-22.220690000000001</v>
      </c>
      <c r="E136">
        <v>-54.718330000000002</v>
      </c>
      <c r="F136">
        <v>103052</v>
      </c>
      <c r="G136">
        <v>103.05200000000001</v>
      </c>
      <c r="H136">
        <v>455672</v>
      </c>
      <c r="I136" t="s">
        <v>14</v>
      </c>
      <c r="J136" t="s">
        <v>14</v>
      </c>
      <c r="K136">
        <v>9.6349999999999998</v>
      </c>
      <c r="L136">
        <v>2</v>
      </c>
      <c r="M136" t="s">
        <v>125</v>
      </c>
      <c r="N136">
        <v>388786</v>
      </c>
      <c r="O136">
        <v>5000</v>
      </c>
      <c r="P136" t="str">
        <f>Tabela4[[#This Row],[Estado Origem]]&amp;Tabela4[[#This Row],[Estado Silo]]</f>
        <v>MSMS</v>
      </c>
      <c r="Q136">
        <v>1.17</v>
      </c>
      <c r="R136">
        <v>1116.67</v>
      </c>
      <c r="S136" s="4">
        <f>Tabela4[[#This Row],[ICMS]]*Tabela4[[#This Row],[Valor por ton.]]</f>
        <v>1306.5038999999999</v>
      </c>
      <c r="T136">
        <v>3.2</v>
      </c>
      <c r="U136" t="str">
        <f>Tabela4[[#This Row],[destino]]&amp;Tabela4[[#This Row],[Periodo]]&amp;Tabela4[[#This Row],[Safra]]</f>
        <v>DOURADOS-MS_22Safra Secundaria</v>
      </c>
    </row>
    <row r="137" spans="1:21" x14ac:dyDescent="0.25">
      <c r="A137" t="s">
        <v>45</v>
      </c>
      <c r="B137" t="s">
        <v>92</v>
      </c>
      <c r="C137" t="s">
        <v>45</v>
      </c>
      <c r="D137">
        <v>-22.220690000000001</v>
      </c>
      <c r="E137">
        <v>-54.718330000000002</v>
      </c>
      <c r="F137">
        <v>11534</v>
      </c>
      <c r="G137">
        <v>11.534000000000001</v>
      </c>
      <c r="H137">
        <v>455672</v>
      </c>
      <c r="I137" t="s">
        <v>14</v>
      </c>
      <c r="J137" t="s">
        <v>14</v>
      </c>
      <c r="K137">
        <v>9.6349999999999998</v>
      </c>
      <c r="L137">
        <v>2</v>
      </c>
      <c r="M137" t="s">
        <v>125</v>
      </c>
      <c r="N137">
        <v>388786</v>
      </c>
      <c r="O137">
        <v>5000</v>
      </c>
      <c r="P137" t="str">
        <f>Tabela4[[#This Row],[Estado Origem]]&amp;Tabela4[[#This Row],[Estado Silo]]</f>
        <v>MSMS</v>
      </c>
      <c r="Q137">
        <v>1.17</v>
      </c>
      <c r="R137">
        <v>1116.67</v>
      </c>
      <c r="S137" s="4">
        <f>Tabela4[[#This Row],[ICMS]]*Tabela4[[#This Row],[Valor por ton.]]</f>
        <v>1306.5038999999999</v>
      </c>
      <c r="T137">
        <v>3.2</v>
      </c>
      <c r="U137" t="str">
        <f>Tabela4[[#This Row],[destino]]&amp;Tabela4[[#This Row],[Periodo]]&amp;Tabela4[[#This Row],[Safra]]</f>
        <v>DOURADOS-MS_22Safra Secundaria</v>
      </c>
    </row>
    <row r="138" spans="1:21" x14ac:dyDescent="0.25">
      <c r="A138" t="s">
        <v>44</v>
      </c>
      <c r="B138" t="s">
        <v>94</v>
      </c>
      <c r="C138" t="s">
        <v>44</v>
      </c>
      <c r="D138">
        <v>-21.77366</v>
      </c>
      <c r="E138">
        <v>-54.958689999999997</v>
      </c>
      <c r="F138">
        <v>30983</v>
      </c>
      <c r="G138">
        <v>30.983000000000001</v>
      </c>
      <c r="H138">
        <v>601748</v>
      </c>
      <c r="I138" t="s">
        <v>14</v>
      </c>
      <c r="J138" t="s">
        <v>14</v>
      </c>
      <c r="K138">
        <v>9.8049999999999997</v>
      </c>
      <c r="L138">
        <v>2</v>
      </c>
      <c r="M138" t="s">
        <v>110</v>
      </c>
      <c r="N138">
        <v>246718</v>
      </c>
      <c r="O138">
        <v>5000</v>
      </c>
      <c r="P138" t="str">
        <f>Tabela4[[#This Row],[Estado Origem]]&amp;Tabela4[[#This Row],[Estado Silo]]</f>
        <v>MSMS</v>
      </c>
      <c r="Q138">
        <v>1.17</v>
      </c>
      <c r="R138">
        <v>1116.67</v>
      </c>
      <c r="S138" s="4">
        <f>Tabela4[[#This Row],[ICMS]]*Tabela4[[#This Row],[Valor por ton.]]</f>
        <v>1306.5038999999999</v>
      </c>
      <c r="T138">
        <v>3.2</v>
      </c>
      <c r="U138" t="str">
        <f>Tabela4[[#This Row],[destino]]&amp;Tabela4[[#This Row],[Periodo]]&amp;Tabela4[[#This Row],[Safra]]</f>
        <v>MARACAJU-MS_12Safra Principal</v>
      </c>
    </row>
    <row r="139" spans="1:21" x14ac:dyDescent="0.25">
      <c r="A139" t="s">
        <v>45</v>
      </c>
      <c r="B139" t="s">
        <v>94</v>
      </c>
      <c r="C139" t="s">
        <v>44</v>
      </c>
      <c r="D139">
        <v>-21.77366</v>
      </c>
      <c r="E139">
        <v>-54.958689999999997</v>
      </c>
      <c r="F139">
        <v>66544</v>
      </c>
      <c r="G139">
        <v>66.543999999999997</v>
      </c>
      <c r="H139">
        <v>601748</v>
      </c>
      <c r="I139" t="s">
        <v>14</v>
      </c>
      <c r="J139" t="s">
        <v>14</v>
      </c>
      <c r="K139">
        <v>9.8049999999999997</v>
      </c>
      <c r="L139">
        <v>2</v>
      </c>
      <c r="M139" t="s">
        <v>110</v>
      </c>
      <c r="N139">
        <v>246718</v>
      </c>
      <c r="O139">
        <v>5000</v>
      </c>
      <c r="P139" t="str">
        <f>Tabela4[[#This Row],[Estado Origem]]&amp;Tabela4[[#This Row],[Estado Silo]]</f>
        <v>MSMS</v>
      </c>
      <c r="Q139">
        <v>1.17</v>
      </c>
      <c r="R139">
        <v>1116.67</v>
      </c>
      <c r="S139" s="4">
        <f>Tabela4[[#This Row],[ICMS]]*Tabela4[[#This Row],[Valor por ton.]]</f>
        <v>1306.5038999999999</v>
      </c>
      <c r="T139">
        <v>3.2</v>
      </c>
      <c r="U139" t="str">
        <f>Tabela4[[#This Row],[destino]]&amp;Tabela4[[#This Row],[Periodo]]&amp;Tabela4[[#This Row],[Safra]]</f>
        <v>MARACAJU-MS_12Safra Principal</v>
      </c>
    </row>
    <row r="140" spans="1:21" x14ac:dyDescent="0.25">
      <c r="A140" t="s">
        <v>44</v>
      </c>
      <c r="B140" t="s">
        <v>94</v>
      </c>
      <c r="C140" t="s">
        <v>44</v>
      </c>
      <c r="D140">
        <v>-21.77366</v>
      </c>
      <c r="E140">
        <v>-54.958689999999997</v>
      </c>
      <c r="F140">
        <v>30983</v>
      </c>
      <c r="G140">
        <v>30.983000000000001</v>
      </c>
      <c r="H140">
        <v>601748</v>
      </c>
      <c r="I140" t="s">
        <v>14</v>
      </c>
      <c r="J140" t="s">
        <v>14</v>
      </c>
      <c r="K140">
        <v>9.8049999999999997</v>
      </c>
      <c r="L140">
        <v>2</v>
      </c>
      <c r="M140" t="s">
        <v>125</v>
      </c>
      <c r="N140">
        <v>246718</v>
      </c>
      <c r="O140">
        <v>5000</v>
      </c>
      <c r="P140" t="str">
        <f>Tabela4[[#This Row],[Estado Origem]]&amp;Tabela4[[#This Row],[Estado Silo]]</f>
        <v>MSMS</v>
      </c>
      <c r="Q140">
        <v>1.17</v>
      </c>
      <c r="R140">
        <v>1116.67</v>
      </c>
      <c r="S140" s="4">
        <f>Tabela4[[#This Row],[ICMS]]*Tabela4[[#This Row],[Valor por ton.]]</f>
        <v>1306.5038999999999</v>
      </c>
      <c r="T140">
        <v>3.2</v>
      </c>
      <c r="U140" t="str">
        <f>Tabela4[[#This Row],[destino]]&amp;Tabela4[[#This Row],[Periodo]]&amp;Tabela4[[#This Row],[Safra]]</f>
        <v>MARACAJU-MS_12Safra Secundaria</v>
      </c>
    </row>
    <row r="141" spans="1:21" x14ac:dyDescent="0.25">
      <c r="A141" t="s">
        <v>45</v>
      </c>
      <c r="B141" t="s">
        <v>94</v>
      </c>
      <c r="C141" t="s">
        <v>44</v>
      </c>
      <c r="D141">
        <v>-21.77366</v>
      </c>
      <c r="E141">
        <v>-54.958689999999997</v>
      </c>
      <c r="F141">
        <v>66544</v>
      </c>
      <c r="G141">
        <v>66.543999999999997</v>
      </c>
      <c r="H141">
        <v>601748</v>
      </c>
      <c r="I141" t="s">
        <v>14</v>
      </c>
      <c r="J141" t="s">
        <v>14</v>
      </c>
      <c r="K141">
        <v>9.8049999999999997</v>
      </c>
      <c r="L141">
        <v>2</v>
      </c>
      <c r="M141" t="s">
        <v>125</v>
      </c>
      <c r="N141">
        <v>246718</v>
      </c>
      <c r="O141">
        <v>5000</v>
      </c>
      <c r="P141" t="str">
        <f>Tabela4[[#This Row],[Estado Origem]]&amp;Tabela4[[#This Row],[Estado Silo]]</f>
        <v>MSMS</v>
      </c>
      <c r="Q141">
        <v>1.17</v>
      </c>
      <c r="R141">
        <v>1116.67</v>
      </c>
      <c r="S141" s="4">
        <f>Tabela4[[#This Row],[ICMS]]*Tabela4[[#This Row],[Valor por ton.]]</f>
        <v>1306.5038999999999</v>
      </c>
      <c r="T141">
        <v>3.2</v>
      </c>
      <c r="U141" t="str">
        <f>Tabela4[[#This Row],[destino]]&amp;Tabela4[[#This Row],[Periodo]]&amp;Tabela4[[#This Row],[Safra]]</f>
        <v>MARACAJU-MS_12Safra Secundaria</v>
      </c>
    </row>
    <row r="142" spans="1:21" x14ac:dyDescent="0.25">
      <c r="A142" t="s">
        <v>44</v>
      </c>
      <c r="B142" t="s">
        <v>91</v>
      </c>
      <c r="C142" t="s">
        <v>45</v>
      </c>
      <c r="D142">
        <v>-22.368849999999998</v>
      </c>
      <c r="E142">
        <v>-54.801079999999999</v>
      </c>
      <c r="F142">
        <v>110552</v>
      </c>
      <c r="G142">
        <v>110.55200000000001</v>
      </c>
      <c r="H142">
        <v>612584</v>
      </c>
      <c r="I142" t="s">
        <v>14</v>
      </c>
      <c r="J142" t="s">
        <v>14</v>
      </c>
      <c r="K142">
        <v>10.555</v>
      </c>
      <c r="L142">
        <v>2</v>
      </c>
      <c r="M142" t="s">
        <v>110</v>
      </c>
      <c r="N142">
        <v>371715</v>
      </c>
      <c r="O142">
        <v>5000</v>
      </c>
      <c r="P142" t="str">
        <f>Tabela4[[#This Row],[Estado Origem]]&amp;Tabela4[[#This Row],[Estado Silo]]</f>
        <v>MSMS</v>
      </c>
      <c r="Q142">
        <v>1.17</v>
      </c>
      <c r="R142">
        <v>1116.67</v>
      </c>
      <c r="S142" s="4">
        <f>Tabela4[[#This Row],[ICMS]]*Tabela4[[#This Row],[Valor por ton.]]</f>
        <v>1306.5038999999999</v>
      </c>
      <c r="T142">
        <v>3.2</v>
      </c>
      <c r="U142" t="str">
        <f>Tabela4[[#This Row],[destino]]&amp;Tabela4[[#This Row],[Periodo]]&amp;Tabela4[[#This Row],[Safra]]</f>
        <v>DOURADOS-MS_12Safra Principal</v>
      </c>
    </row>
    <row r="143" spans="1:21" x14ac:dyDescent="0.25">
      <c r="A143" t="s">
        <v>45</v>
      </c>
      <c r="B143" t="s">
        <v>91</v>
      </c>
      <c r="C143" t="s">
        <v>45</v>
      </c>
      <c r="D143">
        <v>-22.368849999999998</v>
      </c>
      <c r="E143">
        <v>-54.801079999999999</v>
      </c>
      <c r="F143">
        <v>18163</v>
      </c>
      <c r="G143">
        <v>18.163</v>
      </c>
      <c r="H143">
        <v>612584</v>
      </c>
      <c r="I143" t="s">
        <v>14</v>
      </c>
      <c r="J143" t="s">
        <v>14</v>
      </c>
      <c r="K143">
        <v>10.555</v>
      </c>
      <c r="L143">
        <v>2</v>
      </c>
      <c r="M143" t="s">
        <v>110</v>
      </c>
      <c r="N143">
        <v>371715</v>
      </c>
      <c r="O143">
        <v>5000</v>
      </c>
      <c r="P143" t="str">
        <f>Tabela4[[#This Row],[Estado Origem]]&amp;Tabela4[[#This Row],[Estado Silo]]</f>
        <v>MSMS</v>
      </c>
      <c r="Q143">
        <v>1.17</v>
      </c>
      <c r="R143">
        <v>1116.67</v>
      </c>
      <c r="S143" s="4">
        <f>Tabela4[[#This Row],[ICMS]]*Tabela4[[#This Row],[Valor por ton.]]</f>
        <v>1306.5038999999999</v>
      </c>
      <c r="T143">
        <v>3.2</v>
      </c>
      <c r="U143" t="str">
        <f>Tabela4[[#This Row],[destino]]&amp;Tabela4[[#This Row],[Periodo]]&amp;Tabela4[[#This Row],[Safra]]</f>
        <v>DOURADOS-MS_12Safra Principal</v>
      </c>
    </row>
    <row r="144" spans="1:21" x14ac:dyDescent="0.25">
      <c r="A144" t="s">
        <v>44</v>
      </c>
      <c r="B144" t="s">
        <v>91</v>
      </c>
      <c r="C144" t="s">
        <v>45</v>
      </c>
      <c r="D144">
        <v>-22.368849999999998</v>
      </c>
      <c r="E144">
        <v>-54.801079999999999</v>
      </c>
      <c r="F144">
        <v>110552</v>
      </c>
      <c r="G144">
        <v>110.55200000000001</v>
      </c>
      <c r="H144">
        <v>612584</v>
      </c>
      <c r="I144" t="s">
        <v>14</v>
      </c>
      <c r="J144" t="s">
        <v>14</v>
      </c>
      <c r="K144">
        <v>10.555</v>
      </c>
      <c r="L144">
        <v>2</v>
      </c>
      <c r="M144" t="s">
        <v>125</v>
      </c>
      <c r="N144">
        <v>371715</v>
      </c>
      <c r="O144">
        <v>5000</v>
      </c>
      <c r="P144" t="str">
        <f>Tabela4[[#This Row],[Estado Origem]]&amp;Tabela4[[#This Row],[Estado Silo]]</f>
        <v>MSMS</v>
      </c>
      <c r="Q144">
        <v>1.17</v>
      </c>
      <c r="R144">
        <v>1116.67</v>
      </c>
      <c r="S144" s="4">
        <f>Tabela4[[#This Row],[ICMS]]*Tabela4[[#This Row],[Valor por ton.]]</f>
        <v>1306.5038999999999</v>
      </c>
      <c r="T144">
        <v>3.2</v>
      </c>
      <c r="U144" t="str">
        <f>Tabela4[[#This Row],[destino]]&amp;Tabela4[[#This Row],[Periodo]]&amp;Tabela4[[#This Row],[Safra]]</f>
        <v>DOURADOS-MS_12Safra Secundaria</v>
      </c>
    </row>
    <row r="145" spans="1:21" x14ac:dyDescent="0.25">
      <c r="A145" t="s">
        <v>45</v>
      </c>
      <c r="B145" t="s">
        <v>91</v>
      </c>
      <c r="C145" t="s">
        <v>45</v>
      </c>
      <c r="D145">
        <v>-22.368849999999998</v>
      </c>
      <c r="E145">
        <v>-54.801079999999999</v>
      </c>
      <c r="F145">
        <v>18163</v>
      </c>
      <c r="G145">
        <v>18.163</v>
      </c>
      <c r="H145">
        <v>612584</v>
      </c>
      <c r="I145" t="s">
        <v>14</v>
      </c>
      <c r="J145" t="s">
        <v>14</v>
      </c>
      <c r="K145">
        <v>10.555</v>
      </c>
      <c r="L145">
        <v>2</v>
      </c>
      <c r="M145" t="s">
        <v>125</v>
      </c>
      <c r="N145">
        <v>371715</v>
      </c>
      <c r="O145">
        <v>5000</v>
      </c>
      <c r="P145" t="str">
        <f>Tabela4[[#This Row],[Estado Origem]]&amp;Tabela4[[#This Row],[Estado Silo]]</f>
        <v>MSMS</v>
      </c>
      <c r="Q145">
        <v>1.17</v>
      </c>
      <c r="R145">
        <v>1116.67</v>
      </c>
      <c r="S145" s="4">
        <f>Tabela4[[#This Row],[ICMS]]*Tabela4[[#This Row],[Valor por ton.]]</f>
        <v>1306.5038999999999</v>
      </c>
      <c r="T145">
        <v>3.2</v>
      </c>
      <c r="U145" t="str">
        <f>Tabela4[[#This Row],[destino]]&amp;Tabela4[[#This Row],[Periodo]]&amp;Tabela4[[#This Row],[Safra]]</f>
        <v>DOURADOS-MS_12Safra Secundaria</v>
      </c>
    </row>
    <row r="146" spans="1:21" x14ac:dyDescent="0.25">
      <c r="A146" t="s">
        <v>38</v>
      </c>
      <c r="B146" t="s">
        <v>78</v>
      </c>
      <c r="C146" t="s">
        <v>40</v>
      </c>
      <c r="D146">
        <v>-13.53487</v>
      </c>
      <c r="E146">
        <v>-55.847610000000003</v>
      </c>
      <c r="F146">
        <v>155813</v>
      </c>
      <c r="G146">
        <v>155.81300000000002</v>
      </c>
      <c r="H146">
        <v>420000</v>
      </c>
      <c r="I146" t="s">
        <v>5</v>
      </c>
      <c r="J146" t="s">
        <v>5</v>
      </c>
      <c r="K146">
        <v>11.105</v>
      </c>
      <c r="L146">
        <v>1</v>
      </c>
      <c r="M146" t="s">
        <v>110</v>
      </c>
      <c r="N146">
        <v>170691</v>
      </c>
      <c r="O146">
        <v>5000</v>
      </c>
      <c r="P146" t="str">
        <f>Tabela4[[#This Row],[Estado Origem]]&amp;Tabela4[[#This Row],[Estado Silo]]</f>
        <v>MTMT</v>
      </c>
      <c r="Q146" s="2">
        <v>1.17</v>
      </c>
      <c r="R146">
        <v>1100</v>
      </c>
      <c r="S146" s="4">
        <f>Tabela4[[#This Row],[ICMS]]*Tabela4[[#This Row],[Valor por ton.]]</f>
        <v>1287</v>
      </c>
      <c r="T146">
        <v>2.2999999999999998</v>
      </c>
      <c r="U146" t="str">
        <f>Tabela4[[#This Row],[destino]]&amp;Tabela4[[#This Row],[Periodo]]&amp;Tabela4[[#This Row],[Safra]]</f>
        <v>NOVA MUTUM-MT_31Safra Principal</v>
      </c>
    </row>
    <row r="147" spans="1:21" x14ac:dyDescent="0.25">
      <c r="A147" t="s">
        <v>39</v>
      </c>
      <c r="B147" t="s">
        <v>78</v>
      </c>
      <c r="C147" t="s">
        <v>40</v>
      </c>
      <c r="D147">
        <v>-13.53487</v>
      </c>
      <c r="E147">
        <v>-55.847610000000003</v>
      </c>
      <c r="F147">
        <v>221237</v>
      </c>
      <c r="G147">
        <v>221.23699999999999</v>
      </c>
      <c r="H147">
        <v>420000</v>
      </c>
      <c r="I147" t="s">
        <v>5</v>
      </c>
      <c r="J147" t="s">
        <v>5</v>
      </c>
      <c r="K147">
        <v>11.105</v>
      </c>
      <c r="L147">
        <v>1</v>
      </c>
      <c r="M147" t="s">
        <v>110</v>
      </c>
      <c r="N147">
        <v>170691</v>
      </c>
      <c r="O147">
        <v>5000</v>
      </c>
      <c r="P147" t="str">
        <f>Tabela4[[#This Row],[Estado Origem]]&amp;Tabela4[[#This Row],[Estado Silo]]</f>
        <v>MTMT</v>
      </c>
      <c r="Q147" s="2">
        <v>1.17</v>
      </c>
      <c r="R147">
        <v>1100</v>
      </c>
      <c r="S147" s="4">
        <f>Tabela4[[#This Row],[ICMS]]*Tabela4[[#This Row],[Valor por ton.]]</f>
        <v>1287</v>
      </c>
      <c r="T147">
        <v>2.2999999999999998</v>
      </c>
      <c r="U147" t="str">
        <f>Tabela4[[#This Row],[destino]]&amp;Tabela4[[#This Row],[Periodo]]&amp;Tabela4[[#This Row],[Safra]]</f>
        <v>NOVA MUTUM-MT_31Safra Principal</v>
      </c>
    </row>
    <row r="148" spans="1:21" x14ac:dyDescent="0.25">
      <c r="A148" t="s">
        <v>40</v>
      </c>
      <c r="B148" t="s">
        <v>78</v>
      </c>
      <c r="C148" t="s">
        <v>40</v>
      </c>
      <c r="D148">
        <v>-13.53487</v>
      </c>
      <c r="E148">
        <v>-55.847610000000003</v>
      </c>
      <c r="F148">
        <v>64277</v>
      </c>
      <c r="G148">
        <v>64.277000000000001</v>
      </c>
      <c r="H148">
        <v>420000</v>
      </c>
      <c r="I148" t="s">
        <v>5</v>
      </c>
      <c r="J148" t="s">
        <v>5</v>
      </c>
      <c r="K148">
        <v>11.105</v>
      </c>
      <c r="L148">
        <v>1</v>
      </c>
      <c r="M148" t="s">
        <v>110</v>
      </c>
      <c r="N148">
        <v>170691</v>
      </c>
      <c r="O148">
        <v>5000</v>
      </c>
      <c r="P148" t="str">
        <f>Tabela4[[#This Row],[Estado Origem]]&amp;Tabela4[[#This Row],[Estado Silo]]</f>
        <v>MTMT</v>
      </c>
      <c r="Q148" s="2">
        <v>1.17</v>
      </c>
      <c r="R148">
        <v>1100</v>
      </c>
      <c r="S148" s="4">
        <f>Tabela4[[#This Row],[ICMS]]*Tabela4[[#This Row],[Valor por ton.]]</f>
        <v>1287</v>
      </c>
      <c r="T148">
        <v>2.2999999999999998</v>
      </c>
      <c r="U148" t="str">
        <f>Tabela4[[#This Row],[destino]]&amp;Tabela4[[#This Row],[Periodo]]&amp;Tabela4[[#This Row],[Safra]]</f>
        <v>NOVA MUTUM-MT_31Safra Principal</v>
      </c>
    </row>
    <row r="149" spans="1:21" x14ac:dyDescent="0.25">
      <c r="A149" t="s">
        <v>41</v>
      </c>
      <c r="B149" t="s">
        <v>78</v>
      </c>
      <c r="C149" t="s">
        <v>40</v>
      </c>
      <c r="D149">
        <v>-13.53487</v>
      </c>
      <c r="E149">
        <v>-55.847610000000003</v>
      </c>
      <c r="F149">
        <v>281165</v>
      </c>
      <c r="G149">
        <v>281.16500000000002</v>
      </c>
      <c r="H149">
        <v>420000</v>
      </c>
      <c r="I149" t="s">
        <v>5</v>
      </c>
      <c r="J149" t="s">
        <v>5</v>
      </c>
      <c r="K149">
        <v>11.105</v>
      </c>
      <c r="L149">
        <v>1</v>
      </c>
      <c r="M149" t="s">
        <v>110</v>
      </c>
      <c r="N149">
        <v>170691</v>
      </c>
      <c r="O149">
        <v>5000</v>
      </c>
      <c r="P149" t="str">
        <f>Tabela4[[#This Row],[Estado Origem]]&amp;Tabela4[[#This Row],[Estado Silo]]</f>
        <v>MTMT</v>
      </c>
      <c r="Q149" s="2">
        <v>1.17</v>
      </c>
      <c r="R149">
        <v>1100</v>
      </c>
      <c r="S149" s="4">
        <f>Tabela4[[#This Row],[ICMS]]*Tabela4[[#This Row],[Valor por ton.]]</f>
        <v>1287</v>
      </c>
      <c r="T149">
        <v>2.2999999999999998</v>
      </c>
      <c r="U149" t="str">
        <f>Tabela4[[#This Row],[destino]]&amp;Tabela4[[#This Row],[Periodo]]&amp;Tabela4[[#This Row],[Safra]]</f>
        <v>NOVA MUTUM-MT_31Safra Principal</v>
      </c>
    </row>
    <row r="150" spans="1:21" x14ac:dyDescent="0.25">
      <c r="A150" t="s">
        <v>38</v>
      </c>
      <c r="B150" t="s">
        <v>78</v>
      </c>
      <c r="C150" t="s">
        <v>40</v>
      </c>
      <c r="D150">
        <v>-13.53487</v>
      </c>
      <c r="E150">
        <v>-55.847610000000003</v>
      </c>
      <c r="F150">
        <v>155813</v>
      </c>
      <c r="G150">
        <v>155.81300000000002</v>
      </c>
      <c r="H150">
        <v>420000</v>
      </c>
      <c r="I150" t="s">
        <v>5</v>
      </c>
      <c r="J150" t="s">
        <v>5</v>
      </c>
      <c r="K150">
        <v>11.105</v>
      </c>
      <c r="L150">
        <v>1</v>
      </c>
      <c r="M150" t="s">
        <v>125</v>
      </c>
      <c r="N150">
        <v>170691</v>
      </c>
      <c r="O150">
        <v>5000</v>
      </c>
      <c r="P150" t="str">
        <f>Tabela4[[#This Row],[Estado Origem]]&amp;Tabela4[[#This Row],[Estado Silo]]</f>
        <v>MTMT</v>
      </c>
      <c r="Q150" s="2">
        <v>1.17</v>
      </c>
      <c r="R150">
        <v>1100</v>
      </c>
      <c r="S150" s="4">
        <f>Tabela4[[#This Row],[ICMS]]*Tabela4[[#This Row],[Valor por ton.]]</f>
        <v>1287</v>
      </c>
      <c r="T150">
        <v>2.2999999999999998</v>
      </c>
      <c r="U150" t="str">
        <f>Tabela4[[#This Row],[destino]]&amp;Tabela4[[#This Row],[Periodo]]&amp;Tabela4[[#This Row],[Safra]]</f>
        <v>NOVA MUTUM-MT_31Safra Secundaria</v>
      </c>
    </row>
    <row r="151" spans="1:21" x14ac:dyDescent="0.25">
      <c r="A151" t="s">
        <v>39</v>
      </c>
      <c r="B151" t="s">
        <v>78</v>
      </c>
      <c r="C151" t="s">
        <v>40</v>
      </c>
      <c r="D151">
        <v>-13.53487</v>
      </c>
      <c r="E151">
        <v>-55.847610000000003</v>
      </c>
      <c r="F151">
        <v>221237</v>
      </c>
      <c r="G151">
        <v>221.23699999999999</v>
      </c>
      <c r="H151">
        <v>420000</v>
      </c>
      <c r="I151" t="s">
        <v>5</v>
      </c>
      <c r="J151" t="s">
        <v>5</v>
      </c>
      <c r="K151">
        <v>11.105</v>
      </c>
      <c r="L151">
        <v>1</v>
      </c>
      <c r="M151" t="s">
        <v>125</v>
      </c>
      <c r="N151">
        <v>170691</v>
      </c>
      <c r="O151">
        <v>5000</v>
      </c>
      <c r="P151" t="str">
        <f>Tabela4[[#This Row],[Estado Origem]]&amp;Tabela4[[#This Row],[Estado Silo]]</f>
        <v>MTMT</v>
      </c>
      <c r="Q151" s="2">
        <v>1.17</v>
      </c>
      <c r="R151">
        <v>1100</v>
      </c>
      <c r="S151" s="4">
        <f>Tabela4[[#This Row],[ICMS]]*Tabela4[[#This Row],[Valor por ton.]]</f>
        <v>1287</v>
      </c>
      <c r="T151">
        <v>2.2999999999999998</v>
      </c>
      <c r="U151" t="str">
        <f>Tabela4[[#This Row],[destino]]&amp;Tabela4[[#This Row],[Periodo]]&amp;Tabela4[[#This Row],[Safra]]</f>
        <v>NOVA MUTUM-MT_31Safra Secundaria</v>
      </c>
    </row>
    <row r="152" spans="1:21" x14ac:dyDescent="0.25">
      <c r="A152" t="s">
        <v>40</v>
      </c>
      <c r="B152" t="s">
        <v>78</v>
      </c>
      <c r="C152" t="s">
        <v>40</v>
      </c>
      <c r="D152">
        <v>-13.53487</v>
      </c>
      <c r="E152">
        <v>-55.847610000000003</v>
      </c>
      <c r="F152">
        <v>64277</v>
      </c>
      <c r="G152">
        <v>64.277000000000001</v>
      </c>
      <c r="H152">
        <v>420000</v>
      </c>
      <c r="I152" t="s">
        <v>5</v>
      </c>
      <c r="J152" t="s">
        <v>5</v>
      </c>
      <c r="K152">
        <v>11.105</v>
      </c>
      <c r="L152">
        <v>1</v>
      </c>
      <c r="M152" t="s">
        <v>125</v>
      </c>
      <c r="N152">
        <v>170691</v>
      </c>
      <c r="O152">
        <v>5000</v>
      </c>
      <c r="P152" t="str">
        <f>Tabela4[[#This Row],[Estado Origem]]&amp;Tabela4[[#This Row],[Estado Silo]]</f>
        <v>MTMT</v>
      </c>
      <c r="Q152" s="2">
        <v>1.17</v>
      </c>
      <c r="R152">
        <v>1100</v>
      </c>
      <c r="S152" s="4">
        <f>Tabela4[[#This Row],[ICMS]]*Tabela4[[#This Row],[Valor por ton.]]</f>
        <v>1287</v>
      </c>
      <c r="T152">
        <v>2.2999999999999998</v>
      </c>
      <c r="U152" t="str">
        <f>Tabela4[[#This Row],[destino]]&amp;Tabela4[[#This Row],[Periodo]]&amp;Tabela4[[#This Row],[Safra]]</f>
        <v>NOVA MUTUM-MT_31Safra Secundaria</v>
      </c>
    </row>
    <row r="153" spans="1:21" x14ac:dyDescent="0.25">
      <c r="A153" t="s">
        <v>41</v>
      </c>
      <c r="B153" t="s">
        <v>78</v>
      </c>
      <c r="C153" t="s">
        <v>40</v>
      </c>
      <c r="D153">
        <v>-13.53487</v>
      </c>
      <c r="E153">
        <v>-55.847610000000003</v>
      </c>
      <c r="F153">
        <v>281165</v>
      </c>
      <c r="G153">
        <v>281.16500000000002</v>
      </c>
      <c r="H153">
        <v>420000</v>
      </c>
      <c r="I153" t="s">
        <v>5</v>
      </c>
      <c r="J153" t="s">
        <v>5</v>
      </c>
      <c r="K153">
        <v>11.105</v>
      </c>
      <c r="L153">
        <v>1</v>
      </c>
      <c r="M153" t="s">
        <v>125</v>
      </c>
      <c r="N153">
        <v>170691</v>
      </c>
      <c r="O153">
        <v>5000</v>
      </c>
      <c r="P153" t="str">
        <f>Tabela4[[#This Row],[Estado Origem]]&amp;Tabela4[[#This Row],[Estado Silo]]</f>
        <v>MTMT</v>
      </c>
      <c r="Q153" s="2">
        <v>1.17</v>
      </c>
      <c r="R153">
        <v>1100</v>
      </c>
      <c r="S153" s="4">
        <f>Tabela4[[#This Row],[ICMS]]*Tabela4[[#This Row],[Valor por ton.]]</f>
        <v>1287</v>
      </c>
      <c r="T153">
        <v>2.2999999999999998</v>
      </c>
      <c r="U153" t="str">
        <f>Tabela4[[#This Row],[destino]]&amp;Tabela4[[#This Row],[Periodo]]&amp;Tabela4[[#This Row],[Safra]]</f>
        <v>NOVA MUTUM-MT_31Safra Secundaria</v>
      </c>
    </row>
    <row r="154" spans="1:21" x14ac:dyDescent="0.25">
      <c r="A154" t="s">
        <v>38</v>
      </c>
      <c r="B154" t="s">
        <v>84</v>
      </c>
      <c r="C154" t="s">
        <v>38</v>
      </c>
      <c r="D154">
        <v>-12.313000000000001</v>
      </c>
      <c r="E154">
        <v>-55.584850000000003</v>
      </c>
      <c r="F154">
        <v>32957</v>
      </c>
      <c r="G154">
        <v>32.957000000000001</v>
      </c>
      <c r="H154">
        <v>439152</v>
      </c>
      <c r="I154" t="s">
        <v>5</v>
      </c>
      <c r="J154" t="s">
        <v>5</v>
      </c>
      <c r="K154">
        <v>10.35</v>
      </c>
      <c r="L154">
        <v>1</v>
      </c>
      <c r="M154" t="s">
        <v>110</v>
      </c>
      <c r="N154">
        <v>220090</v>
      </c>
      <c r="O154">
        <v>5000</v>
      </c>
      <c r="P154" t="str">
        <f>Tabela4[[#This Row],[Estado Origem]]&amp;Tabela4[[#This Row],[Estado Silo]]</f>
        <v>MTMT</v>
      </c>
      <c r="Q154" s="2">
        <v>1.17</v>
      </c>
      <c r="R154">
        <v>1100</v>
      </c>
      <c r="S154" s="4">
        <f>Tabela4[[#This Row],[ICMS]]*Tabela4[[#This Row],[Valor por ton.]]</f>
        <v>1287</v>
      </c>
      <c r="T154">
        <v>2.2999999999999998</v>
      </c>
      <c r="U154" t="str">
        <f>Tabela4[[#This Row],[destino]]&amp;Tabela4[[#This Row],[Periodo]]&amp;Tabela4[[#This Row],[Safra]]</f>
        <v>SORRISO-MT_31Safra Principal</v>
      </c>
    </row>
    <row r="155" spans="1:21" x14ac:dyDescent="0.25">
      <c r="A155" t="s">
        <v>39</v>
      </c>
      <c r="B155" t="s">
        <v>84</v>
      </c>
      <c r="C155" t="s">
        <v>38</v>
      </c>
      <c r="D155">
        <v>-12.313000000000001</v>
      </c>
      <c r="E155">
        <v>-55.584850000000003</v>
      </c>
      <c r="F155">
        <v>116241</v>
      </c>
      <c r="G155">
        <v>116.241</v>
      </c>
      <c r="H155">
        <v>439152</v>
      </c>
      <c r="I155" t="s">
        <v>5</v>
      </c>
      <c r="J155" t="s">
        <v>5</v>
      </c>
      <c r="K155">
        <v>10.35</v>
      </c>
      <c r="L155">
        <v>1</v>
      </c>
      <c r="M155" t="s">
        <v>110</v>
      </c>
      <c r="N155">
        <v>220090</v>
      </c>
      <c r="O155">
        <v>5000</v>
      </c>
      <c r="P155" t="str">
        <f>Tabela4[[#This Row],[Estado Origem]]&amp;Tabela4[[#This Row],[Estado Silo]]</f>
        <v>MTMT</v>
      </c>
      <c r="Q155" s="2">
        <v>1.17</v>
      </c>
      <c r="R155">
        <v>1100</v>
      </c>
      <c r="S155" s="4">
        <f>Tabela4[[#This Row],[ICMS]]*Tabela4[[#This Row],[Valor por ton.]]</f>
        <v>1287</v>
      </c>
      <c r="T155">
        <v>2.2999999999999998</v>
      </c>
      <c r="U155" t="str">
        <f>Tabela4[[#This Row],[destino]]&amp;Tabela4[[#This Row],[Periodo]]&amp;Tabela4[[#This Row],[Safra]]</f>
        <v>SORRISO-MT_31Safra Principal</v>
      </c>
    </row>
    <row r="156" spans="1:21" x14ac:dyDescent="0.25">
      <c r="A156" t="s">
        <v>40</v>
      </c>
      <c r="B156" t="s">
        <v>84</v>
      </c>
      <c r="C156" t="s">
        <v>38</v>
      </c>
      <c r="D156">
        <v>-12.313000000000001</v>
      </c>
      <c r="E156">
        <v>-55.584850000000003</v>
      </c>
      <c r="F156">
        <v>187495</v>
      </c>
      <c r="G156">
        <v>187.495</v>
      </c>
      <c r="H156">
        <v>439152</v>
      </c>
      <c r="I156" t="s">
        <v>5</v>
      </c>
      <c r="J156" t="s">
        <v>5</v>
      </c>
      <c r="K156">
        <v>10.35</v>
      </c>
      <c r="L156">
        <v>1</v>
      </c>
      <c r="M156" t="s">
        <v>110</v>
      </c>
      <c r="N156">
        <v>220090</v>
      </c>
      <c r="O156">
        <v>5000</v>
      </c>
      <c r="P156" t="str">
        <f>Tabela4[[#This Row],[Estado Origem]]&amp;Tabela4[[#This Row],[Estado Silo]]</f>
        <v>MTMT</v>
      </c>
      <c r="Q156" s="2">
        <v>1.17</v>
      </c>
      <c r="R156">
        <v>1100</v>
      </c>
      <c r="S156" s="4">
        <f>Tabela4[[#This Row],[ICMS]]*Tabela4[[#This Row],[Valor por ton.]]</f>
        <v>1287</v>
      </c>
      <c r="T156">
        <v>2.2999999999999998</v>
      </c>
      <c r="U156" t="str">
        <f>Tabela4[[#This Row],[destino]]&amp;Tabela4[[#This Row],[Periodo]]&amp;Tabela4[[#This Row],[Safra]]</f>
        <v>SORRISO-MT_31Safra Principal</v>
      </c>
    </row>
    <row r="157" spans="1:21" x14ac:dyDescent="0.25">
      <c r="A157" t="s">
        <v>41</v>
      </c>
      <c r="B157" t="s">
        <v>84</v>
      </c>
      <c r="C157" t="s">
        <v>38</v>
      </c>
      <c r="D157">
        <v>-12.313000000000001</v>
      </c>
      <c r="E157">
        <v>-55.584850000000003</v>
      </c>
      <c r="F157">
        <v>404383</v>
      </c>
      <c r="G157">
        <v>404.38299999999998</v>
      </c>
      <c r="H157">
        <v>439152</v>
      </c>
      <c r="I157" t="s">
        <v>5</v>
      </c>
      <c r="J157" t="s">
        <v>5</v>
      </c>
      <c r="K157">
        <v>10.35</v>
      </c>
      <c r="L157">
        <v>1</v>
      </c>
      <c r="M157" t="s">
        <v>110</v>
      </c>
      <c r="N157">
        <v>220090</v>
      </c>
      <c r="O157">
        <v>5000</v>
      </c>
      <c r="P157" t="str">
        <f>Tabela4[[#This Row],[Estado Origem]]&amp;Tabela4[[#This Row],[Estado Silo]]</f>
        <v>MTMT</v>
      </c>
      <c r="Q157" s="2">
        <v>1.17</v>
      </c>
      <c r="R157">
        <v>1100</v>
      </c>
      <c r="S157" s="4">
        <f>Tabela4[[#This Row],[ICMS]]*Tabela4[[#This Row],[Valor por ton.]]</f>
        <v>1287</v>
      </c>
      <c r="T157">
        <v>2.2999999999999998</v>
      </c>
      <c r="U157" t="str">
        <f>Tabela4[[#This Row],[destino]]&amp;Tabela4[[#This Row],[Periodo]]&amp;Tabela4[[#This Row],[Safra]]</f>
        <v>SORRISO-MT_31Safra Principal</v>
      </c>
    </row>
    <row r="158" spans="1:21" x14ac:dyDescent="0.25">
      <c r="A158" t="s">
        <v>38</v>
      </c>
      <c r="B158" t="s">
        <v>84</v>
      </c>
      <c r="C158" t="s">
        <v>38</v>
      </c>
      <c r="D158">
        <v>-12.313000000000001</v>
      </c>
      <c r="E158">
        <v>-55.584850000000003</v>
      </c>
      <c r="F158">
        <v>32957</v>
      </c>
      <c r="G158">
        <v>32.957000000000001</v>
      </c>
      <c r="H158">
        <v>439152</v>
      </c>
      <c r="I158" t="s">
        <v>5</v>
      </c>
      <c r="J158" t="s">
        <v>5</v>
      </c>
      <c r="K158">
        <v>10.35</v>
      </c>
      <c r="L158">
        <v>1</v>
      </c>
      <c r="M158" t="s">
        <v>125</v>
      </c>
      <c r="N158">
        <v>220090</v>
      </c>
      <c r="O158">
        <v>5000</v>
      </c>
      <c r="P158" t="str">
        <f>Tabela4[[#This Row],[Estado Origem]]&amp;Tabela4[[#This Row],[Estado Silo]]</f>
        <v>MTMT</v>
      </c>
      <c r="Q158" s="2">
        <v>1.17</v>
      </c>
      <c r="R158">
        <v>1100</v>
      </c>
      <c r="S158" s="4">
        <f>Tabela4[[#This Row],[ICMS]]*Tabela4[[#This Row],[Valor por ton.]]</f>
        <v>1287</v>
      </c>
      <c r="T158">
        <v>2.2999999999999998</v>
      </c>
      <c r="U158" t="str">
        <f>Tabela4[[#This Row],[destino]]&amp;Tabela4[[#This Row],[Periodo]]&amp;Tabela4[[#This Row],[Safra]]</f>
        <v>SORRISO-MT_31Safra Secundaria</v>
      </c>
    </row>
    <row r="159" spans="1:21" x14ac:dyDescent="0.25">
      <c r="A159" t="s">
        <v>39</v>
      </c>
      <c r="B159" t="s">
        <v>84</v>
      </c>
      <c r="C159" t="s">
        <v>38</v>
      </c>
      <c r="D159">
        <v>-12.313000000000001</v>
      </c>
      <c r="E159">
        <v>-55.584850000000003</v>
      </c>
      <c r="F159">
        <v>116241</v>
      </c>
      <c r="G159">
        <v>116.241</v>
      </c>
      <c r="H159">
        <v>439152</v>
      </c>
      <c r="I159" t="s">
        <v>5</v>
      </c>
      <c r="J159" t="s">
        <v>5</v>
      </c>
      <c r="K159">
        <v>10.35</v>
      </c>
      <c r="L159">
        <v>1</v>
      </c>
      <c r="M159" t="s">
        <v>125</v>
      </c>
      <c r="N159">
        <v>220090</v>
      </c>
      <c r="O159">
        <v>5000</v>
      </c>
      <c r="P159" t="str">
        <f>Tabela4[[#This Row],[Estado Origem]]&amp;Tabela4[[#This Row],[Estado Silo]]</f>
        <v>MTMT</v>
      </c>
      <c r="Q159" s="2">
        <v>1.17</v>
      </c>
      <c r="R159">
        <v>1100</v>
      </c>
      <c r="S159" s="4">
        <f>Tabela4[[#This Row],[ICMS]]*Tabela4[[#This Row],[Valor por ton.]]</f>
        <v>1287</v>
      </c>
      <c r="T159">
        <v>2.2999999999999998</v>
      </c>
      <c r="U159" t="str">
        <f>Tabela4[[#This Row],[destino]]&amp;Tabela4[[#This Row],[Periodo]]&amp;Tabela4[[#This Row],[Safra]]</f>
        <v>SORRISO-MT_31Safra Secundaria</v>
      </c>
    </row>
    <row r="160" spans="1:21" x14ac:dyDescent="0.25">
      <c r="A160" t="s">
        <v>40</v>
      </c>
      <c r="B160" t="s">
        <v>84</v>
      </c>
      <c r="C160" t="s">
        <v>38</v>
      </c>
      <c r="D160">
        <v>-12.313000000000001</v>
      </c>
      <c r="E160">
        <v>-55.584850000000003</v>
      </c>
      <c r="F160">
        <v>187495</v>
      </c>
      <c r="G160">
        <v>187.495</v>
      </c>
      <c r="H160">
        <v>439152</v>
      </c>
      <c r="I160" t="s">
        <v>5</v>
      </c>
      <c r="J160" t="s">
        <v>5</v>
      </c>
      <c r="K160">
        <v>10.35</v>
      </c>
      <c r="L160">
        <v>1</v>
      </c>
      <c r="M160" t="s">
        <v>125</v>
      </c>
      <c r="N160">
        <v>220090</v>
      </c>
      <c r="O160">
        <v>5000</v>
      </c>
      <c r="P160" t="str">
        <f>Tabela4[[#This Row],[Estado Origem]]&amp;Tabela4[[#This Row],[Estado Silo]]</f>
        <v>MTMT</v>
      </c>
      <c r="Q160" s="2">
        <v>1.17</v>
      </c>
      <c r="R160">
        <v>1100</v>
      </c>
      <c r="S160" s="4">
        <f>Tabela4[[#This Row],[ICMS]]*Tabela4[[#This Row],[Valor por ton.]]</f>
        <v>1287</v>
      </c>
      <c r="T160">
        <v>2.2999999999999998</v>
      </c>
      <c r="U160" t="str">
        <f>Tabela4[[#This Row],[destino]]&amp;Tabela4[[#This Row],[Periodo]]&amp;Tabela4[[#This Row],[Safra]]</f>
        <v>SORRISO-MT_31Safra Secundaria</v>
      </c>
    </row>
    <row r="161" spans="1:21" x14ac:dyDescent="0.25">
      <c r="A161" t="s">
        <v>41</v>
      </c>
      <c r="B161" t="s">
        <v>84</v>
      </c>
      <c r="C161" t="s">
        <v>38</v>
      </c>
      <c r="D161">
        <v>-12.313000000000001</v>
      </c>
      <c r="E161">
        <v>-55.584850000000003</v>
      </c>
      <c r="F161">
        <v>404383</v>
      </c>
      <c r="G161">
        <v>404.38299999999998</v>
      </c>
      <c r="H161">
        <v>439152</v>
      </c>
      <c r="I161" t="s">
        <v>5</v>
      </c>
      <c r="J161" t="s">
        <v>5</v>
      </c>
      <c r="K161">
        <v>10.35</v>
      </c>
      <c r="L161">
        <v>1</v>
      </c>
      <c r="M161" t="s">
        <v>125</v>
      </c>
      <c r="N161">
        <v>220090</v>
      </c>
      <c r="O161">
        <v>5000</v>
      </c>
      <c r="P161" t="str">
        <f>Tabela4[[#This Row],[Estado Origem]]&amp;Tabela4[[#This Row],[Estado Silo]]</f>
        <v>MTMT</v>
      </c>
      <c r="Q161" s="2">
        <v>1.17</v>
      </c>
      <c r="R161">
        <v>1100</v>
      </c>
      <c r="S161" s="4">
        <f>Tabela4[[#This Row],[ICMS]]*Tabela4[[#This Row],[Valor por ton.]]</f>
        <v>1287</v>
      </c>
      <c r="T161">
        <v>2.2999999999999998</v>
      </c>
      <c r="U161" t="str">
        <f>Tabela4[[#This Row],[destino]]&amp;Tabela4[[#This Row],[Periodo]]&amp;Tabela4[[#This Row],[Safra]]</f>
        <v>SORRISO-MT_31Safra Secundaria</v>
      </c>
    </row>
    <row r="162" spans="1:21" x14ac:dyDescent="0.25">
      <c r="A162" t="s">
        <v>38</v>
      </c>
      <c r="B162" t="s">
        <v>81</v>
      </c>
      <c r="C162" t="s">
        <v>39</v>
      </c>
      <c r="D162">
        <v>-12.7453</v>
      </c>
      <c r="E162">
        <v>-54.437899999999999</v>
      </c>
      <c r="F162">
        <v>195133</v>
      </c>
      <c r="G162">
        <v>195.13300000000001</v>
      </c>
      <c r="H162">
        <v>471071.99999999994</v>
      </c>
      <c r="I162" t="s">
        <v>5</v>
      </c>
      <c r="J162" t="s">
        <v>5</v>
      </c>
      <c r="K162">
        <v>8.76</v>
      </c>
      <c r="L162">
        <v>1</v>
      </c>
      <c r="M162" t="s">
        <v>110</v>
      </c>
      <c r="N162">
        <v>365024</v>
      </c>
      <c r="O162">
        <v>5000</v>
      </c>
      <c r="P162" t="str">
        <f>Tabela4[[#This Row],[Estado Origem]]&amp;Tabela4[[#This Row],[Estado Silo]]</f>
        <v>MTMT</v>
      </c>
      <c r="Q162" s="2">
        <v>1.17</v>
      </c>
      <c r="R162">
        <v>1100</v>
      </c>
      <c r="S162" s="4">
        <f>Tabela4[[#This Row],[ICMS]]*Tabela4[[#This Row],[Valor por ton.]]</f>
        <v>1287</v>
      </c>
      <c r="T162">
        <v>2.2999999999999998</v>
      </c>
      <c r="U162" t="str">
        <f>Tabela4[[#This Row],[destino]]&amp;Tabela4[[#This Row],[Periodo]]&amp;Tabela4[[#This Row],[Safra]]</f>
        <v>NOVA UBIRATÃ-MT_31Safra Principal</v>
      </c>
    </row>
    <row r="163" spans="1:21" x14ac:dyDescent="0.25">
      <c r="A163" t="s">
        <v>39</v>
      </c>
      <c r="B163" t="s">
        <v>81</v>
      </c>
      <c r="C163" t="s">
        <v>39</v>
      </c>
      <c r="D163">
        <v>-12.7453</v>
      </c>
      <c r="E163">
        <v>-54.437899999999999</v>
      </c>
      <c r="F163">
        <v>108390</v>
      </c>
      <c r="G163">
        <v>108.39</v>
      </c>
      <c r="H163">
        <v>471071.99999999994</v>
      </c>
      <c r="I163" t="s">
        <v>5</v>
      </c>
      <c r="J163" t="s">
        <v>5</v>
      </c>
      <c r="K163">
        <v>8.76</v>
      </c>
      <c r="L163">
        <v>1</v>
      </c>
      <c r="M163" t="s">
        <v>110</v>
      </c>
      <c r="N163">
        <v>365024</v>
      </c>
      <c r="O163">
        <v>5000</v>
      </c>
      <c r="P163" t="str">
        <f>Tabela4[[#This Row],[Estado Origem]]&amp;Tabela4[[#This Row],[Estado Silo]]</f>
        <v>MTMT</v>
      </c>
      <c r="Q163" s="2">
        <v>1.17</v>
      </c>
      <c r="R163">
        <v>1100</v>
      </c>
      <c r="S163" s="4">
        <f>Tabela4[[#This Row],[ICMS]]*Tabela4[[#This Row],[Valor por ton.]]</f>
        <v>1287</v>
      </c>
      <c r="T163">
        <v>2.2999999999999998</v>
      </c>
      <c r="U163" t="str">
        <f>Tabela4[[#This Row],[destino]]&amp;Tabela4[[#This Row],[Periodo]]&amp;Tabela4[[#This Row],[Safra]]</f>
        <v>NOVA UBIRATÃ-MT_31Safra Principal</v>
      </c>
    </row>
    <row r="164" spans="1:21" x14ac:dyDescent="0.25">
      <c r="A164" t="s">
        <v>40</v>
      </c>
      <c r="B164" t="s">
        <v>81</v>
      </c>
      <c r="C164" t="s">
        <v>39</v>
      </c>
      <c r="D164">
        <v>-12.7453</v>
      </c>
      <c r="E164">
        <v>-54.437899999999999</v>
      </c>
      <c r="F164">
        <v>295807</v>
      </c>
      <c r="G164">
        <v>295.80700000000002</v>
      </c>
      <c r="H164">
        <v>471071.99999999994</v>
      </c>
      <c r="I164" t="s">
        <v>5</v>
      </c>
      <c r="J164" t="s">
        <v>5</v>
      </c>
      <c r="K164">
        <v>8.76</v>
      </c>
      <c r="L164">
        <v>1</v>
      </c>
      <c r="M164" t="s">
        <v>110</v>
      </c>
      <c r="N164">
        <v>365024</v>
      </c>
      <c r="O164">
        <v>5000</v>
      </c>
      <c r="P164" t="str">
        <f>Tabela4[[#This Row],[Estado Origem]]&amp;Tabela4[[#This Row],[Estado Silo]]</f>
        <v>MTMT</v>
      </c>
      <c r="Q164" s="2">
        <v>1.17</v>
      </c>
      <c r="R164">
        <v>1100</v>
      </c>
      <c r="S164" s="4">
        <f>Tabela4[[#This Row],[ICMS]]*Tabela4[[#This Row],[Valor por ton.]]</f>
        <v>1287</v>
      </c>
      <c r="T164">
        <v>2.2999999999999998</v>
      </c>
      <c r="U164" t="str">
        <f>Tabela4[[#This Row],[destino]]&amp;Tabela4[[#This Row],[Periodo]]&amp;Tabela4[[#This Row],[Safra]]</f>
        <v>NOVA UBIRATÃ-MT_31Safra Principal</v>
      </c>
    </row>
    <row r="165" spans="1:21" x14ac:dyDescent="0.25">
      <c r="A165" t="s">
        <v>41</v>
      </c>
      <c r="B165" t="s">
        <v>81</v>
      </c>
      <c r="C165" t="s">
        <v>39</v>
      </c>
      <c r="D165">
        <v>-12.7453</v>
      </c>
      <c r="E165">
        <v>-54.437899999999999</v>
      </c>
      <c r="F165">
        <v>512695</v>
      </c>
      <c r="G165">
        <v>512.69500000000005</v>
      </c>
      <c r="H165">
        <v>471071.99999999994</v>
      </c>
      <c r="I165" t="s">
        <v>5</v>
      </c>
      <c r="J165" t="s">
        <v>5</v>
      </c>
      <c r="K165">
        <v>8.76</v>
      </c>
      <c r="L165">
        <v>1</v>
      </c>
      <c r="M165" t="s">
        <v>110</v>
      </c>
      <c r="N165">
        <v>365024</v>
      </c>
      <c r="O165">
        <v>5000</v>
      </c>
      <c r="P165" t="str">
        <f>Tabela4[[#This Row],[Estado Origem]]&amp;Tabela4[[#This Row],[Estado Silo]]</f>
        <v>MTMT</v>
      </c>
      <c r="Q165" s="2">
        <v>1.17</v>
      </c>
      <c r="R165">
        <v>1100</v>
      </c>
      <c r="S165" s="4">
        <f>Tabela4[[#This Row],[ICMS]]*Tabela4[[#This Row],[Valor por ton.]]</f>
        <v>1287</v>
      </c>
      <c r="T165">
        <v>2.2999999999999998</v>
      </c>
      <c r="U165" t="str">
        <f>Tabela4[[#This Row],[destino]]&amp;Tabela4[[#This Row],[Periodo]]&amp;Tabela4[[#This Row],[Safra]]</f>
        <v>NOVA UBIRATÃ-MT_31Safra Principal</v>
      </c>
    </row>
    <row r="166" spans="1:21" x14ac:dyDescent="0.25">
      <c r="A166" t="s">
        <v>38</v>
      </c>
      <c r="B166" t="s">
        <v>81</v>
      </c>
      <c r="C166" t="s">
        <v>39</v>
      </c>
      <c r="D166">
        <v>-12.7453</v>
      </c>
      <c r="E166">
        <v>-54.437899999999999</v>
      </c>
      <c r="F166">
        <v>195133</v>
      </c>
      <c r="G166">
        <v>195.13300000000001</v>
      </c>
      <c r="H166">
        <v>471071.99999999994</v>
      </c>
      <c r="I166" t="s">
        <v>5</v>
      </c>
      <c r="J166" t="s">
        <v>5</v>
      </c>
      <c r="K166">
        <v>8.76</v>
      </c>
      <c r="L166">
        <v>1</v>
      </c>
      <c r="M166" t="s">
        <v>125</v>
      </c>
      <c r="N166">
        <v>365024</v>
      </c>
      <c r="O166">
        <v>5000</v>
      </c>
      <c r="P166" t="str">
        <f>Tabela4[[#This Row],[Estado Origem]]&amp;Tabela4[[#This Row],[Estado Silo]]</f>
        <v>MTMT</v>
      </c>
      <c r="Q166" s="2">
        <v>1.17</v>
      </c>
      <c r="R166">
        <v>1100</v>
      </c>
      <c r="S166" s="4">
        <f>Tabela4[[#This Row],[ICMS]]*Tabela4[[#This Row],[Valor por ton.]]</f>
        <v>1287</v>
      </c>
      <c r="T166">
        <v>2.2999999999999998</v>
      </c>
      <c r="U166" t="str">
        <f>Tabela4[[#This Row],[destino]]&amp;Tabela4[[#This Row],[Periodo]]&amp;Tabela4[[#This Row],[Safra]]</f>
        <v>NOVA UBIRATÃ-MT_31Safra Secundaria</v>
      </c>
    </row>
    <row r="167" spans="1:21" x14ac:dyDescent="0.25">
      <c r="A167" t="s">
        <v>39</v>
      </c>
      <c r="B167" t="s">
        <v>81</v>
      </c>
      <c r="C167" t="s">
        <v>39</v>
      </c>
      <c r="D167">
        <v>-12.7453</v>
      </c>
      <c r="E167">
        <v>-54.437899999999999</v>
      </c>
      <c r="F167">
        <v>108390</v>
      </c>
      <c r="G167">
        <v>108.39</v>
      </c>
      <c r="H167">
        <v>471071.99999999994</v>
      </c>
      <c r="I167" t="s">
        <v>5</v>
      </c>
      <c r="J167" t="s">
        <v>5</v>
      </c>
      <c r="K167">
        <v>8.76</v>
      </c>
      <c r="L167">
        <v>1</v>
      </c>
      <c r="M167" t="s">
        <v>125</v>
      </c>
      <c r="N167">
        <v>365024</v>
      </c>
      <c r="O167">
        <v>5000</v>
      </c>
      <c r="P167" t="str">
        <f>Tabela4[[#This Row],[Estado Origem]]&amp;Tabela4[[#This Row],[Estado Silo]]</f>
        <v>MTMT</v>
      </c>
      <c r="Q167" s="2">
        <v>1.17</v>
      </c>
      <c r="R167">
        <v>1100</v>
      </c>
      <c r="S167" s="4">
        <f>Tabela4[[#This Row],[ICMS]]*Tabela4[[#This Row],[Valor por ton.]]</f>
        <v>1287</v>
      </c>
      <c r="T167">
        <v>2.2999999999999998</v>
      </c>
      <c r="U167" t="str">
        <f>Tabela4[[#This Row],[destino]]&amp;Tabela4[[#This Row],[Periodo]]&amp;Tabela4[[#This Row],[Safra]]</f>
        <v>NOVA UBIRATÃ-MT_31Safra Secundaria</v>
      </c>
    </row>
    <row r="168" spans="1:21" x14ac:dyDescent="0.25">
      <c r="A168" t="s">
        <v>40</v>
      </c>
      <c r="B168" t="s">
        <v>81</v>
      </c>
      <c r="C168" t="s">
        <v>39</v>
      </c>
      <c r="D168">
        <v>-12.7453</v>
      </c>
      <c r="E168">
        <v>-54.437899999999999</v>
      </c>
      <c r="F168">
        <v>295807</v>
      </c>
      <c r="G168">
        <v>295.80700000000002</v>
      </c>
      <c r="H168">
        <v>471071.99999999994</v>
      </c>
      <c r="I168" t="s">
        <v>5</v>
      </c>
      <c r="J168" t="s">
        <v>5</v>
      </c>
      <c r="K168">
        <v>8.76</v>
      </c>
      <c r="L168">
        <v>1</v>
      </c>
      <c r="M168" t="s">
        <v>125</v>
      </c>
      <c r="N168">
        <v>365024</v>
      </c>
      <c r="O168">
        <v>5000</v>
      </c>
      <c r="P168" t="str">
        <f>Tabela4[[#This Row],[Estado Origem]]&amp;Tabela4[[#This Row],[Estado Silo]]</f>
        <v>MTMT</v>
      </c>
      <c r="Q168" s="2">
        <v>1.17</v>
      </c>
      <c r="R168">
        <v>1100</v>
      </c>
      <c r="S168" s="4">
        <f>Tabela4[[#This Row],[ICMS]]*Tabela4[[#This Row],[Valor por ton.]]</f>
        <v>1287</v>
      </c>
      <c r="T168">
        <v>2.2999999999999998</v>
      </c>
      <c r="U168" t="str">
        <f>Tabela4[[#This Row],[destino]]&amp;Tabela4[[#This Row],[Periodo]]&amp;Tabela4[[#This Row],[Safra]]</f>
        <v>NOVA UBIRATÃ-MT_31Safra Secundaria</v>
      </c>
    </row>
    <row r="169" spans="1:21" x14ac:dyDescent="0.25">
      <c r="A169" t="s">
        <v>41</v>
      </c>
      <c r="B169" t="s">
        <v>81</v>
      </c>
      <c r="C169" t="s">
        <v>39</v>
      </c>
      <c r="D169">
        <v>-12.7453</v>
      </c>
      <c r="E169">
        <v>-54.437899999999999</v>
      </c>
      <c r="F169">
        <v>512695</v>
      </c>
      <c r="G169">
        <v>512.69500000000005</v>
      </c>
      <c r="H169">
        <v>471071.99999999994</v>
      </c>
      <c r="I169" t="s">
        <v>5</v>
      </c>
      <c r="J169" t="s">
        <v>5</v>
      </c>
      <c r="K169">
        <v>8.76</v>
      </c>
      <c r="L169">
        <v>1</v>
      </c>
      <c r="M169" t="s">
        <v>125</v>
      </c>
      <c r="N169">
        <v>365024</v>
      </c>
      <c r="O169">
        <v>5000</v>
      </c>
      <c r="P169" t="str">
        <f>Tabela4[[#This Row],[Estado Origem]]&amp;Tabela4[[#This Row],[Estado Silo]]</f>
        <v>MTMT</v>
      </c>
      <c r="Q169" s="2">
        <v>1.17</v>
      </c>
      <c r="R169">
        <v>1100</v>
      </c>
      <c r="S169" s="4">
        <f>Tabela4[[#This Row],[ICMS]]*Tabela4[[#This Row],[Valor por ton.]]</f>
        <v>1287</v>
      </c>
      <c r="T169">
        <v>2.2999999999999998</v>
      </c>
      <c r="U169" t="str">
        <f>Tabela4[[#This Row],[destino]]&amp;Tabela4[[#This Row],[Periodo]]&amp;Tabela4[[#This Row],[Safra]]</f>
        <v>NOVA UBIRATÃ-MT_31Safra Secundaria</v>
      </c>
    </row>
    <row r="170" spans="1:21" x14ac:dyDescent="0.25">
      <c r="A170" t="s">
        <v>38</v>
      </c>
      <c r="B170" t="s">
        <v>75</v>
      </c>
      <c r="C170" t="s">
        <v>41</v>
      </c>
      <c r="D170">
        <v>-14.31831</v>
      </c>
      <c r="E170">
        <v>-57.957206999999997</v>
      </c>
      <c r="F170">
        <v>415386</v>
      </c>
      <c r="G170">
        <v>415.38600000000002</v>
      </c>
      <c r="H170">
        <v>497055.99999999994</v>
      </c>
      <c r="I170" t="s">
        <v>5</v>
      </c>
      <c r="J170" t="s">
        <v>5</v>
      </c>
      <c r="K170">
        <v>8.3049999999999997</v>
      </c>
      <c r="L170">
        <v>1</v>
      </c>
      <c r="M170" t="s">
        <v>110</v>
      </c>
      <c r="N170">
        <v>223999</v>
      </c>
      <c r="O170">
        <v>5000</v>
      </c>
      <c r="P170" t="str">
        <f>Tabela4[[#This Row],[Estado Origem]]&amp;Tabela4[[#This Row],[Estado Silo]]</f>
        <v>MTMT</v>
      </c>
      <c r="Q170" s="2">
        <v>1.17</v>
      </c>
      <c r="R170">
        <v>1100</v>
      </c>
      <c r="S170" s="4">
        <f>Tabela4[[#This Row],[ICMS]]*Tabela4[[#This Row],[Valor por ton.]]</f>
        <v>1287</v>
      </c>
      <c r="T170">
        <v>2.2999999999999998</v>
      </c>
      <c r="U170" t="str">
        <f>Tabela4[[#This Row],[destino]]&amp;Tabela4[[#This Row],[Periodo]]&amp;Tabela4[[#This Row],[Safra]]</f>
        <v>CAMPO NOVO DO PARECIS-MT_31Safra Principal</v>
      </c>
    </row>
    <row r="171" spans="1:21" x14ac:dyDescent="0.25">
      <c r="A171" t="s">
        <v>39</v>
      </c>
      <c r="B171" t="s">
        <v>75</v>
      </c>
      <c r="C171" t="s">
        <v>41</v>
      </c>
      <c r="D171">
        <v>-14.31831</v>
      </c>
      <c r="E171">
        <v>-57.957206999999997</v>
      </c>
      <c r="F171">
        <v>445644</v>
      </c>
      <c r="G171">
        <v>445.64400000000001</v>
      </c>
      <c r="H171">
        <v>497055.99999999994</v>
      </c>
      <c r="I171" t="s">
        <v>5</v>
      </c>
      <c r="J171" t="s">
        <v>5</v>
      </c>
      <c r="K171">
        <v>8.3049999999999997</v>
      </c>
      <c r="L171">
        <v>1</v>
      </c>
      <c r="M171" t="s">
        <v>110</v>
      </c>
      <c r="N171">
        <v>223999</v>
      </c>
      <c r="O171">
        <v>5000</v>
      </c>
      <c r="P171" t="str">
        <f>Tabela4[[#This Row],[Estado Origem]]&amp;Tabela4[[#This Row],[Estado Silo]]</f>
        <v>MTMT</v>
      </c>
      <c r="Q171" s="2">
        <v>1.17</v>
      </c>
      <c r="R171">
        <v>1100</v>
      </c>
      <c r="S171" s="4">
        <f>Tabela4[[#This Row],[ICMS]]*Tabela4[[#This Row],[Valor por ton.]]</f>
        <v>1287</v>
      </c>
      <c r="T171">
        <v>2.2999999999999998</v>
      </c>
      <c r="U171" t="str">
        <f>Tabela4[[#This Row],[destino]]&amp;Tabela4[[#This Row],[Periodo]]&amp;Tabela4[[#This Row],[Safra]]</f>
        <v>CAMPO NOVO DO PARECIS-MT_31Safra Principal</v>
      </c>
    </row>
    <row r="172" spans="1:21" x14ac:dyDescent="0.25">
      <c r="A172" t="s">
        <v>40</v>
      </c>
      <c r="B172" t="s">
        <v>75</v>
      </c>
      <c r="C172" t="s">
        <v>41</v>
      </c>
      <c r="D172">
        <v>-14.31831</v>
      </c>
      <c r="E172">
        <v>-57.957206999999997</v>
      </c>
      <c r="F172">
        <v>256584</v>
      </c>
      <c r="G172">
        <v>256.584</v>
      </c>
      <c r="H172">
        <v>497055.99999999994</v>
      </c>
      <c r="I172" t="s">
        <v>5</v>
      </c>
      <c r="J172" t="s">
        <v>5</v>
      </c>
      <c r="K172">
        <v>8.3049999999999997</v>
      </c>
      <c r="L172">
        <v>1</v>
      </c>
      <c r="M172" t="s">
        <v>110</v>
      </c>
      <c r="N172">
        <v>223999</v>
      </c>
      <c r="O172">
        <v>5000</v>
      </c>
      <c r="P172" t="str">
        <f>Tabela4[[#This Row],[Estado Origem]]&amp;Tabela4[[#This Row],[Estado Silo]]</f>
        <v>MTMT</v>
      </c>
      <c r="Q172" s="2">
        <v>1.17</v>
      </c>
      <c r="R172">
        <v>1100</v>
      </c>
      <c r="S172" s="4">
        <f>Tabela4[[#This Row],[ICMS]]*Tabela4[[#This Row],[Valor por ton.]]</f>
        <v>1287</v>
      </c>
      <c r="T172">
        <v>2.2999999999999998</v>
      </c>
      <c r="U172" t="str">
        <f>Tabela4[[#This Row],[destino]]&amp;Tabela4[[#This Row],[Periodo]]&amp;Tabela4[[#This Row],[Safra]]</f>
        <v>CAMPO NOVO DO PARECIS-MT_31Safra Principal</v>
      </c>
    </row>
    <row r="173" spans="1:21" x14ac:dyDescent="0.25">
      <c r="A173" t="s">
        <v>41</v>
      </c>
      <c r="B173" t="s">
        <v>75</v>
      </c>
      <c r="C173" t="s">
        <v>41</v>
      </c>
      <c r="D173">
        <v>-14.31831</v>
      </c>
      <c r="E173">
        <v>-57.957206999999997</v>
      </c>
      <c r="F173">
        <v>78765</v>
      </c>
      <c r="G173">
        <v>78.765000000000001</v>
      </c>
      <c r="H173">
        <v>497055.99999999994</v>
      </c>
      <c r="I173" t="s">
        <v>5</v>
      </c>
      <c r="J173" t="s">
        <v>5</v>
      </c>
      <c r="K173">
        <v>8.3049999999999997</v>
      </c>
      <c r="L173">
        <v>1</v>
      </c>
      <c r="M173" t="s">
        <v>110</v>
      </c>
      <c r="N173">
        <v>223999</v>
      </c>
      <c r="O173">
        <v>5000</v>
      </c>
      <c r="P173" t="str">
        <f>Tabela4[[#This Row],[Estado Origem]]&amp;Tabela4[[#This Row],[Estado Silo]]</f>
        <v>MTMT</v>
      </c>
      <c r="Q173" s="2">
        <v>1.17</v>
      </c>
      <c r="R173">
        <v>1100</v>
      </c>
      <c r="S173" s="4">
        <f>Tabela4[[#This Row],[ICMS]]*Tabela4[[#This Row],[Valor por ton.]]</f>
        <v>1287</v>
      </c>
      <c r="T173">
        <v>2.2999999999999998</v>
      </c>
      <c r="U173" t="str">
        <f>Tabela4[[#This Row],[destino]]&amp;Tabela4[[#This Row],[Periodo]]&amp;Tabela4[[#This Row],[Safra]]</f>
        <v>CAMPO NOVO DO PARECIS-MT_31Safra Principal</v>
      </c>
    </row>
    <row r="174" spans="1:21" x14ac:dyDescent="0.25">
      <c r="A174" t="s">
        <v>38</v>
      </c>
      <c r="B174" t="s">
        <v>75</v>
      </c>
      <c r="C174" t="s">
        <v>41</v>
      </c>
      <c r="D174">
        <v>-14.31831</v>
      </c>
      <c r="E174">
        <v>-57.957206999999997</v>
      </c>
      <c r="F174">
        <v>415386</v>
      </c>
      <c r="G174">
        <v>415.38600000000002</v>
      </c>
      <c r="H174">
        <v>497055.99999999994</v>
      </c>
      <c r="I174" t="s">
        <v>5</v>
      </c>
      <c r="J174" t="s">
        <v>5</v>
      </c>
      <c r="K174">
        <v>8.3049999999999997</v>
      </c>
      <c r="L174">
        <v>1</v>
      </c>
      <c r="M174" t="s">
        <v>125</v>
      </c>
      <c r="N174">
        <v>223999</v>
      </c>
      <c r="O174">
        <v>5000</v>
      </c>
      <c r="P174" t="str">
        <f>Tabela4[[#This Row],[Estado Origem]]&amp;Tabela4[[#This Row],[Estado Silo]]</f>
        <v>MTMT</v>
      </c>
      <c r="Q174" s="2">
        <v>1.17</v>
      </c>
      <c r="R174">
        <v>1100</v>
      </c>
      <c r="S174" s="4">
        <f>Tabela4[[#This Row],[ICMS]]*Tabela4[[#This Row],[Valor por ton.]]</f>
        <v>1287</v>
      </c>
      <c r="T174">
        <v>2.2999999999999998</v>
      </c>
      <c r="U174" t="str">
        <f>Tabela4[[#This Row],[destino]]&amp;Tabela4[[#This Row],[Periodo]]&amp;Tabela4[[#This Row],[Safra]]</f>
        <v>CAMPO NOVO DO PARECIS-MT_31Safra Secundaria</v>
      </c>
    </row>
    <row r="175" spans="1:21" x14ac:dyDescent="0.25">
      <c r="A175" t="s">
        <v>39</v>
      </c>
      <c r="B175" t="s">
        <v>75</v>
      </c>
      <c r="C175" t="s">
        <v>41</v>
      </c>
      <c r="D175">
        <v>-14.31831</v>
      </c>
      <c r="E175">
        <v>-57.957206999999997</v>
      </c>
      <c r="F175">
        <v>445644</v>
      </c>
      <c r="G175">
        <v>445.64400000000001</v>
      </c>
      <c r="H175">
        <v>497055.99999999994</v>
      </c>
      <c r="I175" t="s">
        <v>5</v>
      </c>
      <c r="J175" t="s">
        <v>5</v>
      </c>
      <c r="K175">
        <v>8.3049999999999997</v>
      </c>
      <c r="L175">
        <v>1</v>
      </c>
      <c r="M175" t="s">
        <v>125</v>
      </c>
      <c r="N175">
        <v>223999</v>
      </c>
      <c r="O175">
        <v>5000</v>
      </c>
      <c r="P175" t="str">
        <f>Tabela4[[#This Row],[Estado Origem]]&amp;Tabela4[[#This Row],[Estado Silo]]</f>
        <v>MTMT</v>
      </c>
      <c r="Q175" s="2">
        <v>1.17</v>
      </c>
      <c r="R175">
        <v>1100</v>
      </c>
      <c r="S175" s="4">
        <f>Tabela4[[#This Row],[ICMS]]*Tabela4[[#This Row],[Valor por ton.]]</f>
        <v>1287</v>
      </c>
      <c r="T175">
        <v>2.2999999999999998</v>
      </c>
      <c r="U175" t="str">
        <f>Tabela4[[#This Row],[destino]]&amp;Tabela4[[#This Row],[Periodo]]&amp;Tabela4[[#This Row],[Safra]]</f>
        <v>CAMPO NOVO DO PARECIS-MT_31Safra Secundaria</v>
      </c>
    </row>
    <row r="176" spans="1:21" x14ac:dyDescent="0.25">
      <c r="A176" t="s">
        <v>40</v>
      </c>
      <c r="B176" t="s">
        <v>75</v>
      </c>
      <c r="C176" t="s">
        <v>41</v>
      </c>
      <c r="D176">
        <v>-14.31831</v>
      </c>
      <c r="E176">
        <v>-57.957206999999997</v>
      </c>
      <c r="F176">
        <v>256584</v>
      </c>
      <c r="G176">
        <v>256.584</v>
      </c>
      <c r="H176">
        <v>497055.99999999994</v>
      </c>
      <c r="I176" t="s">
        <v>5</v>
      </c>
      <c r="J176" t="s">
        <v>5</v>
      </c>
      <c r="K176">
        <v>8.3049999999999997</v>
      </c>
      <c r="L176">
        <v>1</v>
      </c>
      <c r="M176" t="s">
        <v>125</v>
      </c>
      <c r="N176">
        <v>223999</v>
      </c>
      <c r="O176">
        <v>5000</v>
      </c>
      <c r="P176" t="str">
        <f>Tabela4[[#This Row],[Estado Origem]]&amp;Tabela4[[#This Row],[Estado Silo]]</f>
        <v>MTMT</v>
      </c>
      <c r="Q176" s="2">
        <v>1.17</v>
      </c>
      <c r="R176">
        <v>1100</v>
      </c>
      <c r="S176" s="4">
        <f>Tabela4[[#This Row],[ICMS]]*Tabela4[[#This Row],[Valor por ton.]]</f>
        <v>1287</v>
      </c>
      <c r="T176">
        <v>2.2999999999999998</v>
      </c>
      <c r="U176" t="str">
        <f>Tabela4[[#This Row],[destino]]&amp;Tabela4[[#This Row],[Periodo]]&amp;Tabela4[[#This Row],[Safra]]</f>
        <v>CAMPO NOVO DO PARECIS-MT_31Safra Secundaria</v>
      </c>
    </row>
    <row r="177" spans="1:21" x14ac:dyDescent="0.25">
      <c r="A177" t="s">
        <v>41</v>
      </c>
      <c r="B177" t="s">
        <v>75</v>
      </c>
      <c r="C177" t="s">
        <v>41</v>
      </c>
      <c r="D177">
        <v>-14.31831</v>
      </c>
      <c r="E177">
        <v>-57.957206999999997</v>
      </c>
      <c r="F177">
        <v>78765</v>
      </c>
      <c r="G177">
        <v>78.765000000000001</v>
      </c>
      <c r="H177">
        <v>497055.99999999994</v>
      </c>
      <c r="I177" t="s">
        <v>5</v>
      </c>
      <c r="J177" t="s">
        <v>5</v>
      </c>
      <c r="K177">
        <v>8.3049999999999997</v>
      </c>
      <c r="L177">
        <v>1</v>
      </c>
      <c r="M177" t="s">
        <v>125</v>
      </c>
      <c r="N177">
        <v>223999</v>
      </c>
      <c r="O177">
        <v>5000</v>
      </c>
      <c r="P177" t="str">
        <f>Tabela4[[#This Row],[Estado Origem]]&amp;Tabela4[[#This Row],[Estado Silo]]</f>
        <v>MTMT</v>
      </c>
      <c r="Q177" s="2">
        <v>1.17</v>
      </c>
      <c r="R177">
        <v>1100</v>
      </c>
      <c r="S177" s="4">
        <f>Tabela4[[#This Row],[ICMS]]*Tabela4[[#This Row],[Valor por ton.]]</f>
        <v>1287</v>
      </c>
      <c r="T177">
        <v>2.2999999999999998</v>
      </c>
      <c r="U177" t="str">
        <f>Tabela4[[#This Row],[destino]]&amp;Tabela4[[#This Row],[Periodo]]&amp;Tabela4[[#This Row],[Safra]]</f>
        <v>CAMPO NOVO DO PARECIS-MT_31Safra Secundaria</v>
      </c>
    </row>
    <row r="178" spans="1:21" x14ac:dyDescent="0.25">
      <c r="A178" t="s">
        <v>38</v>
      </c>
      <c r="B178" t="s">
        <v>80</v>
      </c>
      <c r="C178" t="s">
        <v>39</v>
      </c>
      <c r="D178">
        <v>-13.608549999999999</v>
      </c>
      <c r="E178">
        <v>-54.80903</v>
      </c>
      <c r="F178">
        <v>177571</v>
      </c>
      <c r="G178">
        <v>177.571</v>
      </c>
      <c r="H178">
        <v>536984</v>
      </c>
      <c r="I178" t="s">
        <v>5</v>
      </c>
      <c r="J178" t="s">
        <v>5</v>
      </c>
      <c r="K178">
        <v>10.455</v>
      </c>
      <c r="L178">
        <v>1</v>
      </c>
      <c r="M178" t="s">
        <v>110</v>
      </c>
      <c r="N178">
        <v>353051</v>
      </c>
      <c r="O178">
        <v>5000</v>
      </c>
      <c r="P178" t="str">
        <f>Tabela4[[#This Row],[Estado Origem]]&amp;Tabela4[[#This Row],[Estado Silo]]</f>
        <v>MTMT</v>
      </c>
      <c r="Q178" s="2">
        <v>1.17</v>
      </c>
      <c r="R178">
        <v>1100</v>
      </c>
      <c r="S178" s="4">
        <f>Tabela4[[#This Row],[ICMS]]*Tabela4[[#This Row],[Valor por ton.]]</f>
        <v>1287</v>
      </c>
      <c r="T178">
        <v>2.2999999999999998</v>
      </c>
      <c r="U178" t="str">
        <f>Tabela4[[#This Row],[destino]]&amp;Tabela4[[#This Row],[Periodo]]&amp;Tabela4[[#This Row],[Safra]]</f>
        <v>NOVA UBIRATÃ-MT_21Safra Principal</v>
      </c>
    </row>
    <row r="179" spans="1:21" x14ac:dyDescent="0.25">
      <c r="A179" t="s">
        <v>39</v>
      </c>
      <c r="B179" t="s">
        <v>80</v>
      </c>
      <c r="C179" t="s">
        <v>39</v>
      </c>
      <c r="D179">
        <v>-13.608549999999999</v>
      </c>
      <c r="E179">
        <v>-54.80903</v>
      </c>
      <c r="F179">
        <v>102391</v>
      </c>
      <c r="G179">
        <v>102.39100000000001</v>
      </c>
      <c r="H179">
        <v>536984</v>
      </c>
      <c r="I179" t="s">
        <v>5</v>
      </c>
      <c r="J179" t="s">
        <v>5</v>
      </c>
      <c r="K179">
        <v>10.455</v>
      </c>
      <c r="L179">
        <v>1</v>
      </c>
      <c r="M179" t="s">
        <v>110</v>
      </c>
      <c r="N179">
        <v>353051</v>
      </c>
      <c r="O179">
        <v>5000</v>
      </c>
      <c r="P179" t="str">
        <f>Tabela4[[#This Row],[Estado Origem]]&amp;Tabela4[[#This Row],[Estado Silo]]</f>
        <v>MTMT</v>
      </c>
      <c r="Q179" s="2">
        <v>1.17</v>
      </c>
      <c r="R179">
        <v>1100</v>
      </c>
      <c r="S179" s="4">
        <f>Tabela4[[#This Row],[ICMS]]*Tabela4[[#This Row],[Valor por ton.]]</f>
        <v>1287</v>
      </c>
      <c r="T179">
        <v>2.2999999999999998</v>
      </c>
      <c r="U179" t="str">
        <f>Tabela4[[#This Row],[destino]]&amp;Tabela4[[#This Row],[Periodo]]&amp;Tabela4[[#This Row],[Safra]]</f>
        <v>NOVA UBIRATÃ-MT_21Safra Principal</v>
      </c>
    </row>
    <row r="180" spans="1:21" x14ac:dyDescent="0.25">
      <c r="A180" t="s">
        <v>40</v>
      </c>
      <c r="B180" t="s">
        <v>80</v>
      </c>
      <c r="C180" t="s">
        <v>39</v>
      </c>
      <c r="D180">
        <v>-13.608549999999999</v>
      </c>
      <c r="E180">
        <v>-54.80903</v>
      </c>
      <c r="F180">
        <v>196652</v>
      </c>
      <c r="G180">
        <v>196.65200000000002</v>
      </c>
      <c r="H180">
        <v>536984</v>
      </c>
      <c r="I180" t="s">
        <v>5</v>
      </c>
      <c r="J180" t="s">
        <v>5</v>
      </c>
      <c r="K180">
        <v>10.455</v>
      </c>
      <c r="L180">
        <v>1</v>
      </c>
      <c r="M180" t="s">
        <v>110</v>
      </c>
      <c r="N180">
        <v>353051</v>
      </c>
      <c r="O180">
        <v>5000</v>
      </c>
      <c r="P180" t="str">
        <f>Tabela4[[#This Row],[Estado Origem]]&amp;Tabela4[[#This Row],[Estado Silo]]</f>
        <v>MTMT</v>
      </c>
      <c r="Q180" s="2">
        <v>1.17</v>
      </c>
      <c r="R180">
        <v>1100</v>
      </c>
      <c r="S180" s="4">
        <f>Tabela4[[#This Row],[ICMS]]*Tabela4[[#This Row],[Valor por ton.]]</f>
        <v>1287</v>
      </c>
      <c r="T180">
        <v>2.2999999999999998</v>
      </c>
      <c r="U180" t="str">
        <f>Tabela4[[#This Row],[destino]]&amp;Tabela4[[#This Row],[Periodo]]&amp;Tabela4[[#This Row],[Safra]]</f>
        <v>NOVA UBIRATÃ-MT_21Safra Principal</v>
      </c>
    </row>
    <row r="181" spans="1:21" x14ac:dyDescent="0.25">
      <c r="A181" t="s">
        <v>41</v>
      </c>
      <c r="B181" t="s">
        <v>80</v>
      </c>
      <c r="C181" t="s">
        <v>39</v>
      </c>
      <c r="D181">
        <v>-13.608549999999999</v>
      </c>
      <c r="E181">
        <v>-54.80903</v>
      </c>
      <c r="F181">
        <v>413541</v>
      </c>
      <c r="G181">
        <v>413.541</v>
      </c>
      <c r="H181">
        <v>536984</v>
      </c>
      <c r="I181" t="s">
        <v>5</v>
      </c>
      <c r="J181" t="s">
        <v>5</v>
      </c>
      <c r="K181">
        <v>10.455</v>
      </c>
      <c r="L181">
        <v>1</v>
      </c>
      <c r="M181" t="s">
        <v>110</v>
      </c>
      <c r="N181">
        <v>353051</v>
      </c>
      <c r="O181">
        <v>5000</v>
      </c>
      <c r="P181" t="str">
        <f>Tabela4[[#This Row],[Estado Origem]]&amp;Tabela4[[#This Row],[Estado Silo]]</f>
        <v>MTMT</v>
      </c>
      <c r="Q181" s="2">
        <v>1.17</v>
      </c>
      <c r="R181">
        <v>1100</v>
      </c>
      <c r="S181" s="4">
        <f>Tabela4[[#This Row],[ICMS]]*Tabela4[[#This Row],[Valor por ton.]]</f>
        <v>1287</v>
      </c>
      <c r="T181">
        <v>2.2999999999999998</v>
      </c>
      <c r="U181" t="str">
        <f>Tabela4[[#This Row],[destino]]&amp;Tabela4[[#This Row],[Periodo]]&amp;Tabela4[[#This Row],[Safra]]</f>
        <v>NOVA UBIRATÃ-MT_21Safra Principal</v>
      </c>
    </row>
    <row r="182" spans="1:21" x14ac:dyDescent="0.25">
      <c r="A182" t="s">
        <v>38</v>
      </c>
      <c r="B182" t="s">
        <v>80</v>
      </c>
      <c r="C182" t="s">
        <v>39</v>
      </c>
      <c r="D182">
        <v>-13.608549999999999</v>
      </c>
      <c r="E182">
        <v>-54.80903</v>
      </c>
      <c r="F182">
        <v>177571</v>
      </c>
      <c r="G182">
        <v>177.571</v>
      </c>
      <c r="H182">
        <v>536984</v>
      </c>
      <c r="I182" t="s">
        <v>5</v>
      </c>
      <c r="J182" t="s">
        <v>5</v>
      </c>
      <c r="K182">
        <v>10.455</v>
      </c>
      <c r="L182">
        <v>1</v>
      </c>
      <c r="M182" t="s">
        <v>125</v>
      </c>
      <c r="N182">
        <v>353051</v>
      </c>
      <c r="O182">
        <v>5000</v>
      </c>
      <c r="P182" t="str">
        <f>Tabela4[[#This Row],[Estado Origem]]&amp;Tabela4[[#This Row],[Estado Silo]]</f>
        <v>MTMT</v>
      </c>
      <c r="Q182" s="2">
        <v>1.17</v>
      </c>
      <c r="R182">
        <v>1100</v>
      </c>
      <c r="S182" s="4">
        <f>Tabela4[[#This Row],[ICMS]]*Tabela4[[#This Row],[Valor por ton.]]</f>
        <v>1287</v>
      </c>
      <c r="T182">
        <v>2.2999999999999998</v>
      </c>
      <c r="U182" t="str">
        <f>Tabela4[[#This Row],[destino]]&amp;Tabela4[[#This Row],[Periodo]]&amp;Tabela4[[#This Row],[Safra]]</f>
        <v>NOVA UBIRATÃ-MT_21Safra Secundaria</v>
      </c>
    </row>
    <row r="183" spans="1:21" x14ac:dyDescent="0.25">
      <c r="A183" t="s">
        <v>39</v>
      </c>
      <c r="B183" t="s">
        <v>80</v>
      </c>
      <c r="C183" t="s">
        <v>39</v>
      </c>
      <c r="D183">
        <v>-13.608549999999999</v>
      </c>
      <c r="E183">
        <v>-54.80903</v>
      </c>
      <c r="F183">
        <v>102391</v>
      </c>
      <c r="G183">
        <v>102.39100000000001</v>
      </c>
      <c r="H183">
        <v>536984</v>
      </c>
      <c r="I183" t="s">
        <v>5</v>
      </c>
      <c r="J183" t="s">
        <v>5</v>
      </c>
      <c r="K183">
        <v>10.455</v>
      </c>
      <c r="L183">
        <v>1</v>
      </c>
      <c r="M183" t="s">
        <v>125</v>
      </c>
      <c r="N183">
        <v>353051</v>
      </c>
      <c r="O183">
        <v>5000</v>
      </c>
      <c r="P183" t="str">
        <f>Tabela4[[#This Row],[Estado Origem]]&amp;Tabela4[[#This Row],[Estado Silo]]</f>
        <v>MTMT</v>
      </c>
      <c r="Q183" s="2">
        <v>1.17</v>
      </c>
      <c r="R183">
        <v>1100</v>
      </c>
      <c r="S183" s="4">
        <f>Tabela4[[#This Row],[ICMS]]*Tabela4[[#This Row],[Valor por ton.]]</f>
        <v>1287</v>
      </c>
      <c r="T183">
        <v>2.2999999999999998</v>
      </c>
      <c r="U183" t="str">
        <f>Tabela4[[#This Row],[destino]]&amp;Tabela4[[#This Row],[Periodo]]&amp;Tabela4[[#This Row],[Safra]]</f>
        <v>NOVA UBIRATÃ-MT_21Safra Secundaria</v>
      </c>
    </row>
    <row r="184" spans="1:21" x14ac:dyDescent="0.25">
      <c r="A184" t="s">
        <v>40</v>
      </c>
      <c r="B184" t="s">
        <v>80</v>
      </c>
      <c r="C184" t="s">
        <v>39</v>
      </c>
      <c r="D184">
        <v>-13.608549999999999</v>
      </c>
      <c r="E184">
        <v>-54.80903</v>
      </c>
      <c r="F184">
        <v>196652</v>
      </c>
      <c r="G184">
        <v>196.65200000000002</v>
      </c>
      <c r="H184">
        <v>536984</v>
      </c>
      <c r="I184" t="s">
        <v>5</v>
      </c>
      <c r="J184" t="s">
        <v>5</v>
      </c>
      <c r="K184">
        <v>10.455</v>
      </c>
      <c r="L184">
        <v>1</v>
      </c>
      <c r="M184" t="s">
        <v>125</v>
      </c>
      <c r="N184">
        <v>353051</v>
      </c>
      <c r="O184">
        <v>5000</v>
      </c>
      <c r="P184" t="str">
        <f>Tabela4[[#This Row],[Estado Origem]]&amp;Tabela4[[#This Row],[Estado Silo]]</f>
        <v>MTMT</v>
      </c>
      <c r="Q184" s="2">
        <v>1.17</v>
      </c>
      <c r="R184">
        <v>1100</v>
      </c>
      <c r="S184" s="4">
        <f>Tabela4[[#This Row],[ICMS]]*Tabela4[[#This Row],[Valor por ton.]]</f>
        <v>1287</v>
      </c>
      <c r="T184">
        <v>2.2999999999999998</v>
      </c>
      <c r="U184" t="str">
        <f>Tabela4[[#This Row],[destino]]&amp;Tabela4[[#This Row],[Periodo]]&amp;Tabela4[[#This Row],[Safra]]</f>
        <v>NOVA UBIRATÃ-MT_21Safra Secundaria</v>
      </c>
    </row>
    <row r="185" spans="1:21" x14ac:dyDescent="0.25">
      <c r="A185" t="s">
        <v>41</v>
      </c>
      <c r="B185" t="s">
        <v>80</v>
      </c>
      <c r="C185" t="s">
        <v>39</v>
      </c>
      <c r="D185">
        <v>-13.608549999999999</v>
      </c>
      <c r="E185">
        <v>-54.80903</v>
      </c>
      <c r="F185">
        <v>413541</v>
      </c>
      <c r="G185">
        <v>413.541</v>
      </c>
      <c r="H185">
        <v>536984</v>
      </c>
      <c r="I185" t="s">
        <v>5</v>
      </c>
      <c r="J185" t="s">
        <v>5</v>
      </c>
      <c r="K185">
        <v>10.455</v>
      </c>
      <c r="L185">
        <v>1</v>
      </c>
      <c r="M185" t="s">
        <v>125</v>
      </c>
      <c r="N185">
        <v>353051</v>
      </c>
      <c r="O185">
        <v>5000</v>
      </c>
      <c r="P185" t="str">
        <f>Tabela4[[#This Row],[Estado Origem]]&amp;Tabela4[[#This Row],[Estado Silo]]</f>
        <v>MTMT</v>
      </c>
      <c r="Q185" s="2">
        <v>1.17</v>
      </c>
      <c r="R185">
        <v>1100</v>
      </c>
      <c r="S185" s="4">
        <f>Tabela4[[#This Row],[ICMS]]*Tabela4[[#This Row],[Valor por ton.]]</f>
        <v>1287</v>
      </c>
      <c r="T185">
        <v>2.2999999999999998</v>
      </c>
      <c r="U185" t="str">
        <f>Tabela4[[#This Row],[destino]]&amp;Tabela4[[#This Row],[Periodo]]&amp;Tabela4[[#This Row],[Safra]]</f>
        <v>NOVA UBIRATÃ-MT_21Safra Secundaria</v>
      </c>
    </row>
    <row r="186" spans="1:21" x14ac:dyDescent="0.25">
      <c r="A186" t="s">
        <v>38</v>
      </c>
      <c r="B186" t="s">
        <v>74</v>
      </c>
      <c r="C186" t="s">
        <v>41</v>
      </c>
      <c r="D186">
        <v>-13.7864</v>
      </c>
      <c r="E186">
        <v>-57.844099999999997</v>
      </c>
      <c r="F186">
        <v>379677</v>
      </c>
      <c r="G186">
        <v>379.67700000000002</v>
      </c>
      <c r="H186">
        <v>608384</v>
      </c>
      <c r="I186" t="s">
        <v>5</v>
      </c>
      <c r="J186" t="s">
        <v>5</v>
      </c>
      <c r="K186">
        <v>8.6050000000000004</v>
      </c>
      <c r="L186">
        <v>1</v>
      </c>
      <c r="M186" t="s">
        <v>110</v>
      </c>
      <c r="N186">
        <v>259638</v>
      </c>
      <c r="O186">
        <v>5000</v>
      </c>
      <c r="P186" t="str">
        <f>Tabela4[[#This Row],[Estado Origem]]&amp;Tabela4[[#This Row],[Estado Silo]]</f>
        <v>MTMT</v>
      </c>
      <c r="Q186" s="2">
        <v>1.17</v>
      </c>
      <c r="R186">
        <v>1100</v>
      </c>
      <c r="S186" s="4">
        <f>Tabela4[[#This Row],[ICMS]]*Tabela4[[#This Row],[Valor por ton.]]</f>
        <v>1287</v>
      </c>
      <c r="T186">
        <v>2.2999999999999998</v>
      </c>
      <c r="U186" t="str">
        <f>Tabela4[[#This Row],[destino]]&amp;Tabela4[[#This Row],[Periodo]]&amp;Tabela4[[#This Row],[Safra]]</f>
        <v>CAMPO NOVO DO PARECIS-MT_21Safra Principal</v>
      </c>
    </row>
    <row r="187" spans="1:21" x14ac:dyDescent="0.25">
      <c r="A187" t="s">
        <v>39</v>
      </c>
      <c r="B187" t="s">
        <v>74</v>
      </c>
      <c r="C187" t="s">
        <v>41</v>
      </c>
      <c r="D187">
        <v>-13.7864</v>
      </c>
      <c r="E187">
        <v>-57.844099999999997</v>
      </c>
      <c r="F187">
        <v>409935</v>
      </c>
      <c r="G187">
        <v>409.935</v>
      </c>
      <c r="H187">
        <v>608384</v>
      </c>
      <c r="I187" t="s">
        <v>5</v>
      </c>
      <c r="J187" t="s">
        <v>5</v>
      </c>
      <c r="K187">
        <v>8.6050000000000004</v>
      </c>
      <c r="L187">
        <v>1</v>
      </c>
      <c r="M187" t="s">
        <v>110</v>
      </c>
      <c r="N187">
        <v>259638</v>
      </c>
      <c r="O187">
        <v>5000</v>
      </c>
      <c r="P187" t="str">
        <f>Tabela4[[#This Row],[Estado Origem]]&amp;Tabela4[[#This Row],[Estado Silo]]</f>
        <v>MTMT</v>
      </c>
      <c r="Q187" s="2">
        <v>1.17</v>
      </c>
      <c r="R187">
        <v>1100</v>
      </c>
      <c r="S187" s="4">
        <f>Tabela4[[#This Row],[ICMS]]*Tabela4[[#This Row],[Valor por ton.]]</f>
        <v>1287</v>
      </c>
      <c r="T187">
        <v>2.2999999999999998</v>
      </c>
      <c r="U187" t="str">
        <f>Tabela4[[#This Row],[destino]]&amp;Tabela4[[#This Row],[Periodo]]&amp;Tabela4[[#This Row],[Safra]]</f>
        <v>CAMPO NOVO DO PARECIS-MT_21Safra Principal</v>
      </c>
    </row>
    <row r="188" spans="1:21" x14ac:dyDescent="0.25">
      <c r="A188" t="s">
        <v>40</v>
      </c>
      <c r="B188" t="s">
        <v>74</v>
      </c>
      <c r="C188" t="s">
        <v>41</v>
      </c>
      <c r="D188">
        <v>-13.7864</v>
      </c>
      <c r="E188">
        <v>-57.844099999999997</v>
      </c>
      <c r="F188">
        <v>220875</v>
      </c>
      <c r="G188">
        <v>220.875</v>
      </c>
      <c r="H188">
        <v>608384</v>
      </c>
      <c r="I188" t="s">
        <v>5</v>
      </c>
      <c r="J188" t="s">
        <v>5</v>
      </c>
      <c r="K188">
        <v>8.6050000000000004</v>
      </c>
      <c r="L188">
        <v>1</v>
      </c>
      <c r="M188" t="s">
        <v>110</v>
      </c>
      <c r="N188">
        <v>259638</v>
      </c>
      <c r="O188">
        <v>5000</v>
      </c>
      <c r="P188" t="str">
        <f>Tabela4[[#This Row],[Estado Origem]]&amp;Tabela4[[#This Row],[Estado Silo]]</f>
        <v>MTMT</v>
      </c>
      <c r="Q188" s="2">
        <v>1.17</v>
      </c>
      <c r="R188">
        <v>1100</v>
      </c>
      <c r="S188" s="4">
        <f>Tabela4[[#This Row],[ICMS]]*Tabela4[[#This Row],[Valor por ton.]]</f>
        <v>1287</v>
      </c>
      <c r="T188">
        <v>2.2999999999999998</v>
      </c>
      <c r="U188" t="str">
        <f>Tabela4[[#This Row],[destino]]&amp;Tabela4[[#This Row],[Periodo]]&amp;Tabela4[[#This Row],[Safra]]</f>
        <v>CAMPO NOVO DO PARECIS-MT_21Safra Principal</v>
      </c>
    </row>
    <row r="189" spans="1:21" x14ac:dyDescent="0.25">
      <c r="A189" t="s">
        <v>41</v>
      </c>
      <c r="B189" t="s">
        <v>74</v>
      </c>
      <c r="C189" t="s">
        <v>41</v>
      </c>
      <c r="D189">
        <v>-13.7864</v>
      </c>
      <c r="E189">
        <v>-57.844099999999997</v>
      </c>
      <c r="F189">
        <v>27454</v>
      </c>
      <c r="G189">
        <v>27.454000000000001</v>
      </c>
      <c r="H189">
        <v>608384</v>
      </c>
      <c r="I189" t="s">
        <v>5</v>
      </c>
      <c r="J189" t="s">
        <v>5</v>
      </c>
      <c r="K189">
        <v>8.6050000000000004</v>
      </c>
      <c r="L189">
        <v>1</v>
      </c>
      <c r="M189" t="s">
        <v>110</v>
      </c>
      <c r="N189">
        <v>259638</v>
      </c>
      <c r="O189">
        <v>5000</v>
      </c>
      <c r="P189" t="str">
        <f>Tabela4[[#This Row],[Estado Origem]]&amp;Tabela4[[#This Row],[Estado Silo]]</f>
        <v>MTMT</v>
      </c>
      <c r="Q189" s="2">
        <v>1.17</v>
      </c>
      <c r="R189">
        <v>1100</v>
      </c>
      <c r="S189" s="4">
        <f>Tabela4[[#This Row],[ICMS]]*Tabela4[[#This Row],[Valor por ton.]]</f>
        <v>1287</v>
      </c>
      <c r="T189">
        <v>2.2999999999999998</v>
      </c>
      <c r="U189" t="str">
        <f>Tabela4[[#This Row],[destino]]&amp;Tabela4[[#This Row],[Periodo]]&amp;Tabela4[[#This Row],[Safra]]</f>
        <v>CAMPO NOVO DO PARECIS-MT_21Safra Principal</v>
      </c>
    </row>
    <row r="190" spans="1:21" x14ac:dyDescent="0.25">
      <c r="A190" t="s">
        <v>38</v>
      </c>
      <c r="B190" t="s">
        <v>74</v>
      </c>
      <c r="C190" t="s">
        <v>41</v>
      </c>
      <c r="D190">
        <v>-13.7864</v>
      </c>
      <c r="E190">
        <v>-57.844099999999997</v>
      </c>
      <c r="F190">
        <v>379677</v>
      </c>
      <c r="G190">
        <v>379.67700000000002</v>
      </c>
      <c r="H190">
        <v>608384</v>
      </c>
      <c r="I190" t="s">
        <v>5</v>
      </c>
      <c r="J190" t="s">
        <v>5</v>
      </c>
      <c r="K190">
        <v>8.6050000000000004</v>
      </c>
      <c r="L190">
        <v>1</v>
      </c>
      <c r="M190" t="s">
        <v>125</v>
      </c>
      <c r="N190">
        <v>259638</v>
      </c>
      <c r="O190">
        <v>5000</v>
      </c>
      <c r="P190" t="str">
        <f>Tabela4[[#This Row],[Estado Origem]]&amp;Tabela4[[#This Row],[Estado Silo]]</f>
        <v>MTMT</v>
      </c>
      <c r="Q190" s="2">
        <v>1.17</v>
      </c>
      <c r="R190">
        <v>1100</v>
      </c>
      <c r="S190" s="4">
        <f>Tabela4[[#This Row],[ICMS]]*Tabela4[[#This Row],[Valor por ton.]]</f>
        <v>1287</v>
      </c>
      <c r="T190">
        <v>2.2999999999999998</v>
      </c>
      <c r="U190" t="str">
        <f>Tabela4[[#This Row],[destino]]&amp;Tabela4[[#This Row],[Periodo]]&amp;Tabela4[[#This Row],[Safra]]</f>
        <v>CAMPO NOVO DO PARECIS-MT_21Safra Secundaria</v>
      </c>
    </row>
    <row r="191" spans="1:21" x14ac:dyDescent="0.25">
      <c r="A191" t="s">
        <v>39</v>
      </c>
      <c r="B191" t="s">
        <v>74</v>
      </c>
      <c r="C191" t="s">
        <v>41</v>
      </c>
      <c r="D191">
        <v>-13.7864</v>
      </c>
      <c r="E191">
        <v>-57.844099999999997</v>
      </c>
      <c r="F191">
        <v>409935</v>
      </c>
      <c r="G191">
        <v>409.935</v>
      </c>
      <c r="H191">
        <v>608384</v>
      </c>
      <c r="I191" t="s">
        <v>5</v>
      </c>
      <c r="J191" t="s">
        <v>5</v>
      </c>
      <c r="K191">
        <v>8.6050000000000004</v>
      </c>
      <c r="L191">
        <v>1</v>
      </c>
      <c r="M191" t="s">
        <v>125</v>
      </c>
      <c r="N191">
        <v>259638</v>
      </c>
      <c r="O191">
        <v>5000</v>
      </c>
      <c r="P191" t="str">
        <f>Tabela4[[#This Row],[Estado Origem]]&amp;Tabela4[[#This Row],[Estado Silo]]</f>
        <v>MTMT</v>
      </c>
      <c r="Q191" s="2">
        <v>1.17</v>
      </c>
      <c r="R191">
        <v>1100</v>
      </c>
      <c r="S191" s="4">
        <f>Tabela4[[#This Row],[ICMS]]*Tabela4[[#This Row],[Valor por ton.]]</f>
        <v>1287</v>
      </c>
      <c r="T191">
        <v>2.2999999999999998</v>
      </c>
      <c r="U191" t="str">
        <f>Tabela4[[#This Row],[destino]]&amp;Tabela4[[#This Row],[Periodo]]&amp;Tabela4[[#This Row],[Safra]]</f>
        <v>CAMPO NOVO DO PARECIS-MT_21Safra Secundaria</v>
      </c>
    </row>
    <row r="192" spans="1:21" x14ac:dyDescent="0.25">
      <c r="A192" t="s">
        <v>40</v>
      </c>
      <c r="B192" t="s">
        <v>74</v>
      </c>
      <c r="C192" t="s">
        <v>41</v>
      </c>
      <c r="D192">
        <v>-13.7864</v>
      </c>
      <c r="E192">
        <v>-57.844099999999997</v>
      </c>
      <c r="F192">
        <v>220875</v>
      </c>
      <c r="G192">
        <v>220.875</v>
      </c>
      <c r="H192">
        <v>608384</v>
      </c>
      <c r="I192" t="s">
        <v>5</v>
      </c>
      <c r="J192" t="s">
        <v>5</v>
      </c>
      <c r="K192">
        <v>8.6050000000000004</v>
      </c>
      <c r="L192">
        <v>1</v>
      </c>
      <c r="M192" t="s">
        <v>125</v>
      </c>
      <c r="N192">
        <v>259638</v>
      </c>
      <c r="O192">
        <v>5000</v>
      </c>
      <c r="P192" t="str">
        <f>Tabela4[[#This Row],[Estado Origem]]&amp;Tabela4[[#This Row],[Estado Silo]]</f>
        <v>MTMT</v>
      </c>
      <c r="Q192" s="2">
        <v>1.17</v>
      </c>
      <c r="R192">
        <v>1100</v>
      </c>
      <c r="S192" s="4">
        <f>Tabela4[[#This Row],[ICMS]]*Tabela4[[#This Row],[Valor por ton.]]</f>
        <v>1287</v>
      </c>
      <c r="T192">
        <v>2.2999999999999998</v>
      </c>
      <c r="U192" t="str">
        <f>Tabela4[[#This Row],[destino]]&amp;Tabela4[[#This Row],[Periodo]]&amp;Tabela4[[#This Row],[Safra]]</f>
        <v>CAMPO NOVO DO PARECIS-MT_21Safra Secundaria</v>
      </c>
    </row>
    <row r="193" spans="1:21" x14ac:dyDescent="0.25">
      <c r="A193" t="s">
        <v>41</v>
      </c>
      <c r="B193" t="s">
        <v>74</v>
      </c>
      <c r="C193" t="s">
        <v>41</v>
      </c>
      <c r="D193">
        <v>-13.7864</v>
      </c>
      <c r="E193">
        <v>-57.844099999999997</v>
      </c>
      <c r="F193">
        <v>27454</v>
      </c>
      <c r="G193">
        <v>27.454000000000001</v>
      </c>
      <c r="H193">
        <v>608384</v>
      </c>
      <c r="I193" t="s">
        <v>5</v>
      </c>
      <c r="J193" t="s">
        <v>5</v>
      </c>
      <c r="K193">
        <v>8.6050000000000004</v>
      </c>
      <c r="L193">
        <v>1</v>
      </c>
      <c r="M193" t="s">
        <v>125</v>
      </c>
      <c r="N193">
        <v>259638</v>
      </c>
      <c r="O193">
        <v>5000</v>
      </c>
      <c r="P193" t="str">
        <f>Tabela4[[#This Row],[Estado Origem]]&amp;Tabela4[[#This Row],[Estado Silo]]</f>
        <v>MTMT</v>
      </c>
      <c r="Q193" s="2">
        <v>1.17</v>
      </c>
      <c r="R193">
        <v>1100</v>
      </c>
      <c r="S193" s="4">
        <f>Tabela4[[#This Row],[ICMS]]*Tabela4[[#This Row],[Valor por ton.]]</f>
        <v>1287</v>
      </c>
      <c r="T193">
        <v>2.2999999999999998</v>
      </c>
      <c r="U193" t="str">
        <f>Tabela4[[#This Row],[destino]]&amp;Tabela4[[#This Row],[Periodo]]&amp;Tabela4[[#This Row],[Safra]]</f>
        <v>CAMPO NOVO DO PARECIS-MT_21Safra Secundaria</v>
      </c>
    </row>
    <row r="194" spans="1:21" x14ac:dyDescent="0.25">
      <c r="A194" t="s">
        <v>38</v>
      </c>
      <c r="B194" t="s">
        <v>77</v>
      </c>
      <c r="C194" t="s">
        <v>40</v>
      </c>
      <c r="D194">
        <v>-13.73663</v>
      </c>
      <c r="E194">
        <v>-56.052120000000002</v>
      </c>
      <c r="F194">
        <v>148049</v>
      </c>
      <c r="G194">
        <v>148.04900000000001</v>
      </c>
      <c r="H194">
        <v>644112</v>
      </c>
      <c r="I194" t="s">
        <v>5</v>
      </c>
      <c r="J194" t="s">
        <v>5</v>
      </c>
      <c r="K194">
        <v>10.425000000000001</v>
      </c>
      <c r="L194">
        <v>1</v>
      </c>
      <c r="M194" t="s">
        <v>110</v>
      </c>
      <c r="N194">
        <v>162715</v>
      </c>
      <c r="O194">
        <v>5000</v>
      </c>
      <c r="P194" t="str">
        <f>Tabela4[[#This Row],[Estado Origem]]&amp;Tabela4[[#This Row],[Estado Silo]]</f>
        <v>MTMT</v>
      </c>
      <c r="Q194" s="2">
        <v>1.17</v>
      </c>
      <c r="R194">
        <v>1100</v>
      </c>
      <c r="S194" s="4">
        <f>Tabela4[[#This Row],[ICMS]]*Tabela4[[#This Row],[Valor por ton.]]</f>
        <v>1287</v>
      </c>
      <c r="T194">
        <v>2.2999999999999998</v>
      </c>
      <c r="U194" t="str">
        <f>Tabela4[[#This Row],[destino]]&amp;Tabela4[[#This Row],[Periodo]]&amp;Tabela4[[#This Row],[Safra]]</f>
        <v>NOVA MUTUM-MT_21Safra Principal</v>
      </c>
    </row>
    <row r="195" spans="1:21" x14ac:dyDescent="0.25">
      <c r="A195" t="s">
        <v>39</v>
      </c>
      <c r="B195" t="s">
        <v>77</v>
      </c>
      <c r="C195" t="s">
        <v>40</v>
      </c>
      <c r="D195">
        <v>-13.73663</v>
      </c>
      <c r="E195">
        <v>-56.052120000000002</v>
      </c>
      <c r="F195">
        <v>178307</v>
      </c>
      <c r="G195">
        <v>178.30700000000002</v>
      </c>
      <c r="H195">
        <v>644112</v>
      </c>
      <c r="I195" t="s">
        <v>5</v>
      </c>
      <c r="J195" t="s">
        <v>5</v>
      </c>
      <c r="K195">
        <v>10.425000000000001</v>
      </c>
      <c r="L195">
        <v>1</v>
      </c>
      <c r="M195" t="s">
        <v>110</v>
      </c>
      <c r="N195">
        <v>162715</v>
      </c>
      <c r="O195">
        <v>5000</v>
      </c>
      <c r="P195" t="str">
        <f>Tabela4[[#This Row],[Estado Origem]]&amp;Tabela4[[#This Row],[Estado Silo]]</f>
        <v>MTMT</v>
      </c>
      <c r="Q195" s="2">
        <v>1.17</v>
      </c>
      <c r="R195">
        <v>1100</v>
      </c>
      <c r="S195" s="4">
        <f>Tabela4[[#This Row],[ICMS]]*Tabela4[[#This Row],[Valor por ton.]]</f>
        <v>1287</v>
      </c>
      <c r="T195">
        <v>2.2999999999999998</v>
      </c>
      <c r="U195" t="str">
        <f>Tabela4[[#This Row],[destino]]&amp;Tabela4[[#This Row],[Periodo]]&amp;Tabela4[[#This Row],[Safra]]</f>
        <v>NOVA MUTUM-MT_21Safra Principal</v>
      </c>
    </row>
    <row r="196" spans="1:21" x14ac:dyDescent="0.25">
      <c r="A196" t="s">
        <v>40</v>
      </c>
      <c r="B196" t="s">
        <v>77</v>
      </c>
      <c r="C196" t="s">
        <v>40</v>
      </c>
      <c r="D196">
        <v>-13.73663</v>
      </c>
      <c r="E196">
        <v>-56.052120000000002</v>
      </c>
      <c r="F196">
        <v>10927</v>
      </c>
      <c r="G196">
        <v>10.927</v>
      </c>
      <c r="H196">
        <v>644112</v>
      </c>
      <c r="I196" t="s">
        <v>5</v>
      </c>
      <c r="J196" t="s">
        <v>5</v>
      </c>
      <c r="K196">
        <v>10.425000000000001</v>
      </c>
      <c r="L196">
        <v>1</v>
      </c>
      <c r="M196" t="s">
        <v>110</v>
      </c>
      <c r="N196">
        <v>162715</v>
      </c>
      <c r="O196">
        <v>5000</v>
      </c>
      <c r="P196" t="str">
        <f>Tabela4[[#This Row],[Estado Origem]]&amp;Tabela4[[#This Row],[Estado Silo]]</f>
        <v>MTMT</v>
      </c>
      <c r="Q196" s="2">
        <v>1.17</v>
      </c>
      <c r="R196">
        <v>1100</v>
      </c>
      <c r="S196" s="4">
        <f>Tabela4[[#This Row],[ICMS]]*Tabela4[[#This Row],[Valor por ton.]]</f>
        <v>1287</v>
      </c>
      <c r="T196">
        <v>2.2999999999999998</v>
      </c>
      <c r="U196" t="str">
        <f>Tabela4[[#This Row],[destino]]&amp;Tabela4[[#This Row],[Periodo]]&amp;Tabela4[[#This Row],[Safra]]</f>
        <v>NOVA MUTUM-MT_21Safra Principal</v>
      </c>
    </row>
    <row r="197" spans="1:21" x14ac:dyDescent="0.25">
      <c r="A197" t="s">
        <v>41</v>
      </c>
      <c r="B197" t="s">
        <v>77</v>
      </c>
      <c r="C197" t="s">
        <v>40</v>
      </c>
      <c r="D197">
        <v>-13.73663</v>
      </c>
      <c r="E197">
        <v>-56.052120000000002</v>
      </c>
      <c r="F197">
        <v>227815</v>
      </c>
      <c r="G197">
        <v>227.815</v>
      </c>
      <c r="H197">
        <v>644112</v>
      </c>
      <c r="I197" t="s">
        <v>5</v>
      </c>
      <c r="J197" t="s">
        <v>5</v>
      </c>
      <c r="K197">
        <v>10.425000000000001</v>
      </c>
      <c r="L197">
        <v>1</v>
      </c>
      <c r="M197" t="s">
        <v>110</v>
      </c>
      <c r="N197">
        <v>162715</v>
      </c>
      <c r="O197">
        <v>5000</v>
      </c>
      <c r="P197" t="str">
        <f>Tabela4[[#This Row],[Estado Origem]]&amp;Tabela4[[#This Row],[Estado Silo]]</f>
        <v>MTMT</v>
      </c>
      <c r="Q197" s="2">
        <v>1.17</v>
      </c>
      <c r="R197">
        <v>1100</v>
      </c>
      <c r="S197" s="4">
        <f>Tabela4[[#This Row],[ICMS]]*Tabela4[[#This Row],[Valor por ton.]]</f>
        <v>1287</v>
      </c>
      <c r="T197">
        <v>2.2999999999999998</v>
      </c>
      <c r="U197" t="str">
        <f>Tabela4[[#This Row],[destino]]&amp;Tabela4[[#This Row],[Periodo]]&amp;Tabela4[[#This Row],[Safra]]</f>
        <v>NOVA MUTUM-MT_21Safra Principal</v>
      </c>
    </row>
    <row r="198" spans="1:21" x14ac:dyDescent="0.25">
      <c r="A198" t="s">
        <v>38</v>
      </c>
      <c r="B198" t="s">
        <v>77</v>
      </c>
      <c r="C198" t="s">
        <v>40</v>
      </c>
      <c r="D198">
        <v>-13.73663</v>
      </c>
      <c r="E198">
        <v>-56.052120000000002</v>
      </c>
      <c r="F198">
        <v>148049</v>
      </c>
      <c r="G198">
        <v>148.04900000000001</v>
      </c>
      <c r="H198">
        <v>644112</v>
      </c>
      <c r="I198" t="s">
        <v>5</v>
      </c>
      <c r="J198" t="s">
        <v>5</v>
      </c>
      <c r="K198">
        <v>10.425000000000001</v>
      </c>
      <c r="L198">
        <v>1</v>
      </c>
      <c r="M198" t="s">
        <v>125</v>
      </c>
      <c r="N198">
        <v>162715</v>
      </c>
      <c r="O198">
        <v>5000</v>
      </c>
      <c r="P198" t="str">
        <f>Tabela4[[#This Row],[Estado Origem]]&amp;Tabela4[[#This Row],[Estado Silo]]</f>
        <v>MTMT</v>
      </c>
      <c r="Q198" s="2">
        <v>1.17</v>
      </c>
      <c r="R198">
        <v>1100</v>
      </c>
      <c r="S198" s="4">
        <f>Tabela4[[#This Row],[ICMS]]*Tabela4[[#This Row],[Valor por ton.]]</f>
        <v>1287</v>
      </c>
      <c r="T198">
        <v>2.2999999999999998</v>
      </c>
      <c r="U198" t="str">
        <f>Tabela4[[#This Row],[destino]]&amp;Tabela4[[#This Row],[Periodo]]&amp;Tabela4[[#This Row],[Safra]]</f>
        <v>NOVA MUTUM-MT_21Safra Secundaria</v>
      </c>
    </row>
    <row r="199" spans="1:21" x14ac:dyDescent="0.25">
      <c r="A199" t="s">
        <v>39</v>
      </c>
      <c r="B199" t="s">
        <v>77</v>
      </c>
      <c r="C199" t="s">
        <v>40</v>
      </c>
      <c r="D199">
        <v>-13.73663</v>
      </c>
      <c r="E199">
        <v>-56.052120000000002</v>
      </c>
      <c r="F199">
        <v>178307</v>
      </c>
      <c r="G199">
        <v>178.30700000000002</v>
      </c>
      <c r="H199">
        <v>644112</v>
      </c>
      <c r="I199" t="s">
        <v>5</v>
      </c>
      <c r="J199" t="s">
        <v>5</v>
      </c>
      <c r="K199">
        <v>10.425000000000001</v>
      </c>
      <c r="L199">
        <v>1</v>
      </c>
      <c r="M199" t="s">
        <v>125</v>
      </c>
      <c r="N199">
        <v>162715</v>
      </c>
      <c r="O199">
        <v>5000</v>
      </c>
      <c r="P199" t="str">
        <f>Tabela4[[#This Row],[Estado Origem]]&amp;Tabela4[[#This Row],[Estado Silo]]</f>
        <v>MTMT</v>
      </c>
      <c r="Q199" s="2">
        <v>1.17</v>
      </c>
      <c r="R199">
        <v>1100</v>
      </c>
      <c r="S199" s="4">
        <f>Tabela4[[#This Row],[ICMS]]*Tabela4[[#This Row],[Valor por ton.]]</f>
        <v>1287</v>
      </c>
      <c r="T199">
        <v>2.2999999999999998</v>
      </c>
      <c r="U199" t="str">
        <f>Tabela4[[#This Row],[destino]]&amp;Tabela4[[#This Row],[Periodo]]&amp;Tabela4[[#This Row],[Safra]]</f>
        <v>NOVA MUTUM-MT_21Safra Secundaria</v>
      </c>
    </row>
    <row r="200" spans="1:21" x14ac:dyDescent="0.25">
      <c r="A200" t="s">
        <v>40</v>
      </c>
      <c r="B200" t="s">
        <v>77</v>
      </c>
      <c r="C200" t="s">
        <v>40</v>
      </c>
      <c r="D200">
        <v>-13.73663</v>
      </c>
      <c r="E200">
        <v>-56.052120000000002</v>
      </c>
      <c r="F200">
        <v>10927</v>
      </c>
      <c r="G200">
        <v>10.927</v>
      </c>
      <c r="H200">
        <v>644112</v>
      </c>
      <c r="I200" t="s">
        <v>5</v>
      </c>
      <c r="J200" t="s">
        <v>5</v>
      </c>
      <c r="K200">
        <v>10.425000000000001</v>
      </c>
      <c r="L200">
        <v>1</v>
      </c>
      <c r="M200" t="s">
        <v>125</v>
      </c>
      <c r="N200">
        <v>162715</v>
      </c>
      <c r="O200">
        <v>5000</v>
      </c>
      <c r="P200" t="str">
        <f>Tabela4[[#This Row],[Estado Origem]]&amp;Tabela4[[#This Row],[Estado Silo]]</f>
        <v>MTMT</v>
      </c>
      <c r="Q200" s="2">
        <v>1.17</v>
      </c>
      <c r="R200">
        <v>1100</v>
      </c>
      <c r="S200" s="4">
        <f>Tabela4[[#This Row],[ICMS]]*Tabela4[[#This Row],[Valor por ton.]]</f>
        <v>1287</v>
      </c>
      <c r="T200">
        <v>2.2999999999999998</v>
      </c>
      <c r="U200" t="str">
        <f>Tabela4[[#This Row],[destino]]&amp;Tabela4[[#This Row],[Periodo]]&amp;Tabela4[[#This Row],[Safra]]</f>
        <v>NOVA MUTUM-MT_21Safra Secundaria</v>
      </c>
    </row>
    <row r="201" spans="1:21" x14ac:dyDescent="0.25">
      <c r="A201" t="s">
        <v>41</v>
      </c>
      <c r="B201" t="s">
        <v>77</v>
      </c>
      <c r="C201" t="s">
        <v>40</v>
      </c>
      <c r="D201">
        <v>-13.73663</v>
      </c>
      <c r="E201">
        <v>-56.052120000000002</v>
      </c>
      <c r="F201">
        <v>227815</v>
      </c>
      <c r="G201">
        <v>227.815</v>
      </c>
      <c r="H201">
        <v>644112</v>
      </c>
      <c r="I201" t="s">
        <v>5</v>
      </c>
      <c r="J201" t="s">
        <v>5</v>
      </c>
      <c r="K201">
        <v>10.425000000000001</v>
      </c>
      <c r="L201">
        <v>1</v>
      </c>
      <c r="M201" t="s">
        <v>125</v>
      </c>
      <c r="N201">
        <v>162715</v>
      </c>
      <c r="O201">
        <v>5000</v>
      </c>
      <c r="P201" t="str">
        <f>Tabela4[[#This Row],[Estado Origem]]&amp;Tabela4[[#This Row],[Estado Silo]]</f>
        <v>MTMT</v>
      </c>
      <c r="Q201" s="2">
        <v>1.17</v>
      </c>
      <c r="R201">
        <v>1100</v>
      </c>
      <c r="S201" s="4">
        <f>Tabela4[[#This Row],[ICMS]]*Tabela4[[#This Row],[Valor por ton.]]</f>
        <v>1287</v>
      </c>
      <c r="T201">
        <v>2.2999999999999998</v>
      </c>
      <c r="U201" t="str">
        <f>Tabela4[[#This Row],[destino]]&amp;Tabela4[[#This Row],[Periodo]]&amp;Tabela4[[#This Row],[Safra]]</f>
        <v>NOVA MUTUM-MT_21Safra Secundaria</v>
      </c>
    </row>
    <row r="202" spans="1:21" x14ac:dyDescent="0.25">
      <c r="A202" t="s">
        <v>38</v>
      </c>
      <c r="B202" t="s">
        <v>83</v>
      </c>
      <c r="C202" t="s">
        <v>38</v>
      </c>
      <c r="D202">
        <v>-12.556616</v>
      </c>
      <c r="E202">
        <v>-55.715366000000003</v>
      </c>
      <c r="F202">
        <v>3541</v>
      </c>
      <c r="G202">
        <v>3.5409999999999999</v>
      </c>
      <c r="H202">
        <v>687422.39999999991</v>
      </c>
      <c r="I202" t="s">
        <v>5</v>
      </c>
      <c r="J202" t="s">
        <v>5</v>
      </c>
      <c r="K202">
        <v>7.8049999999999997</v>
      </c>
      <c r="L202">
        <v>1</v>
      </c>
      <c r="M202" t="s">
        <v>110</v>
      </c>
      <c r="N202">
        <v>175488</v>
      </c>
      <c r="O202">
        <v>5000</v>
      </c>
      <c r="P202" t="str">
        <f>Tabela4[[#This Row],[Estado Origem]]&amp;Tabela4[[#This Row],[Estado Silo]]</f>
        <v>MTMT</v>
      </c>
      <c r="Q202" s="2">
        <v>1.17</v>
      </c>
      <c r="R202">
        <v>1100</v>
      </c>
      <c r="S202" s="4">
        <f>Tabela4[[#This Row],[ICMS]]*Tabela4[[#This Row],[Valor por ton.]]</f>
        <v>1287</v>
      </c>
      <c r="T202">
        <v>2.2999999999999998</v>
      </c>
      <c r="U202" t="str">
        <f>Tabela4[[#This Row],[destino]]&amp;Tabela4[[#This Row],[Periodo]]&amp;Tabela4[[#This Row],[Safra]]</f>
        <v>SORRISO-MT_21Safra Principal</v>
      </c>
    </row>
    <row r="203" spans="1:21" x14ac:dyDescent="0.25">
      <c r="A203" t="s">
        <v>39</v>
      </c>
      <c r="B203" t="s">
        <v>83</v>
      </c>
      <c r="C203" t="s">
        <v>38</v>
      </c>
      <c r="D203">
        <v>-12.556616</v>
      </c>
      <c r="E203">
        <v>-55.715366000000003</v>
      </c>
      <c r="F203">
        <v>84777</v>
      </c>
      <c r="G203">
        <v>84.777000000000001</v>
      </c>
      <c r="H203">
        <v>687422.39999999991</v>
      </c>
      <c r="I203" t="s">
        <v>5</v>
      </c>
      <c r="J203" t="s">
        <v>5</v>
      </c>
      <c r="K203">
        <v>7.8049999999999997</v>
      </c>
      <c r="L203">
        <v>1</v>
      </c>
      <c r="M203" t="s">
        <v>110</v>
      </c>
      <c r="N203">
        <v>175488</v>
      </c>
      <c r="O203">
        <v>5000</v>
      </c>
      <c r="P203" t="str">
        <f>Tabela4[[#This Row],[Estado Origem]]&amp;Tabela4[[#This Row],[Estado Silo]]</f>
        <v>MTMT</v>
      </c>
      <c r="Q203" s="2">
        <v>1.17</v>
      </c>
      <c r="R203">
        <v>1100</v>
      </c>
      <c r="S203" s="4">
        <f>Tabela4[[#This Row],[ICMS]]*Tabela4[[#This Row],[Valor por ton.]]</f>
        <v>1287</v>
      </c>
      <c r="T203">
        <v>2.2999999999999998</v>
      </c>
      <c r="U203" t="str">
        <f>Tabela4[[#This Row],[destino]]&amp;Tabela4[[#This Row],[Periodo]]&amp;Tabela4[[#This Row],[Safra]]</f>
        <v>SORRISO-MT_21Safra Principal</v>
      </c>
    </row>
    <row r="204" spans="1:21" x14ac:dyDescent="0.25">
      <c r="A204" t="s">
        <v>40</v>
      </c>
      <c r="B204" t="s">
        <v>83</v>
      </c>
      <c r="C204" t="s">
        <v>38</v>
      </c>
      <c r="D204">
        <v>-12.556616</v>
      </c>
      <c r="E204">
        <v>-55.715366000000003</v>
      </c>
      <c r="F204">
        <v>156039</v>
      </c>
      <c r="G204">
        <v>156.03900000000002</v>
      </c>
      <c r="H204">
        <v>687422.39999999991</v>
      </c>
      <c r="I204" t="s">
        <v>5</v>
      </c>
      <c r="J204" t="s">
        <v>5</v>
      </c>
      <c r="K204">
        <v>7.8049999999999997</v>
      </c>
      <c r="L204">
        <v>1</v>
      </c>
      <c r="M204" t="s">
        <v>110</v>
      </c>
      <c r="N204">
        <v>175488</v>
      </c>
      <c r="O204">
        <v>5000</v>
      </c>
      <c r="P204" t="str">
        <f>Tabela4[[#This Row],[Estado Origem]]&amp;Tabela4[[#This Row],[Estado Silo]]</f>
        <v>MTMT</v>
      </c>
      <c r="Q204" s="2">
        <v>1.17</v>
      </c>
      <c r="R204">
        <v>1100</v>
      </c>
      <c r="S204" s="4">
        <f>Tabela4[[#This Row],[ICMS]]*Tabela4[[#This Row],[Valor por ton.]]</f>
        <v>1287</v>
      </c>
      <c r="T204">
        <v>2.2999999999999998</v>
      </c>
      <c r="U204" t="str">
        <f>Tabela4[[#This Row],[destino]]&amp;Tabela4[[#This Row],[Periodo]]&amp;Tabela4[[#This Row],[Safra]]</f>
        <v>SORRISO-MT_21Safra Principal</v>
      </c>
    </row>
    <row r="205" spans="1:21" x14ac:dyDescent="0.25">
      <c r="A205" t="s">
        <v>41</v>
      </c>
      <c r="B205" t="s">
        <v>83</v>
      </c>
      <c r="C205" t="s">
        <v>38</v>
      </c>
      <c r="D205">
        <v>-12.556616</v>
      </c>
      <c r="E205">
        <v>-55.715366000000003</v>
      </c>
      <c r="F205">
        <v>372928</v>
      </c>
      <c r="G205">
        <v>372.928</v>
      </c>
      <c r="H205">
        <v>687422.39999999991</v>
      </c>
      <c r="I205" t="s">
        <v>5</v>
      </c>
      <c r="J205" t="s">
        <v>5</v>
      </c>
      <c r="K205">
        <v>7.8049999999999997</v>
      </c>
      <c r="L205">
        <v>1</v>
      </c>
      <c r="M205" t="s">
        <v>110</v>
      </c>
      <c r="N205">
        <v>175488</v>
      </c>
      <c r="O205">
        <v>5000</v>
      </c>
      <c r="P205" t="str">
        <f>Tabela4[[#This Row],[Estado Origem]]&amp;Tabela4[[#This Row],[Estado Silo]]</f>
        <v>MTMT</v>
      </c>
      <c r="Q205" s="2">
        <v>1.17</v>
      </c>
      <c r="R205">
        <v>1100</v>
      </c>
      <c r="S205" s="4">
        <f>Tabela4[[#This Row],[ICMS]]*Tabela4[[#This Row],[Valor por ton.]]</f>
        <v>1287</v>
      </c>
      <c r="T205">
        <v>2.2999999999999998</v>
      </c>
      <c r="U205" t="str">
        <f>Tabela4[[#This Row],[destino]]&amp;Tabela4[[#This Row],[Periodo]]&amp;Tabela4[[#This Row],[Safra]]</f>
        <v>SORRISO-MT_21Safra Principal</v>
      </c>
    </row>
    <row r="206" spans="1:21" x14ac:dyDescent="0.25">
      <c r="A206" t="s">
        <v>38</v>
      </c>
      <c r="B206" t="s">
        <v>83</v>
      </c>
      <c r="C206" t="s">
        <v>38</v>
      </c>
      <c r="D206">
        <v>-12.556616</v>
      </c>
      <c r="E206">
        <v>-55.715366000000003</v>
      </c>
      <c r="F206">
        <v>3541</v>
      </c>
      <c r="G206">
        <v>3.5409999999999999</v>
      </c>
      <c r="H206">
        <v>687422.39999999991</v>
      </c>
      <c r="I206" t="s">
        <v>5</v>
      </c>
      <c r="J206" t="s">
        <v>5</v>
      </c>
      <c r="K206">
        <v>7.8049999999999997</v>
      </c>
      <c r="L206">
        <v>1</v>
      </c>
      <c r="M206" t="s">
        <v>125</v>
      </c>
      <c r="N206">
        <v>175488</v>
      </c>
      <c r="O206">
        <v>5000</v>
      </c>
      <c r="P206" t="str">
        <f>Tabela4[[#This Row],[Estado Origem]]&amp;Tabela4[[#This Row],[Estado Silo]]</f>
        <v>MTMT</v>
      </c>
      <c r="Q206" s="2">
        <v>1.17</v>
      </c>
      <c r="R206">
        <v>1100</v>
      </c>
      <c r="S206" s="4">
        <f>Tabela4[[#This Row],[ICMS]]*Tabela4[[#This Row],[Valor por ton.]]</f>
        <v>1287</v>
      </c>
      <c r="T206">
        <v>2.2999999999999998</v>
      </c>
      <c r="U206" t="str">
        <f>Tabela4[[#This Row],[destino]]&amp;Tabela4[[#This Row],[Periodo]]&amp;Tabela4[[#This Row],[Safra]]</f>
        <v>SORRISO-MT_21Safra Secundaria</v>
      </c>
    </row>
    <row r="207" spans="1:21" x14ac:dyDescent="0.25">
      <c r="A207" t="s">
        <v>39</v>
      </c>
      <c r="B207" t="s">
        <v>83</v>
      </c>
      <c r="C207" t="s">
        <v>38</v>
      </c>
      <c r="D207">
        <v>-12.556616</v>
      </c>
      <c r="E207">
        <v>-55.715366000000003</v>
      </c>
      <c r="F207">
        <v>84777</v>
      </c>
      <c r="G207">
        <v>84.777000000000001</v>
      </c>
      <c r="H207">
        <v>687422.39999999991</v>
      </c>
      <c r="I207" t="s">
        <v>5</v>
      </c>
      <c r="J207" t="s">
        <v>5</v>
      </c>
      <c r="K207">
        <v>7.8049999999999997</v>
      </c>
      <c r="L207">
        <v>1</v>
      </c>
      <c r="M207" t="s">
        <v>125</v>
      </c>
      <c r="N207">
        <v>175488</v>
      </c>
      <c r="O207">
        <v>5000</v>
      </c>
      <c r="P207" t="str">
        <f>Tabela4[[#This Row],[Estado Origem]]&amp;Tabela4[[#This Row],[Estado Silo]]</f>
        <v>MTMT</v>
      </c>
      <c r="Q207" s="2">
        <v>1.17</v>
      </c>
      <c r="R207">
        <v>1100</v>
      </c>
      <c r="S207" s="4">
        <f>Tabela4[[#This Row],[ICMS]]*Tabela4[[#This Row],[Valor por ton.]]</f>
        <v>1287</v>
      </c>
      <c r="T207">
        <v>2.2999999999999998</v>
      </c>
      <c r="U207" t="str">
        <f>Tabela4[[#This Row],[destino]]&amp;Tabela4[[#This Row],[Periodo]]&amp;Tabela4[[#This Row],[Safra]]</f>
        <v>SORRISO-MT_21Safra Secundaria</v>
      </c>
    </row>
    <row r="208" spans="1:21" x14ac:dyDescent="0.25">
      <c r="A208" t="s">
        <v>40</v>
      </c>
      <c r="B208" t="s">
        <v>83</v>
      </c>
      <c r="C208" t="s">
        <v>38</v>
      </c>
      <c r="D208">
        <v>-12.556616</v>
      </c>
      <c r="E208">
        <v>-55.715366000000003</v>
      </c>
      <c r="F208">
        <v>156039</v>
      </c>
      <c r="G208">
        <v>156.03900000000002</v>
      </c>
      <c r="H208">
        <v>687422.39999999991</v>
      </c>
      <c r="I208" t="s">
        <v>5</v>
      </c>
      <c r="J208" t="s">
        <v>5</v>
      </c>
      <c r="K208">
        <v>7.8049999999999997</v>
      </c>
      <c r="L208">
        <v>1</v>
      </c>
      <c r="M208" t="s">
        <v>125</v>
      </c>
      <c r="N208">
        <v>175488</v>
      </c>
      <c r="O208">
        <v>5000</v>
      </c>
      <c r="P208" t="str">
        <f>Tabela4[[#This Row],[Estado Origem]]&amp;Tabela4[[#This Row],[Estado Silo]]</f>
        <v>MTMT</v>
      </c>
      <c r="Q208" s="2">
        <v>1.17</v>
      </c>
      <c r="R208">
        <v>1100</v>
      </c>
      <c r="S208" s="4">
        <f>Tabela4[[#This Row],[ICMS]]*Tabela4[[#This Row],[Valor por ton.]]</f>
        <v>1287</v>
      </c>
      <c r="T208">
        <v>2.2999999999999998</v>
      </c>
      <c r="U208" t="str">
        <f>Tabela4[[#This Row],[destino]]&amp;Tabela4[[#This Row],[Periodo]]&amp;Tabela4[[#This Row],[Safra]]</f>
        <v>SORRISO-MT_21Safra Secundaria</v>
      </c>
    </row>
    <row r="209" spans="1:21" x14ac:dyDescent="0.25">
      <c r="A209" t="s">
        <v>41</v>
      </c>
      <c r="B209" t="s">
        <v>83</v>
      </c>
      <c r="C209" t="s">
        <v>38</v>
      </c>
      <c r="D209">
        <v>-12.556616</v>
      </c>
      <c r="E209">
        <v>-55.715366000000003</v>
      </c>
      <c r="F209">
        <v>372928</v>
      </c>
      <c r="G209">
        <v>372.928</v>
      </c>
      <c r="H209">
        <v>687422.39999999991</v>
      </c>
      <c r="I209" t="s">
        <v>5</v>
      </c>
      <c r="J209" t="s">
        <v>5</v>
      </c>
      <c r="K209">
        <v>7.8049999999999997</v>
      </c>
      <c r="L209">
        <v>1</v>
      </c>
      <c r="M209" t="s">
        <v>125</v>
      </c>
      <c r="N209">
        <v>175488</v>
      </c>
      <c r="O209">
        <v>5000</v>
      </c>
      <c r="P209" t="str">
        <f>Tabela4[[#This Row],[Estado Origem]]&amp;Tabela4[[#This Row],[Estado Silo]]</f>
        <v>MTMT</v>
      </c>
      <c r="Q209" s="2">
        <v>1.17</v>
      </c>
      <c r="R209">
        <v>1100</v>
      </c>
      <c r="S209" s="4">
        <f>Tabela4[[#This Row],[ICMS]]*Tabela4[[#This Row],[Valor por ton.]]</f>
        <v>1287</v>
      </c>
      <c r="T209">
        <v>2.2999999999999998</v>
      </c>
      <c r="U209" t="str">
        <f>Tabela4[[#This Row],[destino]]&amp;Tabela4[[#This Row],[Periodo]]&amp;Tabela4[[#This Row],[Safra]]</f>
        <v>SORRISO-MT_21Safra Secundaria</v>
      </c>
    </row>
    <row r="210" spans="1:21" x14ac:dyDescent="0.25">
      <c r="A210" t="s">
        <v>38</v>
      </c>
      <c r="B210" t="s">
        <v>73</v>
      </c>
      <c r="C210" t="s">
        <v>41</v>
      </c>
      <c r="D210">
        <v>-14.317221999999999</v>
      </c>
      <c r="E210">
        <v>-57.956111</v>
      </c>
      <c r="F210">
        <v>415335</v>
      </c>
      <c r="G210">
        <v>415.33500000000004</v>
      </c>
      <c r="H210">
        <v>861616</v>
      </c>
      <c r="I210" t="s">
        <v>5</v>
      </c>
      <c r="J210" t="s">
        <v>5</v>
      </c>
      <c r="K210">
        <v>9.8949999999999996</v>
      </c>
      <c r="L210">
        <v>1</v>
      </c>
      <c r="M210" t="s">
        <v>110</v>
      </c>
      <c r="N210">
        <v>380968</v>
      </c>
      <c r="O210">
        <v>5000</v>
      </c>
      <c r="P210" t="str">
        <f>Tabela4[[#This Row],[Estado Origem]]&amp;Tabela4[[#This Row],[Estado Silo]]</f>
        <v>MTMT</v>
      </c>
      <c r="Q210" s="2">
        <v>1.17</v>
      </c>
      <c r="R210">
        <v>1100</v>
      </c>
      <c r="S210" s="4">
        <f>Tabela4[[#This Row],[ICMS]]*Tabela4[[#This Row],[Valor por ton.]]</f>
        <v>1287</v>
      </c>
      <c r="T210">
        <v>2.2999999999999998</v>
      </c>
      <c r="U210" t="str">
        <f>Tabela4[[#This Row],[destino]]&amp;Tabela4[[#This Row],[Periodo]]&amp;Tabela4[[#This Row],[Safra]]</f>
        <v>CAMPO NOVO DO PARECIS-MT_11Safra Principal</v>
      </c>
    </row>
    <row r="211" spans="1:21" x14ac:dyDescent="0.25">
      <c r="A211" t="s">
        <v>39</v>
      </c>
      <c r="B211" t="s">
        <v>73</v>
      </c>
      <c r="C211" t="s">
        <v>41</v>
      </c>
      <c r="D211">
        <v>-14.317221999999999</v>
      </c>
      <c r="E211">
        <v>-57.956111</v>
      </c>
      <c r="F211">
        <v>445593</v>
      </c>
      <c r="G211">
        <v>445.59300000000002</v>
      </c>
      <c r="H211">
        <v>861616</v>
      </c>
      <c r="I211" t="s">
        <v>5</v>
      </c>
      <c r="J211" t="s">
        <v>5</v>
      </c>
      <c r="K211">
        <v>9.8949999999999996</v>
      </c>
      <c r="L211">
        <v>1</v>
      </c>
      <c r="M211" t="s">
        <v>110</v>
      </c>
      <c r="N211">
        <v>380968</v>
      </c>
      <c r="O211">
        <v>5000</v>
      </c>
      <c r="P211" t="str">
        <f>Tabela4[[#This Row],[Estado Origem]]&amp;Tabela4[[#This Row],[Estado Silo]]</f>
        <v>MTMT</v>
      </c>
      <c r="Q211" s="2">
        <v>1.17</v>
      </c>
      <c r="R211">
        <v>1100</v>
      </c>
      <c r="S211" s="4">
        <f>Tabela4[[#This Row],[ICMS]]*Tabela4[[#This Row],[Valor por ton.]]</f>
        <v>1287</v>
      </c>
      <c r="T211">
        <v>2.2999999999999998</v>
      </c>
      <c r="U211" t="str">
        <f>Tabela4[[#This Row],[destino]]&amp;Tabela4[[#This Row],[Periodo]]&amp;Tabela4[[#This Row],[Safra]]</f>
        <v>CAMPO NOVO DO PARECIS-MT_11Safra Principal</v>
      </c>
    </row>
    <row r="212" spans="1:21" x14ac:dyDescent="0.25">
      <c r="A212" t="s">
        <v>40</v>
      </c>
      <c r="B212" t="s">
        <v>73</v>
      </c>
      <c r="C212" t="s">
        <v>41</v>
      </c>
      <c r="D212">
        <v>-14.317221999999999</v>
      </c>
      <c r="E212">
        <v>-57.956111</v>
      </c>
      <c r="F212">
        <v>256533</v>
      </c>
      <c r="G212">
        <v>256.53300000000002</v>
      </c>
      <c r="H212">
        <v>861616</v>
      </c>
      <c r="I212" t="s">
        <v>5</v>
      </c>
      <c r="J212" t="s">
        <v>5</v>
      </c>
      <c r="K212">
        <v>9.8949999999999996</v>
      </c>
      <c r="L212">
        <v>1</v>
      </c>
      <c r="M212" t="s">
        <v>110</v>
      </c>
      <c r="N212">
        <v>380968</v>
      </c>
      <c r="O212">
        <v>5000</v>
      </c>
      <c r="P212" t="str">
        <f>Tabela4[[#This Row],[Estado Origem]]&amp;Tabela4[[#This Row],[Estado Silo]]</f>
        <v>MTMT</v>
      </c>
      <c r="Q212" s="2">
        <v>1.17</v>
      </c>
      <c r="R212">
        <v>1100</v>
      </c>
      <c r="S212" s="4">
        <f>Tabela4[[#This Row],[ICMS]]*Tabela4[[#This Row],[Valor por ton.]]</f>
        <v>1287</v>
      </c>
      <c r="T212">
        <v>2.2999999999999998</v>
      </c>
      <c r="U212" t="str">
        <f>Tabela4[[#This Row],[destino]]&amp;Tabela4[[#This Row],[Periodo]]&amp;Tabela4[[#This Row],[Safra]]</f>
        <v>CAMPO NOVO DO PARECIS-MT_11Safra Principal</v>
      </c>
    </row>
    <row r="213" spans="1:21" x14ac:dyDescent="0.25">
      <c r="A213" t="s">
        <v>41</v>
      </c>
      <c r="B213" t="s">
        <v>73</v>
      </c>
      <c r="C213" t="s">
        <v>41</v>
      </c>
      <c r="D213">
        <v>-14.317221999999999</v>
      </c>
      <c r="E213">
        <v>-57.956111</v>
      </c>
      <c r="F213">
        <v>78993</v>
      </c>
      <c r="G213">
        <v>78.992999999999995</v>
      </c>
      <c r="H213">
        <v>861616</v>
      </c>
      <c r="I213" t="s">
        <v>5</v>
      </c>
      <c r="J213" t="s">
        <v>5</v>
      </c>
      <c r="K213">
        <v>9.8949999999999996</v>
      </c>
      <c r="L213">
        <v>1</v>
      </c>
      <c r="M213" t="s">
        <v>110</v>
      </c>
      <c r="N213">
        <v>380968</v>
      </c>
      <c r="O213">
        <v>5000</v>
      </c>
      <c r="P213" t="str">
        <f>Tabela4[[#This Row],[Estado Origem]]&amp;Tabela4[[#This Row],[Estado Silo]]</f>
        <v>MTMT</v>
      </c>
      <c r="Q213" s="2">
        <v>1.17</v>
      </c>
      <c r="R213">
        <v>1100</v>
      </c>
      <c r="S213" s="4">
        <f>Tabela4[[#This Row],[ICMS]]*Tabela4[[#This Row],[Valor por ton.]]</f>
        <v>1287</v>
      </c>
      <c r="T213">
        <v>2.2999999999999998</v>
      </c>
      <c r="U213" t="str">
        <f>Tabela4[[#This Row],[destino]]&amp;Tabela4[[#This Row],[Periodo]]&amp;Tabela4[[#This Row],[Safra]]</f>
        <v>CAMPO NOVO DO PARECIS-MT_11Safra Principal</v>
      </c>
    </row>
    <row r="214" spans="1:21" x14ac:dyDescent="0.25">
      <c r="A214" t="s">
        <v>38</v>
      </c>
      <c r="B214" t="s">
        <v>73</v>
      </c>
      <c r="C214" t="s">
        <v>41</v>
      </c>
      <c r="D214">
        <v>-14.317221999999999</v>
      </c>
      <c r="E214">
        <v>-57.956111</v>
      </c>
      <c r="F214">
        <v>415335</v>
      </c>
      <c r="G214">
        <v>415.33500000000004</v>
      </c>
      <c r="H214">
        <v>861616</v>
      </c>
      <c r="I214" t="s">
        <v>5</v>
      </c>
      <c r="J214" t="s">
        <v>5</v>
      </c>
      <c r="K214">
        <v>9.8949999999999996</v>
      </c>
      <c r="L214">
        <v>1</v>
      </c>
      <c r="M214" t="s">
        <v>125</v>
      </c>
      <c r="N214">
        <v>380968</v>
      </c>
      <c r="O214">
        <v>5000</v>
      </c>
      <c r="P214" t="str">
        <f>Tabela4[[#This Row],[Estado Origem]]&amp;Tabela4[[#This Row],[Estado Silo]]</f>
        <v>MTMT</v>
      </c>
      <c r="Q214" s="2">
        <v>1.17</v>
      </c>
      <c r="R214">
        <v>1100</v>
      </c>
      <c r="S214" s="4">
        <f>Tabela4[[#This Row],[ICMS]]*Tabela4[[#This Row],[Valor por ton.]]</f>
        <v>1287</v>
      </c>
      <c r="T214">
        <v>2.2999999999999998</v>
      </c>
      <c r="U214" t="str">
        <f>Tabela4[[#This Row],[destino]]&amp;Tabela4[[#This Row],[Periodo]]&amp;Tabela4[[#This Row],[Safra]]</f>
        <v>CAMPO NOVO DO PARECIS-MT_11Safra Secundaria</v>
      </c>
    </row>
    <row r="215" spans="1:21" x14ac:dyDescent="0.25">
      <c r="A215" t="s">
        <v>39</v>
      </c>
      <c r="B215" t="s">
        <v>73</v>
      </c>
      <c r="C215" t="s">
        <v>41</v>
      </c>
      <c r="D215">
        <v>-14.317221999999999</v>
      </c>
      <c r="E215">
        <v>-57.956111</v>
      </c>
      <c r="F215">
        <v>445593</v>
      </c>
      <c r="G215">
        <v>445.59300000000002</v>
      </c>
      <c r="H215">
        <v>861616</v>
      </c>
      <c r="I215" t="s">
        <v>5</v>
      </c>
      <c r="J215" t="s">
        <v>5</v>
      </c>
      <c r="K215">
        <v>9.8949999999999996</v>
      </c>
      <c r="L215">
        <v>1</v>
      </c>
      <c r="M215" t="s">
        <v>125</v>
      </c>
      <c r="N215">
        <v>380968</v>
      </c>
      <c r="O215">
        <v>5000</v>
      </c>
      <c r="P215" t="str">
        <f>Tabela4[[#This Row],[Estado Origem]]&amp;Tabela4[[#This Row],[Estado Silo]]</f>
        <v>MTMT</v>
      </c>
      <c r="Q215" s="2">
        <v>1.17</v>
      </c>
      <c r="R215">
        <v>1100</v>
      </c>
      <c r="S215" s="4">
        <f>Tabela4[[#This Row],[ICMS]]*Tabela4[[#This Row],[Valor por ton.]]</f>
        <v>1287</v>
      </c>
      <c r="T215">
        <v>2.2999999999999998</v>
      </c>
      <c r="U215" t="str">
        <f>Tabela4[[#This Row],[destino]]&amp;Tabela4[[#This Row],[Periodo]]&amp;Tabela4[[#This Row],[Safra]]</f>
        <v>CAMPO NOVO DO PARECIS-MT_11Safra Secundaria</v>
      </c>
    </row>
    <row r="216" spans="1:21" x14ac:dyDescent="0.25">
      <c r="A216" t="s">
        <v>40</v>
      </c>
      <c r="B216" t="s">
        <v>73</v>
      </c>
      <c r="C216" t="s">
        <v>41</v>
      </c>
      <c r="D216">
        <v>-14.317221999999999</v>
      </c>
      <c r="E216">
        <v>-57.956111</v>
      </c>
      <c r="F216">
        <v>256533</v>
      </c>
      <c r="G216">
        <v>256.53300000000002</v>
      </c>
      <c r="H216">
        <v>861616</v>
      </c>
      <c r="I216" t="s">
        <v>5</v>
      </c>
      <c r="J216" t="s">
        <v>5</v>
      </c>
      <c r="K216">
        <v>9.8949999999999996</v>
      </c>
      <c r="L216">
        <v>1</v>
      </c>
      <c r="M216" t="s">
        <v>125</v>
      </c>
      <c r="N216">
        <v>380968</v>
      </c>
      <c r="O216">
        <v>5000</v>
      </c>
      <c r="P216" t="str">
        <f>Tabela4[[#This Row],[Estado Origem]]&amp;Tabela4[[#This Row],[Estado Silo]]</f>
        <v>MTMT</v>
      </c>
      <c r="Q216" s="2">
        <v>1.17</v>
      </c>
      <c r="R216">
        <v>1100</v>
      </c>
      <c r="S216" s="4">
        <f>Tabela4[[#This Row],[ICMS]]*Tabela4[[#This Row],[Valor por ton.]]</f>
        <v>1287</v>
      </c>
      <c r="T216">
        <v>2.2999999999999998</v>
      </c>
      <c r="U216" t="str">
        <f>Tabela4[[#This Row],[destino]]&amp;Tabela4[[#This Row],[Periodo]]&amp;Tabela4[[#This Row],[Safra]]</f>
        <v>CAMPO NOVO DO PARECIS-MT_11Safra Secundaria</v>
      </c>
    </row>
    <row r="217" spans="1:21" x14ac:dyDescent="0.25">
      <c r="A217" t="s">
        <v>41</v>
      </c>
      <c r="B217" t="s">
        <v>73</v>
      </c>
      <c r="C217" t="s">
        <v>41</v>
      </c>
      <c r="D217">
        <v>-14.317221999999999</v>
      </c>
      <c r="E217">
        <v>-57.956111</v>
      </c>
      <c r="F217">
        <v>78993</v>
      </c>
      <c r="G217">
        <v>78.992999999999995</v>
      </c>
      <c r="H217">
        <v>861616</v>
      </c>
      <c r="I217" t="s">
        <v>5</v>
      </c>
      <c r="J217" t="s">
        <v>5</v>
      </c>
      <c r="K217">
        <v>9.8949999999999996</v>
      </c>
      <c r="L217">
        <v>1</v>
      </c>
      <c r="M217" t="s">
        <v>125</v>
      </c>
      <c r="N217">
        <v>380968</v>
      </c>
      <c r="O217">
        <v>5000</v>
      </c>
      <c r="P217" t="str">
        <f>Tabela4[[#This Row],[Estado Origem]]&amp;Tabela4[[#This Row],[Estado Silo]]</f>
        <v>MTMT</v>
      </c>
      <c r="Q217" s="2">
        <v>1.17</v>
      </c>
      <c r="R217">
        <v>1100</v>
      </c>
      <c r="S217" s="4">
        <f>Tabela4[[#This Row],[ICMS]]*Tabela4[[#This Row],[Valor por ton.]]</f>
        <v>1287</v>
      </c>
      <c r="T217">
        <v>2.2999999999999998</v>
      </c>
      <c r="U217" t="str">
        <f>Tabela4[[#This Row],[destino]]&amp;Tabela4[[#This Row],[Periodo]]&amp;Tabela4[[#This Row],[Safra]]</f>
        <v>CAMPO NOVO DO PARECIS-MT_11Safra Secundaria</v>
      </c>
    </row>
    <row r="218" spans="1:21" x14ac:dyDescent="0.25">
      <c r="A218" t="s">
        <v>38</v>
      </c>
      <c r="B218" t="s">
        <v>82</v>
      </c>
      <c r="C218" t="s">
        <v>38</v>
      </c>
      <c r="D218">
        <v>-12.32408</v>
      </c>
      <c r="E218">
        <v>-55.583390000000001</v>
      </c>
      <c r="F218">
        <v>31200</v>
      </c>
      <c r="G218">
        <v>31.2</v>
      </c>
      <c r="H218">
        <v>1112384</v>
      </c>
      <c r="I218" t="s">
        <v>5</v>
      </c>
      <c r="J218" t="s">
        <v>5</v>
      </c>
      <c r="K218">
        <v>8.86</v>
      </c>
      <c r="L218">
        <v>1</v>
      </c>
      <c r="M218" t="s">
        <v>110</v>
      </c>
      <c r="N218">
        <v>170399</v>
      </c>
      <c r="O218">
        <v>5000</v>
      </c>
      <c r="P218" t="str">
        <f>Tabela4[[#This Row],[Estado Origem]]&amp;Tabela4[[#This Row],[Estado Silo]]</f>
        <v>MTMT</v>
      </c>
      <c r="Q218" s="2">
        <v>1.17</v>
      </c>
      <c r="R218">
        <v>1100</v>
      </c>
      <c r="S218" s="4">
        <f>Tabela4[[#This Row],[ICMS]]*Tabela4[[#This Row],[Valor por ton.]]</f>
        <v>1287</v>
      </c>
      <c r="T218">
        <v>2.2999999999999998</v>
      </c>
      <c r="U218" t="str">
        <f>Tabela4[[#This Row],[destino]]&amp;Tabela4[[#This Row],[Periodo]]&amp;Tabela4[[#This Row],[Safra]]</f>
        <v>SORRISO-MT_11Safra Principal</v>
      </c>
    </row>
    <row r="219" spans="1:21" x14ac:dyDescent="0.25">
      <c r="A219" t="s">
        <v>39</v>
      </c>
      <c r="B219" t="s">
        <v>82</v>
      </c>
      <c r="C219" t="s">
        <v>38</v>
      </c>
      <c r="D219">
        <v>-12.32408</v>
      </c>
      <c r="E219">
        <v>-55.583390000000001</v>
      </c>
      <c r="F219">
        <v>114484</v>
      </c>
      <c r="G219">
        <v>114.48400000000001</v>
      </c>
      <c r="H219">
        <v>1112384</v>
      </c>
      <c r="I219" t="s">
        <v>5</v>
      </c>
      <c r="J219" t="s">
        <v>5</v>
      </c>
      <c r="K219">
        <v>8.86</v>
      </c>
      <c r="L219">
        <v>1</v>
      </c>
      <c r="M219" t="s">
        <v>110</v>
      </c>
      <c r="N219">
        <v>170399</v>
      </c>
      <c r="O219">
        <v>5000</v>
      </c>
      <c r="P219" t="str">
        <f>Tabela4[[#This Row],[Estado Origem]]&amp;Tabela4[[#This Row],[Estado Silo]]</f>
        <v>MTMT</v>
      </c>
      <c r="Q219" s="2">
        <v>1.17</v>
      </c>
      <c r="R219">
        <v>1100</v>
      </c>
      <c r="S219" s="4">
        <f>Tabela4[[#This Row],[ICMS]]*Tabela4[[#This Row],[Valor por ton.]]</f>
        <v>1287</v>
      </c>
      <c r="T219">
        <v>2.2999999999999998</v>
      </c>
      <c r="U219" t="str">
        <f>Tabela4[[#This Row],[destino]]&amp;Tabela4[[#This Row],[Periodo]]&amp;Tabela4[[#This Row],[Safra]]</f>
        <v>SORRISO-MT_11Safra Principal</v>
      </c>
    </row>
    <row r="220" spans="1:21" x14ac:dyDescent="0.25">
      <c r="A220" t="s">
        <v>40</v>
      </c>
      <c r="B220" t="s">
        <v>82</v>
      </c>
      <c r="C220" t="s">
        <v>38</v>
      </c>
      <c r="D220">
        <v>-12.32408</v>
      </c>
      <c r="E220">
        <v>-55.583390000000001</v>
      </c>
      <c r="F220">
        <v>185738</v>
      </c>
      <c r="G220">
        <v>185.738</v>
      </c>
      <c r="H220">
        <v>1112384</v>
      </c>
      <c r="I220" t="s">
        <v>5</v>
      </c>
      <c r="J220" t="s">
        <v>5</v>
      </c>
      <c r="K220">
        <v>8.86</v>
      </c>
      <c r="L220">
        <v>1</v>
      </c>
      <c r="M220" t="s">
        <v>110</v>
      </c>
      <c r="N220">
        <v>170399</v>
      </c>
      <c r="O220">
        <v>5000</v>
      </c>
      <c r="P220" t="str">
        <f>Tabela4[[#This Row],[Estado Origem]]&amp;Tabela4[[#This Row],[Estado Silo]]</f>
        <v>MTMT</v>
      </c>
      <c r="Q220" s="2">
        <v>1.17</v>
      </c>
      <c r="R220">
        <v>1100</v>
      </c>
      <c r="S220" s="4">
        <f>Tabela4[[#This Row],[ICMS]]*Tabela4[[#This Row],[Valor por ton.]]</f>
        <v>1287</v>
      </c>
      <c r="T220">
        <v>2.2999999999999998</v>
      </c>
      <c r="U220" t="str">
        <f>Tabela4[[#This Row],[destino]]&amp;Tabela4[[#This Row],[Periodo]]&amp;Tabela4[[#This Row],[Safra]]</f>
        <v>SORRISO-MT_11Safra Principal</v>
      </c>
    </row>
    <row r="221" spans="1:21" x14ac:dyDescent="0.25">
      <c r="A221" t="s">
        <v>41</v>
      </c>
      <c r="B221" t="s">
        <v>82</v>
      </c>
      <c r="C221" t="s">
        <v>38</v>
      </c>
      <c r="D221">
        <v>-12.32408</v>
      </c>
      <c r="E221">
        <v>-55.583390000000001</v>
      </c>
      <c r="F221">
        <v>402627</v>
      </c>
      <c r="G221">
        <v>402.62700000000001</v>
      </c>
      <c r="H221">
        <v>1112384</v>
      </c>
      <c r="I221" t="s">
        <v>5</v>
      </c>
      <c r="J221" t="s">
        <v>5</v>
      </c>
      <c r="K221">
        <v>8.86</v>
      </c>
      <c r="L221">
        <v>1</v>
      </c>
      <c r="M221" t="s">
        <v>110</v>
      </c>
      <c r="N221">
        <v>170399</v>
      </c>
      <c r="O221">
        <v>5000</v>
      </c>
      <c r="P221" t="str">
        <f>Tabela4[[#This Row],[Estado Origem]]&amp;Tabela4[[#This Row],[Estado Silo]]</f>
        <v>MTMT</v>
      </c>
      <c r="Q221" s="2">
        <v>1.17</v>
      </c>
      <c r="R221">
        <v>1100</v>
      </c>
      <c r="S221" s="4">
        <f>Tabela4[[#This Row],[ICMS]]*Tabela4[[#This Row],[Valor por ton.]]</f>
        <v>1287</v>
      </c>
      <c r="T221">
        <v>2.2999999999999998</v>
      </c>
      <c r="U221" t="str">
        <f>Tabela4[[#This Row],[destino]]&amp;Tabela4[[#This Row],[Periodo]]&amp;Tabela4[[#This Row],[Safra]]</f>
        <v>SORRISO-MT_11Safra Principal</v>
      </c>
    </row>
    <row r="222" spans="1:21" x14ac:dyDescent="0.25">
      <c r="A222" t="s">
        <v>38</v>
      </c>
      <c r="B222" t="s">
        <v>82</v>
      </c>
      <c r="C222" t="s">
        <v>38</v>
      </c>
      <c r="D222">
        <v>-12.32408</v>
      </c>
      <c r="E222">
        <v>-55.583390000000001</v>
      </c>
      <c r="F222">
        <v>31200</v>
      </c>
      <c r="G222">
        <v>31.2</v>
      </c>
      <c r="H222">
        <v>1112384</v>
      </c>
      <c r="I222" t="s">
        <v>5</v>
      </c>
      <c r="J222" t="s">
        <v>5</v>
      </c>
      <c r="K222">
        <v>8.86</v>
      </c>
      <c r="L222">
        <v>1</v>
      </c>
      <c r="M222" t="s">
        <v>125</v>
      </c>
      <c r="N222">
        <v>170399</v>
      </c>
      <c r="O222">
        <v>5000</v>
      </c>
      <c r="P222" t="str">
        <f>Tabela4[[#This Row],[Estado Origem]]&amp;Tabela4[[#This Row],[Estado Silo]]</f>
        <v>MTMT</v>
      </c>
      <c r="Q222" s="2">
        <v>1.17</v>
      </c>
      <c r="R222">
        <v>1100</v>
      </c>
      <c r="S222" s="4">
        <f>Tabela4[[#This Row],[ICMS]]*Tabela4[[#This Row],[Valor por ton.]]</f>
        <v>1287</v>
      </c>
      <c r="T222">
        <v>2.2999999999999998</v>
      </c>
      <c r="U222" t="str">
        <f>Tabela4[[#This Row],[destino]]&amp;Tabela4[[#This Row],[Periodo]]&amp;Tabela4[[#This Row],[Safra]]</f>
        <v>SORRISO-MT_11Safra Secundaria</v>
      </c>
    </row>
    <row r="223" spans="1:21" x14ac:dyDescent="0.25">
      <c r="A223" t="s">
        <v>39</v>
      </c>
      <c r="B223" t="s">
        <v>82</v>
      </c>
      <c r="C223" t="s">
        <v>38</v>
      </c>
      <c r="D223">
        <v>-12.32408</v>
      </c>
      <c r="E223">
        <v>-55.583390000000001</v>
      </c>
      <c r="F223">
        <v>114484</v>
      </c>
      <c r="G223">
        <v>114.48400000000001</v>
      </c>
      <c r="H223">
        <v>1112384</v>
      </c>
      <c r="I223" t="s">
        <v>5</v>
      </c>
      <c r="J223" t="s">
        <v>5</v>
      </c>
      <c r="K223">
        <v>8.86</v>
      </c>
      <c r="L223">
        <v>1</v>
      </c>
      <c r="M223" t="s">
        <v>125</v>
      </c>
      <c r="N223">
        <v>170399</v>
      </c>
      <c r="O223">
        <v>5000</v>
      </c>
      <c r="P223" t="str">
        <f>Tabela4[[#This Row],[Estado Origem]]&amp;Tabela4[[#This Row],[Estado Silo]]</f>
        <v>MTMT</v>
      </c>
      <c r="Q223" s="2">
        <v>1.17</v>
      </c>
      <c r="R223">
        <v>1100</v>
      </c>
      <c r="S223" s="4">
        <f>Tabela4[[#This Row],[ICMS]]*Tabela4[[#This Row],[Valor por ton.]]</f>
        <v>1287</v>
      </c>
      <c r="T223">
        <v>2.2999999999999998</v>
      </c>
      <c r="U223" t="str">
        <f>Tabela4[[#This Row],[destino]]&amp;Tabela4[[#This Row],[Periodo]]&amp;Tabela4[[#This Row],[Safra]]</f>
        <v>SORRISO-MT_11Safra Secundaria</v>
      </c>
    </row>
    <row r="224" spans="1:21" x14ac:dyDescent="0.25">
      <c r="A224" t="s">
        <v>40</v>
      </c>
      <c r="B224" t="s">
        <v>82</v>
      </c>
      <c r="C224" t="s">
        <v>38</v>
      </c>
      <c r="D224">
        <v>-12.32408</v>
      </c>
      <c r="E224">
        <v>-55.583390000000001</v>
      </c>
      <c r="F224">
        <v>185738</v>
      </c>
      <c r="G224">
        <v>185.738</v>
      </c>
      <c r="H224">
        <v>1112384</v>
      </c>
      <c r="I224" t="s">
        <v>5</v>
      </c>
      <c r="J224" t="s">
        <v>5</v>
      </c>
      <c r="K224">
        <v>8.86</v>
      </c>
      <c r="L224">
        <v>1</v>
      </c>
      <c r="M224" t="s">
        <v>125</v>
      </c>
      <c r="N224">
        <v>170399</v>
      </c>
      <c r="O224">
        <v>5000</v>
      </c>
      <c r="P224" t="str">
        <f>Tabela4[[#This Row],[Estado Origem]]&amp;Tabela4[[#This Row],[Estado Silo]]</f>
        <v>MTMT</v>
      </c>
      <c r="Q224" s="2">
        <v>1.17</v>
      </c>
      <c r="R224">
        <v>1100</v>
      </c>
      <c r="S224" s="4">
        <f>Tabela4[[#This Row],[ICMS]]*Tabela4[[#This Row],[Valor por ton.]]</f>
        <v>1287</v>
      </c>
      <c r="T224">
        <v>2.2999999999999998</v>
      </c>
      <c r="U224" t="str">
        <f>Tabela4[[#This Row],[destino]]&amp;Tabela4[[#This Row],[Periodo]]&amp;Tabela4[[#This Row],[Safra]]</f>
        <v>SORRISO-MT_11Safra Secundaria</v>
      </c>
    </row>
    <row r="225" spans="1:21" x14ac:dyDescent="0.25">
      <c r="A225" t="s">
        <v>41</v>
      </c>
      <c r="B225" t="s">
        <v>82</v>
      </c>
      <c r="C225" t="s">
        <v>38</v>
      </c>
      <c r="D225">
        <v>-12.32408</v>
      </c>
      <c r="E225">
        <v>-55.583390000000001</v>
      </c>
      <c r="F225">
        <v>402627</v>
      </c>
      <c r="G225">
        <v>402.62700000000001</v>
      </c>
      <c r="H225">
        <v>1112384</v>
      </c>
      <c r="I225" t="s">
        <v>5</v>
      </c>
      <c r="J225" t="s">
        <v>5</v>
      </c>
      <c r="K225">
        <v>8.86</v>
      </c>
      <c r="L225">
        <v>1</v>
      </c>
      <c r="M225" t="s">
        <v>125</v>
      </c>
      <c r="N225">
        <v>170399</v>
      </c>
      <c r="O225">
        <v>5000</v>
      </c>
      <c r="P225" t="str">
        <f>Tabela4[[#This Row],[Estado Origem]]&amp;Tabela4[[#This Row],[Estado Silo]]</f>
        <v>MTMT</v>
      </c>
      <c r="Q225" s="2">
        <v>1.17</v>
      </c>
      <c r="R225">
        <v>1100</v>
      </c>
      <c r="S225" s="4">
        <f>Tabela4[[#This Row],[ICMS]]*Tabela4[[#This Row],[Valor por ton.]]</f>
        <v>1287</v>
      </c>
      <c r="T225">
        <v>2.2999999999999998</v>
      </c>
      <c r="U225" t="str">
        <f>Tabela4[[#This Row],[destino]]&amp;Tabela4[[#This Row],[Periodo]]&amp;Tabela4[[#This Row],[Safra]]</f>
        <v>SORRISO-MT_11Safra Secundaria</v>
      </c>
    </row>
    <row r="226" spans="1:21" x14ac:dyDescent="0.25">
      <c r="A226" t="s">
        <v>38</v>
      </c>
      <c r="B226" t="s">
        <v>76</v>
      </c>
      <c r="C226" t="s">
        <v>40</v>
      </c>
      <c r="D226">
        <v>-13.77923</v>
      </c>
      <c r="E226">
        <v>-56.053100000000001</v>
      </c>
      <c r="F226">
        <v>155992</v>
      </c>
      <c r="G226">
        <v>155.99199999999999</v>
      </c>
      <c r="H226">
        <v>1165192</v>
      </c>
      <c r="I226" t="s">
        <v>5</v>
      </c>
      <c r="J226" t="s">
        <v>5</v>
      </c>
      <c r="K226">
        <v>7.6749999999999998</v>
      </c>
      <c r="L226">
        <v>1</v>
      </c>
      <c r="M226" t="s">
        <v>110</v>
      </c>
      <c r="N226">
        <v>369292</v>
      </c>
      <c r="O226">
        <v>5000</v>
      </c>
      <c r="P226" t="str">
        <f>Tabela4[[#This Row],[Estado Origem]]&amp;Tabela4[[#This Row],[Estado Silo]]</f>
        <v>MTMT</v>
      </c>
      <c r="Q226" s="2">
        <v>1.17</v>
      </c>
      <c r="R226">
        <v>1100</v>
      </c>
      <c r="S226" s="4">
        <f>Tabela4[[#This Row],[ICMS]]*Tabela4[[#This Row],[Valor por ton.]]</f>
        <v>1287</v>
      </c>
      <c r="T226">
        <v>2.2999999999999998</v>
      </c>
      <c r="U226" t="str">
        <f>Tabela4[[#This Row],[destino]]&amp;Tabela4[[#This Row],[Periodo]]&amp;Tabela4[[#This Row],[Safra]]</f>
        <v>NOVA MUTUM-MT_11Safra Principal</v>
      </c>
    </row>
    <row r="227" spans="1:21" x14ac:dyDescent="0.25">
      <c r="A227" t="s">
        <v>39</v>
      </c>
      <c r="B227" t="s">
        <v>76</v>
      </c>
      <c r="C227" t="s">
        <v>40</v>
      </c>
      <c r="D227">
        <v>-13.77923</v>
      </c>
      <c r="E227">
        <v>-56.053100000000001</v>
      </c>
      <c r="F227">
        <v>186249</v>
      </c>
      <c r="G227">
        <v>186.249</v>
      </c>
      <c r="H227">
        <v>1165192</v>
      </c>
      <c r="I227" t="s">
        <v>5</v>
      </c>
      <c r="J227" t="s">
        <v>5</v>
      </c>
      <c r="K227">
        <v>7.6749999999999998</v>
      </c>
      <c r="L227">
        <v>1</v>
      </c>
      <c r="M227" t="s">
        <v>110</v>
      </c>
      <c r="N227">
        <v>369292</v>
      </c>
      <c r="O227">
        <v>5000</v>
      </c>
      <c r="P227" t="str">
        <f>Tabela4[[#This Row],[Estado Origem]]&amp;Tabela4[[#This Row],[Estado Silo]]</f>
        <v>MTMT</v>
      </c>
      <c r="Q227" s="2">
        <v>1.17</v>
      </c>
      <c r="R227">
        <v>1100</v>
      </c>
      <c r="S227" s="4">
        <f>Tabela4[[#This Row],[ICMS]]*Tabela4[[#This Row],[Valor por ton.]]</f>
        <v>1287</v>
      </c>
      <c r="T227">
        <v>2.2999999999999998</v>
      </c>
      <c r="U227" t="str">
        <f>Tabela4[[#This Row],[destino]]&amp;Tabela4[[#This Row],[Periodo]]&amp;Tabela4[[#This Row],[Safra]]</f>
        <v>NOVA MUTUM-MT_11Safra Principal</v>
      </c>
    </row>
    <row r="228" spans="1:21" x14ac:dyDescent="0.25">
      <c r="A228" t="s">
        <v>40</v>
      </c>
      <c r="B228" t="s">
        <v>76</v>
      </c>
      <c r="C228" t="s">
        <v>40</v>
      </c>
      <c r="D228">
        <v>-13.77923</v>
      </c>
      <c r="E228">
        <v>-56.053100000000001</v>
      </c>
      <c r="F228">
        <v>7956</v>
      </c>
      <c r="G228">
        <v>7.9560000000000004</v>
      </c>
      <c r="H228">
        <v>1165192</v>
      </c>
      <c r="I228" t="s">
        <v>5</v>
      </c>
      <c r="J228" t="s">
        <v>5</v>
      </c>
      <c r="K228">
        <v>7.6749999999999998</v>
      </c>
      <c r="L228">
        <v>1</v>
      </c>
      <c r="M228" t="s">
        <v>110</v>
      </c>
      <c r="N228">
        <v>369292</v>
      </c>
      <c r="O228">
        <v>5000</v>
      </c>
      <c r="P228" t="str">
        <f>Tabela4[[#This Row],[Estado Origem]]&amp;Tabela4[[#This Row],[Estado Silo]]</f>
        <v>MTMT</v>
      </c>
      <c r="Q228" s="2">
        <v>1.17</v>
      </c>
      <c r="R228">
        <v>1100</v>
      </c>
      <c r="S228" s="4">
        <f>Tabela4[[#This Row],[ICMS]]*Tabela4[[#This Row],[Valor por ton.]]</f>
        <v>1287</v>
      </c>
      <c r="T228">
        <v>2.2999999999999998</v>
      </c>
      <c r="U228" t="str">
        <f>Tabela4[[#This Row],[destino]]&amp;Tabela4[[#This Row],[Periodo]]&amp;Tabela4[[#This Row],[Safra]]</f>
        <v>NOVA MUTUM-MT_11Safra Principal</v>
      </c>
    </row>
    <row r="229" spans="1:21" x14ac:dyDescent="0.25">
      <c r="A229" t="s">
        <v>41</v>
      </c>
      <c r="B229" t="s">
        <v>76</v>
      </c>
      <c r="C229" t="s">
        <v>40</v>
      </c>
      <c r="D229">
        <v>-13.77923</v>
      </c>
      <c r="E229">
        <v>-56.053100000000001</v>
      </c>
      <c r="F229">
        <v>224844</v>
      </c>
      <c r="G229">
        <v>224.84399999999999</v>
      </c>
      <c r="H229">
        <v>1165192</v>
      </c>
      <c r="I229" t="s">
        <v>5</v>
      </c>
      <c r="J229" t="s">
        <v>5</v>
      </c>
      <c r="K229">
        <v>7.6749999999999998</v>
      </c>
      <c r="L229">
        <v>1</v>
      </c>
      <c r="M229" t="s">
        <v>110</v>
      </c>
      <c r="N229">
        <v>369292</v>
      </c>
      <c r="O229">
        <v>5000</v>
      </c>
      <c r="P229" t="str">
        <f>Tabela4[[#This Row],[Estado Origem]]&amp;Tabela4[[#This Row],[Estado Silo]]</f>
        <v>MTMT</v>
      </c>
      <c r="Q229" s="2">
        <v>1.17</v>
      </c>
      <c r="R229">
        <v>1100</v>
      </c>
      <c r="S229" s="4">
        <f>Tabela4[[#This Row],[ICMS]]*Tabela4[[#This Row],[Valor por ton.]]</f>
        <v>1287</v>
      </c>
      <c r="T229">
        <v>2.2999999999999998</v>
      </c>
      <c r="U229" t="str">
        <f>Tabela4[[#This Row],[destino]]&amp;Tabela4[[#This Row],[Periodo]]&amp;Tabela4[[#This Row],[Safra]]</f>
        <v>NOVA MUTUM-MT_11Safra Principal</v>
      </c>
    </row>
    <row r="230" spans="1:21" x14ac:dyDescent="0.25">
      <c r="A230" t="s">
        <v>38</v>
      </c>
      <c r="B230" t="s">
        <v>76</v>
      </c>
      <c r="C230" t="s">
        <v>40</v>
      </c>
      <c r="D230">
        <v>-13.77923</v>
      </c>
      <c r="E230">
        <v>-56.053100000000001</v>
      </c>
      <c r="F230">
        <v>155992</v>
      </c>
      <c r="G230">
        <v>155.99199999999999</v>
      </c>
      <c r="H230">
        <v>1165192</v>
      </c>
      <c r="I230" t="s">
        <v>5</v>
      </c>
      <c r="J230" t="s">
        <v>5</v>
      </c>
      <c r="K230">
        <v>7.6749999999999998</v>
      </c>
      <c r="L230">
        <v>1</v>
      </c>
      <c r="M230" t="s">
        <v>125</v>
      </c>
      <c r="N230">
        <v>369292</v>
      </c>
      <c r="O230">
        <v>5000</v>
      </c>
      <c r="P230" t="str">
        <f>Tabela4[[#This Row],[Estado Origem]]&amp;Tabela4[[#This Row],[Estado Silo]]</f>
        <v>MTMT</v>
      </c>
      <c r="Q230" s="2">
        <v>1.17</v>
      </c>
      <c r="R230">
        <v>1100</v>
      </c>
      <c r="S230" s="4">
        <f>Tabela4[[#This Row],[ICMS]]*Tabela4[[#This Row],[Valor por ton.]]</f>
        <v>1287</v>
      </c>
      <c r="T230">
        <v>2.2999999999999998</v>
      </c>
      <c r="U230" t="str">
        <f>Tabela4[[#This Row],[destino]]&amp;Tabela4[[#This Row],[Periodo]]&amp;Tabela4[[#This Row],[Safra]]</f>
        <v>NOVA MUTUM-MT_11Safra Secundaria</v>
      </c>
    </row>
    <row r="231" spans="1:21" x14ac:dyDescent="0.25">
      <c r="A231" t="s">
        <v>39</v>
      </c>
      <c r="B231" t="s">
        <v>76</v>
      </c>
      <c r="C231" t="s">
        <v>40</v>
      </c>
      <c r="D231">
        <v>-13.77923</v>
      </c>
      <c r="E231">
        <v>-56.053100000000001</v>
      </c>
      <c r="F231">
        <v>186249</v>
      </c>
      <c r="G231">
        <v>186.249</v>
      </c>
      <c r="H231">
        <v>1165192</v>
      </c>
      <c r="I231" t="s">
        <v>5</v>
      </c>
      <c r="J231" t="s">
        <v>5</v>
      </c>
      <c r="K231">
        <v>7.6749999999999998</v>
      </c>
      <c r="L231">
        <v>1</v>
      </c>
      <c r="M231" t="s">
        <v>125</v>
      </c>
      <c r="N231">
        <v>369292</v>
      </c>
      <c r="O231">
        <v>5000</v>
      </c>
      <c r="P231" t="str">
        <f>Tabela4[[#This Row],[Estado Origem]]&amp;Tabela4[[#This Row],[Estado Silo]]</f>
        <v>MTMT</v>
      </c>
      <c r="Q231" s="2">
        <v>1.17</v>
      </c>
      <c r="R231">
        <v>1100</v>
      </c>
      <c r="S231" s="4">
        <f>Tabela4[[#This Row],[ICMS]]*Tabela4[[#This Row],[Valor por ton.]]</f>
        <v>1287</v>
      </c>
      <c r="T231">
        <v>2.2999999999999998</v>
      </c>
      <c r="U231" t="str">
        <f>Tabela4[[#This Row],[destino]]&amp;Tabela4[[#This Row],[Periodo]]&amp;Tabela4[[#This Row],[Safra]]</f>
        <v>NOVA MUTUM-MT_11Safra Secundaria</v>
      </c>
    </row>
    <row r="232" spans="1:21" x14ac:dyDescent="0.25">
      <c r="A232" t="s">
        <v>40</v>
      </c>
      <c r="B232" t="s">
        <v>76</v>
      </c>
      <c r="C232" t="s">
        <v>40</v>
      </c>
      <c r="D232">
        <v>-13.77923</v>
      </c>
      <c r="E232">
        <v>-56.053100000000001</v>
      </c>
      <c r="F232">
        <v>7956</v>
      </c>
      <c r="G232">
        <v>7.9560000000000004</v>
      </c>
      <c r="H232">
        <v>1165192</v>
      </c>
      <c r="I232" t="s">
        <v>5</v>
      </c>
      <c r="J232" t="s">
        <v>5</v>
      </c>
      <c r="K232">
        <v>7.6749999999999998</v>
      </c>
      <c r="L232">
        <v>1</v>
      </c>
      <c r="M232" t="s">
        <v>125</v>
      </c>
      <c r="N232">
        <v>369292</v>
      </c>
      <c r="O232">
        <v>5000</v>
      </c>
      <c r="P232" t="str">
        <f>Tabela4[[#This Row],[Estado Origem]]&amp;Tabela4[[#This Row],[Estado Silo]]</f>
        <v>MTMT</v>
      </c>
      <c r="Q232" s="2">
        <v>1.17</v>
      </c>
      <c r="R232">
        <v>1100</v>
      </c>
      <c r="S232" s="4">
        <f>Tabela4[[#This Row],[ICMS]]*Tabela4[[#This Row],[Valor por ton.]]</f>
        <v>1287</v>
      </c>
      <c r="T232">
        <v>2.2999999999999998</v>
      </c>
      <c r="U232" t="str">
        <f>Tabela4[[#This Row],[destino]]&amp;Tabela4[[#This Row],[Periodo]]&amp;Tabela4[[#This Row],[Safra]]</f>
        <v>NOVA MUTUM-MT_11Safra Secundaria</v>
      </c>
    </row>
    <row r="233" spans="1:21" x14ac:dyDescent="0.25">
      <c r="A233" t="s">
        <v>41</v>
      </c>
      <c r="B233" t="s">
        <v>76</v>
      </c>
      <c r="C233" t="s">
        <v>40</v>
      </c>
      <c r="D233">
        <v>-13.77923</v>
      </c>
      <c r="E233">
        <v>-56.053100000000001</v>
      </c>
      <c r="F233">
        <v>224844</v>
      </c>
      <c r="G233">
        <v>224.84399999999999</v>
      </c>
      <c r="H233">
        <v>1165192</v>
      </c>
      <c r="I233" t="s">
        <v>5</v>
      </c>
      <c r="J233" t="s">
        <v>5</v>
      </c>
      <c r="K233">
        <v>7.6749999999999998</v>
      </c>
      <c r="L233">
        <v>1</v>
      </c>
      <c r="M233" t="s">
        <v>125</v>
      </c>
      <c r="N233">
        <v>369292</v>
      </c>
      <c r="O233">
        <v>5000</v>
      </c>
      <c r="P233" t="str">
        <f>Tabela4[[#This Row],[Estado Origem]]&amp;Tabela4[[#This Row],[Estado Silo]]</f>
        <v>MTMT</v>
      </c>
      <c r="Q233" s="2">
        <v>1.17</v>
      </c>
      <c r="R233">
        <v>1100</v>
      </c>
      <c r="S233" s="4">
        <f>Tabela4[[#This Row],[ICMS]]*Tabela4[[#This Row],[Valor por ton.]]</f>
        <v>1287</v>
      </c>
      <c r="T233">
        <v>2.2999999999999998</v>
      </c>
      <c r="U233" t="str">
        <f>Tabela4[[#This Row],[destino]]&amp;Tabela4[[#This Row],[Periodo]]&amp;Tabela4[[#This Row],[Safra]]</f>
        <v>NOVA MUTUM-MT_11Safra Secundaria</v>
      </c>
    </row>
    <row r="234" spans="1:21" x14ac:dyDescent="0.25">
      <c r="A234" t="s">
        <v>38</v>
      </c>
      <c r="B234" t="s">
        <v>79</v>
      </c>
      <c r="C234" t="s">
        <v>39</v>
      </c>
      <c r="D234">
        <v>-13.038539999999999</v>
      </c>
      <c r="E234">
        <v>-55.297849999999997</v>
      </c>
      <c r="F234">
        <v>82360</v>
      </c>
      <c r="G234">
        <v>82.36</v>
      </c>
      <c r="H234">
        <v>1456000</v>
      </c>
      <c r="I234" t="s">
        <v>5</v>
      </c>
      <c r="J234" t="s">
        <v>5</v>
      </c>
      <c r="K234">
        <v>8.4149999999999991</v>
      </c>
      <c r="L234">
        <v>1</v>
      </c>
      <c r="M234" t="s">
        <v>110</v>
      </c>
      <c r="N234">
        <v>263601</v>
      </c>
      <c r="O234">
        <v>5000</v>
      </c>
      <c r="P234" t="str">
        <f>Tabela4[[#This Row],[Estado Origem]]&amp;Tabela4[[#This Row],[Estado Silo]]</f>
        <v>MTMT</v>
      </c>
      <c r="Q234" s="2">
        <v>1.17</v>
      </c>
      <c r="R234">
        <v>1100</v>
      </c>
      <c r="S234" s="4">
        <f>Tabela4[[#This Row],[ICMS]]*Tabela4[[#This Row],[Valor por ton.]]</f>
        <v>1287</v>
      </c>
      <c r="T234">
        <v>2.2999999999999998</v>
      </c>
      <c r="U234" t="str">
        <f>Tabela4[[#This Row],[destino]]&amp;Tabela4[[#This Row],[Periodo]]&amp;Tabela4[[#This Row],[Safra]]</f>
        <v>NOVA UBIRATÃ-MT_11Safra Principal</v>
      </c>
    </row>
    <row r="235" spans="1:21" x14ac:dyDescent="0.25">
      <c r="A235" t="s">
        <v>39</v>
      </c>
      <c r="B235" t="s">
        <v>79</v>
      </c>
      <c r="C235" t="s">
        <v>39</v>
      </c>
      <c r="D235">
        <v>-13.038539999999999</v>
      </c>
      <c r="E235">
        <v>-55.297849999999997</v>
      </c>
      <c r="F235">
        <v>5727</v>
      </c>
      <c r="G235">
        <v>5.7270000000000003</v>
      </c>
      <c r="H235">
        <v>1456000</v>
      </c>
      <c r="I235" t="s">
        <v>5</v>
      </c>
      <c r="J235" t="s">
        <v>5</v>
      </c>
      <c r="K235">
        <v>8.4149999999999991</v>
      </c>
      <c r="L235">
        <v>1</v>
      </c>
      <c r="M235" t="s">
        <v>110</v>
      </c>
      <c r="N235">
        <v>263601</v>
      </c>
      <c r="O235">
        <v>5000</v>
      </c>
      <c r="P235" t="str">
        <f>Tabela4[[#This Row],[Estado Origem]]&amp;Tabela4[[#This Row],[Estado Silo]]</f>
        <v>MTMT</v>
      </c>
      <c r="Q235" s="2">
        <v>1.17</v>
      </c>
      <c r="R235">
        <v>1100</v>
      </c>
      <c r="S235" s="4">
        <f>Tabela4[[#This Row],[ICMS]]*Tabela4[[#This Row],[Valor por ton.]]</f>
        <v>1287</v>
      </c>
      <c r="T235">
        <v>2.2999999999999998</v>
      </c>
      <c r="U235" t="str">
        <f>Tabela4[[#This Row],[destino]]&amp;Tabela4[[#This Row],[Periodo]]&amp;Tabela4[[#This Row],[Safra]]</f>
        <v>NOVA UBIRATÃ-MT_11Safra Principal</v>
      </c>
    </row>
    <row r="236" spans="1:21" x14ac:dyDescent="0.25">
      <c r="A236" t="s">
        <v>40</v>
      </c>
      <c r="B236" t="s">
        <v>79</v>
      </c>
      <c r="C236" t="s">
        <v>39</v>
      </c>
      <c r="D236">
        <v>-13.038539999999999</v>
      </c>
      <c r="E236">
        <v>-55.297849999999997</v>
      </c>
      <c r="F236">
        <v>183033</v>
      </c>
      <c r="G236">
        <v>183.03300000000002</v>
      </c>
      <c r="H236">
        <v>1456000</v>
      </c>
      <c r="I236" t="s">
        <v>5</v>
      </c>
      <c r="J236" t="s">
        <v>5</v>
      </c>
      <c r="K236">
        <v>8.4149999999999991</v>
      </c>
      <c r="L236">
        <v>1</v>
      </c>
      <c r="M236" t="s">
        <v>110</v>
      </c>
      <c r="N236">
        <v>263601</v>
      </c>
      <c r="O236">
        <v>5000</v>
      </c>
      <c r="P236" t="str">
        <f>Tabela4[[#This Row],[Estado Origem]]&amp;Tabela4[[#This Row],[Estado Silo]]</f>
        <v>MTMT</v>
      </c>
      <c r="Q236" s="2">
        <v>1.17</v>
      </c>
      <c r="R236">
        <v>1100</v>
      </c>
      <c r="S236" s="4">
        <f>Tabela4[[#This Row],[ICMS]]*Tabela4[[#This Row],[Valor por ton.]]</f>
        <v>1287</v>
      </c>
      <c r="T236">
        <v>2.2999999999999998</v>
      </c>
      <c r="U236" t="str">
        <f>Tabela4[[#This Row],[destino]]&amp;Tabela4[[#This Row],[Periodo]]&amp;Tabela4[[#This Row],[Safra]]</f>
        <v>NOVA UBIRATÃ-MT_11Safra Principal</v>
      </c>
    </row>
    <row r="237" spans="1:21" x14ac:dyDescent="0.25">
      <c r="A237" t="s">
        <v>41</v>
      </c>
      <c r="B237" t="s">
        <v>79</v>
      </c>
      <c r="C237" t="s">
        <v>39</v>
      </c>
      <c r="D237">
        <v>-13.038539999999999</v>
      </c>
      <c r="E237">
        <v>-55.297849999999997</v>
      </c>
      <c r="F237">
        <v>399922</v>
      </c>
      <c r="G237">
        <v>399.92200000000003</v>
      </c>
      <c r="H237">
        <v>1456000</v>
      </c>
      <c r="I237" t="s">
        <v>5</v>
      </c>
      <c r="J237" t="s">
        <v>5</v>
      </c>
      <c r="K237">
        <v>8.4149999999999991</v>
      </c>
      <c r="L237">
        <v>1</v>
      </c>
      <c r="M237" t="s">
        <v>110</v>
      </c>
      <c r="N237">
        <v>263601</v>
      </c>
      <c r="O237">
        <v>5000</v>
      </c>
      <c r="P237" t="str">
        <f>Tabela4[[#This Row],[Estado Origem]]&amp;Tabela4[[#This Row],[Estado Silo]]</f>
        <v>MTMT</v>
      </c>
      <c r="Q237" s="2">
        <v>1.17</v>
      </c>
      <c r="R237">
        <v>1100</v>
      </c>
      <c r="S237" s="4">
        <f>Tabela4[[#This Row],[ICMS]]*Tabela4[[#This Row],[Valor por ton.]]</f>
        <v>1287</v>
      </c>
      <c r="T237">
        <v>2.2999999999999998</v>
      </c>
      <c r="U237" t="str">
        <f>Tabela4[[#This Row],[destino]]&amp;Tabela4[[#This Row],[Periodo]]&amp;Tabela4[[#This Row],[Safra]]</f>
        <v>NOVA UBIRATÃ-MT_11Safra Principal</v>
      </c>
    </row>
    <row r="238" spans="1:21" x14ac:dyDescent="0.25">
      <c r="A238" t="s">
        <v>38</v>
      </c>
      <c r="B238" t="s">
        <v>79</v>
      </c>
      <c r="C238" t="s">
        <v>39</v>
      </c>
      <c r="D238">
        <v>-13.038539999999999</v>
      </c>
      <c r="E238">
        <v>-55.297849999999997</v>
      </c>
      <c r="F238">
        <v>82360</v>
      </c>
      <c r="G238">
        <v>82.36</v>
      </c>
      <c r="H238">
        <v>1456000</v>
      </c>
      <c r="I238" t="s">
        <v>5</v>
      </c>
      <c r="J238" t="s">
        <v>5</v>
      </c>
      <c r="K238">
        <v>8.4149999999999991</v>
      </c>
      <c r="L238">
        <v>1</v>
      </c>
      <c r="M238" t="s">
        <v>125</v>
      </c>
      <c r="N238">
        <v>263601</v>
      </c>
      <c r="O238">
        <v>5000</v>
      </c>
      <c r="P238" t="str">
        <f>Tabela4[[#This Row],[Estado Origem]]&amp;Tabela4[[#This Row],[Estado Silo]]</f>
        <v>MTMT</v>
      </c>
      <c r="Q238" s="2">
        <v>1.17</v>
      </c>
      <c r="R238">
        <v>1100</v>
      </c>
      <c r="S238" s="4">
        <f>Tabela4[[#This Row],[ICMS]]*Tabela4[[#This Row],[Valor por ton.]]</f>
        <v>1287</v>
      </c>
      <c r="T238">
        <v>2.2999999999999998</v>
      </c>
      <c r="U238" t="str">
        <f>Tabela4[[#This Row],[destino]]&amp;Tabela4[[#This Row],[Periodo]]&amp;Tabela4[[#This Row],[Safra]]</f>
        <v>NOVA UBIRATÃ-MT_11Safra Secundaria</v>
      </c>
    </row>
    <row r="239" spans="1:21" x14ac:dyDescent="0.25">
      <c r="A239" t="s">
        <v>39</v>
      </c>
      <c r="B239" t="s">
        <v>79</v>
      </c>
      <c r="C239" t="s">
        <v>39</v>
      </c>
      <c r="D239">
        <v>-13.038539999999999</v>
      </c>
      <c r="E239">
        <v>-55.297849999999997</v>
      </c>
      <c r="F239">
        <v>5727</v>
      </c>
      <c r="G239">
        <v>5.7270000000000003</v>
      </c>
      <c r="H239">
        <v>1456000</v>
      </c>
      <c r="I239" t="s">
        <v>5</v>
      </c>
      <c r="J239" t="s">
        <v>5</v>
      </c>
      <c r="K239">
        <v>8.4149999999999991</v>
      </c>
      <c r="L239">
        <v>1</v>
      </c>
      <c r="M239" t="s">
        <v>125</v>
      </c>
      <c r="N239">
        <v>263601</v>
      </c>
      <c r="O239">
        <v>5000</v>
      </c>
      <c r="P239" t="str">
        <f>Tabela4[[#This Row],[Estado Origem]]&amp;Tabela4[[#This Row],[Estado Silo]]</f>
        <v>MTMT</v>
      </c>
      <c r="Q239" s="2">
        <v>1.17</v>
      </c>
      <c r="R239">
        <v>1100</v>
      </c>
      <c r="S239" s="4">
        <f>Tabela4[[#This Row],[ICMS]]*Tabela4[[#This Row],[Valor por ton.]]</f>
        <v>1287</v>
      </c>
      <c r="T239">
        <v>2.2999999999999998</v>
      </c>
      <c r="U239" t="str">
        <f>Tabela4[[#This Row],[destino]]&amp;Tabela4[[#This Row],[Periodo]]&amp;Tabela4[[#This Row],[Safra]]</f>
        <v>NOVA UBIRATÃ-MT_11Safra Secundaria</v>
      </c>
    </row>
    <row r="240" spans="1:21" x14ac:dyDescent="0.25">
      <c r="A240" t="s">
        <v>40</v>
      </c>
      <c r="B240" t="s">
        <v>79</v>
      </c>
      <c r="C240" t="s">
        <v>39</v>
      </c>
      <c r="D240">
        <v>-13.038539999999999</v>
      </c>
      <c r="E240">
        <v>-55.297849999999997</v>
      </c>
      <c r="F240">
        <v>183033</v>
      </c>
      <c r="G240">
        <v>183.03300000000002</v>
      </c>
      <c r="H240">
        <v>1456000</v>
      </c>
      <c r="I240" t="s">
        <v>5</v>
      </c>
      <c r="J240" t="s">
        <v>5</v>
      </c>
      <c r="K240">
        <v>8.4149999999999991</v>
      </c>
      <c r="L240">
        <v>1</v>
      </c>
      <c r="M240" t="s">
        <v>125</v>
      </c>
      <c r="N240">
        <v>263601</v>
      </c>
      <c r="O240">
        <v>5000</v>
      </c>
      <c r="P240" t="str">
        <f>Tabela4[[#This Row],[Estado Origem]]&amp;Tabela4[[#This Row],[Estado Silo]]</f>
        <v>MTMT</v>
      </c>
      <c r="Q240" s="2">
        <v>1.17</v>
      </c>
      <c r="R240">
        <v>1100</v>
      </c>
      <c r="S240" s="4">
        <f>Tabela4[[#This Row],[ICMS]]*Tabela4[[#This Row],[Valor por ton.]]</f>
        <v>1287</v>
      </c>
      <c r="T240">
        <v>2.2999999999999998</v>
      </c>
      <c r="U240" t="str">
        <f>Tabela4[[#This Row],[destino]]&amp;Tabela4[[#This Row],[Periodo]]&amp;Tabela4[[#This Row],[Safra]]</f>
        <v>NOVA UBIRATÃ-MT_11Safra Secundaria</v>
      </c>
    </row>
    <row r="241" spans="1:21" x14ac:dyDescent="0.25">
      <c r="A241" t="s">
        <v>41</v>
      </c>
      <c r="B241" t="s">
        <v>79</v>
      </c>
      <c r="C241" t="s">
        <v>39</v>
      </c>
      <c r="D241">
        <v>-13.038539999999999</v>
      </c>
      <c r="E241">
        <v>-55.297849999999997</v>
      </c>
      <c r="F241">
        <v>399922</v>
      </c>
      <c r="G241">
        <v>399.92200000000003</v>
      </c>
      <c r="H241">
        <v>1456000</v>
      </c>
      <c r="I241" t="s">
        <v>5</v>
      </c>
      <c r="J241" t="s">
        <v>5</v>
      </c>
      <c r="K241">
        <v>8.4149999999999991</v>
      </c>
      <c r="L241">
        <v>1</v>
      </c>
      <c r="M241" t="s">
        <v>125</v>
      </c>
      <c r="N241">
        <v>263601</v>
      </c>
      <c r="O241">
        <v>5000</v>
      </c>
      <c r="P241" t="str">
        <f>Tabela4[[#This Row],[Estado Origem]]&amp;Tabela4[[#This Row],[Estado Silo]]</f>
        <v>MTMT</v>
      </c>
      <c r="Q241" s="2">
        <v>1.17</v>
      </c>
      <c r="R241">
        <v>1100</v>
      </c>
      <c r="S241" s="4">
        <f>Tabela4[[#This Row],[ICMS]]*Tabela4[[#This Row],[Valor por ton.]]</f>
        <v>1287</v>
      </c>
      <c r="T241">
        <v>2.2999999999999998</v>
      </c>
      <c r="U241" t="str">
        <f>Tabela4[[#This Row],[destino]]&amp;Tabela4[[#This Row],[Periodo]]&amp;Tabela4[[#This Row],[Safra]]</f>
        <v>NOVA UBIRATÃ-MT_11Safra Secundaria</v>
      </c>
    </row>
    <row r="242" spans="1:21" x14ac:dyDescent="0.25">
      <c r="A242" t="s">
        <v>38</v>
      </c>
      <c r="B242" t="s">
        <v>78</v>
      </c>
      <c r="C242" t="s">
        <v>40</v>
      </c>
      <c r="D242">
        <v>-13.53487</v>
      </c>
      <c r="E242">
        <v>-55.847610000000003</v>
      </c>
      <c r="F242">
        <v>155813</v>
      </c>
      <c r="G242">
        <v>155.81300000000002</v>
      </c>
      <c r="H242">
        <v>420000</v>
      </c>
      <c r="I242" t="s">
        <v>5</v>
      </c>
      <c r="J242" t="s">
        <v>5</v>
      </c>
      <c r="K242">
        <v>11.105</v>
      </c>
      <c r="L242">
        <v>2</v>
      </c>
      <c r="M242" t="s">
        <v>110</v>
      </c>
      <c r="N242">
        <v>170691</v>
      </c>
      <c r="O242">
        <v>5000</v>
      </c>
      <c r="P242" t="str">
        <f>Tabela4[[#This Row],[Estado Origem]]&amp;Tabela4[[#This Row],[Estado Silo]]</f>
        <v>MTMT</v>
      </c>
      <c r="Q242">
        <v>1.17</v>
      </c>
      <c r="R242">
        <v>1116.67</v>
      </c>
      <c r="S242" s="4">
        <f>Tabela4[[#This Row],[ICMS]]*Tabela4[[#This Row],[Valor por ton.]]</f>
        <v>1306.5038999999999</v>
      </c>
      <c r="T242">
        <v>2.2999999999999998</v>
      </c>
      <c r="U242" t="str">
        <f>Tabela4[[#This Row],[destino]]&amp;Tabela4[[#This Row],[Periodo]]&amp;Tabela4[[#This Row],[Safra]]</f>
        <v>NOVA MUTUM-MT_32Safra Principal</v>
      </c>
    </row>
    <row r="243" spans="1:21" x14ac:dyDescent="0.25">
      <c r="A243" t="s">
        <v>39</v>
      </c>
      <c r="B243" t="s">
        <v>78</v>
      </c>
      <c r="C243" t="s">
        <v>40</v>
      </c>
      <c r="D243">
        <v>-13.53487</v>
      </c>
      <c r="E243">
        <v>-55.847610000000003</v>
      </c>
      <c r="F243">
        <v>221237</v>
      </c>
      <c r="G243">
        <v>221.23699999999999</v>
      </c>
      <c r="H243">
        <v>420000</v>
      </c>
      <c r="I243" t="s">
        <v>5</v>
      </c>
      <c r="J243" t="s">
        <v>5</v>
      </c>
      <c r="K243">
        <v>11.105</v>
      </c>
      <c r="L243">
        <v>2</v>
      </c>
      <c r="M243" t="s">
        <v>110</v>
      </c>
      <c r="N243">
        <v>170691</v>
      </c>
      <c r="O243">
        <v>5000</v>
      </c>
      <c r="P243" t="str">
        <f>Tabela4[[#This Row],[Estado Origem]]&amp;Tabela4[[#This Row],[Estado Silo]]</f>
        <v>MTMT</v>
      </c>
      <c r="Q243">
        <v>1.17</v>
      </c>
      <c r="R243">
        <v>1116.67</v>
      </c>
      <c r="S243" s="4">
        <f>Tabela4[[#This Row],[ICMS]]*Tabela4[[#This Row],[Valor por ton.]]</f>
        <v>1306.5038999999999</v>
      </c>
      <c r="T243">
        <v>2.2999999999999998</v>
      </c>
      <c r="U243" t="str">
        <f>Tabela4[[#This Row],[destino]]&amp;Tabela4[[#This Row],[Periodo]]&amp;Tabela4[[#This Row],[Safra]]</f>
        <v>NOVA MUTUM-MT_32Safra Principal</v>
      </c>
    </row>
    <row r="244" spans="1:21" x14ac:dyDescent="0.25">
      <c r="A244" t="s">
        <v>40</v>
      </c>
      <c r="B244" t="s">
        <v>78</v>
      </c>
      <c r="C244" t="s">
        <v>40</v>
      </c>
      <c r="D244">
        <v>-13.53487</v>
      </c>
      <c r="E244">
        <v>-55.847610000000003</v>
      </c>
      <c r="F244">
        <v>64277</v>
      </c>
      <c r="G244">
        <v>64.277000000000001</v>
      </c>
      <c r="H244">
        <v>420000</v>
      </c>
      <c r="I244" t="s">
        <v>5</v>
      </c>
      <c r="J244" t="s">
        <v>5</v>
      </c>
      <c r="K244">
        <v>11.105</v>
      </c>
      <c r="L244">
        <v>2</v>
      </c>
      <c r="M244" t="s">
        <v>110</v>
      </c>
      <c r="N244">
        <v>170691</v>
      </c>
      <c r="O244">
        <v>5000</v>
      </c>
      <c r="P244" t="str">
        <f>Tabela4[[#This Row],[Estado Origem]]&amp;Tabela4[[#This Row],[Estado Silo]]</f>
        <v>MTMT</v>
      </c>
      <c r="Q244">
        <v>1.17</v>
      </c>
      <c r="R244">
        <v>1116.67</v>
      </c>
      <c r="S244" s="4">
        <f>Tabela4[[#This Row],[ICMS]]*Tabela4[[#This Row],[Valor por ton.]]</f>
        <v>1306.5038999999999</v>
      </c>
      <c r="T244">
        <v>2.2999999999999998</v>
      </c>
      <c r="U244" t="str">
        <f>Tabela4[[#This Row],[destino]]&amp;Tabela4[[#This Row],[Periodo]]&amp;Tabela4[[#This Row],[Safra]]</f>
        <v>NOVA MUTUM-MT_32Safra Principal</v>
      </c>
    </row>
    <row r="245" spans="1:21" x14ac:dyDescent="0.25">
      <c r="A245" t="s">
        <v>41</v>
      </c>
      <c r="B245" t="s">
        <v>78</v>
      </c>
      <c r="C245" t="s">
        <v>40</v>
      </c>
      <c r="D245">
        <v>-13.53487</v>
      </c>
      <c r="E245">
        <v>-55.847610000000003</v>
      </c>
      <c r="F245">
        <v>281165</v>
      </c>
      <c r="G245">
        <v>281.16500000000002</v>
      </c>
      <c r="H245">
        <v>420000</v>
      </c>
      <c r="I245" t="s">
        <v>5</v>
      </c>
      <c r="J245" t="s">
        <v>5</v>
      </c>
      <c r="K245">
        <v>11.105</v>
      </c>
      <c r="L245">
        <v>2</v>
      </c>
      <c r="M245" t="s">
        <v>110</v>
      </c>
      <c r="N245">
        <v>170691</v>
      </c>
      <c r="O245">
        <v>5000</v>
      </c>
      <c r="P245" t="str">
        <f>Tabela4[[#This Row],[Estado Origem]]&amp;Tabela4[[#This Row],[Estado Silo]]</f>
        <v>MTMT</v>
      </c>
      <c r="Q245">
        <v>1.17</v>
      </c>
      <c r="R245">
        <v>1116.67</v>
      </c>
      <c r="S245" s="4">
        <f>Tabela4[[#This Row],[ICMS]]*Tabela4[[#This Row],[Valor por ton.]]</f>
        <v>1306.5038999999999</v>
      </c>
      <c r="T245">
        <v>2.2999999999999998</v>
      </c>
      <c r="U245" t="str">
        <f>Tabela4[[#This Row],[destino]]&amp;Tabela4[[#This Row],[Periodo]]&amp;Tabela4[[#This Row],[Safra]]</f>
        <v>NOVA MUTUM-MT_32Safra Principal</v>
      </c>
    </row>
    <row r="246" spans="1:21" x14ac:dyDescent="0.25">
      <c r="A246" t="s">
        <v>38</v>
      </c>
      <c r="B246" t="s">
        <v>78</v>
      </c>
      <c r="C246" t="s">
        <v>40</v>
      </c>
      <c r="D246">
        <v>-13.53487</v>
      </c>
      <c r="E246">
        <v>-55.847610000000003</v>
      </c>
      <c r="F246">
        <v>155813</v>
      </c>
      <c r="G246">
        <v>155.81300000000002</v>
      </c>
      <c r="H246">
        <v>420000</v>
      </c>
      <c r="I246" t="s">
        <v>5</v>
      </c>
      <c r="J246" t="s">
        <v>5</v>
      </c>
      <c r="K246">
        <v>11.105</v>
      </c>
      <c r="L246">
        <v>2</v>
      </c>
      <c r="M246" t="s">
        <v>125</v>
      </c>
      <c r="N246">
        <v>170691</v>
      </c>
      <c r="O246">
        <v>5000</v>
      </c>
      <c r="P246" t="str">
        <f>Tabela4[[#This Row],[Estado Origem]]&amp;Tabela4[[#This Row],[Estado Silo]]</f>
        <v>MTMT</v>
      </c>
      <c r="Q246">
        <v>1.17</v>
      </c>
      <c r="R246">
        <v>1116.67</v>
      </c>
      <c r="S246" s="4">
        <f>Tabela4[[#This Row],[ICMS]]*Tabela4[[#This Row],[Valor por ton.]]</f>
        <v>1306.5038999999999</v>
      </c>
      <c r="T246">
        <v>2.2999999999999998</v>
      </c>
      <c r="U246" t="str">
        <f>Tabela4[[#This Row],[destino]]&amp;Tabela4[[#This Row],[Periodo]]&amp;Tabela4[[#This Row],[Safra]]</f>
        <v>NOVA MUTUM-MT_32Safra Secundaria</v>
      </c>
    </row>
    <row r="247" spans="1:21" x14ac:dyDescent="0.25">
      <c r="A247" t="s">
        <v>39</v>
      </c>
      <c r="B247" t="s">
        <v>78</v>
      </c>
      <c r="C247" t="s">
        <v>40</v>
      </c>
      <c r="D247">
        <v>-13.53487</v>
      </c>
      <c r="E247">
        <v>-55.847610000000003</v>
      </c>
      <c r="F247">
        <v>221237</v>
      </c>
      <c r="G247">
        <v>221.23699999999999</v>
      </c>
      <c r="H247">
        <v>420000</v>
      </c>
      <c r="I247" t="s">
        <v>5</v>
      </c>
      <c r="J247" t="s">
        <v>5</v>
      </c>
      <c r="K247">
        <v>11.105</v>
      </c>
      <c r="L247">
        <v>2</v>
      </c>
      <c r="M247" t="s">
        <v>125</v>
      </c>
      <c r="N247">
        <v>170691</v>
      </c>
      <c r="O247">
        <v>5000</v>
      </c>
      <c r="P247" t="str">
        <f>Tabela4[[#This Row],[Estado Origem]]&amp;Tabela4[[#This Row],[Estado Silo]]</f>
        <v>MTMT</v>
      </c>
      <c r="Q247">
        <v>1.17</v>
      </c>
      <c r="R247">
        <v>1116.67</v>
      </c>
      <c r="S247" s="4">
        <f>Tabela4[[#This Row],[ICMS]]*Tabela4[[#This Row],[Valor por ton.]]</f>
        <v>1306.5038999999999</v>
      </c>
      <c r="T247">
        <v>2.2999999999999998</v>
      </c>
      <c r="U247" t="str">
        <f>Tabela4[[#This Row],[destino]]&amp;Tabela4[[#This Row],[Periodo]]&amp;Tabela4[[#This Row],[Safra]]</f>
        <v>NOVA MUTUM-MT_32Safra Secundaria</v>
      </c>
    </row>
    <row r="248" spans="1:21" x14ac:dyDescent="0.25">
      <c r="A248" t="s">
        <v>40</v>
      </c>
      <c r="B248" t="s">
        <v>78</v>
      </c>
      <c r="C248" t="s">
        <v>40</v>
      </c>
      <c r="D248">
        <v>-13.53487</v>
      </c>
      <c r="E248">
        <v>-55.847610000000003</v>
      </c>
      <c r="F248">
        <v>64277</v>
      </c>
      <c r="G248">
        <v>64.277000000000001</v>
      </c>
      <c r="H248">
        <v>420000</v>
      </c>
      <c r="I248" t="s">
        <v>5</v>
      </c>
      <c r="J248" t="s">
        <v>5</v>
      </c>
      <c r="K248">
        <v>11.105</v>
      </c>
      <c r="L248">
        <v>2</v>
      </c>
      <c r="M248" t="s">
        <v>125</v>
      </c>
      <c r="N248">
        <v>170691</v>
      </c>
      <c r="O248">
        <v>5000</v>
      </c>
      <c r="P248" t="str">
        <f>Tabela4[[#This Row],[Estado Origem]]&amp;Tabela4[[#This Row],[Estado Silo]]</f>
        <v>MTMT</v>
      </c>
      <c r="Q248">
        <v>1.17</v>
      </c>
      <c r="R248">
        <v>1116.67</v>
      </c>
      <c r="S248" s="4">
        <f>Tabela4[[#This Row],[ICMS]]*Tabela4[[#This Row],[Valor por ton.]]</f>
        <v>1306.5038999999999</v>
      </c>
      <c r="T248">
        <v>2.2999999999999998</v>
      </c>
      <c r="U248" t="str">
        <f>Tabela4[[#This Row],[destino]]&amp;Tabela4[[#This Row],[Periodo]]&amp;Tabela4[[#This Row],[Safra]]</f>
        <v>NOVA MUTUM-MT_32Safra Secundaria</v>
      </c>
    </row>
    <row r="249" spans="1:21" x14ac:dyDescent="0.25">
      <c r="A249" t="s">
        <v>41</v>
      </c>
      <c r="B249" t="s">
        <v>78</v>
      </c>
      <c r="C249" t="s">
        <v>40</v>
      </c>
      <c r="D249">
        <v>-13.53487</v>
      </c>
      <c r="E249">
        <v>-55.847610000000003</v>
      </c>
      <c r="F249">
        <v>281165</v>
      </c>
      <c r="G249">
        <v>281.16500000000002</v>
      </c>
      <c r="H249">
        <v>420000</v>
      </c>
      <c r="I249" t="s">
        <v>5</v>
      </c>
      <c r="J249" t="s">
        <v>5</v>
      </c>
      <c r="K249">
        <v>11.105</v>
      </c>
      <c r="L249">
        <v>2</v>
      </c>
      <c r="M249" t="s">
        <v>125</v>
      </c>
      <c r="N249">
        <v>170691</v>
      </c>
      <c r="O249">
        <v>5000</v>
      </c>
      <c r="P249" t="str">
        <f>Tabela4[[#This Row],[Estado Origem]]&amp;Tabela4[[#This Row],[Estado Silo]]</f>
        <v>MTMT</v>
      </c>
      <c r="Q249">
        <v>1.17</v>
      </c>
      <c r="R249">
        <v>1116.67</v>
      </c>
      <c r="S249" s="4">
        <f>Tabela4[[#This Row],[ICMS]]*Tabela4[[#This Row],[Valor por ton.]]</f>
        <v>1306.5038999999999</v>
      </c>
      <c r="T249">
        <v>2.2999999999999998</v>
      </c>
      <c r="U249" t="str">
        <f>Tabela4[[#This Row],[destino]]&amp;Tabela4[[#This Row],[Periodo]]&amp;Tabela4[[#This Row],[Safra]]</f>
        <v>NOVA MUTUM-MT_32Safra Secundaria</v>
      </c>
    </row>
    <row r="250" spans="1:21" x14ac:dyDescent="0.25">
      <c r="A250" t="s">
        <v>38</v>
      </c>
      <c r="B250" t="s">
        <v>84</v>
      </c>
      <c r="C250" t="s">
        <v>38</v>
      </c>
      <c r="D250">
        <v>-12.313000000000001</v>
      </c>
      <c r="E250">
        <v>-55.584850000000003</v>
      </c>
      <c r="F250">
        <v>32957</v>
      </c>
      <c r="G250">
        <v>32.957000000000001</v>
      </c>
      <c r="H250">
        <v>439152</v>
      </c>
      <c r="I250" t="s">
        <v>5</v>
      </c>
      <c r="J250" t="s">
        <v>5</v>
      </c>
      <c r="K250">
        <v>10.35</v>
      </c>
      <c r="L250">
        <v>2</v>
      </c>
      <c r="M250" t="s">
        <v>110</v>
      </c>
      <c r="N250">
        <v>220090</v>
      </c>
      <c r="O250">
        <v>5000</v>
      </c>
      <c r="P250" t="str">
        <f>Tabela4[[#This Row],[Estado Origem]]&amp;Tabela4[[#This Row],[Estado Silo]]</f>
        <v>MTMT</v>
      </c>
      <c r="Q250">
        <v>1.17</v>
      </c>
      <c r="R250">
        <v>1116.67</v>
      </c>
      <c r="S250" s="4">
        <f>Tabela4[[#This Row],[ICMS]]*Tabela4[[#This Row],[Valor por ton.]]</f>
        <v>1306.5038999999999</v>
      </c>
      <c r="T250">
        <v>2.2999999999999998</v>
      </c>
      <c r="U250" t="str">
        <f>Tabela4[[#This Row],[destino]]&amp;Tabela4[[#This Row],[Periodo]]&amp;Tabela4[[#This Row],[Safra]]</f>
        <v>SORRISO-MT_32Safra Principal</v>
      </c>
    </row>
    <row r="251" spans="1:21" x14ac:dyDescent="0.25">
      <c r="A251" t="s">
        <v>39</v>
      </c>
      <c r="B251" t="s">
        <v>84</v>
      </c>
      <c r="C251" t="s">
        <v>38</v>
      </c>
      <c r="D251">
        <v>-12.313000000000001</v>
      </c>
      <c r="E251">
        <v>-55.584850000000003</v>
      </c>
      <c r="F251">
        <v>116241</v>
      </c>
      <c r="G251">
        <v>116.241</v>
      </c>
      <c r="H251">
        <v>439152</v>
      </c>
      <c r="I251" t="s">
        <v>5</v>
      </c>
      <c r="J251" t="s">
        <v>5</v>
      </c>
      <c r="K251">
        <v>10.35</v>
      </c>
      <c r="L251">
        <v>2</v>
      </c>
      <c r="M251" t="s">
        <v>110</v>
      </c>
      <c r="N251">
        <v>220090</v>
      </c>
      <c r="O251">
        <v>5000</v>
      </c>
      <c r="P251" t="str">
        <f>Tabela4[[#This Row],[Estado Origem]]&amp;Tabela4[[#This Row],[Estado Silo]]</f>
        <v>MTMT</v>
      </c>
      <c r="Q251">
        <v>1.17</v>
      </c>
      <c r="R251">
        <v>1116.67</v>
      </c>
      <c r="S251" s="4">
        <f>Tabela4[[#This Row],[ICMS]]*Tabela4[[#This Row],[Valor por ton.]]</f>
        <v>1306.5038999999999</v>
      </c>
      <c r="T251">
        <v>2.2999999999999998</v>
      </c>
      <c r="U251" t="str">
        <f>Tabela4[[#This Row],[destino]]&amp;Tabela4[[#This Row],[Periodo]]&amp;Tabela4[[#This Row],[Safra]]</f>
        <v>SORRISO-MT_32Safra Principal</v>
      </c>
    </row>
    <row r="252" spans="1:21" x14ac:dyDescent="0.25">
      <c r="A252" t="s">
        <v>40</v>
      </c>
      <c r="B252" t="s">
        <v>84</v>
      </c>
      <c r="C252" t="s">
        <v>38</v>
      </c>
      <c r="D252">
        <v>-12.313000000000001</v>
      </c>
      <c r="E252">
        <v>-55.584850000000003</v>
      </c>
      <c r="F252">
        <v>187495</v>
      </c>
      <c r="G252">
        <v>187.495</v>
      </c>
      <c r="H252">
        <v>439152</v>
      </c>
      <c r="I252" t="s">
        <v>5</v>
      </c>
      <c r="J252" t="s">
        <v>5</v>
      </c>
      <c r="K252">
        <v>10.35</v>
      </c>
      <c r="L252">
        <v>2</v>
      </c>
      <c r="M252" t="s">
        <v>110</v>
      </c>
      <c r="N252">
        <v>220090</v>
      </c>
      <c r="O252">
        <v>5000</v>
      </c>
      <c r="P252" t="str">
        <f>Tabela4[[#This Row],[Estado Origem]]&amp;Tabela4[[#This Row],[Estado Silo]]</f>
        <v>MTMT</v>
      </c>
      <c r="Q252">
        <v>1.17</v>
      </c>
      <c r="R252">
        <v>1116.67</v>
      </c>
      <c r="S252" s="4">
        <f>Tabela4[[#This Row],[ICMS]]*Tabela4[[#This Row],[Valor por ton.]]</f>
        <v>1306.5038999999999</v>
      </c>
      <c r="T252">
        <v>2.2999999999999998</v>
      </c>
      <c r="U252" t="str">
        <f>Tabela4[[#This Row],[destino]]&amp;Tabela4[[#This Row],[Periodo]]&amp;Tabela4[[#This Row],[Safra]]</f>
        <v>SORRISO-MT_32Safra Principal</v>
      </c>
    </row>
    <row r="253" spans="1:21" x14ac:dyDescent="0.25">
      <c r="A253" t="s">
        <v>41</v>
      </c>
      <c r="B253" t="s">
        <v>84</v>
      </c>
      <c r="C253" t="s">
        <v>38</v>
      </c>
      <c r="D253">
        <v>-12.313000000000001</v>
      </c>
      <c r="E253">
        <v>-55.584850000000003</v>
      </c>
      <c r="F253">
        <v>404383</v>
      </c>
      <c r="G253">
        <v>404.38299999999998</v>
      </c>
      <c r="H253">
        <v>439152</v>
      </c>
      <c r="I253" t="s">
        <v>5</v>
      </c>
      <c r="J253" t="s">
        <v>5</v>
      </c>
      <c r="K253">
        <v>10.35</v>
      </c>
      <c r="L253">
        <v>2</v>
      </c>
      <c r="M253" t="s">
        <v>110</v>
      </c>
      <c r="N253">
        <v>220090</v>
      </c>
      <c r="O253">
        <v>5000</v>
      </c>
      <c r="P253" t="str">
        <f>Tabela4[[#This Row],[Estado Origem]]&amp;Tabela4[[#This Row],[Estado Silo]]</f>
        <v>MTMT</v>
      </c>
      <c r="Q253">
        <v>1.17</v>
      </c>
      <c r="R253">
        <v>1116.67</v>
      </c>
      <c r="S253" s="4">
        <f>Tabela4[[#This Row],[ICMS]]*Tabela4[[#This Row],[Valor por ton.]]</f>
        <v>1306.5038999999999</v>
      </c>
      <c r="T253">
        <v>2.2999999999999998</v>
      </c>
      <c r="U253" t="str">
        <f>Tabela4[[#This Row],[destino]]&amp;Tabela4[[#This Row],[Periodo]]&amp;Tabela4[[#This Row],[Safra]]</f>
        <v>SORRISO-MT_32Safra Principal</v>
      </c>
    </row>
    <row r="254" spans="1:21" x14ac:dyDescent="0.25">
      <c r="A254" t="s">
        <v>38</v>
      </c>
      <c r="B254" t="s">
        <v>84</v>
      </c>
      <c r="C254" t="s">
        <v>38</v>
      </c>
      <c r="D254">
        <v>-12.313000000000001</v>
      </c>
      <c r="E254">
        <v>-55.584850000000003</v>
      </c>
      <c r="F254">
        <v>32957</v>
      </c>
      <c r="G254">
        <v>32.957000000000001</v>
      </c>
      <c r="H254">
        <v>439152</v>
      </c>
      <c r="I254" t="s">
        <v>5</v>
      </c>
      <c r="J254" t="s">
        <v>5</v>
      </c>
      <c r="K254">
        <v>10.35</v>
      </c>
      <c r="L254">
        <v>2</v>
      </c>
      <c r="M254" t="s">
        <v>125</v>
      </c>
      <c r="N254">
        <v>220090</v>
      </c>
      <c r="O254">
        <v>5000</v>
      </c>
      <c r="P254" t="str">
        <f>Tabela4[[#This Row],[Estado Origem]]&amp;Tabela4[[#This Row],[Estado Silo]]</f>
        <v>MTMT</v>
      </c>
      <c r="Q254">
        <v>1.17</v>
      </c>
      <c r="R254">
        <v>1116.67</v>
      </c>
      <c r="S254" s="4">
        <f>Tabela4[[#This Row],[ICMS]]*Tabela4[[#This Row],[Valor por ton.]]</f>
        <v>1306.5038999999999</v>
      </c>
      <c r="T254">
        <v>2.2999999999999998</v>
      </c>
      <c r="U254" t="str">
        <f>Tabela4[[#This Row],[destino]]&amp;Tabela4[[#This Row],[Periodo]]&amp;Tabela4[[#This Row],[Safra]]</f>
        <v>SORRISO-MT_32Safra Secundaria</v>
      </c>
    </row>
    <row r="255" spans="1:21" x14ac:dyDescent="0.25">
      <c r="A255" t="s">
        <v>39</v>
      </c>
      <c r="B255" t="s">
        <v>84</v>
      </c>
      <c r="C255" t="s">
        <v>38</v>
      </c>
      <c r="D255">
        <v>-12.313000000000001</v>
      </c>
      <c r="E255">
        <v>-55.584850000000003</v>
      </c>
      <c r="F255">
        <v>116241</v>
      </c>
      <c r="G255">
        <v>116.241</v>
      </c>
      <c r="H255">
        <v>439152</v>
      </c>
      <c r="I255" t="s">
        <v>5</v>
      </c>
      <c r="J255" t="s">
        <v>5</v>
      </c>
      <c r="K255">
        <v>10.35</v>
      </c>
      <c r="L255">
        <v>2</v>
      </c>
      <c r="M255" t="s">
        <v>125</v>
      </c>
      <c r="N255">
        <v>220090</v>
      </c>
      <c r="O255">
        <v>5000</v>
      </c>
      <c r="P255" t="str">
        <f>Tabela4[[#This Row],[Estado Origem]]&amp;Tabela4[[#This Row],[Estado Silo]]</f>
        <v>MTMT</v>
      </c>
      <c r="Q255">
        <v>1.17</v>
      </c>
      <c r="R255">
        <v>1116.67</v>
      </c>
      <c r="S255" s="4">
        <f>Tabela4[[#This Row],[ICMS]]*Tabela4[[#This Row],[Valor por ton.]]</f>
        <v>1306.5038999999999</v>
      </c>
      <c r="T255">
        <v>2.2999999999999998</v>
      </c>
      <c r="U255" t="str">
        <f>Tabela4[[#This Row],[destino]]&amp;Tabela4[[#This Row],[Periodo]]&amp;Tabela4[[#This Row],[Safra]]</f>
        <v>SORRISO-MT_32Safra Secundaria</v>
      </c>
    </row>
    <row r="256" spans="1:21" x14ac:dyDescent="0.25">
      <c r="A256" t="s">
        <v>40</v>
      </c>
      <c r="B256" t="s">
        <v>84</v>
      </c>
      <c r="C256" t="s">
        <v>38</v>
      </c>
      <c r="D256">
        <v>-12.313000000000001</v>
      </c>
      <c r="E256">
        <v>-55.584850000000003</v>
      </c>
      <c r="F256">
        <v>187495</v>
      </c>
      <c r="G256">
        <v>187.495</v>
      </c>
      <c r="H256">
        <v>439152</v>
      </c>
      <c r="I256" t="s">
        <v>5</v>
      </c>
      <c r="J256" t="s">
        <v>5</v>
      </c>
      <c r="K256">
        <v>10.35</v>
      </c>
      <c r="L256">
        <v>2</v>
      </c>
      <c r="M256" t="s">
        <v>125</v>
      </c>
      <c r="N256">
        <v>220090</v>
      </c>
      <c r="O256">
        <v>5000</v>
      </c>
      <c r="P256" t="str">
        <f>Tabela4[[#This Row],[Estado Origem]]&amp;Tabela4[[#This Row],[Estado Silo]]</f>
        <v>MTMT</v>
      </c>
      <c r="Q256">
        <v>1.17</v>
      </c>
      <c r="R256">
        <v>1116.67</v>
      </c>
      <c r="S256" s="4">
        <f>Tabela4[[#This Row],[ICMS]]*Tabela4[[#This Row],[Valor por ton.]]</f>
        <v>1306.5038999999999</v>
      </c>
      <c r="T256">
        <v>2.2999999999999998</v>
      </c>
      <c r="U256" t="str">
        <f>Tabela4[[#This Row],[destino]]&amp;Tabela4[[#This Row],[Periodo]]&amp;Tabela4[[#This Row],[Safra]]</f>
        <v>SORRISO-MT_32Safra Secundaria</v>
      </c>
    </row>
    <row r="257" spans="1:21" x14ac:dyDescent="0.25">
      <c r="A257" t="s">
        <v>41</v>
      </c>
      <c r="B257" t="s">
        <v>84</v>
      </c>
      <c r="C257" t="s">
        <v>38</v>
      </c>
      <c r="D257">
        <v>-12.313000000000001</v>
      </c>
      <c r="E257">
        <v>-55.584850000000003</v>
      </c>
      <c r="F257">
        <v>404383</v>
      </c>
      <c r="G257">
        <v>404.38299999999998</v>
      </c>
      <c r="H257">
        <v>439152</v>
      </c>
      <c r="I257" t="s">
        <v>5</v>
      </c>
      <c r="J257" t="s">
        <v>5</v>
      </c>
      <c r="K257">
        <v>10.35</v>
      </c>
      <c r="L257">
        <v>2</v>
      </c>
      <c r="M257" t="s">
        <v>125</v>
      </c>
      <c r="N257">
        <v>220090</v>
      </c>
      <c r="O257">
        <v>5000</v>
      </c>
      <c r="P257" t="str">
        <f>Tabela4[[#This Row],[Estado Origem]]&amp;Tabela4[[#This Row],[Estado Silo]]</f>
        <v>MTMT</v>
      </c>
      <c r="Q257">
        <v>1.17</v>
      </c>
      <c r="R257">
        <v>1116.67</v>
      </c>
      <c r="S257" s="4">
        <f>Tabela4[[#This Row],[ICMS]]*Tabela4[[#This Row],[Valor por ton.]]</f>
        <v>1306.5038999999999</v>
      </c>
      <c r="T257">
        <v>2.2999999999999998</v>
      </c>
      <c r="U257" t="str">
        <f>Tabela4[[#This Row],[destino]]&amp;Tabela4[[#This Row],[Periodo]]&amp;Tabela4[[#This Row],[Safra]]</f>
        <v>SORRISO-MT_32Safra Secundaria</v>
      </c>
    </row>
    <row r="258" spans="1:21" x14ac:dyDescent="0.25">
      <c r="A258" t="s">
        <v>38</v>
      </c>
      <c r="B258" t="s">
        <v>81</v>
      </c>
      <c r="C258" t="s">
        <v>39</v>
      </c>
      <c r="D258">
        <v>-12.7453</v>
      </c>
      <c r="E258">
        <v>-54.437899999999999</v>
      </c>
      <c r="F258">
        <v>195133</v>
      </c>
      <c r="G258">
        <v>195.13300000000001</v>
      </c>
      <c r="H258">
        <v>471071.99999999994</v>
      </c>
      <c r="I258" t="s">
        <v>5</v>
      </c>
      <c r="J258" t="s">
        <v>5</v>
      </c>
      <c r="K258">
        <v>8.76</v>
      </c>
      <c r="L258">
        <v>2</v>
      </c>
      <c r="M258" t="s">
        <v>110</v>
      </c>
      <c r="N258">
        <v>365024</v>
      </c>
      <c r="O258">
        <v>5000</v>
      </c>
      <c r="P258" t="str">
        <f>Tabela4[[#This Row],[Estado Origem]]&amp;Tabela4[[#This Row],[Estado Silo]]</f>
        <v>MTMT</v>
      </c>
      <c r="Q258">
        <v>1.17</v>
      </c>
      <c r="R258">
        <v>1116.67</v>
      </c>
      <c r="S258" s="4">
        <f>Tabela4[[#This Row],[ICMS]]*Tabela4[[#This Row],[Valor por ton.]]</f>
        <v>1306.5038999999999</v>
      </c>
      <c r="T258">
        <v>2.2999999999999998</v>
      </c>
      <c r="U258" t="str">
        <f>Tabela4[[#This Row],[destino]]&amp;Tabela4[[#This Row],[Periodo]]&amp;Tabela4[[#This Row],[Safra]]</f>
        <v>NOVA UBIRATÃ-MT_32Safra Principal</v>
      </c>
    </row>
    <row r="259" spans="1:21" x14ac:dyDescent="0.25">
      <c r="A259" t="s">
        <v>39</v>
      </c>
      <c r="B259" t="s">
        <v>81</v>
      </c>
      <c r="C259" t="s">
        <v>39</v>
      </c>
      <c r="D259">
        <v>-12.7453</v>
      </c>
      <c r="E259">
        <v>-54.437899999999999</v>
      </c>
      <c r="F259">
        <v>108390</v>
      </c>
      <c r="G259">
        <v>108.39</v>
      </c>
      <c r="H259">
        <v>471071.99999999994</v>
      </c>
      <c r="I259" t="s">
        <v>5</v>
      </c>
      <c r="J259" t="s">
        <v>5</v>
      </c>
      <c r="K259">
        <v>8.76</v>
      </c>
      <c r="L259">
        <v>2</v>
      </c>
      <c r="M259" t="s">
        <v>110</v>
      </c>
      <c r="N259">
        <v>365024</v>
      </c>
      <c r="O259">
        <v>5000</v>
      </c>
      <c r="P259" t="str">
        <f>Tabela4[[#This Row],[Estado Origem]]&amp;Tabela4[[#This Row],[Estado Silo]]</f>
        <v>MTMT</v>
      </c>
      <c r="Q259">
        <v>1.17</v>
      </c>
      <c r="R259">
        <v>1116.67</v>
      </c>
      <c r="S259" s="4">
        <f>Tabela4[[#This Row],[ICMS]]*Tabela4[[#This Row],[Valor por ton.]]</f>
        <v>1306.5038999999999</v>
      </c>
      <c r="T259">
        <v>2.2999999999999998</v>
      </c>
      <c r="U259" t="str">
        <f>Tabela4[[#This Row],[destino]]&amp;Tabela4[[#This Row],[Periodo]]&amp;Tabela4[[#This Row],[Safra]]</f>
        <v>NOVA UBIRATÃ-MT_32Safra Principal</v>
      </c>
    </row>
    <row r="260" spans="1:21" x14ac:dyDescent="0.25">
      <c r="A260" t="s">
        <v>40</v>
      </c>
      <c r="B260" t="s">
        <v>81</v>
      </c>
      <c r="C260" t="s">
        <v>39</v>
      </c>
      <c r="D260">
        <v>-12.7453</v>
      </c>
      <c r="E260">
        <v>-54.437899999999999</v>
      </c>
      <c r="F260">
        <v>295807</v>
      </c>
      <c r="G260">
        <v>295.80700000000002</v>
      </c>
      <c r="H260">
        <v>471071.99999999994</v>
      </c>
      <c r="I260" t="s">
        <v>5</v>
      </c>
      <c r="J260" t="s">
        <v>5</v>
      </c>
      <c r="K260">
        <v>8.76</v>
      </c>
      <c r="L260">
        <v>2</v>
      </c>
      <c r="M260" t="s">
        <v>110</v>
      </c>
      <c r="N260">
        <v>365024</v>
      </c>
      <c r="O260">
        <v>5000</v>
      </c>
      <c r="P260" t="str">
        <f>Tabela4[[#This Row],[Estado Origem]]&amp;Tabela4[[#This Row],[Estado Silo]]</f>
        <v>MTMT</v>
      </c>
      <c r="Q260">
        <v>1.17</v>
      </c>
      <c r="R260">
        <v>1116.67</v>
      </c>
      <c r="S260" s="4">
        <f>Tabela4[[#This Row],[ICMS]]*Tabela4[[#This Row],[Valor por ton.]]</f>
        <v>1306.5038999999999</v>
      </c>
      <c r="T260">
        <v>2.2999999999999998</v>
      </c>
      <c r="U260" t="str">
        <f>Tabela4[[#This Row],[destino]]&amp;Tabela4[[#This Row],[Periodo]]&amp;Tabela4[[#This Row],[Safra]]</f>
        <v>NOVA UBIRATÃ-MT_32Safra Principal</v>
      </c>
    </row>
    <row r="261" spans="1:21" x14ac:dyDescent="0.25">
      <c r="A261" t="s">
        <v>41</v>
      </c>
      <c r="B261" t="s">
        <v>81</v>
      </c>
      <c r="C261" t="s">
        <v>39</v>
      </c>
      <c r="D261">
        <v>-12.7453</v>
      </c>
      <c r="E261">
        <v>-54.437899999999999</v>
      </c>
      <c r="F261">
        <v>512695</v>
      </c>
      <c r="G261">
        <v>512.69500000000005</v>
      </c>
      <c r="H261">
        <v>471071.99999999994</v>
      </c>
      <c r="I261" t="s">
        <v>5</v>
      </c>
      <c r="J261" t="s">
        <v>5</v>
      </c>
      <c r="K261">
        <v>8.76</v>
      </c>
      <c r="L261">
        <v>2</v>
      </c>
      <c r="M261" t="s">
        <v>110</v>
      </c>
      <c r="N261">
        <v>365024</v>
      </c>
      <c r="O261">
        <v>5000</v>
      </c>
      <c r="P261" t="str">
        <f>Tabela4[[#This Row],[Estado Origem]]&amp;Tabela4[[#This Row],[Estado Silo]]</f>
        <v>MTMT</v>
      </c>
      <c r="Q261">
        <v>1.17</v>
      </c>
      <c r="R261">
        <v>1116.67</v>
      </c>
      <c r="S261" s="4">
        <f>Tabela4[[#This Row],[ICMS]]*Tabela4[[#This Row],[Valor por ton.]]</f>
        <v>1306.5038999999999</v>
      </c>
      <c r="T261">
        <v>2.2999999999999998</v>
      </c>
      <c r="U261" t="str">
        <f>Tabela4[[#This Row],[destino]]&amp;Tabela4[[#This Row],[Periodo]]&amp;Tabela4[[#This Row],[Safra]]</f>
        <v>NOVA UBIRATÃ-MT_32Safra Principal</v>
      </c>
    </row>
    <row r="262" spans="1:21" x14ac:dyDescent="0.25">
      <c r="A262" t="s">
        <v>38</v>
      </c>
      <c r="B262" t="s">
        <v>81</v>
      </c>
      <c r="C262" t="s">
        <v>39</v>
      </c>
      <c r="D262">
        <v>-12.7453</v>
      </c>
      <c r="E262">
        <v>-54.437899999999999</v>
      </c>
      <c r="F262">
        <v>195133</v>
      </c>
      <c r="G262">
        <v>195.13300000000001</v>
      </c>
      <c r="H262">
        <v>471071.99999999994</v>
      </c>
      <c r="I262" t="s">
        <v>5</v>
      </c>
      <c r="J262" t="s">
        <v>5</v>
      </c>
      <c r="K262">
        <v>8.76</v>
      </c>
      <c r="L262">
        <v>2</v>
      </c>
      <c r="M262" t="s">
        <v>125</v>
      </c>
      <c r="N262">
        <v>365024</v>
      </c>
      <c r="O262">
        <v>5000</v>
      </c>
      <c r="P262" t="str">
        <f>Tabela4[[#This Row],[Estado Origem]]&amp;Tabela4[[#This Row],[Estado Silo]]</f>
        <v>MTMT</v>
      </c>
      <c r="Q262">
        <v>1.17</v>
      </c>
      <c r="R262">
        <v>1116.67</v>
      </c>
      <c r="S262" s="4">
        <f>Tabela4[[#This Row],[ICMS]]*Tabela4[[#This Row],[Valor por ton.]]</f>
        <v>1306.5038999999999</v>
      </c>
      <c r="T262">
        <v>2.2999999999999998</v>
      </c>
      <c r="U262" t="str">
        <f>Tabela4[[#This Row],[destino]]&amp;Tabela4[[#This Row],[Periodo]]&amp;Tabela4[[#This Row],[Safra]]</f>
        <v>NOVA UBIRATÃ-MT_32Safra Secundaria</v>
      </c>
    </row>
    <row r="263" spans="1:21" x14ac:dyDescent="0.25">
      <c r="A263" t="s">
        <v>39</v>
      </c>
      <c r="B263" t="s">
        <v>81</v>
      </c>
      <c r="C263" t="s">
        <v>39</v>
      </c>
      <c r="D263">
        <v>-12.7453</v>
      </c>
      <c r="E263">
        <v>-54.437899999999999</v>
      </c>
      <c r="F263">
        <v>108390</v>
      </c>
      <c r="G263">
        <v>108.39</v>
      </c>
      <c r="H263">
        <v>471071.99999999994</v>
      </c>
      <c r="I263" t="s">
        <v>5</v>
      </c>
      <c r="J263" t="s">
        <v>5</v>
      </c>
      <c r="K263">
        <v>8.76</v>
      </c>
      <c r="L263">
        <v>2</v>
      </c>
      <c r="M263" t="s">
        <v>125</v>
      </c>
      <c r="N263">
        <v>365024</v>
      </c>
      <c r="O263">
        <v>5000</v>
      </c>
      <c r="P263" t="str">
        <f>Tabela4[[#This Row],[Estado Origem]]&amp;Tabela4[[#This Row],[Estado Silo]]</f>
        <v>MTMT</v>
      </c>
      <c r="Q263">
        <v>1.17</v>
      </c>
      <c r="R263">
        <v>1116.67</v>
      </c>
      <c r="S263" s="4">
        <f>Tabela4[[#This Row],[ICMS]]*Tabela4[[#This Row],[Valor por ton.]]</f>
        <v>1306.5038999999999</v>
      </c>
      <c r="T263">
        <v>2.2999999999999998</v>
      </c>
      <c r="U263" t="str">
        <f>Tabela4[[#This Row],[destino]]&amp;Tabela4[[#This Row],[Periodo]]&amp;Tabela4[[#This Row],[Safra]]</f>
        <v>NOVA UBIRATÃ-MT_32Safra Secundaria</v>
      </c>
    </row>
    <row r="264" spans="1:21" x14ac:dyDescent="0.25">
      <c r="A264" t="s">
        <v>40</v>
      </c>
      <c r="B264" t="s">
        <v>81</v>
      </c>
      <c r="C264" t="s">
        <v>39</v>
      </c>
      <c r="D264">
        <v>-12.7453</v>
      </c>
      <c r="E264">
        <v>-54.437899999999999</v>
      </c>
      <c r="F264">
        <v>295807</v>
      </c>
      <c r="G264">
        <v>295.80700000000002</v>
      </c>
      <c r="H264">
        <v>471071.99999999994</v>
      </c>
      <c r="I264" t="s">
        <v>5</v>
      </c>
      <c r="J264" t="s">
        <v>5</v>
      </c>
      <c r="K264">
        <v>8.76</v>
      </c>
      <c r="L264">
        <v>2</v>
      </c>
      <c r="M264" t="s">
        <v>125</v>
      </c>
      <c r="N264">
        <v>365024</v>
      </c>
      <c r="O264">
        <v>5000</v>
      </c>
      <c r="P264" t="str">
        <f>Tabela4[[#This Row],[Estado Origem]]&amp;Tabela4[[#This Row],[Estado Silo]]</f>
        <v>MTMT</v>
      </c>
      <c r="Q264">
        <v>1.17</v>
      </c>
      <c r="R264">
        <v>1116.67</v>
      </c>
      <c r="S264" s="4">
        <f>Tabela4[[#This Row],[ICMS]]*Tabela4[[#This Row],[Valor por ton.]]</f>
        <v>1306.5038999999999</v>
      </c>
      <c r="T264">
        <v>2.2999999999999998</v>
      </c>
      <c r="U264" t="str">
        <f>Tabela4[[#This Row],[destino]]&amp;Tabela4[[#This Row],[Periodo]]&amp;Tabela4[[#This Row],[Safra]]</f>
        <v>NOVA UBIRATÃ-MT_32Safra Secundaria</v>
      </c>
    </row>
    <row r="265" spans="1:21" x14ac:dyDescent="0.25">
      <c r="A265" t="s">
        <v>41</v>
      </c>
      <c r="B265" t="s">
        <v>81</v>
      </c>
      <c r="C265" t="s">
        <v>39</v>
      </c>
      <c r="D265">
        <v>-12.7453</v>
      </c>
      <c r="E265">
        <v>-54.437899999999999</v>
      </c>
      <c r="F265">
        <v>512695</v>
      </c>
      <c r="G265">
        <v>512.69500000000005</v>
      </c>
      <c r="H265">
        <v>471071.99999999994</v>
      </c>
      <c r="I265" t="s">
        <v>5</v>
      </c>
      <c r="J265" t="s">
        <v>5</v>
      </c>
      <c r="K265">
        <v>8.76</v>
      </c>
      <c r="L265">
        <v>2</v>
      </c>
      <c r="M265" t="s">
        <v>125</v>
      </c>
      <c r="N265">
        <v>365024</v>
      </c>
      <c r="O265">
        <v>5000</v>
      </c>
      <c r="P265" t="str">
        <f>Tabela4[[#This Row],[Estado Origem]]&amp;Tabela4[[#This Row],[Estado Silo]]</f>
        <v>MTMT</v>
      </c>
      <c r="Q265">
        <v>1.17</v>
      </c>
      <c r="R265">
        <v>1116.67</v>
      </c>
      <c r="S265" s="4">
        <f>Tabela4[[#This Row],[ICMS]]*Tabela4[[#This Row],[Valor por ton.]]</f>
        <v>1306.5038999999999</v>
      </c>
      <c r="T265">
        <v>2.2999999999999998</v>
      </c>
      <c r="U265" t="str">
        <f>Tabela4[[#This Row],[destino]]&amp;Tabela4[[#This Row],[Periodo]]&amp;Tabela4[[#This Row],[Safra]]</f>
        <v>NOVA UBIRATÃ-MT_32Safra Secundaria</v>
      </c>
    </row>
    <row r="266" spans="1:21" x14ac:dyDescent="0.25">
      <c r="A266" t="s">
        <v>38</v>
      </c>
      <c r="B266" t="s">
        <v>75</v>
      </c>
      <c r="C266" t="s">
        <v>41</v>
      </c>
      <c r="D266">
        <v>-14.31831</v>
      </c>
      <c r="E266">
        <v>-57.957206999999997</v>
      </c>
      <c r="F266">
        <v>415386</v>
      </c>
      <c r="G266">
        <v>415.38600000000002</v>
      </c>
      <c r="H266">
        <v>497055.99999999994</v>
      </c>
      <c r="I266" t="s">
        <v>5</v>
      </c>
      <c r="J266" t="s">
        <v>5</v>
      </c>
      <c r="K266">
        <v>8.3049999999999997</v>
      </c>
      <c r="L266">
        <v>2</v>
      </c>
      <c r="M266" t="s">
        <v>110</v>
      </c>
      <c r="N266">
        <v>223999</v>
      </c>
      <c r="O266">
        <v>5000</v>
      </c>
      <c r="P266" t="str">
        <f>Tabela4[[#This Row],[Estado Origem]]&amp;Tabela4[[#This Row],[Estado Silo]]</f>
        <v>MTMT</v>
      </c>
      <c r="Q266">
        <v>1.17</v>
      </c>
      <c r="R266">
        <v>1116.67</v>
      </c>
      <c r="S266" s="4">
        <f>Tabela4[[#This Row],[ICMS]]*Tabela4[[#This Row],[Valor por ton.]]</f>
        <v>1306.5038999999999</v>
      </c>
      <c r="T266">
        <v>2.2999999999999998</v>
      </c>
      <c r="U266" t="str">
        <f>Tabela4[[#This Row],[destino]]&amp;Tabela4[[#This Row],[Periodo]]&amp;Tabela4[[#This Row],[Safra]]</f>
        <v>CAMPO NOVO DO PARECIS-MT_32Safra Principal</v>
      </c>
    </row>
    <row r="267" spans="1:21" x14ac:dyDescent="0.25">
      <c r="A267" t="s">
        <v>39</v>
      </c>
      <c r="B267" t="s">
        <v>75</v>
      </c>
      <c r="C267" t="s">
        <v>41</v>
      </c>
      <c r="D267">
        <v>-14.31831</v>
      </c>
      <c r="E267">
        <v>-57.957206999999997</v>
      </c>
      <c r="F267">
        <v>445644</v>
      </c>
      <c r="G267">
        <v>445.64400000000001</v>
      </c>
      <c r="H267">
        <v>497055.99999999994</v>
      </c>
      <c r="I267" t="s">
        <v>5</v>
      </c>
      <c r="J267" t="s">
        <v>5</v>
      </c>
      <c r="K267">
        <v>8.3049999999999997</v>
      </c>
      <c r="L267">
        <v>2</v>
      </c>
      <c r="M267" t="s">
        <v>110</v>
      </c>
      <c r="N267">
        <v>223999</v>
      </c>
      <c r="O267">
        <v>5000</v>
      </c>
      <c r="P267" t="str">
        <f>Tabela4[[#This Row],[Estado Origem]]&amp;Tabela4[[#This Row],[Estado Silo]]</f>
        <v>MTMT</v>
      </c>
      <c r="Q267">
        <v>1.17</v>
      </c>
      <c r="R267">
        <v>1116.67</v>
      </c>
      <c r="S267" s="4">
        <f>Tabela4[[#This Row],[ICMS]]*Tabela4[[#This Row],[Valor por ton.]]</f>
        <v>1306.5038999999999</v>
      </c>
      <c r="T267">
        <v>2.2999999999999998</v>
      </c>
      <c r="U267" t="str">
        <f>Tabela4[[#This Row],[destino]]&amp;Tabela4[[#This Row],[Periodo]]&amp;Tabela4[[#This Row],[Safra]]</f>
        <v>CAMPO NOVO DO PARECIS-MT_32Safra Principal</v>
      </c>
    </row>
    <row r="268" spans="1:21" x14ac:dyDescent="0.25">
      <c r="A268" t="s">
        <v>40</v>
      </c>
      <c r="B268" t="s">
        <v>75</v>
      </c>
      <c r="C268" t="s">
        <v>41</v>
      </c>
      <c r="D268">
        <v>-14.31831</v>
      </c>
      <c r="E268">
        <v>-57.957206999999997</v>
      </c>
      <c r="F268">
        <v>256584</v>
      </c>
      <c r="G268">
        <v>256.584</v>
      </c>
      <c r="H268">
        <v>497055.99999999994</v>
      </c>
      <c r="I268" t="s">
        <v>5</v>
      </c>
      <c r="J268" t="s">
        <v>5</v>
      </c>
      <c r="K268">
        <v>8.3049999999999997</v>
      </c>
      <c r="L268">
        <v>2</v>
      </c>
      <c r="M268" t="s">
        <v>110</v>
      </c>
      <c r="N268">
        <v>223999</v>
      </c>
      <c r="O268">
        <v>5000</v>
      </c>
      <c r="P268" t="str">
        <f>Tabela4[[#This Row],[Estado Origem]]&amp;Tabela4[[#This Row],[Estado Silo]]</f>
        <v>MTMT</v>
      </c>
      <c r="Q268">
        <v>1.17</v>
      </c>
      <c r="R268">
        <v>1116.67</v>
      </c>
      <c r="S268" s="4">
        <f>Tabela4[[#This Row],[ICMS]]*Tabela4[[#This Row],[Valor por ton.]]</f>
        <v>1306.5038999999999</v>
      </c>
      <c r="T268">
        <v>2.2999999999999998</v>
      </c>
      <c r="U268" t="str">
        <f>Tabela4[[#This Row],[destino]]&amp;Tabela4[[#This Row],[Periodo]]&amp;Tabela4[[#This Row],[Safra]]</f>
        <v>CAMPO NOVO DO PARECIS-MT_32Safra Principal</v>
      </c>
    </row>
    <row r="269" spans="1:21" x14ac:dyDescent="0.25">
      <c r="A269" t="s">
        <v>41</v>
      </c>
      <c r="B269" t="s">
        <v>75</v>
      </c>
      <c r="C269" t="s">
        <v>41</v>
      </c>
      <c r="D269">
        <v>-14.31831</v>
      </c>
      <c r="E269">
        <v>-57.957206999999997</v>
      </c>
      <c r="F269">
        <v>78765</v>
      </c>
      <c r="G269">
        <v>78.765000000000001</v>
      </c>
      <c r="H269">
        <v>497055.99999999994</v>
      </c>
      <c r="I269" t="s">
        <v>5</v>
      </c>
      <c r="J269" t="s">
        <v>5</v>
      </c>
      <c r="K269">
        <v>8.3049999999999997</v>
      </c>
      <c r="L269">
        <v>2</v>
      </c>
      <c r="M269" t="s">
        <v>110</v>
      </c>
      <c r="N269">
        <v>223999</v>
      </c>
      <c r="O269">
        <v>5000</v>
      </c>
      <c r="P269" t="str">
        <f>Tabela4[[#This Row],[Estado Origem]]&amp;Tabela4[[#This Row],[Estado Silo]]</f>
        <v>MTMT</v>
      </c>
      <c r="Q269">
        <v>1.17</v>
      </c>
      <c r="R269">
        <v>1116.67</v>
      </c>
      <c r="S269" s="4">
        <f>Tabela4[[#This Row],[ICMS]]*Tabela4[[#This Row],[Valor por ton.]]</f>
        <v>1306.5038999999999</v>
      </c>
      <c r="T269">
        <v>2.2999999999999998</v>
      </c>
      <c r="U269" t="str">
        <f>Tabela4[[#This Row],[destino]]&amp;Tabela4[[#This Row],[Periodo]]&amp;Tabela4[[#This Row],[Safra]]</f>
        <v>CAMPO NOVO DO PARECIS-MT_32Safra Principal</v>
      </c>
    </row>
    <row r="270" spans="1:21" x14ac:dyDescent="0.25">
      <c r="A270" t="s">
        <v>38</v>
      </c>
      <c r="B270" t="s">
        <v>75</v>
      </c>
      <c r="C270" t="s">
        <v>41</v>
      </c>
      <c r="D270">
        <v>-14.31831</v>
      </c>
      <c r="E270">
        <v>-57.957206999999997</v>
      </c>
      <c r="F270">
        <v>415386</v>
      </c>
      <c r="G270">
        <v>415.38600000000002</v>
      </c>
      <c r="H270">
        <v>497055.99999999994</v>
      </c>
      <c r="I270" t="s">
        <v>5</v>
      </c>
      <c r="J270" t="s">
        <v>5</v>
      </c>
      <c r="K270">
        <v>8.3049999999999997</v>
      </c>
      <c r="L270">
        <v>2</v>
      </c>
      <c r="M270" t="s">
        <v>125</v>
      </c>
      <c r="N270">
        <v>223999</v>
      </c>
      <c r="O270">
        <v>5000</v>
      </c>
      <c r="P270" t="str">
        <f>Tabela4[[#This Row],[Estado Origem]]&amp;Tabela4[[#This Row],[Estado Silo]]</f>
        <v>MTMT</v>
      </c>
      <c r="Q270">
        <v>1.17</v>
      </c>
      <c r="R270">
        <v>1116.67</v>
      </c>
      <c r="S270" s="4">
        <f>Tabela4[[#This Row],[ICMS]]*Tabela4[[#This Row],[Valor por ton.]]</f>
        <v>1306.5038999999999</v>
      </c>
      <c r="T270">
        <v>2.2999999999999998</v>
      </c>
      <c r="U270" t="str">
        <f>Tabela4[[#This Row],[destino]]&amp;Tabela4[[#This Row],[Periodo]]&amp;Tabela4[[#This Row],[Safra]]</f>
        <v>CAMPO NOVO DO PARECIS-MT_32Safra Secundaria</v>
      </c>
    </row>
    <row r="271" spans="1:21" x14ac:dyDescent="0.25">
      <c r="A271" t="s">
        <v>39</v>
      </c>
      <c r="B271" t="s">
        <v>75</v>
      </c>
      <c r="C271" t="s">
        <v>41</v>
      </c>
      <c r="D271">
        <v>-14.31831</v>
      </c>
      <c r="E271">
        <v>-57.957206999999997</v>
      </c>
      <c r="F271">
        <v>445644</v>
      </c>
      <c r="G271">
        <v>445.64400000000001</v>
      </c>
      <c r="H271">
        <v>497055.99999999994</v>
      </c>
      <c r="I271" t="s">
        <v>5</v>
      </c>
      <c r="J271" t="s">
        <v>5</v>
      </c>
      <c r="K271">
        <v>8.3049999999999997</v>
      </c>
      <c r="L271">
        <v>2</v>
      </c>
      <c r="M271" t="s">
        <v>125</v>
      </c>
      <c r="N271">
        <v>223999</v>
      </c>
      <c r="O271">
        <v>5000</v>
      </c>
      <c r="P271" t="str">
        <f>Tabela4[[#This Row],[Estado Origem]]&amp;Tabela4[[#This Row],[Estado Silo]]</f>
        <v>MTMT</v>
      </c>
      <c r="Q271">
        <v>1.17</v>
      </c>
      <c r="R271">
        <v>1116.67</v>
      </c>
      <c r="S271" s="4">
        <f>Tabela4[[#This Row],[ICMS]]*Tabela4[[#This Row],[Valor por ton.]]</f>
        <v>1306.5038999999999</v>
      </c>
      <c r="T271">
        <v>2.2999999999999998</v>
      </c>
      <c r="U271" t="str">
        <f>Tabela4[[#This Row],[destino]]&amp;Tabela4[[#This Row],[Periodo]]&amp;Tabela4[[#This Row],[Safra]]</f>
        <v>CAMPO NOVO DO PARECIS-MT_32Safra Secundaria</v>
      </c>
    </row>
    <row r="272" spans="1:21" x14ac:dyDescent="0.25">
      <c r="A272" t="s">
        <v>40</v>
      </c>
      <c r="B272" t="s">
        <v>75</v>
      </c>
      <c r="C272" t="s">
        <v>41</v>
      </c>
      <c r="D272">
        <v>-14.31831</v>
      </c>
      <c r="E272">
        <v>-57.957206999999997</v>
      </c>
      <c r="F272">
        <v>256584</v>
      </c>
      <c r="G272">
        <v>256.584</v>
      </c>
      <c r="H272">
        <v>497055.99999999994</v>
      </c>
      <c r="I272" t="s">
        <v>5</v>
      </c>
      <c r="J272" t="s">
        <v>5</v>
      </c>
      <c r="K272">
        <v>8.3049999999999997</v>
      </c>
      <c r="L272">
        <v>2</v>
      </c>
      <c r="M272" t="s">
        <v>125</v>
      </c>
      <c r="N272">
        <v>223999</v>
      </c>
      <c r="O272">
        <v>5000</v>
      </c>
      <c r="P272" t="str">
        <f>Tabela4[[#This Row],[Estado Origem]]&amp;Tabela4[[#This Row],[Estado Silo]]</f>
        <v>MTMT</v>
      </c>
      <c r="Q272">
        <v>1.17</v>
      </c>
      <c r="R272">
        <v>1116.67</v>
      </c>
      <c r="S272" s="4">
        <f>Tabela4[[#This Row],[ICMS]]*Tabela4[[#This Row],[Valor por ton.]]</f>
        <v>1306.5038999999999</v>
      </c>
      <c r="T272">
        <v>2.2999999999999998</v>
      </c>
      <c r="U272" t="str">
        <f>Tabela4[[#This Row],[destino]]&amp;Tabela4[[#This Row],[Periodo]]&amp;Tabela4[[#This Row],[Safra]]</f>
        <v>CAMPO NOVO DO PARECIS-MT_32Safra Secundaria</v>
      </c>
    </row>
    <row r="273" spans="1:21" x14ac:dyDescent="0.25">
      <c r="A273" t="s">
        <v>41</v>
      </c>
      <c r="B273" t="s">
        <v>75</v>
      </c>
      <c r="C273" t="s">
        <v>41</v>
      </c>
      <c r="D273">
        <v>-14.31831</v>
      </c>
      <c r="E273">
        <v>-57.957206999999997</v>
      </c>
      <c r="F273">
        <v>78765</v>
      </c>
      <c r="G273">
        <v>78.765000000000001</v>
      </c>
      <c r="H273">
        <v>497055.99999999994</v>
      </c>
      <c r="I273" t="s">
        <v>5</v>
      </c>
      <c r="J273" t="s">
        <v>5</v>
      </c>
      <c r="K273">
        <v>8.3049999999999997</v>
      </c>
      <c r="L273">
        <v>2</v>
      </c>
      <c r="M273" t="s">
        <v>125</v>
      </c>
      <c r="N273">
        <v>223999</v>
      </c>
      <c r="O273">
        <v>5000</v>
      </c>
      <c r="P273" t="str">
        <f>Tabela4[[#This Row],[Estado Origem]]&amp;Tabela4[[#This Row],[Estado Silo]]</f>
        <v>MTMT</v>
      </c>
      <c r="Q273">
        <v>1.17</v>
      </c>
      <c r="R273">
        <v>1116.67</v>
      </c>
      <c r="S273" s="4">
        <f>Tabela4[[#This Row],[ICMS]]*Tabela4[[#This Row],[Valor por ton.]]</f>
        <v>1306.5038999999999</v>
      </c>
      <c r="T273">
        <v>2.2999999999999998</v>
      </c>
      <c r="U273" t="str">
        <f>Tabela4[[#This Row],[destino]]&amp;Tabela4[[#This Row],[Periodo]]&amp;Tabela4[[#This Row],[Safra]]</f>
        <v>CAMPO NOVO DO PARECIS-MT_32Safra Secundaria</v>
      </c>
    </row>
    <row r="274" spans="1:21" x14ac:dyDescent="0.25">
      <c r="A274" t="s">
        <v>38</v>
      </c>
      <c r="B274" t="s">
        <v>80</v>
      </c>
      <c r="C274" t="s">
        <v>39</v>
      </c>
      <c r="D274">
        <v>-13.608549999999999</v>
      </c>
      <c r="E274">
        <v>-54.80903</v>
      </c>
      <c r="F274">
        <v>177571</v>
      </c>
      <c r="G274">
        <v>177.571</v>
      </c>
      <c r="H274">
        <v>536984</v>
      </c>
      <c r="I274" t="s">
        <v>5</v>
      </c>
      <c r="J274" t="s">
        <v>5</v>
      </c>
      <c r="K274">
        <v>10.455</v>
      </c>
      <c r="L274">
        <v>2</v>
      </c>
      <c r="M274" t="s">
        <v>110</v>
      </c>
      <c r="N274">
        <v>353051</v>
      </c>
      <c r="O274">
        <v>5000</v>
      </c>
      <c r="P274" t="str">
        <f>Tabela4[[#This Row],[Estado Origem]]&amp;Tabela4[[#This Row],[Estado Silo]]</f>
        <v>MTMT</v>
      </c>
      <c r="Q274">
        <v>1.17</v>
      </c>
      <c r="R274">
        <v>1116.67</v>
      </c>
      <c r="S274" s="4">
        <f>Tabela4[[#This Row],[ICMS]]*Tabela4[[#This Row],[Valor por ton.]]</f>
        <v>1306.5038999999999</v>
      </c>
      <c r="T274">
        <v>2.2999999999999998</v>
      </c>
      <c r="U274" t="str">
        <f>Tabela4[[#This Row],[destino]]&amp;Tabela4[[#This Row],[Periodo]]&amp;Tabela4[[#This Row],[Safra]]</f>
        <v>NOVA UBIRATÃ-MT_22Safra Principal</v>
      </c>
    </row>
    <row r="275" spans="1:21" x14ac:dyDescent="0.25">
      <c r="A275" t="s">
        <v>39</v>
      </c>
      <c r="B275" t="s">
        <v>80</v>
      </c>
      <c r="C275" t="s">
        <v>39</v>
      </c>
      <c r="D275">
        <v>-13.608549999999999</v>
      </c>
      <c r="E275">
        <v>-54.80903</v>
      </c>
      <c r="F275">
        <v>102391</v>
      </c>
      <c r="G275">
        <v>102.39100000000001</v>
      </c>
      <c r="H275">
        <v>536984</v>
      </c>
      <c r="I275" t="s">
        <v>5</v>
      </c>
      <c r="J275" t="s">
        <v>5</v>
      </c>
      <c r="K275">
        <v>10.455</v>
      </c>
      <c r="L275">
        <v>2</v>
      </c>
      <c r="M275" t="s">
        <v>110</v>
      </c>
      <c r="N275">
        <v>353051</v>
      </c>
      <c r="O275">
        <v>5000</v>
      </c>
      <c r="P275" t="str">
        <f>Tabela4[[#This Row],[Estado Origem]]&amp;Tabela4[[#This Row],[Estado Silo]]</f>
        <v>MTMT</v>
      </c>
      <c r="Q275">
        <v>1.17</v>
      </c>
      <c r="R275">
        <v>1116.67</v>
      </c>
      <c r="S275" s="4">
        <f>Tabela4[[#This Row],[ICMS]]*Tabela4[[#This Row],[Valor por ton.]]</f>
        <v>1306.5038999999999</v>
      </c>
      <c r="T275">
        <v>2.2999999999999998</v>
      </c>
      <c r="U275" t="str">
        <f>Tabela4[[#This Row],[destino]]&amp;Tabela4[[#This Row],[Periodo]]&amp;Tabela4[[#This Row],[Safra]]</f>
        <v>NOVA UBIRATÃ-MT_22Safra Principal</v>
      </c>
    </row>
    <row r="276" spans="1:21" x14ac:dyDescent="0.25">
      <c r="A276" t="s">
        <v>40</v>
      </c>
      <c r="B276" t="s">
        <v>80</v>
      </c>
      <c r="C276" t="s">
        <v>39</v>
      </c>
      <c r="D276">
        <v>-13.608549999999999</v>
      </c>
      <c r="E276">
        <v>-54.80903</v>
      </c>
      <c r="F276">
        <v>196652</v>
      </c>
      <c r="G276">
        <v>196.65200000000002</v>
      </c>
      <c r="H276">
        <v>536984</v>
      </c>
      <c r="I276" t="s">
        <v>5</v>
      </c>
      <c r="J276" t="s">
        <v>5</v>
      </c>
      <c r="K276">
        <v>10.455</v>
      </c>
      <c r="L276">
        <v>2</v>
      </c>
      <c r="M276" t="s">
        <v>110</v>
      </c>
      <c r="N276">
        <v>353051</v>
      </c>
      <c r="O276">
        <v>5000</v>
      </c>
      <c r="P276" t="str">
        <f>Tabela4[[#This Row],[Estado Origem]]&amp;Tabela4[[#This Row],[Estado Silo]]</f>
        <v>MTMT</v>
      </c>
      <c r="Q276">
        <v>1.17</v>
      </c>
      <c r="R276">
        <v>1116.67</v>
      </c>
      <c r="S276" s="4">
        <f>Tabela4[[#This Row],[ICMS]]*Tabela4[[#This Row],[Valor por ton.]]</f>
        <v>1306.5038999999999</v>
      </c>
      <c r="T276">
        <v>2.2999999999999998</v>
      </c>
      <c r="U276" t="str">
        <f>Tabela4[[#This Row],[destino]]&amp;Tabela4[[#This Row],[Periodo]]&amp;Tabela4[[#This Row],[Safra]]</f>
        <v>NOVA UBIRATÃ-MT_22Safra Principal</v>
      </c>
    </row>
    <row r="277" spans="1:21" x14ac:dyDescent="0.25">
      <c r="A277" t="s">
        <v>41</v>
      </c>
      <c r="B277" t="s">
        <v>80</v>
      </c>
      <c r="C277" t="s">
        <v>39</v>
      </c>
      <c r="D277">
        <v>-13.608549999999999</v>
      </c>
      <c r="E277">
        <v>-54.80903</v>
      </c>
      <c r="F277">
        <v>413541</v>
      </c>
      <c r="G277">
        <v>413.541</v>
      </c>
      <c r="H277">
        <v>536984</v>
      </c>
      <c r="I277" t="s">
        <v>5</v>
      </c>
      <c r="J277" t="s">
        <v>5</v>
      </c>
      <c r="K277">
        <v>10.455</v>
      </c>
      <c r="L277">
        <v>2</v>
      </c>
      <c r="M277" t="s">
        <v>110</v>
      </c>
      <c r="N277">
        <v>353051</v>
      </c>
      <c r="O277">
        <v>5000</v>
      </c>
      <c r="P277" t="str">
        <f>Tabela4[[#This Row],[Estado Origem]]&amp;Tabela4[[#This Row],[Estado Silo]]</f>
        <v>MTMT</v>
      </c>
      <c r="Q277">
        <v>1.17</v>
      </c>
      <c r="R277">
        <v>1116.67</v>
      </c>
      <c r="S277" s="4">
        <f>Tabela4[[#This Row],[ICMS]]*Tabela4[[#This Row],[Valor por ton.]]</f>
        <v>1306.5038999999999</v>
      </c>
      <c r="T277">
        <v>2.2999999999999998</v>
      </c>
      <c r="U277" t="str">
        <f>Tabela4[[#This Row],[destino]]&amp;Tabela4[[#This Row],[Periodo]]&amp;Tabela4[[#This Row],[Safra]]</f>
        <v>NOVA UBIRATÃ-MT_22Safra Principal</v>
      </c>
    </row>
    <row r="278" spans="1:21" x14ac:dyDescent="0.25">
      <c r="A278" t="s">
        <v>38</v>
      </c>
      <c r="B278" t="s">
        <v>80</v>
      </c>
      <c r="C278" t="s">
        <v>39</v>
      </c>
      <c r="D278">
        <v>-13.608549999999999</v>
      </c>
      <c r="E278">
        <v>-54.80903</v>
      </c>
      <c r="F278">
        <v>177571</v>
      </c>
      <c r="G278">
        <v>177.571</v>
      </c>
      <c r="H278">
        <v>536984</v>
      </c>
      <c r="I278" t="s">
        <v>5</v>
      </c>
      <c r="J278" t="s">
        <v>5</v>
      </c>
      <c r="K278">
        <v>10.455</v>
      </c>
      <c r="L278">
        <v>2</v>
      </c>
      <c r="M278" t="s">
        <v>125</v>
      </c>
      <c r="N278">
        <v>353051</v>
      </c>
      <c r="O278">
        <v>5000</v>
      </c>
      <c r="P278" t="str">
        <f>Tabela4[[#This Row],[Estado Origem]]&amp;Tabela4[[#This Row],[Estado Silo]]</f>
        <v>MTMT</v>
      </c>
      <c r="Q278">
        <v>1.17</v>
      </c>
      <c r="R278">
        <v>1116.67</v>
      </c>
      <c r="S278" s="4">
        <f>Tabela4[[#This Row],[ICMS]]*Tabela4[[#This Row],[Valor por ton.]]</f>
        <v>1306.5038999999999</v>
      </c>
      <c r="T278">
        <v>2.2999999999999998</v>
      </c>
      <c r="U278" t="str">
        <f>Tabela4[[#This Row],[destino]]&amp;Tabela4[[#This Row],[Periodo]]&amp;Tabela4[[#This Row],[Safra]]</f>
        <v>NOVA UBIRATÃ-MT_22Safra Secundaria</v>
      </c>
    </row>
    <row r="279" spans="1:21" x14ac:dyDescent="0.25">
      <c r="A279" t="s">
        <v>39</v>
      </c>
      <c r="B279" t="s">
        <v>80</v>
      </c>
      <c r="C279" t="s">
        <v>39</v>
      </c>
      <c r="D279">
        <v>-13.608549999999999</v>
      </c>
      <c r="E279">
        <v>-54.80903</v>
      </c>
      <c r="F279">
        <v>102391</v>
      </c>
      <c r="G279">
        <v>102.39100000000001</v>
      </c>
      <c r="H279">
        <v>536984</v>
      </c>
      <c r="I279" t="s">
        <v>5</v>
      </c>
      <c r="J279" t="s">
        <v>5</v>
      </c>
      <c r="K279">
        <v>10.455</v>
      </c>
      <c r="L279">
        <v>2</v>
      </c>
      <c r="M279" t="s">
        <v>125</v>
      </c>
      <c r="N279">
        <v>353051</v>
      </c>
      <c r="O279">
        <v>5000</v>
      </c>
      <c r="P279" t="str">
        <f>Tabela4[[#This Row],[Estado Origem]]&amp;Tabela4[[#This Row],[Estado Silo]]</f>
        <v>MTMT</v>
      </c>
      <c r="Q279">
        <v>1.17</v>
      </c>
      <c r="R279">
        <v>1116.67</v>
      </c>
      <c r="S279" s="4">
        <f>Tabela4[[#This Row],[ICMS]]*Tabela4[[#This Row],[Valor por ton.]]</f>
        <v>1306.5038999999999</v>
      </c>
      <c r="T279">
        <v>2.2999999999999998</v>
      </c>
      <c r="U279" t="str">
        <f>Tabela4[[#This Row],[destino]]&amp;Tabela4[[#This Row],[Periodo]]&amp;Tabela4[[#This Row],[Safra]]</f>
        <v>NOVA UBIRATÃ-MT_22Safra Secundaria</v>
      </c>
    </row>
    <row r="280" spans="1:21" x14ac:dyDescent="0.25">
      <c r="A280" t="s">
        <v>40</v>
      </c>
      <c r="B280" t="s">
        <v>80</v>
      </c>
      <c r="C280" t="s">
        <v>39</v>
      </c>
      <c r="D280">
        <v>-13.608549999999999</v>
      </c>
      <c r="E280">
        <v>-54.80903</v>
      </c>
      <c r="F280">
        <v>196652</v>
      </c>
      <c r="G280">
        <v>196.65200000000002</v>
      </c>
      <c r="H280">
        <v>536984</v>
      </c>
      <c r="I280" t="s">
        <v>5</v>
      </c>
      <c r="J280" t="s">
        <v>5</v>
      </c>
      <c r="K280">
        <v>10.455</v>
      </c>
      <c r="L280">
        <v>2</v>
      </c>
      <c r="M280" t="s">
        <v>125</v>
      </c>
      <c r="N280">
        <v>353051</v>
      </c>
      <c r="O280">
        <v>5000</v>
      </c>
      <c r="P280" t="str">
        <f>Tabela4[[#This Row],[Estado Origem]]&amp;Tabela4[[#This Row],[Estado Silo]]</f>
        <v>MTMT</v>
      </c>
      <c r="Q280">
        <v>1.17</v>
      </c>
      <c r="R280">
        <v>1116.67</v>
      </c>
      <c r="S280" s="4">
        <f>Tabela4[[#This Row],[ICMS]]*Tabela4[[#This Row],[Valor por ton.]]</f>
        <v>1306.5038999999999</v>
      </c>
      <c r="T280">
        <v>2.2999999999999998</v>
      </c>
      <c r="U280" t="str">
        <f>Tabela4[[#This Row],[destino]]&amp;Tabela4[[#This Row],[Periodo]]&amp;Tabela4[[#This Row],[Safra]]</f>
        <v>NOVA UBIRATÃ-MT_22Safra Secundaria</v>
      </c>
    </row>
    <row r="281" spans="1:21" x14ac:dyDescent="0.25">
      <c r="A281" t="s">
        <v>41</v>
      </c>
      <c r="B281" t="s">
        <v>80</v>
      </c>
      <c r="C281" t="s">
        <v>39</v>
      </c>
      <c r="D281">
        <v>-13.608549999999999</v>
      </c>
      <c r="E281">
        <v>-54.80903</v>
      </c>
      <c r="F281">
        <v>413541</v>
      </c>
      <c r="G281">
        <v>413.541</v>
      </c>
      <c r="H281">
        <v>536984</v>
      </c>
      <c r="I281" t="s">
        <v>5</v>
      </c>
      <c r="J281" t="s">
        <v>5</v>
      </c>
      <c r="K281">
        <v>10.455</v>
      </c>
      <c r="L281">
        <v>2</v>
      </c>
      <c r="M281" t="s">
        <v>125</v>
      </c>
      <c r="N281">
        <v>353051</v>
      </c>
      <c r="O281">
        <v>5000</v>
      </c>
      <c r="P281" t="str">
        <f>Tabela4[[#This Row],[Estado Origem]]&amp;Tabela4[[#This Row],[Estado Silo]]</f>
        <v>MTMT</v>
      </c>
      <c r="Q281">
        <v>1.17</v>
      </c>
      <c r="R281">
        <v>1116.67</v>
      </c>
      <c r="S281" s="4">
        <f>Tabela4[[#This Row],[ICMS]]*Tabela4[[#This Row],[Valor por ton.]]</f>
        <v>1306.5038999999999</v>
      </c>
      <c r="T281">
        <v>2.2999999999999998</v>
      </c>
      <c r="U281" t="str">
        <f>Tabela4[[#This Row],[destino]]&amp;Tabela4[[#This Row],[Periodo]]&amp;Tabela4[[#This Row],[Safra]]</f>
        <v>NOVA UBIRATÃ-MT_22Safra Secundaria</v>
      </c>
    </row>
    <row r="282" spans="1:21" x14ac:dyDescent="0.25">
      <c r="A282" t="s">
        <v>38</v>
      </c>
      <c r="B282" t="s">
        <v>74</v>
      </c>
      <c r="C282" t="s">
        <v>41</v>
      </c>
      <c r="D282">
        <v>-13.7864</v>
      </c>
      <c r="E282">
        <v>-57.844099999999997</v>
      </c>
      <c r="F282">
        <v>379677</v>
      </c>
      <c r="G282">
        <v>379.67700000000002</v>
      </c>
      <c r="H282">
        <v>608384</v>
      </c>
      <c r="I282" t="s">
        <v>5</v>
      </c>
      <c r="J282" t="s">
        <v>5</v>
      </c>
      <c r="K282">
        <v>8.6050000000000004</v>
      </c>
      <c r="L282">
        <v>2</v>
      </c>
      <c r="M282" t="s">
        <v>110</v>
      </c>
      <c r="N282">
        <v>259638</v>
      </c>
      <c r="O282">
        <v>5000</v>
      </c>
      <c r="P282" t="str">
        <f>Tabela4[[#This Row],[Estado Origem]]&amp;Tabela4[[#This Row],[Estado Silo]]</f>
        <v>MTMT</v>
      </c>
      <c r="Q282">
        <v>1.17</v>
      </c>
      <c r="R282">
        <v>1116.67</v>
      </c>
      <c r="S282" s="4">
        <f>Tabela4[[#This Row],[ICMS]]*Tabela4[[#This Row],[Valor por ton.]]</f>
        <v>1306.5038999999999</v>
      </c>
      <c r="T282">
        <v>2.2999999999999998</v>
      </c>
      <c r="U282" t="str">
        <f>Tabela4[[#This Row],[destino]]&amp;Tabela4[[#This Row],[Periodo]]&amp;Tabela4[[#This Row],[Safra]]</f>
        <v>CAMPO NOVO DO PARECIS-MT_22Safra Principal</v>
      </c>
    </row>
    <row r="283" spans="1:21" x14ac:dyDescent="0.25">
      <c r="A283" t="s">
        <v>39</v>
      </c>
      <c r="B283" t="s">
        <v>74</v>
      </c>
      <c r="C283" t="s">
        <v>41</v>
      </c>
      <c r="D283">
        <v>-13.7864</v>
      </c>
      <c r="E283">
        <v>-57.844099999999997</v>
      </c>
      <c r="F283">
        <v>409935</v>
      </c>
      <c r="G283">
        <v>409.935</v>
      </c>
      <c r="H283">
        <v>608384</v>
      </c>
      <c r="I283" t="s">
        <v>5</v>
      </c>
      <c r="J283" t="s">
        <v>5</v>
      </c>
      <c r="K283">
        <v>8.6050000000000004</v>
      </c>
      <c r="L283">
        <v>2</v>
      </c>
      <c r="M283" t="s">
        <v>110</v>
      </c>
      <c r="N283">
        <v>259638</v>
      </c>
      <c r="O283">
        <v>5000</v>
      </c>
      <c r="P283" t="str">
        <f>Tabela4[[#This Row],[Estado Origem]]&amp;Tabela4[[#This Row],[Estado Silo]]</f>
        <v>MTMT</v>
      </c>
      <c r="Q283">
        <v>1.17</v>
      </c>
      <c r="R283">
        <v>1116.67</v>
      </c>
      <c r="S283" s="4">
        <f>Tabela4[[#This Row],[ICMS]]*Tabela4[[#This Row],[Valor por ton.]]</f>
        <v>1306.5038999999999</v>
      </c>
      <c r="T283">
        <v>2.2999999999999998</v>
      </c>
      <c r="U283" t="str">
        <f>Tabela4[[#This Row],[destino]]&amp;Tabela4[[#This Row],[Periodo]]&amp;Tabela4[[#This Row],[Safra]]</f>
        <v>CAMPO NOVO DO PARECIS-MT_22Safra Principal</v>
      </c>
    </row>
    <row r="284" spans="1:21" x14ac:dyDescent="0.25">
      <c r="A284" t="s">
        <v>40</v>
      </c>
      <c r="B284" t="s">
        <v>74</v>
      </c>
      <c r="C284" t="s">
        <v>41</v>
      </c>
      <c r="D284">
        <v>-13.7864</v>
      </c>
      <c r="E284">
        <v>-57.844099999999997</v>
      </c>
      <c r="F284">
        <v>220875</v>
      </c>
      <c r="G284">
        <v>220.875</v>
      </c>
      <c r="H284">
        <v>608384</v>
      </c>
      <c r="I284" t="s">
        <v>5</v>
      </c>
      <c r="J284" t="s">
        <v>5</v>
      </c>
      <c r="K284">
        <v>8.6050000000000004</v>
      </c>
      <c r="L284">
        <v>2</v>
      </c>
      <c r="M284" t="s">
        <v>110</v>
      </c>
      <c r="N284">
        <v>259638</v>
      </c>
      <c r="O284">
        <v>5000</v>
      </c>
      <c r="P284" t="str">
        <f>Tabela4[[#This Row],[Estado Origem]]&amp;Tabela4[[#This Row],[Estado Silo]]</f>
        <v>MTMT</v>
      </c>
      <c r="Q284">
        <v>1.17</v>
      </c>
      <c r="R284">
        <v>1116.67</v>
      </c>
      <c r="S284" s="4">
        <f>Tabela4[[#This Row],[ICMS]]*Tabela4[[#This Row],[Valor por ton.]]</f>
        <v>1306.5038999999999</v>
      </c>
      <c r="T284">
        <v>2.2999999999999998</v>
      </c>
      <c r="U284" t="str">
        <f>Tabela4[[#This Row],[destino]]&amp;Tabela4[[#This Row],[Periodo]]&amp;Tabela4[[#This Row],[Safra]]</f>
        <v>CAMPO NOVO DO PARECIS-MT_22Safra Principal</v>
      </c>
    </row>
    <row r="285" spans="1:21" x14ac:dyDescent="0.25">
      <c r="A285" t="s">
        <v>41</v>
      </c>
      <c r="B285" t="s">
        <v>74</v>
      </c>
      <c r="C285" t="s">
        <v>41</v>
      </c>
      <c r="D285">
        <v>-13.7864</v>
      </c>
      <c r="E285">
        <v>-57.844099999999997</v>
      </c>
      <c r="F285">
        <v>27454</v>
      </c>
      <c r="G285">
        <v>27.454000000000001</v>
      </c>
      <c r="H285">
        <v>608384</v>
      </c>
      <c r="I285" t="s">
        <v>5</v>
      </c>
      <c r="J285" t="s">
        <v>5</v>
      </c>
      <c r="K285">
        <v>8.6050000000000004</v>
      </c>
      <c r="L285">
        <v>2</v>
      </c>
      <c r="M285" t="s">
        <v>110</v>
      </c>
      <c r="N285">
        <v>259638</v>
      </c>
      <c r="O285">
        <v>5000</v>
      </c>
      <c r="P285" t="str">
        <f>Tabela4[[#This Row],[Estado Origem]]&amp;Tabela4[[#This Row],[Estado Silo]]</f>
        <v>MTMT</v>
      </c>
      <c r="Q285">
        <v>1.17</v>
      </c>
      <c r="R285">
        <v>1116.67</v>
      </c>
      <c r="S285" s="4">
        <f>Tabela4[[#This Row],[ICMS]]*Tabela4[[#This Row],[Valor por ton.]]</f>
        <v>1306.5038999999999</v>
      </c>
      <c r="T285">
        <v>2.2999999999999998</v>
      </c>
      <c r="U285" t="str">
        <f>Tabela4[[#This Row],[destino]]&amp;Tabela4[[#This Row],[Periodo]]&amp;Tabela4[[#This Row],[Safra]]</f>
        <v>CAMPO NOVO DO PARECIS-MT_22Safra Principal</v>
      </c>
    </row>
    <row r="286" spans="1:21" x14ac:dyDescent="0.25">
      <c r="A286" t="s">
        <v>38</v>
      </c>
      <c r="B286" t="s">
        <v>74</v>
      </c>
      <c r="C286" t="s">
        <v>41</v>
      </c>
      <c r="D286">
        <v>-13.7864</v>
      </c>
      <c r="E286">
        <v>-57.844099999999997</v>
      </c>
      <c r="F286">
        <v>379677</v>
      </c>
      <c r="G286">
        <v>379.67700000000002</v>
      </c>
      <c r="H286">
        <v>608384</v>
      </c>
      <c r="I286" t="s">
        <v>5</v>
      </c>
      <c r="J286" t="s">
        <v>5</v>
      </c>
      <c r="K286">
        <v>8.6050000000000004</v>
      </c>
      <c r="L286">
        <v>2</v>
      </c>
      <c r="M286" t="s">
        <v>125</v>
      </c>
      <c r="N286">
        <v>259638</v>
      </c>
      <c r="O286">
        <v>5000</v>
      </c>
      <c r="P286" t="str">
        <f>Tabela4[[#This Row],[Estado Origem]]&amp;Tabela4[[#This Row],[Estado Silo]]</f>
        <v>MTMT</v>
      </c>
      <c r="Q286">
        <v>1.17</v>
      </c>
      <c r="R286">
        <v>1116.67</v>
      </c>
      <c r="S286" s="4">
        <f>Tabela4[[#This Row],[ICMS]]*Tabela4[[#This Row],[Valor por ton.]]</f>
        <v>1306.5038999999999</v>
      </c>
      <c r="T286">
        <v>2.2999999999999998</v>
      </c>
      <c r="U286" t="str">
        <f>Tabela4[[#This Row],[destino]]&amp;Tabela4[[#This Row],[Periodo]]&amp;Tabela4[[#This Row],[Safra]]</f>
        <v>CAMPO NOVO DO PARECIS-MT_22Safra Secundaria</v>
      </c>
    </row>
    <row r="287" spans="1:21" x14ac:dyDescent="0.25">
      <c r="A287" t="s">
        <v>39</v>
      </c>
      <c r="B287" t="s">
        <v>74</v>
      </c>
      <c r="C287" t="s">
        <v>41</v>
      </c>
      <c r="D287">
        <v>-13.7864</v>
      </c>
      <c r="E287">
        <v>-57.844099999999997</v>
      </c>
      <c r="F287">
        <v>409935</v>
      </c>
      <c r="G287">
        <v>409.935</v>
      </c>
      <c r="H287">
        <v>608384</v>
      </c>
      <c r="I287" t="s">
        <v>5</v>
      </c>
      <c r="J287" t="s">
        <v>5</v>
      </c>
      <c r="K287">
        <v>8.6050000000000004</v>
      </c>
      <c r="L287">
        <v>2</v>
      </c>
      <c r="M287" t="s">
        <v>125</v>
      </c>
      <c r="N287">
        <v>259638</v>
      </c>
      <c r="O287">
        <v>5000</v>
      </c>
      <c r="P287" t="str">
        <f>Tabela4[[#This Row],[Estado Origem]]&amp;Tabela4[[#This Row],[Estado Silo]]</f>
        <v>MTMT</v>
      </c>
      <c r="Q287">
        <v>1.17</v>
      </c>
      <c r="R287">
        <v>1116.67</v>
      </c>
      <c r="S287" s="4">
        <f>Tabela4[[#This Row],[ICMS]]*Tabela4[[#This Row],[Valor por ton.]]</f>
        <v>1306.5038999999999</v>
      </c>
      <c r="T287">
        <v>2.2999999999999998</v>
      </c>
      <c r="U287" t="str">
        <f>Tabela4[[#This Row],[destino]]&amp;Tabela4[[#This Row],[Periodo]]&amp;Tabela4[[#This Row],[Safra]]</f>
        <v>CAMPO NOVO DO PARECIS-MT_22Safra Secundaria</v>
      </c>
    </row>
    <row r="288" spans="1:21" x14ac:dyDescent="0.25">
      <c r="A288" t="s">
        <v>40</v>
      </c>
      <c r="B288" t="s">
        <v>74</v>
      </c>
      <c r="C288" t="s">
        <v>41</v>
      </c>
      <c r="D288">
        <v>-13.7864</v>
      </c>
      <c r="E288">
        <v>-57.844099999999997</v>
      </c>
      <c r="F288">
        <v>220875</v>
      </c>
      <c r="G288">
        <v>220.875</v>
      </c>
      <c r="H288">
        <v>608384</v>
      </c>
      <c r="I288" t="s">
        <v>5</v>
      </c>
      <c r="J288" t="s">
        <v>5</v>
      </c>
      <c r="K288">
        <v>8.6050000000000004</v>
      </c>
      <c r="L288">
        <v>2</v>
      </c>
      <c r="M288" t="s">
        <v>125</v>
      </c>
      <c r="N288">
        <v>259638</v>
      </c>
      <c r="O288">
        <v>5000</v>
      </c>
      <c r="P288" t="str">
        <f>Tabela4[[#This Row],[Estado Origem]]&amp;Tabela4[[#This Row],[Estado Silo]]</f>
        <v>MTMT</v>
      </c>
      <c r="Q288">
        <v>1.17</v>
      </c>
      <c r="R288">
        <v>1116.67</v>
      </c>
      <c r="S288" s="4">
        <f>Tabela4[[#This Row],[ICMS]]*Tabela4[[#This Row],[Valor por ton.]]</f>
        <v>1306.5038999999999</v>
      </c>
      <c r="T288">
        <v>2.2999999999999998</v>
      </c>
      <c r="U288" t="str">
        <f>Tabela4[[#This Row],[destino]]&amp;Tabela4[[#This Row],[Periodo]]&amp;Tabela4[[#This Row],[Safra]]</f>
        <v>CAMPO NOVO DO PARECIS-MT_22Safra Secundaria</v>
      </c>
    </row>
    <row r="289" spans="1:21" x14ac:dyDescent="0.25">
      <c r="A289" t="s">
        <v>41</v>
      </c>
      <c r="B289" t="s">
        <v>74</v>
      </c>
      <c r="C289" t="s">
        <v>41</v>
      </c>
      <c r="D289">
        <v>-13.7864</v>
      </c>
      <c r="E289">
        <v>-57.844099999999997</v>
      </c>
      <c r="F289">
        <v>27454</v>
      </c>
      <c r="G289">
        <v>27.454000000000001</v>
      </c>
      <c r="H289">
        <v>608384</v>
      </c>
      <c r="I289" t="s">
        <v>5</v>
      </c>
      <c r="J289" t="s">
        <v>5</v>
      </c>
      <c r="K289">
        <v>8.6050000000000004</v>
      </c>
      <c r="L289">
        <v>2</v>
      </c>
      <c r="M289" t="s">
        <v>125</v>
      </c>
      <c r="N289">
        <v>259638</v>
      </c>
      <c r="O289">
        <v>5000</v>
      </c>
      <c r="P289" t="str">
        <f>Tabela4[[#This Row],[Estado Origem]]&amp;Tabela4[[#This Row],[Estado Silo]]</f>
        <v>MTMT</v>
      </c>
      <c r="Q289">
        <v>1.17</v>
      </c>
      <c r="R289">
        <v>1116.67</v>
      </c>
      <c r="S289" s="4">
        <f>Tabela4[[#This Row],[ICMS]]*Tabela4[[#This Row],[Valor por ton.]]</f>
        <v>1306.5038999999999</v>
      </c>
      <c r="T289">
        <v>2.2999999999999998</v>
      </c>
      <c r="U289" t="str">
        <f>Tabela4[[#This Row],[destino]]&amp;Tabela4[[#This Row],[Periodo]]&amp;Tabela4[[#This Row],[Safra]]</f>
        <v>CAMPO NOVO DO PARECIS-MT_22Safra Secundaria</v>
      </c>
    </row>
    <row r="290" spans="1:21" x14ac:dyDescent="0.25">
      <c r="A290" t="s">
        <v>38</v>
      </c>
      <c r="B290" t="s">
        <v>77</v>
      </c>
      <c r="C290" t="s">
        <v>40</v>
      </c>
      <c r="D290">
        <v>-13.73663</v>
      </c>
      <c r="E290">
        <v>-56.052120000000002</v>
      </c>
      <c r="F290">
        <v>148049</v>
      </c>
      <c r="G290">
        <v>148.04900000000001</v>
      </c>
      <c r="H290">
        <v>644112</v>
      </c>
      <c r="I290" t="s">
        <v>5</v>
      </c>
      <c r="J290" t="s">
        <v>5</v>
      </c>
      <c r="K290">
        <v>10.425000000000001</v>
      </c>
      <c r="L290">
        <v>2</v>
      </c>
      <c r="M290" t="s">
        <v>110</v>
      </c>
      <c r="N290">
        <v>162715</v>
      </c>
      <c r="O290">
        <v>5000</v>
      </c>
      <c r="P290" t="str">
        <f>Tabela4[[#This Row],[Estado Origem]]&amp;Tabela4[[#This Row],[Estado Silo]]</f>
        <v>MTMT</v>
      </c>
      <c r="Q290">
        <v>1.17</v>
      </c>
      <c r="R290">
        <v>1116.67</v>
      </c>
      <c r="S290" s="4">
        <f>Tabela4[[#This Row],[ICMS]]*Tabela4[[#This Row],[Valor por ton.]]</f>
        <v>1306.5038999999999</v>
      </c>
      <c r="T290">
        <v>2.2999999999999998</v>
      </c>
      <c r="U290" t="str">
        <f>Tabela4[[#This Row],[destino]]&amp;Tabela4[[#This Row],[Periodo]]&amp;Tabela4[[#This Row],[Safra]]</f>
        <v>NOVA MUTUM-MT_22Safra Principal</v>
      </c>
    </row>
    <row r="291" spans="1:21" x14ac:dyDescent="0.25">
      <c r="A291" t="s">
        <v>39</v>
      </c>
      <c r="B291" t="s">
        <v>77</v>
      </c>
      <c r="C291" t="s">
        <v>40</v>
      </c>
      <c r="D291">
        <v>-13.73663</v>
      </c>
      <c r="E291">
        <v>-56.052120000000002</v>
      </c>
      <c r="F291">
        <v>178307</v>
      </c>
      <c r="G291">
        <v>178.30700000000002</v>
      </c>
      <c r="H291">
        <v>644112</v>
      </c>
      <c r="I291" t="s">
        <v>5</v>
      </c>
      <c r="J291" t="s">
        <v>5</v>
      </c>
      <c r="K291">
        <v>10.425000000000001</v>
      </c>
      <c r="L291">
        <v>2</v>
      </c>
      <c r="M291" t="s">
        <v>110</v>
      </c>
      <c r="N291">
        <v>162715</v>
      </c>
      <c r="O291">
        <v>5000</v>
      </c>
      <c r="P291" t="str">
        <f>Tabela4[[#This Row],[Estado Origem]]&amp;Tabela4[[#This Row],[Estado Silo]]</f>
        <v>MTMT</v>
      </c>
      <c r="Q291">
        <v>1.17</v>
      </c>
      <c r="R291">
        <v>1116.67</v>
      </c>
      <c r="S291" s="4">
        <f>Tabela4[[#This Row],[ICMS]]*Tabela4[[#This Row],[Valor por ton.]]</f>
        <v>1306.5038999999999</v>
      </c>
      <c r="T291">
        <v>2.2999999999999998</v>
      </c>
      <c r="U291" t="str">
        <f>Tabela4[[#This Row],[destino]]&amp;Tabela4[[#This Row],[Periodo]]&amp;Tabela4[[#This Row],[Safra]]</f>
        <v>NOVA MUTUM-MT_22Safra Principal</v>
      </c>
    </row>
    <row r="292" spans="1:21" x14ac:dyDescent="0.25">
      <c r="A292" t="s">
        <v>40</v>
      </c>
      <c r="B292" t="s">
        <v>77</v>
      </c>
      <c r="C292" t="s">
        <v>40</v>
      </c>
      <c r="D292">
        <v>-13.73663</v>
      </c>
      <c r="E292">
        <v>-56.052120000000002</v>
      </c>
      <c r="F292">
        <v>10927</v>
      </c>
      <c r="G292">
        <v>10.927</v>
      </c>
      <c r="H292">
        <v>644112</v>
      </c>
      <c r="I292" t="s">
        <v>5</v>
      </c>
      <c r="J292" t="s">
        <v>5</v>
      </c>
      <c r="K292">
        <v>10.425000000000001</v>
      </c>
      <c r="L292">
        <v>2</v>
      </c>
      <c r="M292" t="s">
        <v>110</v>
      </c>
      <c r="N292">
        <v>162715</v>
      </c>
      <c r="O292">
        <v>5000</v>
      </c>
      <c r="P292" t="str">
        <f>Tabela4[[#This Row],[Estado Origem]]&amp;Tabela4[[#This Row],[Estado Silo]]</f>
        <v>MTMT</v>
      </c>
      <c r="Q292">
        <v>1.17</v>
      </c>
      <c r="R292">
        <v>1116.67</v>
      </c>
      <c r="S292" s="4">
        <f>Tabela4[[#This Row],[ICMS]]*Tabela4[[#This Row],[Valor por ton.]]</f>
        <v>1306.5038999999999</v>
      </c>
      <c r="T292">
        <v>2.2999999999999998</v>
      </c>
      <c r="U292" t="str">
        <f>Tabela4[[#This Row],[destino]]&amp;Tabela4[[#This Row],[Periodo]]&amp;Tabela4[[#This Row],[Safra]]</f>
        <v>NOVA MUTUM-MT_22Safra Principal</v>
      </c>
    </row>
    <row r="293" spans="1:21" x14ac:dyDescent="0.25">
      <c r="A293" t="s">
        <v>41</v>
      </c>
      <c r="B293" t="s">
        <v>77</v>
      </c>
      <c r="C293" t="s">
        <v>40</v>
      </c>
      <c r="D293">
        <v>-13.73663</v>
      </c>
      <c r="E293">
        <v>-56.052120000000002</v>
      </c>
      <c r="F293">
        <v>227815</v>
      </c>
      <c r="G293">
        <v>227.815</v>
      </c>
      <c r="H293">
        <v>644112</v>
      </c>
      <c r="I293" t="s">
        <v>5</v>
      </c>
      <c r="J293" t="s">
        <v>5</v>
      </c>
      <c r="K293">
        <v>10.425000000000001</v>
      </c>
      <c r="L293">
        <v>2</v>
      </c>
      <c r="M293" t="s">
        <v>110</v>
      </c>
      <c r="N293">
        <v>162715</v>
      </c>
      <c r="O293">
        <v>5000</v>
      </c>
      <c r="P293" t="str">
        <f>Tabela4[[#This Row],[Estado Origem]]&amp;Tabela4[[#This Row],[Estado Silo]]</f>
        <v>MTMT</v>
      </c>
      <c r="Q293">
        <v>1.17</v>
      </c>
      <c r="R293">
        <v>1116.67</v>
      </c>
      <c r="S293" s="4">
        <f>Tabela4[[#This Row],[ICMS]]*Tabela4[[#This Row],[Valor por ton.]]</f>
        <v>1306.5038999999999</v>
      </c>
      <c r="T293">
        <v>2.2999999999999998</v>
      </c>
      <c r="U293" t="str">
        <f>Tabela4[[#This Row],[destino]]&amp;Tabela4[[#This Row],[Periodo]]&amp;Tabela4[[#This Row],[Safra]]</f>
        <v>NOVA MUTUM-MT_22Safra Principal</v>
      </c>
    </row>
    <row r="294" spans="1:21" x14ac:dyDescent="0.25">
      <c r="A294" t="s">
        <v>38</v>
      </c>
      <c r="B294" t="s">
        <v>77</v>
      </c>
      <c r="C294" t="s">
        <v>40</v>
      </c>
      <c r="D294">
        <v>-13.73663</v>
      </c>
      <c r="E294">
        <v>-56.052120000000002</v>
      </c>
      <c r="F294">
        <v>148049</v>
      </c>
      <c r="G294">
        <v>148.04900000000001</v>
      </c>
      <c r="H294">
        <v>644112</v>
      </c>
      <c r="I294" t="s">
        <v>5</v>
      </c>
      <c r="J294" t="s">
        <v>5</v>
      </c>
      <c r="K294">
        <v>10.425000000000001</v>
      </c>
      <c r="L294">
        <v>2</v>
      </c>
      <c r="M294" t="s">
        <v>125</v>
      </c>
      <c r="N294">
        <v>162715</v>
      </c>
      <c r="O294">
        <v>5000</v>
      </c>
      <c r="P294" t="str">
        <f>Tabela4[[#This Row],[Estado Origem]]&amp;Tabela4[[#This Row],[Estado Silo]]</f>
        <v>MTMT</v>
      </c>
      <c r="Q294">
        <v>1.17</v>
      </c>
      <c r="R294">
        <v>1116.67</v>
      </c>
      <c r="S294" s="4">
        <f>Tabela4[[#This Row],[ICMS]]*Tabela4[[#This Row],[Valor por ton.]]</f>
        <v>1306.5038999999999</v>
      </c>
      <c r="T294">
        <v>2.2999999999999998</v>
      </c>
      <c r="U294" t="str">
        <f>Tabela4[[#This Row],[destino]]&amp;Tabela4[[#This Row],[Periodo]]&amp;Tabela4[[#This Row],[Safra]]</f>
        <v>NOVA MUTUM-MT_22Safra Secundaria</v>
      </c>
    </row>
    <row r="295" spans="1:21" x14ac:dyDescent="0.25">
      <c r="A295" t="s">
        <v>39</v>
      </c>
      <c r="B295" t="s">
        <v>77</v>
      </c>
      <c r="C295" t="s">
        <v>40</v>
      </c>
      <c r="D295">
        <v>-13.73663</v>
      </c>
      <c r="E295">
        <v>-56.052120000000002</v>
      </c>
      <c r="F295">
        <v>178307</v>
      </c>
      <c r="G295">
        <v>178.30700000000002</v>
      </c>
      <c r="H295">
        <v>644112</v>
      </c>
      <c r="I295" t="s">
        <v>5</v>
      </c>
      <c r="J295" t="s">
        <v>5</v>
      </c>
      <c r="K295">
        <v>10.425000000000001</v>
      </c>
      <c r="L295">
        <v>2</v>
      </c>
      <c r="M295" t="s">
        <v>125</v>
      </c>
      <c r="N295">
        <v>162715</v>
      </c>
      <c r="O295">
        <v>5000</v>
      </c>
      <c r="P295" t="str">
        <f>Tabela4[[#This Row],[Estado Origem]]&amp;Tabela4[[#This Row],[Estado Silo]]</f>
        <v>MTMT</v>
      </c>
      <c r="Q295">
        <v>1.17</v>
      </c>
      <c r="R295">
        <v>1116.67</v>
      </c>
      <c r="S295" s="4">
        <f>Tabela4[[#This Row],[ICMS]]*Tabela4[[#This Row],[Valor por ton.]]</f>
        <v>1306.5038999999999</v>
      </c>
      <c r="T295">
        <v>2.2999999999999998</v>
      </c>
      <c r="U295" t="str">
        <f>Tabela4[[#This Row],[destino]]&amp;Tabela4[[#This Row],[Periodo]]&amp;Tabela4[[#This Row],[Safra]]</f>
        <v>NOVA MUTUM-MT_22Safra Secundaria</v>
      </c>
    </row>
    <row r="296" spans="1:21" x14ac:dyDescent="0.25">
      <c r="A296" t="s">
        <v>40</v>
      </c>
      <c r="B296" t="s">
        <v>77</v>
      </c>
      <c r="C296" t="s">
        <v>40</v>
      </c>
      <c r="D296">
        <v>-13.73663</v>
      </c>
      <c r="E296">
        <v>-56.052120000000002</v>
      </c>
      <c r="F296">
        <v>10927</v>
      </c>
      <c r="G296">
        <v>10.927</v>
      </c>
      <c r="H296">
        <v>644112</v>
      </c>
      <c r="I296" t="s">
        <v>5</v>
      </c>
      <c r="J296" t="s">
        <v>5</v>
      </c>
      <c r="K296">
        <v>10.425000000000001</v>
      </c>
      <c r="L296">
        <v>2</v>
      </c>
      <c r="M296" t="s">
        <v>125</v>
      </c>
      <c r="N296">
        <v>162715</v>
      </c>
      <c r="O296">
        <v>5000</v>
      </c>
      <c r="P296" t="str">
        <f>Tabela4[[#This Row],[Estado Origem]]&amp;Tabela4[[#This Row],[Estado Silo]]</f>
        <v>MTMT</v>
      </c>
      <c r="Q296">
        <v>1.17</v>
      </c>
      <c r="R296">
        <v>1116.67</v>
      </c>
      <c r="S296" s="4">
        <f>Tabela4[[#This Row],[ICMS]]*Tabela4[[#This Row],[Valor por ton.]]</f>
        <v>1306.5038999999999</v>
      </c>
      <c r="T296">
        <v>2.2999999999999998</v>
      </c>
      <c r="U296" t="str">
        <f>Tabela4[[#This Row],[destino]]&amp;Tabela4[[#This Row],[Periodo]]&amp;Tabela4[[#This Row],[Safra]]</f>
        <v>NOVA MUTUM-MT_22Safra Secundaria</v>
      </c>
    </row>
    <row r="297" spans="1:21" x14ac:dyDescent="0.25">
      <c r="A297" t="s">
        <v>41</v>
      </c>
      <c r="B297" t="s">
        <v>77</v>
      </c>
      <c r="C297" t="s">
        <v>40</v>
      </c>
      <c r="D297">
        <v>-13.73663</v>
      </c>
      <c r="E297">
        <v>-56.052120000000002</v>
      </c>
      <c r="F297">
        <v>227815</v>
      </c>
      <c r="G297">
        <v>227.815</v>
      </c>
      <c r="H297">
        <v>644112</v>
      </c>
      <c r="I297" t="s">
        <v>5</v>
      </c>
      <c r="J297" t="s">
        <v>5</v>
      </c>
      <c r="K297">
        <v>10.425000000000001</v>
      </c>
      <c r="L297">
        <v>2</v>
      </c>
      <c r="M297" t="s">
        <v>125</v>
      </c>
      <c r="N297">
        <v>162715</v>
      </c>
      <c r="O297">
        <v>5000</v>
      </c>
      <c r="P297" t="str">
        <f>Tabela4[[#This Row],[Estado Origem]]&amp;Tabela4[[#This Row],[Estado Silo]]</f>
        <v>MTMT</v>
      </c>
      <c r="Q297">
        <v>1.17</v>
      </c>
      <c r="R297">
        <v>1116.67</v>
      </c>
      <c r="S297" s="4">
        <f>Tabela4[[#This Row],[ICMS]]*Tabela4[[#This Row],[Valor por ton.]]</f>
        <v>1306.5038999999999</v>
      </c>
      <c r="T297">
        <v>2.2999999999999998</v>
      </c>
      <c r="U297" t="str">
        <f>Tabela4[[#This Row],[destino]]&amp;Tabela4[[#This Row],[Periodo]]&amp;Tabela4[[#This Row],[Safra]]</f>
        <v>NOVA MUTUM-MT_22Safra Secundaria</v>
      </c>
    </row>
    <row r="298" spans="1:21" x14ac:dyDescent="0.25">
      <c r="A298" t="s">
        <v>38</v>
      </c>
      <c r="B298" t="s">
        <v>83</v>
      </c>
      <c r="C298" t="s">
        <v>38</v>
      </c>
      <c r="D298">
        <v>-12.556616</v>
      </c>
      <c r="E298">
        <v>-55.715366000000003</v>
      </c>
      <c r="F298">
        <v>3541</v>
      </c>
      <c r="G298">
        <v>3.5409999999999999</v>
      </c>
      <c r="H298">
        <v>687422.39999999991</v>
      </c>
      <c r="I298" t="s">
        <v>5</v>
      </c>
      <c r="J298" t="s">
        <v>5</v>
      </c>
      <c r="K298">
        <v>7.8049999999999997</v>
      </c>
      <c r="L298">
        <v>2</v>
      </c>
      <c r="M298" t="s">
        <v>110</v>
      </c>
      <c r="N298">
        <v>175488</v>
      </c>
      <c r="O298">
        <v>5000</v>
      </c>
      <c r="P298" t="str">
        <f>Tabela4[[#This Row],[Estado Origem]]&amp;Tabela4[[#This Row],[Estado Silo]]</f>
        <v>MTMT</v>
      </c>
      <c r="Q298">
        <v>1.17</v>
      </c>
      <c r="R298">
        <v>1116.67</v>
      </c>
      <c r="S298" s="4">
        <f>Tabela4[[#This Row],[ICMS]]*Tabela4[[#This Row],[Valor por ton.]]</f>
        <v>1306.5038999999999</v>
      </c>
      <c r="T298">
        <v>2.2999999999999998</v>
      </c>
      <c r="U298" t="str">
        <f>Tabela4[[#This Row],[destino]]&amp;Tabela4[[#This Row],[Periodo]]&amp;Tabela4[[#This Row],[Safra]]</f>
        <v>SORRISO-MT_22Safra Principal</v>
      </c>
    </row>
    <row r="299" spans="1:21" x14ac:dyDescent="0.25">
      <c r="A299" t="s">
        <v>39</v>
      </c>
      <c r="B299" t="s">
        <v>83</v>
      </c>
      <c r="C299" t="s">
        <v>38</v>
      </c>
      <c r="D299">
        <v>-12.556616</v>
      </c>
      <c r="E299">
        <v>-55.715366000000003</v>
      </c>
      <c r="F299">
        <v>84777</v>
      </c>
      <c r="G299">
        <v>84.777000000000001</v>
      </c>
      <c r="H299">
        <v>687422.39999999991</v>
      </c>
      <c r="I299" t="s">
        <v>5</v>
      </c>
      <c r="J299" t="s">
        <v>5</v>
      </c>
      <c r="K299">
        <v>7.8049999999999997</v>
      </c>
      <c r="L299">
        <v>2</v>
      </c>
      <c r="M299" t="s">
        <v>110</v>
      </c>
      <c r="N299">
        <v>175488</v>
      </c>
      <c r="O299">
        <v>5000</v>
      </c>
      <c r="P299" t="str">
        <f>Tabela4[[#This Row],[Estado Origem]]&amp;Tabela4[[#This Row],[Estado Silo]]</f>
        <v>MTMT</v>
      </c>
      <c r="Q299">
        <v>1.17</v>
      </c>
      <c r="R299">
        <v>1116.67</v>
      </c>
      <c r="S299" s="4">
        <f>Tabela4[[#This Row],[ICMS]]*Tabela4[[#This Row],[Valor por ton.]]</f>
        <v>1306.5038999999999</v>
      </c>
      <c r="T299">
        <v>2.2999999999999998</v>
      </c>
      <c r="U299" t="str">
        <f>Tabela4[[#This Row],[destino]]&amp;Tabela4[[#This Row],[Periodo]]&amp;Tabela4[[#This Row],[Safra]]</f>
        <v>SORRISO-MT_22Safra Principal</v>
      </c>
    </row>
    <row r="300" spans="1:21" x14ac:dyDescent="0.25">
      <c r="A300" t="s">
        <v>40</v>
      </c>
      <c r="B300" t="s">
        <v>83</v>
      </c>
      <c r="C300" t="s">
        <v>38</v>
      </c>
      <c r="D300">
        <v>-12.556616</v>
      </c>
      <c r="E300">
        <v>-55.715366000000003</v>
      </c>
      <c r="F300">
        <v>156039</v>
      </c>
      <c r="G300">
        <v>156.03900000000002</v>
      </c>
      <c r="H300">
        <v>687422.39999999991</v>
      </c>
      <c r="I300" t="s">
        <v>5</v>
      </c>
      <c r="J300" t="s">
        <v>5</v>
      </c>
      <c r="K300">
        <v>7.8049999999999997</v>
      </c>
      <c r="L300">
        <v>2</v>
      </c>
      <c r="M300" t="s">
        <v>110</v>
      </c>
      <c r="N300">
        <v>175488</v>
      </c>
      <c r="O300">
        <v>5000</v>
      </c>
      <c r="P300" t="str">
        <f>Tabela4[[#This Row],[Estado Origem]]&amp;Tabela4[[#This Row],[Estado Silo]]</f>
        <v>MTMT</v>
      </c>
      <c r="Q300">
        <v>1.17</v>
      </c>
      <c r="R300">
        <v>1116.67</v>
      </c>
      <c r="S300" s="4">
        <f>Tabela4[[#This Row],[ICMS]]*Tabela4[[#This Row],[Valor por ton.]]</f>
        <v>1306.5038999999999</v>
      </c>
      <c r="T300">
        <v>2.2999999999999998</v>
      </c>
      <c r="U300" t="str">
        <f>Tabela4[[#This Row],[destino]]&amp;Tabela4[[#This Row],[Periodo]]&amp;Tabela4[[#This Row],[Safra]]</f>
        <v>SORRISO-MT_22Safra Principal</v>
      </c>
    </row>
    <row r="301" spans="1:21" x14ac:dyDescent="0.25">
      <c r="A301" t="s">
        <v>41</v>
      </c>
      <c r="B301" t="s">
        <v>83</v>
      </c>
      <c r="C301" t="s">
        <v>38</v>
      </c>
      <c r="D301">
        <v>-12.556616</v>
      </c>
      <c r="E301">
        <v>-55.715366000000003</v>
      </c>
      <c r="F301">
        <v>372928</v>
      </c>
      <c r="G301">
        <v>372.928</v>
      </c>
      <c r="H301">
        <v>687422.39999999991</v>
      </c>
      <c r="I301" t="s">
        <v>5</v>
      </c>
      <c r="J301" t="s">
        <v>5</v>
      </c>
      <c r="K301">
        <v>7.8049999999999997</v>
      </c>
      <c r="L301">
        <v>2</v>
      </c>
      <c r="M301" t="s">
        <v>110</v>
      </c>
      <c r="N301">
        <v>175488</v>
      </c>
      <c r="O301">
        <v>5000</v>
      </c>
      <c r="P301" t="str">
        <f>Tabela4[[#This Row],[Estado Origem]]&amp;Tabela4[[#This Row],[Estado Silo]]</f>
        <v>MTMT</v>
      </c>
      <c r="Q301">
        <v>1.17</v>
      </c>
      <c r="R301">
        <v>1116.67</v>
      </c>
      <c r="S301" s="4">
        <f>Tabela4[[#This Row],[ICMS]]*Tabela4[[#This Row],[Valor por ton.]]</f>
        <v>1306.5038999999999</v>
      </c>
      <c r="T301">
        <v>2.2999999999999998</v>
      </c>
      <c r="U301" t="str">
        <f>Tabela4[[#This Row],[destino]]&amp;Tabela4[[#This Row],[Periodo]]&amp;Tabela4[[#This Row],[Safra]]</f>
        <v>SORRISO-MT_22Safra Principal</v>
      </c>
    </row>
    <row r="302" spans="1:21" x14ac:dyDescent="0.25">
      <c r="A302" t="s">
        <v>38</v>
      </c>
      <c r="B302" t="s">
        <v>83</v>
      </c>
      <c r="C302" t="s">
        <v>38</v>
      </c>
      <c r="D302">
        <v>-12.556616</v>
      </c>
      <c r="E302">
        <v>-55.715366000000003</v>
      </c>
      <c r="F302">
        <v>3541</v>
      </c>
      <c r="G302">
        <v>3.5409999999999999</v>
      </c>
      <c r="H302">
        <v>687422.39999999991</v>
      </c>
      <c r="I302" t="s">
        <v>5</v>
      </c>
      <c r="J302" t="s">
        <v>5</v>
      </c>
      <c r="K302">
        <v>7.8049999999999997</v>
      </c>
      <c r="L302">
        <v>2</v>
      </c>
      <c r="M302" t="s">
        <v>125</v>
      </c>
      <c r="N302">
        <v>175488</v>
      </c>
      <c r="O302">
        <v>5000</v>
      </c>
      <c r="P302" t="str">
        <f>Tabela4[[#This Row],[Estado Origem]]&amp;Tabela4[[#This Row],[Estado Silo]]</f>
        <v>MTMT</v>
      </c>
      <c r="Q302">
        <v>1.17</v>
      </c>
      <c r="R302">
        <v>1116.67</v>
      </c>
      <c r="S302" s="4">
        <f>Tabela4[[#This Row],[ICMS]]*Tabela4[[#This Row],[Valor por ton.]]</f>
        <v>1306.5038999999999</v>
      </c>
      <c r="T302">
        <v>2.2999999999999998</v>
      </c>
      <c r="U302" t="str">
        <f>Tabela4[[#This Row],[destino]]&amp;Tabela4[[#This Row],[Periodo]]&amp;Tabela4[[#This Row],[Safra]]</f>
        <v>SORRISO-MT_22Safra Secundaria</v>
      </c>
    </row>
    <row r="303" spans="1:21" x14ac:dyDescent="0.25">
      <c r="A303" t="s">
        <v>39</v>
      </c>
      <c r="B303" t="s">
        <v>83</v>
      </c>
      <c r="C303" t="s">
        <v>38</v>
      </c>
      <c r="D303">
        <v>-12.556616</v>
      </c>
      <c r="E303">
        <v>-55.715366000000003</v>
      </c>
      <c r="F303">
        <v>84777</v>
      </c>
      <c r="G303">
        <v>84.777000000000001</v>
      </c>
      <c r="H303">
        <v>687422.39999999991</v>
      </c>
      <c r="I303" t="s">
        <v>5</v>
      </c>
      <c r="J303" t="s">
        <v>5</v>
      </c>
      <c r="K303">
        <v>7.8049999999999997</v>
      </c>
      <c r="L303">
        <v>2</v>
      </c>
      <c r="M303" t="s">
        <v>125</v>
      </c>
      <c r="N303">
        <v>175488</v>
      </c>
      <c r="O303">
        <v>5000</v>
      </c>
      <c r="P303" t="str">
        <f>Tabela4[[#This Row],[Estado Origem]]&amp;Tabela4[[#This Row],[Estado Silo]]</f>
        <v>MTMT</v>
      </c>
      <c r="Q303">
        <v>1.17</v>
      </c>
      <c r="R303">
        <v>1116.67</v>
      </c>
      <c r="S303" s="4">
        <f>Tabela4[[#This Row],[ICMS]]*Tabela4[[#This Row],[Valor por ton.]]</f>
        <v>1306.5038999999999</v>
      </c>
      <c r="T303">
        <v>2.2999999999999998</v>
      </c>
      <c r="U303" t="str">
        <f>Tabela4[[#This Row],[destino]]&amp;Tabela4[[#This Row],[Periodo]]&amp;Tabela4[[#This Row],[Safra]]</f>
        <v>SORRISO-MT_22Safra Secundaria</v>
      </c>
    </row>
    <row r="304" spans="1:21" x14ac:dyDescent="0.25">
      <c r="A304" t="s">
        <v>40</v>
      </c>
      <c r="B304" t="s">
        <v>83</v>
      </c>
      <c r="C304" t="s">
        <v>38</v>
      </c>
      <c r="D304">
        <v>-12.556616</v>
      </c>
      <c r="E304">
        <v>-55.715366000000003</v>
      </c>
      <c r="F304">
        <v>156039</v>
      </c>
      <c r="G304">
        <v>156.03900000000002</v>
      </c>
      <c r="H304">
        <v>687422.39999999991</v>
      </c>
      <c r="I304" t="s">
        <v>5</v>
      </c>
      <c r="J304" t="s">
        <v>5</v>
      </c>
      <c r="K304">
        <v>7.8049999999999997</v>
      </c>
      <c r="L304">
        <v>2</v>
      </c>
      <c r="M304" t="s">
        <v>125</v>
      </c>
      <c r="N304">
        <v>175488</v>
      </c>
      <c r="O304">
        <v>5000</v>
      </c>
      <c r="P304" t="str">
        <f>Tabela4[[#This Row],[Estado Origem]]&amp;Tabela4[[#This Row],[Estado Silo]]</f>
        <v>MTMT</v>
      </c>
      <c r="Q304">
        <v>1.17</v>
      </c>
      <c r="R304">
        <v>1116.67</v>
      </c>
      <c r="S304" s="4">
        <f>Tabela4[[#This Row],[ICMS]]*Tabela4[[#This Row],[Valor por ton.]]</f>
        <v>1306.5038999999999</v>
      </c>
      <c r="T304">
        <v>2.2999999999999998</v>
      </c>
      <c r="U304" t="str">
        <f>Tabela4[[#This Row],[destino]]&amp;Tabela4[[#This Row],[Periodo]]&amp;Tabela4[[#This Row],[Safra]]</f>
        <v>SORRISO-MT_22Safra Secundaria</v>
      </c>
    </row>
    <row r="305" spans="1:21" x14ac:dyDescent="0.25">
      <c r="A305" t="s">
        <v>41</v>
      </c>
      <c r="B305" t="s">
        <v>83</v>
      </c>
      <c r="C305" t="s">
        <v>38</v>
      </c>
      <c r="D305">
        <v>-12.556616</v>
      </c>
      <c r="E305">
        <v>-55.715366000000003</v>
      </c>
      <c r="F305">
        <v>372928</v>
      </c>
      <c r="G305">
        <v>372.928</v>
      </c>
      <c r="H305">
        <v>687422.39999999991</v>
      </c>
      <c r="I305" t="s">
        <v>5</v>
      </c>
      <c r="J305" t="s">
        <v>5</v>
      </c>
      <c r="K305">
        <v>7.8049999999999997</v>
      </c>
      <c r="L305">
        <v>2</v>
      </c>
      <c r="M305" t="s">
        <v>125</v>
      </c>
      <c r="N305">
        <v>175488</v>
      </c>
      <c r="O305">
        <v>5000</v>
      </c>
      <c r="P305" t="str">
        <f>Tabela4[[#This Row],[Estado Origem]]&amp;Tabela4[[#This Row],[Estado Silo]]</f>
        <v>MTMT</v>
      </c>
      <c r="Q305">
        <v>1.17</v>
      </c>
      <c r="R305">
        <v>1116.67</v>
      </c>
      <c r="S305" s="4">
        <f>Tabela4[[#This Row],[ICMS]]*Tabela4[[#This Row],[Valor por ton.]]</f>
        <v>1306.5038999999999</v>
      </c>
      <c r="T305">
        <v>2.2999999999999998</v>
      </c>
      <c r="U305" t="str">
        <f>Tabela4[[#This Row],[destino]]&amp;Tabela4[[#This Row],[Periodo]]&amp;Tabela4[[#This Row],[Safra]]</f>
        <v>SORRISO-MT_22Safra Secundaria</v>
      </c>
    </row>
    <row r="306" spans="1:21" x14ac:dyDescent="0.25">
      <c r="A306" t="s">
        <v>38</v>
      </c>
      <c r="B306" t="s">
        <v>73</v>
      </c>
      <c r="C306" t="s">
        <v>41</v>
      </c>
      <c r="D306">
        <v>-14.317221999999999</v>
      </c>
      <c r="E306">
        <v>-57.956111</v>
      </c>
      <c r="F306">
        <v>415335</v>
      </c>
      <c r="G306">
        <v>415.33500000000004</v>
      </c>
      <c r="H306">
        <v>861616</v>
      </c>
      <c r="I306" t="s">
        <v>5</v>
      </c>
      <c r="J306" t="s">
        <v>5</v>
      </c>
      <c r="K306">
        <v>9.8949999999999996</v>
      </c>
      <c r="L306">
        <v>2</v>
      </c>
      <c r="M306" t="s">
        <v>110</v>
      </c>
      <c r="N306">
        <v>380968</v>
      </c>
      <c r="O306">
        <v>5000</v>
      </c>
      <c r="P306" t="str">
        <f>Tabela4[[#This Row],[Estado Origem]]&amp;Tabela4[[#This Row],[Estado Silo]]</f>
        <v>MTMT</v>
      </c>
      <c r="Q306">
        <v>1.17</v>
      </c>
      <c r="R306">
        <v>1116.67</v>
      </c>
      <c r="S306" s="4">
        <f>Tabela4[[#This Row],[ICMS]]*Tabela4[[#This Row],[Valor por ton.]]</f>
        <v>1306.5038999999999</v>
      </c>
      <c r="T306">
        <v>2.2999999999999998</v>
      </c>
      <c r="U306" t="str">
        <f>Tabela4[[#This Row],[destino]]&amp;Tabela4[[#This Row],[Periodo]]&amp;Tabela4[[#This Row],[Safra]]</f>
        <v>CAMPO NOVO DO PARECIS-MT_12Safra Principal</v>
      </c>
    </row>
    <row r="307" spans="1:21" x14ac:dyDescent="0.25">
      <c r="A307" t="s">
        <v>39</v>
      </c>
      <c r="B307" t="s">
        <v>73</v>
      </c>
      <c r="C307" t="s">
        <v>41</v>
      </c>
      <c r="D307">
        <v>-14.317221999999999</v>
      </c>
      <c r="E307">
        <v>-57.956111</v>
      </c>
      <c r="F307">
        <v>445593</v>
      </c>
      <c r="G307">
        <v>445.59300000000002</v>
      </c>
      <c r="H307">
        <v>861616</v>
      </c>
      <c r="I307" t="s">
        <v>5</v>
      </c>
      <c r="J307" t="s">
        <v>5</v>
      </c>
      <c r="K307">
        <v>9.8949999999999996</v>
      </c>
      <c r="L307">
        <v>2</v>
      </c>
      <c r="M307" t="s">
        <v>110</v>
      </c>
      <c r="N307">
        <v>380968</v>
      </c>
      <c r="O307">
        <v>5000</v>
      </c>
      <c r="P307" t="str">
        <f>Tabela4[[#This Row],[Estado Origem]]&amp;Tabela4[[#This Row],[Estado Silo]]</f>
        <v>MTMT</v>
      </c>
      <c r="Q307">
        <v>1.17</v>
      </c>
      <c r="R307">
        <v>1116.67</v>
      </c>
      <c r="S307" s="4">
        <f>Tabela4[[#This Row],[ICMS]]*Tabela4[[#This Row],[Valor por ton.]]</f>
        <v>1306.5038999999999</v>
      </c>
      <c r="T307">
        <v>2.2999999999999998</v>
      </c>
      <c r="U307" t="str">
        <f>Tabela4[[#This Row],[destino]]&amp;Tabela4[[#This Row],[Periodo]]&amp;Tabela4[[#This Row],[Safra]]</f>
        <v>CAMPO NOVO DO PARECIS-MT_12Safra Principal</v>
      </c>
    </row>
    <row r="308" spans="1:21" x14ac:dyDescent="0.25">
      <c r="A308" t="s">
        <v>40</v>
      </c>
      <c r="B308" t="s">
        <v>73</v>
      </c>
      <c r="C308" t="s">
        <v>41</v>
      </c>
      <c r="D308">
        <v>-14.317221999999999</v>
      </c>
      <c r="E308">
        <v>-57.956111</v>
      </c>
      <c r="F308">
        <v>256533</v>
      </c>
      <c r="G308">
        <v>256.53300000000002</v>
      </c>
      <c r="H308">
        <v>861616</v>
      </c>
      <c r="I308" t="s">
        <v>5</v>
      </c>
      <c r="J308" t="s">
        <v>5</v>
      </c>
      <c r="K308">
        <v>9.8949999999999996</v>
      </c>
      <c r="L308">
        <v>2</v>
      </c>
      <c r="M308" t="s">
        <v>110</v>
      </c>
      <c r="N308">
        <v>380968</v>
      </c>
      <c r="O308">
        <v>5000</v>
      </c>
      <c r="P308" t="str">
        <f>Tabela4[[#This Row],[Estado Origem]]&amp;Tabela4[[#This Row],[Estado Silo]]</f>
        <v>MTMT</v>
      </c>
      <c r="Q308">
        <v>1.17</v>
      </c>
      <c r="R308">
        <v>1116.67</v>
      </c>
      <c r="S308" s="4">
        <f>Tabela4[[#This Row],[ICMS]]*Tabela4[[#This Row],[Valor por ton.]]</f>
        <v>1306.5038999999999</v>
      </c>
      <c r="T308">
        <v>2.2999999999999998</v>
      </c>
      <c r="U308" t="str">
        <f>Tabela4[[#This Row],[destino]]&amp;Tabela4[[#This Row],[Periodo]]&amp;Tabela4[[#This Row],[Safra]]</f>
        <v>CAMPO NOVO DO PARECIS-MT_12Safra Principal</v>
      </c>
    </row>
    <row r="309" spans="1:21" x14ac:dyDescent="0.25">
      <c r="A309" t="s">
        <v>41</v>
      </c>
      <c r="B309" t="s">
        <v>73</v>
      </c>
      <c r="C309" t="s">
        <v>41</v>
      </c>
      <c r="D309">
        <v>-14.317221999999999</v>
      </c>
      <c r="E309">
        <v>-57.956111</v>
      </c>
      <c r="F309">
        <v>78993</v>
      </c>
      <c r="G309">
        <v>78.992999999999995</v>
      </c>
      <c r="H309">
        <v>861616</v>
      </c>
      <c r="I309" t="s">
        <v>5</v>
      </c>
      <c r="J309" t="s">
        <v>5</v>
      </c>
      <c r="K309">
        <v>9.8949999999999996</v>
      </c>
      <c r="L309">
        <v>2</v>
      </c>
      <c r="M309" t="s">
        <v>110</v>
      </c>
      <c r="N309">
        <v>380968</v>
      </c>
      <c r="O309">
        <v>5000</v>
      </c>
      <c r="P309" t="str">
        <f>Tabela4[[#This Row],[Estado Origem]]&amp;Tabela4[[#This Row],[Estado Silo]]</f>
        <v>MTMT</v>
      </c>
      <c r="Q309">
        <v>1.17</v>
      </c>
      <c r="R309">
        <v>1116.67</v>
      </c>
      <c r="S309" s="4">
        <f>Tabela4[[#This Row],[ICMS]]*Tabela4[[#This Row],[Valor por ton.]]</f>
        <v>1306.5038999999999</v>
      </c>
      <c r="T309">
        <v>2.2999999999999998</v>
      </c>
      <c r="U309" t="str">
        <f>Tabela4[[#This Row],[destino]]&amp;Tabela4[[#This Row],[Periodo]]&amp;Tabela4[[#This Row],[Safra]]</f>
        <v>CAMPO NOVO DO PARECIS-MT_12Safra Principal</v>
      </c>
    </row>
    <row r="310" spans="1:21" x14ac:dyDescent="0.25">
      <c r="A310" t="s">
        <v>38</v>
      </c>
      <c r="B310" t="s">
        <v>73</v>
      </c>
      <c r="C310" t="s">
        <v>41</v>
      </c>
      <c r="D310">
        <v>-14.317221999999999</v>
      </c>
      <c r="E310">
        <v>-57.956111</v>
      </c>
      <c r="F310">
        <v>415335</v>
      </c>
      <c r="G310">
        <v>415.33500000000004</v>
      </c>
      <c r="H310">
        <v>861616</v>
      </c>
      <c r="I310" t="s">
        <v>5</v>
      </c>
      <c r="J310" t="s">
        <v>5</v>
      </c>
      <c r="K310">
        <v>9.8949999999999996</v>
      </c>
      <c r="L310">
        <v>2</v>
      </c>
      <c r="M310" t="s">
        <v>125</v>
      </c>
      <c r="N310">
        <v>380968</v>
      </c>
      <c r="O310">
        <v>5000</v>
      </c>
      <c r="P310" t="str">
        <f>Tabela4[[#This Row],[Estado Origem]]&amp;Tabela4[[#This Row],[Estado Silo]]</f>
        <v>MTMT</v>
      </c>
      <c r="Q310">
        <v>1.17</v>
      </c>
      <c r="R310">
        <v>1116.67</v>
      </c>
      <c r="S310" s="4">
        <f>Tabela4[[#This Row],[ICMS]]*Tabela4[[#This Row],[Valor por ton.]]</f>
        <v>1306.5038999999999</v>
      </c>
      <c r="T310">
        <v>2.2999999999999998</v>
      </c>
      <c r="U310" t="str">
        <f>Tabela4[[#This Row],[destino]]&amp;Tabela4[[#This Row],[Periodo]]&amp;Tabela4[[#This Row],[Safra]]</f>
        <v>CAMPO NOVO DO PARECIS-MT_12Safra Secundaria</v>
      </c>
    </row>
    <row r="311" spans="1:21" x14ac:dyDescent="0.25">
      <c r="A311" t="s">
        <v>39</v>
      </c>
      <c r="B311" t="s">
        <v>73</v>
      </c>
      <c r="C311" t="s">
        <v>41</v>
      </c>
      <c r="D311">
        <v>-14.317221999999999</v>
      </c>
      <c r="E311">
        <v>-57.956111</v>
      </c>
      <c r="F311">
        <v>445593</v>
      </c>
      <c r="G311">
        <v>445.59300000000002</v>
      </c>
      <c r="H311">
        <v>861616</v>
      </c>
      <c r="I311" t="s">
        <v>5</v>
      </c>
      <c r="J311" t="s">
        <v>5</v>
      </c>
      <c r="K311">
        <v>9.8949999999999996</v>
      </c>
      <c r="L311">
        <v>2</v>
      </c>
      <c r="M311" t="s">
        <v>125</v>
      </c>
      <c r="N311">
        <v>380968</v>
      </c>
      <c r="O311">
        <v>5000</v>
      </c>
      <c r="P311" t="str">
        <f>Tabela4[[#This Row],[Estado Origem]]&amp;Tabela4[[#This Row],[Estado Silo]]</f>
        <v>MTMT</v>
      </c>
      <c r="Q311">
        <v>1.17</v>
      </c>
      <c r="R311">
        <v>1116.67</v>
      </c>
      <c r="S311" s="4">
        <f>Tabela4[[#This Row],[ICMS]]*Tabela4[[#This Row],[Valor por ton.]]</f>
        <v>1306.5038999999999</v>
      </c>
      <c r="T311">
        <v>2.2999999999999998</v>
      </c>
      <c r="U311" t="str">
        <f>Tabela4[[#This Row],[destino]]&amp;Tabela4[[#This Row],[Periodo]]&amp;Tabela4[[#This Row],[Safra]]</f>
        <v>CAMPO NOVO DO PARECIS-MT_12Safra Secundaria</v>
      </c>
    </row>
    <row r="312" spans="1:21" x14ac:dyDescent="0.25">
      <c r="A312" t="s">
        <v>40</v>
      </c>
      <c r="B312" t="s">
        <v>73</v>
      </c>
      <c r="C312" t="s">
        <v>41</v>
      </c>
      <c r="D312">
        <v>-14.317221999999999</v>
      </c>
      <c r="E312">
        <v>-57.956111</v>
      </c>
      <c r="F312">
        <v>256533</v>
      </c>
      <c r="G312">
        <v>256.53300000000002</v>
      </c>
      <c r="H312">
        <v>861616</v>
      </c>
      <c r="I312" t="s">
        <v>5</v>
      </c>
      <c r="J312" t="s">
        <v>5</v>
      </c>
      <c r="K312">
        <v>9.8949999999999996</v>
      </c>
      <c r="L312">
        <v>2</v>
      </c>
      <c r="M312" t="s">
        <v>125</v>
      </c>
      <c r="N312">
        <v>380968</v>
      </c>
      <c r="O312">
        <v>5000</v>
      </c>
      <c r="P312" t="str">
        <f>Tabela4[[#This Row],[Estado Origem]]&amp;Tabela4[[#This Row],[Estado Silo]]</f>
        <v>MTMT</v>
      </c>
      <c r="Q312">
        <v>1.17</v>
      </c>
      <c r="R312">
        <v>1116.67</v>
      </c>
      <c r="S312" s="4">
        <f>Tabela4[[#This Row],[ICMS]]*Tabela4[[#This Row],[Valor por ton.]]</f>
        <v>1306.5038999999999</v>
      </c>
      <c r="T312">
        <v>2.2999999999999998</v>
      </c>
      <c r="U312" t="str">
        <f>Tabela4[[#This Row],[destino]]&amp;Tabela4[[#This Row],[Periodo]]&amp;Tabela4[[#This Row],[Safra]]</f>
        <v>CAMPO NOVO DO PARECIS-MT_12Safra Secundaria</v>
      </c>
    </row>
    <row r="313" spans="1:21" x14ac:dyDescent="0.25">
      <c r="A313" t="s">
        <v>41</v>
      </c>
      <c r="B313" t="s">
        <v>73</v>
      </c>
      <c r="C313" t="s">
        <v>41</v>
      </c>
      <c r="D313">
        <v>-14.317221999999999</v>
      </c>
      <c r="E313">
        <v>-57.956111</v>
      </c>
      <c r="F313">
        <v>78993</v>
      </c>
      <c r="G313">
        <v>78.992999999999995</v>
      </c>
      <c r="H313">
        <v>861616</v>
      </c>
      <c r="I313" t="s">
        <v>5</v>
      </c>
      <c r="J313" t="s">
        <v>5</v>
      </c>
      <c r="K313">
        <v>9.8949999999999996</v>
      </c>
      <c r="L313">
        <v>2</v>
      </c>
      <c r="M313" t="s">
        <v>125</v>
      </c>
      <c r="N313">
        <v>380968</v>
      </c>
      <c r="O313">
        <v>5000</v>
      </c>
      <c r="P313" t="str">
        <f>Tabela4[[#This Row],[Estado Origem]]&amp;Tabela4[[#This Row],[Estado Silo]]</f>
        <v>MTMT</v>
      </c>
      <c r="Q313">
        <v>1.17</v>
      </c>
      <c r="R313">
        <v>1116.67</v>
      </c>
      <c r="S313" s="4">
        <f>Tabela4[[#This Row],[ICMS]]*Tabela4[[#This Row],[Valor por ton.]]</f>
        <v>1306.5038999999999</v>
      </c>
      <c r="T313">
        <v>2.2999999999999998</v>
      </c>
      <c r="U313" t="str">
        <f>Tabela4[[#This Row],[destino]]&amp;Tabela4[[#This Row],[Periodo]]&amp;Tabela4[[#This Row],[Safra]]</f>
        <v>CAMPO NOVO DO PARECIS-MT_12Safra Secundaria</v>
      </c>
    </row>
    <row r="314" spans="1:21" x14ac:dyDescent="0.25">
      <c r="A314" t="s">
        <v>38</v>
      </c>
      <c r="B314" t="s">
        <v>82</v>
      </c>
      <c r="C314" t="s">
        <v>38</v>
      </c>
      <c r="D314">
        <v>-12.32408</v>
      </c>
      <c r="E314">
        <v>-55.583390000000001</v>
      </c>
      <c r="F314">
        <v>31200</v>
      </c>
      <c r="G314">
        <v>31.2</v>
      </c>
      <c r="H314">
        <v>1112384</v>
      </c>
      <c r="I314" t="s">
        <v>5</v>
      </c>
      <c r="J314" t="s">
        <v>5</v>
      </c>
      <c r="K314">
        <v>8.86</v>
      </c>
      <c r="L314">
        <v>2</v>
      </c>
      <c r="M314" t="s">
        <v>110</v>
      </c>
      <c r="N314">
        <v>170399</v>
      </c>
      <c r="O314">
        <v>5000</v>
      </c>
      <c r="P314" t="str">
        <f>Tabela4[[#This Row],[Estado Origem]]&amp;Tabela4[[#This Row],[Estado Silo]]</f>
        <v>MTMT</v>
      </c>
      <c r="Q314">
        <v>1.17</v>
      </c>
      <c r="R314">
        <v>1116.67</v>
      </c>
      <c r="S314" s="4">
        <f>Tabela4[[#This Row],[ICMS]]*Tabela4[[#This Row],[Valor por ton.]]</f>
        <v>1306.5038999999999</v>
      </c>
      <c r="T314">
        <v>2.2999999999999998</v>
      </c>
      <c r="U314" t="str">
        <f>Tabela4[[#This Row],[destino]]&amp;Tabela4[[#This Row],[Periodo]]&amp;Tabela4[[#This Row],[Safra]]</f>
        <v>SORRISO-MT_12Safra Principal</v>
      </c>
    </row>
    <row r="315" spans="1:21" x14ac:dyDescent="0.25">
      <c r="A315" t="s">
        <v>39</v>
      </c>
      <c r="B315" t="s">
        <v>82</v>
      </c>
      <c r="C315" t="s">
        <v>38</v>
      </c>
      <c r="D315">
        <v>-12.32408</v>
      </c>
      <c r="E315">
        <v>-55.583390000000001</v>
      </c>
      <c r="F315">
        <v>114484</v>
      </c>
      <c r="G315">
        <v>114.48400000000001</v>
      </c>
      <c r="H315">
        <v>1112384</v>
      </c>
      <c r="I315" t="s">
        <v>5</v>
      </c>
      <c r="J315" t="s">
        <v>5</v>
      </c>
      <c r="K315">
        <v>8.86</v>
      </c>
      <c r="L315">
        <v>2</v>
      </c>
      <c r="M315" t="s">
        <v>110</v>
      </c>
      <c r="N315">
        <v>170399</v>
      </c>
      <c r="O315">
        <v>5000</v>
      </c>
      <c r="P315" t="str">
        <f>Tabela4[[#This Row],[Estado Origem]]&amp;Tabela4[[#This Row],[Estado Silo]]</f>
        <v>MTMT</v>
      </c>
      <c r="Q315">
        <v>1.17</v>
      </c>
      <c r="R315">
        <v>1116.67</v>
      </c>
      <c r="S315" s="4">
        <f>Tabela4[[#This Row],[ICMS]]*Tabela4[[#This Row],[Valor por ton.]]</f>
        <v>1306.5038999999999</v>
      </c>
      <c r="T315">
        <v>2.2999999999999998</v>
      </c>
      <c r="U315" t="str">
        <f>Tabela4[[#This Row],[destino]]&amp;Tabela4[[#This Row],[Periodo]]&amp;Tabela4[[#This Row],[Safra]]</f>
        <v>SORRISO-MT_12Safra Principal</v>
      </c>
    </row>
    <row r="316" spans="1:21" x14ac:dyDescent="0.25">
      <c r="A316" t="s">
        <v>40</v>
      </c>
      <c r="B316" t="s">
        <v>82</v>
      </c>
      <c r="C316" t="s">
        <v>38</v>
      </c>
      <c r="D316">
        <v>-12.32408</v>
      </c>
      <c r="E316">
        <v>-55.583390000000001</v>
      </c>
      <c r="F316">
        <v>185738</v>
      </c>
      <c r="G316">
        <v>185.738</v>
      </c>
      <c r="H316">
        <v>1112384</v>
      </c>
      <c r="I316" t="s">
        <v>5</v>
      </c>
      <c r="J316" t="s">
        <v>5</v>
      </c>
      <c r="K316">
        <v>8.86</v>
      </c>
      <c r="L316">
        <v>2</v>
      </c>
      <c r="M316" t="s">
        <v>110</v>
      </c>
      <c r="N316">
        <v>170399</v>
      </c>
      <c r="O316">
        <v>5000</v>
      </c>
      <c r="P316" t="str">
        <f>Tabela4[[#This Row],[Estado Origem]]&amp;Tabela4[[#This Row],[Estado Silo]]</f>
        <v>MTMT</v>
      </c>
      <c r="Q316">
        <v>1.17</v>
      </c>
      <c r="R316">
        <v>1116.67</v>
      </c>
      <c r="S316" s="4">
        <f>Tabela4[[#This Row],[ICMS]]*Tabela4[[#This Row],[Valor por ton.]]</f>
        <v>1306.5038999999999</v>
      </c>
      <c r="T316">
        <v>2.2999999999999998</v>
      </c>
      <c r="U316" t="str">
        <f>Tabela4[[#This Row],[destino]]&amp;Tabela4[[#This Row],[Periodo]]&amp;Tabela4[[#This Row],[Safra]]</f>
        <v>SORRISO-MT_12Safra Principal</v>
      </c>
    </row>
    <row r="317" spans="1:21" x14ac:dyDescent="0.25">
      <c r="A317" t="s">
        <v>41</v>
      </c>
      <c r="B317" t="s">
        <v>82</v>
      </c>
      <c r="C317" t="s">
        <v>38</v>
      </c>
      <c r="D317">
        <v>-12.32408</v>
      </c>
      <c r="E317">
        <v>-55.583390000000001</v>
      </c>
      <c r="F317">
        <v>402627</v>
      </c>
      <c r="G317">
        <v>402.62700000000001</v>
      </c>
      <c r="H317">
        <v>1112384</v>
      </c>
      <c r="I317" t="s">
        <v>5</v>
      </c>
      <c r="J317" t="s">
        <v>5</v>
      </c>
      <c r="K317">
        <v>8.86</v>
      </c>
      <c r="L317">
        <v>2</v>
      </c>
      <c r="M317" t="s">
        <v>110</v>
      </c>
      <c r="N317">
        <v>170399</v>
      </c>
      <c r="O317">
        <v>5000</v>
      </c>
      <c r="P317" t="str">
        <f>Tabela4[[#This Row],[Estado Origem]]&amp;Tabela4[[#This Row],[Estado Silo]]</f>
        <v>MTMT</v>
      </c>
      <c r="Q317">
        <v>1.17</v>
      </c>
      <c r="R317">
        <v>1116.67</v>
      </c>
      <c r="S317" s="4">
        <f>Tabela4[[#This Row],[ICMS]]*Tabela4[[#This Row],[Valor por ton.]]</f>
        <v>1306.5038999999999</v>
      </c>
      <c r="T317">
        <v>2.2999999999999998</v>
      </c>
      <c r="U317" t="str">
        <f>Tabela4[[#This Row],[destino]]&amp;Tabela4[[#This Row],[Periodo]]&amp;Tabela4[[#This Row],[Safra]]</f>
        <v>SORRISO-MT_12Safra Principal</v>
      </c>
    </row>
    <row r="318" spans="1:21" x14ac:dyDescent="0.25">
      <c r="A318" t="s">
        <v>38</v>
      </c>
      <c r="B318" t="s">
        <v>82</v>
      </c>
      <c r="C318" t="s">
        <v>38</v>
      </c>
      <c r="D318">
        <v>-12.32408</v>
      </c>
      <c r="E318">
        <v>-55.583390000000001</v>
      </c>
      <c r="F318">
        <v>31200</v>
      </c>
      <c r="G318">
        <v>31.2</v>
      </c>
      <c r="H318">
        <v>1112384</v>
      </c>
      <c r="I318" t="s">
        <v>5</v>
      </c>
      <c r="J318" t="s">
        <v>5</v>
      </c>
      <c r="K318">
        <v>8.86</v>
      </c>
      <c r="L318">
        <v>2</v>
      </c>
      <c r="M318" t="s">
        <v>125</v>
      </c>
      <c r="N318">
        <v>170399</v>
      </c>
      <c r="O318">
        <v>5000</v>
      </c>
      <c r="P318" t="str">
        <f>Tabela4[[#This Row],[Estado Origem]]&amp;Tabela4[[#This Row],[Estado Silo]]</f>
        <v>MTMT</v>
      </c>
      <c r="Q318">
        <v>1.17</v>
      </c>
      <c r="R318">
        <v>1116.67</v>
      </c>
      <c r="S318" s="4">
        <f>Tabela4[[#This Row],[ICMS]]*Tabela4[[#This Row],[Valor por ton.]]</f>
        <v>1306.5038999999999</v>
      </c>
      <c r="T318">
        <v>2.2999999999999998</v>
      </c>
      <c r="U318" t="str">
        <f>Tabela4[[#This Row],[destino]]&amp;Tabela4[[#This Row],[Periodo]]&amp;Tabela4[[#This Row],[Safra]]</f>
        <v>SORRISO-MT_12Safra Secundaria</v>
      </c>
    </row>
    <row r="319" spans="1:21" x14ac:dyDescent="0.25">
      <c r="A319" t="s">
        <v>39</v>
      </c>
      <c r="B319" t="s">
        <v>82</v>
      </c>
      <c r="C319" t="s">
        <v>38</v>
      </c>
      <c r="D319">
        <v>-12.32408</v>
      </c>
      <c r="E319">
        <v>-55.583390000000001</v>
      </c>
      <c r="F319">
        <v>114484</v>
      </c>
      <c r="G319">
        <v>114.48400000000001</v>
      </c>
      <c r="H319">
        <v>1112384</v>
      </c>
      <c r="I319" t="s">
        <v>5</v>
      </c>
      <c r="J319" t="s">
        <v>5</v>
      </c>
      <c r="K319">
        <v>8.86</v>
      </c>
      <c r="L319">
        <v>2</v>
      </c>
      <c r="M319" t="s">
        <v>125</v>
      </c>
      <c r="N319">
        <v>170399</v>
      </c>
      <c r="O319">
        <v>5000</v>
      </c>
      <c r="P319" t="str">
        <f>Tabela4[[#This Row],[Estado Origem]]&amp;Tabela4[[#This Row],[Estado Silo]]</f>
        <v>MTMT</v>
      </c>
      <c r="Q319">
        <v>1.17</v>
      </c>
      <c r="R319">
        <v>1116.67</v>
      </c>
      <c r="S319" s="4">
        <f>Tabela4[[#This Row],[ICMS]]*Tabela4[[#This Row],[Valor por ton.]]</f>
        <v>1306.5038999999999</v>
      </c>
      <c r="T319">
        <v>2.2999999999999998</v>
      </c>
      <c r="U319" t="str">
        <f>Tabela4[[#This Row],[destino]]&amp;Tabela4[[#This Row],[Periodo]]&amp;Tabela4[[#This Row],[Safra]]</f>
        <v>SORRISO-MT_12Safra Secundaria</v>
      </c>
    </row>
    <row r="320" spans="1:21" x14ac:dyDescent="0.25">
      <c r="A320" t="s">
        <v>40</v>
      </c>
      <c r="B320" t="s">
        <v>82</v>
      </c>
      <c r="C320" t="s">
        <v>38</v>
      </c>
      <c r="D320">
        <v>-12.32408</v>
      </c>
      <c r="E320">
        <v>-55.583390000000001</v>
      </c>
      <c r="F320">
        <v>185738</v>
      </c>
      <c r="G320">
        <v>185.738</v>
      </c>
      <c r="H320">
        <v>1112384</v>
      </c>
      <c r="I320" t="s">
        <v>5</v>
      </c>
      <c r="J320" t="s">
        <v>5</v>
      </c>
      <c r="K320">
        <v>8.86</v>
      </c>
      <c r="L320">
        <v>2</v>
      </c>
      <c r="M320" t="s">
        <v>125</v>
      </c>
      <c r="N320">
        <v>170399</v>
      </c>
      <c r="O320">
        <v>5000</v>
      </c>
      <c r="P320" t="str">
        <f>Tabela4[[#This Row],[Estado Origem]]&amp;Tabela4[[#This Row],[Estado Silo]]</f>
        <v>MTMT</v>
      </c>
      <c r="Q320">
        <v>1.17</v>
      </c>
      <c r="R320">
        <v>1116.67</v>
      </c>
      <c r="S320" s="4">
        <f>Tabela4[[#This Row],[ICMS]]*Tabela4[[#This Row],[Valor por ton.]]</f>
        <v>1306.5038999999999</v>
      </c>
      <c r="T320">
        <v>2.2999999999999998</v>
      </c>
      <c r="U320" t="str">
        <f>Tabela4[[#This Row],[destino]]&amp;Tabela4[[#This Row],[Periodo]]&amp;Tabela4[[#This Row],[Safra]]</f>
        <v>SORRISO-MT_12Safra Secundaria</v>
      </c>
    </row>
    <row r="321" spans="1:21" x14ac:dyDescent="0.25">
      <c r="A321" t="s">
        <v>41</v>
      </c>
      <c r="B321" t="s">
        <v>82</v>
      </c>
      <c r="C321" t="s">
        <v>38</v>
      </c>
      <c r="D321">
        <v>-12.32408</v>
      </c>
      <c r="E321">
        <v>-55.583390000000001</v>
      </c>
      <c r="F321">
        <v>402627</v>
      </c>
      <c r="G321">
        <v>402.62700000000001</v>
      </c>
      <c r="H321">
        <v>1112384</v>
      </c>
      <c r="I321" t="s">
        <v>5</v>
      </c>
      <c r="J321" t="s">
        <v>5</v>
      </c>
      <c r="K321">
        <v>8.86</v>
      </c>
      <c r="L321">
        <v>2</v>
      </c>
      <c r="M321" t="s">
        <v>125</v>
      </c>
      <c r="N321">
        <v>170399</v>
      </c>
      <c r="O321">
        <v>5000</v>
      </c>
      <c r="P321" t="str">
        <f>Tabela4[[#This Row],[Estado Origem]]&amp;Tabela4[[#This Row],[Estado Silo]]</f>
        <v>MTMT</v>
      </c>
      <c r="Q321">
        <v>1.17</v>
      </c>
      <c r="R321">
        <v>1116.67</v>
      </c>
      <c r="S321" s="4">
        <f>Tabela4[[#This Row],[ICMS]]*Tabela4[[#This Row],[Valor por ton.]]</f>
        <v>1306.5038999999999</v>
      </c>
      <c r="T321">
        <v>2.2999999999999998</v>
      </c>
      <c r="U321" t="str">
        <f>Tabela4[[#This Row],[destino]]&amp;Tabela4[[#This Row],[Periodo]]&amp;Tabela4[[#This Row],[Safra]]</f>
        <v>SORRISO-MT_12Safra Secundaria</v>
      </c>
    </row>
    <row r="322" spans="1:21" x14ac:dyDescent="0.25">
      <c r="A322" t="s">
        <v>38</v>
      </c>
      <c r="B322" t="s">
        <v>76</v>
      </c>
      <c r="C322" t="s">
        <v>40</v>
      </c>
      <c r="D322">
        <v>-13.77923</v>
      </c>
      <c r="E322">
        <v>-56.053100000000001</v>
      </c>
      <c r="F322">
        <v>155992</v>
      </c>
      <c r="G322">
        <v>155.99199999999999</v>
      </c>
      <c r="H322">
        <v>1165192</v>
      </c>
      <c r="I322" t="s">
        <v>5</v>
      </c>
      <c r="J322" t="s">
        <v>5</v>
      </c>
      <c r="K322">
        <v>7.6749999999999998</v>
      </c>
      <c r="L322">
        <v>2</v>
      </c>
      <c r="M322" t="s">
        <v>110</v>
      </c>
      <c r="N322">
        <v>369292</v>
      </c>
      <c r="O322">
        <v>5000</v>
      </c>
      <c r="P322" t="str">
        <f>Tabela4[[#This Row],[Estado Origem]]&amp;Tabela4[[#This Row],[Estado Silo]]</f>
        <v>MTMT</v>
      </c>
      <c r="Q322">
        <v>1.17</v>
      </c>
      <c r="R322">
        <v>1116.67</v>
      </c>
      <c r="S322" s="4">
        <f>Tabela4[[#This Row],[ICMS]]*Tabela4[[#This Row],[Valor por ton.]]</f>
        <v>1306.5038999999999</v>
      </c>
      <c r="T322">
        <v>2.2999999999999998</v>
      </c>
      <c r="U322" t="str">
        <f>Tabela4[[#This Row],[destino]]&amp;Tabela4[[#This Row],[Periodo]]&amp;Tabela4[[#This Row],[Safra]]</f>
        <v>NOVA MUTUM-MT_12Safra Principal</v>
      </c>
    </row>
    <row r="323" spans="1:21" x14ac:dyDescent="0.25">
      <c r="A323" t="s">
        <v>39</v>
      </c>
      <c r="B323" t="s">
        <v>76</v>
      </c>
      <c r="C323" t="s">
        <v>40</v>
      </c>
      <c r="D323">
        <v>-13.77923</v>
      </c>
      <c r="E323">
        <v>-56.053100000000001</v>
      </c>
      <c r="F323">
        <v>186249</v>
      </c>
      <c r="G323">
        <v>186.249</v>
      </c>
      <c r="H323">
        <v>1165192</v>
      </c>
      <c r="I323" t="s">
        <v>5</v>
      </c>
      <c r="J323" t="s">
        <v>5</v>
      </c>
      <c r="K323">
        <v>7.6749999999999998</v>
      </c>
      <c r="L323">
        <v>2</v>
      </c>
      <c r="M323" t="s">
        <v>110</v>
      </c>
      <c r="N323">
        <v>369292</v>
      </c>
      <c r="O323">
        <v>5000</v>
      </c>
      <c r="P323" t="str">
        <f>Tabela4[[#This Row],[Estado Origem]]&amp;Tabela4[[#This Row],[Estado Silo]]</f>
        <v>MTMT</v>
      </c>
      <c r="Q323">
        <v>1.17</v>
      </c>
      <c r="R323">
        <v>1116.67</v>
      </c>
      <c r="S323" s="4">
        <f>Tabela4[[#This Row],[ICMS]]*Tabela4[[#This Row],[Valor por ton.]]</f>
        <v>1306.5038999999999</v>
      </c>
      <c r="T323">
        <v>2.2999999999999998</v>
      </c>
      <c r="U323" t="str">
        <f>Tabela4[[#This Row],[destino]]&amp;Tabela4[[#This Row],[Periodo]]&amp;Tabela4[[#This Row],[Safra]]</f>
        <v>NOVA MUTUM-MT_12Safra Principal</v>
      </c>
    </row>
    <row r="324" spans="1:21" x14ac:dyDescent="0.25">
      <c r="A324" t="s">
        <v>40</v>
      </c>
      <c r="B324" t="s">
        <v>76</v>
      </c>
      <c r="C324" t="s">
        <v>40</v>
      </c>
      <c r="D324">
        <v>-13.77923</v>
      </c>
      <c r="E324">
        <v>-56.053100000000001</v>
      </c>
      <c r="F324">
        <v>7956</v>
      </c>
      <c r="G324">
        <v>7.9560000000000004</v>
      </c>
      <c r="H324">
        <v>1165192</v>
      </c>
      <c r="I324" t="s">
        <v>5</v>
      </c>
      <c r="J324" t="s">
        <v>5</v>
      </c>
      <c r="K324">
        <v>7.6749999999999998</v>
      </c>
      <c r="L324">
        <v>2</v>
      </c>
      <c r="M324" t="s">
        <v>110</v>
      </c>
      <c r="N324">
        <v>369292</v>
      </c>
      <c r="O324">
        <v>5000</v>
      </c>
      <c r="P324" t="str">
        <f>Tabela4[[#This Row],[Estado Origem]]&amp;Tabela4[[#This Row],[Estado Silo]]</f>
        <v>MTMT</v>
      </c>
      <c r="Q324">
        <v>1.17</v>
      </c>
      <c r="R324">
        <v>1116.67</v>
      </c>
      <c r="S324" s="4">
        <f>Tabela4[[#This Row],[ICMS]]*Tabela4[[#This Row],[Valor por ton.]]</f>
        <v>1306.5038999999999</v>
      </c>
      <c r="T324">
        <v>2.2999999999999998</v>
      </c>
      <c r="U324" t="str">
        <f>Tabela4[[#This Row],[destino]]&amp;Tabela4[[#This Row],[Periodo]]&amp;Tabela4[[#This Row],[Safra]]</f>
        <v>NOVA MUTUM-MT_12Safra Principal</v>
      </c>
    </row>
    <row r="325" spans="1:21" x14ac:dyDescent="0.25">
      <c r="A325" t="s">
        <v>41</v>
      </c>
      <c r="B325" t="s">
        <v>76</v>
      </c>
      <c r="C325" t="s">
        <v>40</v>
      </c>
      <c r="D325">
        <v>-13.77923</v>
      </c>
      <c r="E325">
        <v>-56.053100000000001</v>
      </c>
      <c r="F325">
        <v>224844</v>
      </c>
      <c r="G325">
        <v>224.84399999999999</v>
      </c>
      <c r="H325">
        <v>1165192</v>
      </c>
      <c r="I325" t="s">
        <v>5</v>
      </c>
      <c r="J325" t="s">
        <v>5</v>
      </c>
      <c r="K325">
        <v>7.6749999999999998</v>
      </c>
      <c r="L325">
        <v>2</v>
      </c>
      <c r="M325" t="s">
        <v>110</v>
      </c>
      <c r="N325">
        <v>369292</v>
      </c>
      <c r="O325">
        <v>5000</v>
      </c>
      <c r="P325" t="str">
        <f>Tabela4[[#This Row],[Estado Origem]]&amp;Tabela4[[#This Row],[Estado Silo]]</f>
        <v>MTMT</v>
      </c>
      <c r="Q325">
        <v>1.17</v>
      </c>
      <c r="R325">
        <v>1116.67</v>
      </c>
      <c r="S325" s="4">
        <f>Tabela4[[#This Row],[ICMS]]*Tabela4[[#This Row],[Valor por ton.]]</f>
        <v>1306.5038999999999</v>
      </c>
      <c r="T325">
        <v>2.2999999999999998</v>
      </c>
      <c r="U325" t="str">
        <f>Tabela4[[#This Row],[destino]]&amp;Tabela4[[#This Row],[Periodo]]&amp;Tabela4[[#This Row],[Safra]]</f>
        <v>NOVA MUTUM-MT_12Safra Principal</v>
      </c>
    </row>
    <row r="326" spans="1:21" x14ac:dyDescent="0.25">
      <c r="A326" t="s">
        <v>38</v>
      </c>
      <c r="B326" t="s">
        <v>76</v>
      </c>
      <c r="C326" t="s">
        <v>40</v>
      </c>
      <c r="D326">
        <v>-13.77923</v>
      </c>
      <c r="E326">
        <v>-56.053100000000001</v>
      </c>
      <c r="F326">
        <v>155992</v>
      </c>
      <c r="G326">
        <v>155.99199999999999</v>
      </c>
      <c r="H326">
        <v>1165192</v>
      </c>
      <c r="I326" t="s">
        <v>5</v>
      </c>
      <c r="J326" t="s">
        <v>5</v>
      </c>
      <c r="K326">
        <v>7.6749999999999998</v>
      </c>
      <c r="L326">
        <v>2</v>
      </c>
      <c r="M326" t="s">
        <v>125</v>
      </c>
      <c r="N326">
        <v>369292</v>
      </c>
      <c r="O326">
        <v>5000</v>
      </c>
      <c r="P326" t="str">
        <f>Tabela4[[#This Row],[Estado Origem]]&amp;Tabela4[[#This Row],[Estado Silo]]</f>
        <v>MTMT</v>
      </c>
      <c r="Q326">
        <v>1.17</v>
      </c>
      <c r="R326">
        <v>1116.67</v>
      </c>
      <c r="S326" s="4">
        <f>Tabela4[[#This Row],[ICMS]]*Tabela4[[#This Row],[Valor por ton.]]</f>
        <v>1306.5038999999999</v>
      </c>
      <c r="T326">
        <v>2.2999999999999998</v>
      </c>
      <c r="U326" t="str">
        <f>Tabela4[[#This Row],[destino]]&amp;Tabela4[[#This Row],[Periodo]]&amp;Tabela4[[#This Row],[Safra]]</f>
        <v>NOVA MUTUM-MT_12Safra Secundaria</v>
      </c>
    </row>
    <row r="327" spans="1:21" x14ac:dyDescent="0.25">
      <c r="A327" t="s">
        <v>39</v>
      </c>
      <c r="B327" t="s">
        <v>76</v>
      </c>
      <c r="C327" t="s">
        <v>40</v>
      </c>
      <c r="D327">
        <v>-13.77923</v>
      </c>
      <c r="E327">
        <v>-56.053100000000001</v>
      </c>
      <c r="F327">
        <v>186249</v>
      </c>
      <c r="G327">
        <v>186.249</v>
      </c>
      <c r="H327">
        <v>1165192</v>
      </c>
      <c r="I327" t="s">
        <v>5</v>
      </c>
      <c r="J327" t="s">
        <v>5</v>
      </c>
      <c r="K327">
        <v>7.6749999999999998</v>
      </c>
      <c r="L327">
        <v>2</v>
      </c>
      <c r="M327" t="s">
        <v>125</v>
      </c>
      <c r="N327">
        <v>369292</v>
      </c>
      <c r="O327">
        <v>5000</v>
      </c>
      <c r="P327" t="str">
        <f>Tabela4[[#This Row],[Estado Origem]]&amp;Tabela4[[#This Row],[Estado Silo]]</f>
        <v>MTMT</v>
      </c>
      <c r="Q327">
        <v>1.17</v>
      </c>
      <c r="R327">
        <v>1116.67</v>
      </c>
      <c r="S327" s="4">
        <f>Tabela4[[#This Row],[ICMS]]*Tabela4[[#This Row],[Valor por ton.]]</f>
        <v>1306.5038999999999</v>
      </c>
      <c r="T327">
        <v>2.2999999999999998</v>
      </c>
      <c r="U327" t="str">
        <f>Tabela4[[#This Row],[destino]]&amp;Tabela4[[#This Row],[Periodo]]&amp;Tabela4[[#This Row],[Safra]]</f>
        <v>NOVA MUTUM-MT_12Safra Secundaria</v>
      </c>
    </row>
    <row r="328" spans="1:21" x14ac:dyDescent="0.25">
      <c r="A328" t="s">
        <v>40</v>
      </c>
      <c r="B328" t="s">
        <v>76</v>
      </c>
      <c r="C328" t="s">
        <v>40</v>
      </c>
      <c r="D328">
        <v>-13.77923</v>
      </c>
      <c r="E328">
        <v>-56.053100000000001</v>
      </c>
      <c r="F328">
        <v>7956</v>
      </c>
      <c r="G328">
        <v>7.9560000000000004</v>
      </c>
      <c r="H328">
        <v>1165192</v>
      </c>
      <c r="I328" t="s">
        <v>5</v>
      </c>
      <c r="J328" t="s">
        <v>5</v>
      </c>
      <c r="K328">
        <v>7.6749999999999998</v>
      </c>
      <c r="L328">
        <v>2</v>
      </c>
      <c r="M328" t="s">
        <v>125</v>
      </c>
      <c r="N328">
        <v>369292</v>
      </c>
      <c r="O328">
        <v>5000</v>
      </c>
      <c r="P328" t="str">
        <f>Tabela4[[#This Row],[Estado Origem]]&amp;Tabela4[[#This Row],[Estado Silo]]</f>
        <v>MTMT</v>
      </c>
      <c r="Q328">
        <v>1.17</v>
      </c>
      <c r="R328">
        <v>1116.67</v>
      </c>
      <c r="S328" s="4">
        <f>Tabela4[[#This Row],[ICMS]]*Tabela4[[#This Row],[Valor por ton.]]</f>
        <v>1306.5038999999999</v>
      </c>
      <c r="T328">
        <v>2.2999999999999998</v>
      </c>
      <c r="U328" t="str">
        <f>Tabela4[[#This Row],[destino]]&amp;Tabela4[[#This Row],[Periodo]]&amp;Tabela4[[#This Row],[Safra]]</f>
        <v>NOVA MUTUM-MT_12Safra Secundaria</v>
      </c>
    </row>
    <row r="329" spans="1:21" x14ac:dyDescent="0.25">
      <c r="A329" t="s">
        <v>41</v>
      </c>
      <c r="B329" t="s">
        <v>76</v>
      </c>
      <c r="C329" t="s">
        <v>40</v>
      </c>
      <c r="D329">
        <v>-13.77923</v>
      </c>
      <c r="E329">
        <v>-56.053100000000001</v>
      </c>
      <c r="F329">
        <v>224844</v>
      </c>
      <c r="G329">
        <v>224.84399999999999</v>
      </c>
      <c r="H329">
        <v>1165192</v>
      </c>
      <c r="I329" t="s">
        <v>5</v>
      </c>
      <c r="J329" t="s">
        <v>5</v>
      </c>
      <c r="K329">
        <v>7.6749999999999998</v>
      </c>
      <c r="L329">
        <v>2</v>
      </c>
      <c r="M329" t="s">
        <v>125</v>
      </c>
      <c r="N329">
        <v>369292</v>
      </c>
      <c r="O329">
        <v>5000</v>
      </c>
      <c r="P329" t="str">
        <f>Tabela4[[#This Row],[Estado Origem]]&amp;Tabela4[[#This Row],[Estado Silo]]</f>
        <v>MTMT</v>
      </c>
      <c r="Q329">
        <v>1.17</v>
      </c>
      <c r="R329">
        <v>1116.67</v>
      </c>
      <c r="S329" s="4">
        <f>Tabela4[[#This Row],[ICMS]]*Tabela4[[#This Row],[Valor por ton.]]</f>
        <v>1306.5038999999999</v>
      </c>
      <c r="T329">
        <v>2.2999999999999998</v>
      </c>
      <c r="U329" t="str">
        <f>Tabela4[[#This Row],[destino]]&amp;Tabela4[[#This Row],[Periodo]]&amp;Tabela4[[#This Row],[Safra]]</f>
        <v>NOVA MUTUM-MT_12Safra Secundaria</v>
      </c>
    </row>
    <row r="330" spans="1:21" x14ac:dyDescent="0.25">
      <c r="A330" t="s">
        <v>38</v>
      </c>
      <c r="B330" t="s">
        <v>79</v>
      </c>
      <c r="C330" t="s">
        <v>39</v>
      </c>
      <c r="D330">
        <v>-13.038539999999999</v>
      </c>
      <c r="E330">
        <v>-55.297849999999997</v>
      </c>
      <c r="F330">
        <v>82360</v>
      </c>
      <c r="G330">
        <v>82.36</v>
      </c>
      <c r="H330">
        <v>1456000</v>
      </c>
      <c r="I330" t="s">
        <v>5</v>
      </c>
      <c r="J330" t="s">
        <v>5</v>
      </c>
      <c r="K330">
        <v>8.4149999999999991</v>
      </c>
      <c r="L330">
        <v>2</v>
      </c>
      <c r="M330" t="s">
        <v>110</v>
      </c>
      <c r="N330">
        <v>263601</v>
      </c>
      <c r="O330">
        <v>5000</v>
      </c>
      <c r="P330" t="str">
        <f>Tabela4[[#This Row],[Estado Origem]]&amp;Tabela4[[#This Row],[Estado Silo]]</f>
        <v>MTMT</v>
      </c>
      <c r="Q330">
        <v>1.17</v>
      </c>
      <c r="R330">
        <v>1116.67</v>
      </c>
      <c r="S330" s="4">
        <f>Tabela4[[#This Row],[ICMS]]*Tabela4[[#This Row],[Valor por ton.]]</f>
        <v>1306.5038999999999</v>
      </c>
      <c r="T330">
        <v>2.2999999999999998</v>
      </c>
      <c r="U330" t="str">
        <f>Tabela4[[#This Row],[destino]]&amp;Tabela4[[#This Row],[Periodo]]&amp;Tabela4[[#This Row],[Safra]]</f>
        <v>NOVA UBIRATÃ-MT_12Safra Principal</v>
      </c>
    </row>
    <row r="331" spans="1:21" x14ac:dyDescent="0.25">
      <c r="A331" t="s">
        <v>39</v>
      </c>
      <c r="B331" t="s">
        <v>79</v>
      </c>
      <c r="C331" t="s">
        <v>39</v>
      </c>
      <c r="D331">
        <v>-13.038539999999999</v>
      </c>
      <c r="E331">
        <v>-55.297849999999997</v>
      </c>
      <c r="F331">
        <v>5727</v>
      </c>
      <c r="G331">
        <v>5.7270000000000003</v>
      </c>
      <c r="H331">
        <v>1456000</v>
      </c>
      <c r="I331" t="s">
        <v>5</v>
      </c>
      <c r="J331" t="s">
        <v>5</v>
      </c>
      <c r="K331">
        <v>8.4149999999999991</v>
      </c>
      <c r="L331">
        <v>2</v>
      </c>
      <c r="M331" t="s">
        <v>110</v>
      </c>
      <c r="N331">
        <v>263601</v>
      </c>
      <c r="O331">
        <v>5000</v>
      </c>
      <c r="P331" t="str">
        <f>Tabela4[[#This Row],[Estado Origem]]&amp;Tabela4[[#This Row],[Estado Silo]]</f>
        <v>MTMT</v>
      </c>
      <c r="Q331">
        <v>1.17</v>
      </c>
      <c r="R331">
        <v>1116.67</v>
      </c>
      <c r="S331" s="4">
        <f>Tabela4[[#This Row],[ICMS]]*Tabela4[[#This Row],[Valor por ton.]]</f>
        <v>1306.5038999999999</v>
      </c>
      <c r="T331">
        <v>2.2999999999999998</v>
      </c>
      <c r="U331" t="str">
        <f>Tabela4[[#This Row],[destino]]&amp;Tabela4[[#This Row],[Periodo]]&amp;Tabela4[[#This Row],[Safra]]</f>
        <v>NOVA UBIRATÃ-MT_12Safra Principal</v>
      </c>
    </row>
    <row r="332" spans="1:21" x14ac:dyDescent="0.25">
      <c r="A332" t="s">
        <v>40</v>
      </c>
      <c r="B332" t="s">
        <v>79</v>
      </c>
      <c r="C332" t="s">
        <v>39</v>
      </c>
      <c r="D332">
        <v>-13.038539999999999</v>
      </c>
      <c r="E332">
        <v>-55.297849999999997</v>
      </c>
      <c r="F332">
        <v>183033</v>
      </c>
      <c r="G332">
        <v>183.03300000000002</v>
      </c>
      <c r="H332">
        <v>1456000</v>
      </c>
      <c r="I332" t="s">
        <v>5</v>
      </c>
      <c r="J332" t="s">
        <v>5</v>
      </c>
      <c r="K332">
        <v>8.4149999999999991</v>
      </c>
      <c r="L332">
        <v>2</v>
      </c>
      <c r="M332" t="s">
        <v>110</v>
      </c>
      <c r="N332">
        <v>263601</v>
      </c>
      <c r="O332">
        <v>5000</v>
      </c>
      <c r="P332" t="str">
        <f>Tabela4[[#This Row],[Estado Origem]]&amp;Tabela4[[#This Row],[Estado Silo]]</f>
        <v>MTMT</v>
      </c>
      <c r="Q332">
        <v>1.17</v>
      </c>
      <c r="R332">
        <v>1116.67</v>
      </c>
      <c r="S332" s="4">
        <f>Tabela4[[#This Row],[ICMS]]*Tabela4[[#This Row],[Valor por ton.]]</f>
        <v>1306.5038999999999</v>
      </c>
      <c r="T332">
        <v>2.2999999999999998</v>
      </c>
      <c r="U332" t="str">
        <f>Tabela4[[#This Row],[destino]]&amp;Tabela4[[#This Row],[Periodo]]&amp;Tabela4[[#This Row],[Safra]]</f>
        <v>NOVA UBIRATÃ-MT_12Safra Principal</v>
      </c>
    </row>
    <row r="333" spans="1:21" x14ac:dyDescent="0.25">
      <c r="A333" t="s">
        <v>41</v>
      </c>
      <c r="B333" t="s">
        <v>79</v>
      </c>
      <c r="C333" t="s">
        <v>39</v>
      </c>
      <c r="D333">
        <v>-13.038539999999999</v>
      </c>
      <c r="E333">
        <v>-55.297849999999997</v>
      </c>
      <c r="F333">
        <v>399922</v>
      </c>
      <c r="G333">
        <v>399.92200000000003</v>
      </c>
      <c r="H333">
        <v>1456000</v>
      </c>
      <c r="I333" t="s">
        <v>5</v>
      </c>
      <c r="J333" t="s">
        <v>5</v>
      </c>
      <c r="K333">
        <v>8.4149999999999991</v>
      </c>
      <c r="L333">
        <v>2</v>
      </c>
      <c r="M333" t="s">
        <v>110</v>
      </c>
      <c r="N333">
        <v>263601</v>
      </c>
      <c r="O333">
        <v>5000</v>
      </c>
      <c r="P333" t="str">
        <f>Tabela4[[#This Row],[Estado Origem]]&amp;Tabela4[[#This Row],[Estado Silo]]</f>
        <v>MTMT</v>
      </c>
      <c r="Q333">
        <v>1.17</v>
      </c>
      <c r="R333">
        <v>1116.67</v>
      </c>
      <c r="S333" s="4">
        <f>Tabela4[[#This Row],[ICMS]]*Tabela4[[#This Row],[Valor por ton.]]</f>
        <v>1306.5038999999999</v>
      </c>
      <c r="T333">
        <v>2.2999999999999998</v>
      </c>
      <c r="U333" t="str">
        <f>Tabela4[[#This Row],[destino]]&amp;Tabela4[[#This Row],[Periodo]]&amp;Tabela4[[#This Row],[Safra]]</f>
        <v>NOVA UBIRATÃ-MT_12Safra Principal</v>
      </c>
    </row>
    <row r="334" spans="1:21" x14ac:dyDescent="0.25">
      <c r="A334" t="s">
        <v>38</v>
      </c>
      <c r="B334" t="s">
        <v>79</v>
      </c>
      <c r="C334" t="s">
        <v>39</v>
      </c>
      <c r="D334">
        <v>-13.038539999999999</v>
      </c>
      <c r="E334">
        <v>-55.297849999999997</v>
      </c>
      <c r="F334">
        <v>82360</v>
      </c>
      <c r="G334">
        <v>82.36</v>
      </c>
      <c r="H334">
        <v>1456000</v>
      </c>
      <c r="I334" t="s">
        <v>5</v>
      </c>
      <c r="J334" t="s">
        <v>5</v>
      </c>
      <c r="K334">
        <v>8.4149999999999991</v>
      </c>
      <c r="L334">
        <v>2</v>
      </c>
      <c r="M334" t="s">
        <v>125</v>
      </c>
      <c r="N334">
        <v>263601</v>
      </c>
      <c r="O334">
        <v>5000</v>
      </c>
      <c r="P334" t="str">
        <f>Tabela4[[#This Row],[Estado Origem]]&amp;Tabela4[[#This Row],[Estado Silo]]</f>
        <v>MTMT</v>
      </c>
      <c r="Q334">
        <v>1.17</v>
      </c>
      <c r="R334">
        <v>1116.67</v>
      </c>
      <c r="S334" s="4">
        <f>Tabela4[[#This Row],[ICMS]]*Tabela4[[#This Row],[Valor por ton.]]</f>
        <v>1306.5038999999999</v>
      </c>
      <c r="T334">
        <v>2.2999999999999998</v>
      </c>
      <c r="U334" t="str">
        <f>Tabela4[[#This Row],[destino]]&amp;Tabela4[[#This Row],[Periodo]]&amp;Tabela4[[#This Row],[Safra]]</f>
        <v>NOVA UBIRATÃ-MT_12Safra Secundaria</v>
      </c>
    </row>
    <row r="335" spans="1:21" x14ac:dyDescent="0.25">
      <c r="A335" t="s">
        <v>39</v>
      </c>
      <c r="B335" t="s">
        <v>79</v>
      </c>
      <c r="C335" t="s">
        <v>39</v>
      </c>
      <c r="D335">
        <v>-13.038539999999999</v>
      </c>
      <c r="E335">
        <v>-55.297849999999997</v>
      </c>
      <c r="F335">
        <v>5727</v>
      </c>
      <c r="G335">
        <v>5.7270000000000003</v>
      </c>
      <c r="H335">
        <v>1456000</v>
      </c>
      <c r="I335" t="s">
        <v>5</v>
      </c>
      <c r="J335" t="s">
        <v>5</v>
      </c>
      <c r="K335">
        <v>8.4149999999999991</v>
      </c>
      <c r="L335">
        <v>2</v>
      </c>
      <c r="M335" t="s">
        <v>125</v>
      </c>
      <c r="N335">
        <v>263601</v>
      </c>
      <c r="O335">
        <v>5000</v>
      </c>
      <c r="P335" t="str">
        <f>Tabela4[[#This Row],[Estado Origem]]&amp;Tabela4[[#This Row],[Estado Silo]]</f>
        <v>MTMT</v>
      </c>
      <c r="Q335">
        <v>1.17</v>
      </c>
      <c r="R335">
        <v>1116.67</v>
      </c>
      <c r="S335" s="4">
        <f>Tabela4[[#This Row],[ICMS]]*Tabela4[[#This Row],[Valor por ton.]]</f>
        <v>1306.5038999999999</v>
      </c>
      <c r="T335">
        <v>2.2999999999999998</v>
      </c>
      <c r="U335" t="str">
        <f>Tabela4[[#This Row],[destino]]&amp;Tabela4[[#This Row],[Periodo]]&amp;Tabela4[[#This Row],[Safra]]</f>
        <v>NOVA UBIRATÃ-MT_12Safra Secundaria</v>
      </c>
    </row>
    <row r="336" spans="1:21" x14ac:dyDescent="0.25">
      <c r="A336" t="s">
        <v>40</v>
      </c>
      <c r="B336" t="s">
        <v>79</v>
      </c>
      <c r="C336" t="s">
        <v>39</v>
      </c>
      <c r="D336">
        <v>-13.038539999999999</v>
      </c>
      <c r="E336">
        <v>-55.297849999999997</v>
      </c>
      <c r="F336">
        <v>183033</v>
      </c>
      <c r="G336">
        <v>183.03300000000002</v>
      </c>
      <c r="H336">
        <v>1456000</v>
      </c>
      <c r="I336" t="s">
        <v>5</v>
      </c>
      <c r="J336" t="s">
        <v>5</v>
      </c>
      <c r="K336">
        <v>8.4149999999999991</v>
      </c>
      <c r="L336">
        <v>2</v>
      </c>
      <c r="M336" t="s">
        <v>125</v>
      </c>
      <c r="N336">
        <v>263601</v>
      </c>
      <c r="O336">
        <v>5000</v>
      </c>
      <c r="P336" t="str">
        <f>Tabela4[[#This Row],[Estado Origem]]&amp;Tabela4[[#This Row],[Estado Silo]]</f>
        <v>MTMT</v>
      </c>
      <c r="Q336">
        <v>1.17</v>
      </c>
      <c r="R336">
        <v>1116.67</v>
      </c>
      <c r="S336" s="4">
        <f>Tabela4[[#This Row],[ICMS]]*Tabela4[[#This Row],[Valor por ton.]]</f>
        <v>1306.5038999999999</v>
      </c>
      <c r="T336">
        <v>2.2999999999999998</v>
      </c>
      <c r="U336" t="str">
        <f>Tabela4[[#This Row],[destino]]&amp;Tabela4[[#This Row],[Periodo]]&amp;Tabela4[[#This Row],[Safra]]</f>
        <v>NOVA UBIRATÃ-MT_12Safra Secundaria</v>
      </c>
    </row>
    <row r="337" spans="1:21" x14ac:dyDescent="0.25">
      <c r="A337" t="s">
        <v>41</v>
      </c>
      <c r="B337" t="s">
        <v>79</v>
      </c>
      <c r="C337" t="s">
        <v>39</v>
      </c>
      <c r="D337">
        <v>-13.038539999999999</v>
      </c>
      <c r="E337">
        <v>-55.297849999999997</v>
      </c>
      <c r="F337">
        <v>399922</v>
      </c>
      <c r="G337">
        <v>399.92200000000003</v>
      </c>
      <c r="H337">
        <v>1456000</v>
      </c>
      <c r="I337" t="s">
        <v>5</v>
      </c>
      <c r="J337" t="s">
        <v>5</v>
      </c>
      <c r="K337">
        <v>8.4149999999999991</v>
      </c>
      <c r="L337">
        <v>2</v>
      </c>
      <c r="M337" t="s">
        <v>125</v>
      </c>
      <c r="N337">
        <v>263601</v>
      </c>
      <c r="O337">
        <v>5000</v>
      </c>
      <c r="P337" t="str">
        <f>Tabela4[[#This Row],[Estado Origem]]&amp;Tabela4[[#This Row],[Estado Silo]]</f>
        <v>MTMT</v>
      </c>
      <c r="Q337">
        <v>1.17</v>
      </c>
      <c r="R337">
        <v>1116.67</v>
      </c>
      <c r="S337" s="4">
        <f>Tabela4[[#This Row],[ICMS]]*Tabela4[[#This Row],[Valor por ton.]]</f>
        <v>1306.5038999999999</v>
      </c>
      <c r="T337">
        <v>2.2999999999999998</v>
      </c>
      <c r="U337" t="str">
        <f>Tabela4[[#This Row],[destino]]&amp;Tabela4[[#This Row],[Periodo]]&amp;Tabela4[[#This Row],[Safra]]</f>
        <v>NOVA UBIRATÃ-MT_12Safra Secundaria</v>
      </c>
    </row>
    <row r="338" spans="1:21" x14ac:dyDescent="0.25">
      <c r="A338" t="s">
        <v>48</v>
      </c>
      <c r="B338" t="s">
        <v>105</v>
      </c>
      <c r="C338" t="s">
        <v>49</v>
      </c>
      <c r="D338">
        <v>-24.984030000000001</v>
      </c>
      <c r="E338">
        <v>-53.468789999999998</v>
      </c>
      <c r="F338">
        <v>52923</v>
      </c>
      <c r="G338">
        <v>52.923000000000002</v>
      </c>
      <c r="H338">
        <v>514079.99999999994</v>
      </c>
      <c r="I338" t="s">
        <v>20</v>
      </c>
      <c r="J338" t="s">
        <v>20</v>
      </c>
      <c r="K338">
        <v>10.744999999999999</v>
      </c>
      <c r="L338">
        <v>1</v>
      </c>
      <c r="M338" t="s">
        <v>110</v>
      </c>
      <c r="N338">
        <v>250491</v>
      </c>
      <c r="O338">
        <v>5000</v>
      </c>
      <c r="P338" t="str">
        <f>Tabela4[[#This Row],[Estado Origem]]&amp;Tabela4[[#This Row],[Estado Silo]]</f>
        <v>PRPR</v>
      </c>
      <c r="Q338" s="2">
        <v>1.18</v>
      </c>
      <c r="R338">
        <v>1100</v>
      </c>
      <c r="S338" s="4">
        <f>Tabela4[[#This Row],[ICMS]]*Tabela4[[#This Row],[Valor por ton.]]</f>
        <v>1298</v>
      </c>
      <c r="T338">
        <v>3.68</v>
      </c>
      <c r="U338" t="str">
        <f>Tabela4[[#This Row],[destino]]&amp;Tabela4[[#This Row],[Periodo]]&amp;Tabela4[[#This Row],[Safra]]</f>
        <v>CASCAVEL-PR_31Safra Principal</v>
      </c>
    </row>
    <row r="339" spans="1:21" x14ac:dyDescent="0.25">
      <c r="A339" t="s">
        <v>49</v>
      </c>
      <c r="B339" t="s">
        <v>105</v>
      </c>
      <c r="C339" t="s">
        <v>49</v>
      </c>
      <c r="D339">
        <v>-24.984030000000001</v>
      </c>
      <c r="E339">
        <v>-53.468789999999998</v>
      </c>
      <c r="F339">
        <v>3605</v>
      </c>
      <c r="G339">
        <v>3.605</v>
      </c>
      <c r="H339">
        <v>514079.99999999994</v>
      </c>
      <c r="I339" t="s">
        <v>20</v>
      </c>
      <c r="J339" t="s">
        <v>20</v>
      </c>
      <c r="K339">
        <v>10.744999999999999</v>
      </c>
      <c r="L339">
        <v>1</v>
      </c>
      <c r="M339" t="s">
        <v>110</v>
      </c>
      <c r="N339">
        <v>250491</v>
      </c>
      <c r="O339">
        <v>5000</v>
      </c>
      <c r="P339" t="str">
        <f>Tabela4[[#This Row],[Estado Origem]]&amp;Tabela4[[#This Row],[Estado Silo]]</f>
        <v>PRPR</v>
      </c>
      <c r="Q339" s="2">
        <v>1.18</v>
      </c>
      <c r="R339">
        <v>1100</v>
      </c>
      <c r="S339" s="4">
        <f>Tabela4[[#This Row],[ICMS]]*Tabela4[[#This Row],[Valor por ton.]]</f>
        <v>1298</v>
      </c>
      <c r="T339">
        <v>3.68</v>
      </c>
      <c r="U339" t="str">
        <f>Tabela4[[#This Row],[destino]]&amp;Tabela4[[#This Row],[Periodo]]&amp;Tabela4[[#This Row],[Safra]]</f>
        <v>CASCAVEL-PR_31Safra Principal</v>
      </c>
    </row>
    <row r="340" spans="1:21" x14ac:dyDescent="0.25">
      <c r="A340" t="s">
        <v>48</v>
      </c>
      <c r="B340" t="s">
        <v>105</v>
      </c>
      <c r="C340" t="s">
        <v>49</v>
      </c>
      <c r="D340">
        <v>-24.984030000000001</v>
      </c>
      <c r="E340">
        <v>-53.468789999999998</v>
      </c>
      <c r="F340">
        <v>52923</v>
      </c>
      <c r="G340">
        <v>52.923000000000002</v>
      </c>
      <c r="H340">
        <v>514079.99999999994</v>
      </c>
      <c r="I340" t="s">
        <v>20</v>
      </c>
      <c r="J340" t="s">
        <v>20</v>
      </c>
      <c r="K340">
        <v>10.744999999999999</v>
      </c>
      <c r="L340">
        <v>1</v>
      </c>
      <c r="M340" t="s">
        <v>125</v>
      </c>
      <c r="N340">
        <v>250491</v>
      </c>
      <c r="O340">
        <v>5000</v>
      </c>
      <c r="P340" t="str">
        <f>Tabela4[[#This Row],[Estado Origem]]&amp;Tabela4[[#This Row],[Estado Silo]]</f>
        <v>PRPR</v>
      </c>
      <c r="Q340" s="2">
        <v>1.18</v>
      </c>
      <c r="R340">
        <v>1100</v>
      </c>
      <c r="S340" s="4">
        <f>Tabela4[[#This Row],[ICMS]]*Tabela4[[#This Row],[Valor por ton.]]</f>
        <v>1298</v>
      </c>
      <c r="T340">
        <v>3.68</v>
      </c>
      <c r="U340" t="str">
        <f>Tabela4[[#This Row],[destino]]&amp;Tabela4[[#This Row],[Periodo]]&amp;Tabela4[[#This Row],[Safra]]</f>
        <v>CASCAVEL-PR_31Safra Secundaria</v>
      </c>
    </row>
    <row r="341" spans="1:21" x14ac:dyDescent="0.25">
      <c r="A341" t="s">
        <v>49</v>
      </c>
      <c r="B341" t="s">
        <v>105</v>
      </c>
      <c r="C341" t="s">
        <v>49</v>
      </c>
      <c r="D341">
        <v>-24.984030000000001</v>
      </c>
      <c r="E341">
        <v>-53.468789999999998</v>
      </c>
      <c r="F341">
        <v>3605</v>
      </c>
      <c r="G341">
        <v>3.605</v>
      </c>
      <c r="H341">
        <v>514079.99999999994</v>
      </c>
      <c r="I341" t="s">
        <v>20</v>
      </c>
      <c r="J341" t="s">
        <v>20</v>
      </c>
      <c r="K341">
        <v>10.744999999999999</v>
      </c>
      <c r="L341">
        <v>1</v>
      </c>
      <c r="M341" t="s">
        <v>125</v>
      </c>
      <c r="N341">
        <v>250491</v>
      </c>
      <c r="O341">
        <v>5000</v>
      </c>
      <c r="P341" t="str">
        <f>Tabela4[[#This Row],[Estado Origem]]&amp;Tabela4[[#This Row],[Estado Silo]]</f>
        <v>PRPR</v>
      </c>
      <c r="Q341" s="2">
        <v>1.18</v>
      </c>
      <c r="R341">
        <v>1100</v>
      </c>
      <c r="S341" s="4">
        <f>Tabela4[[#This Row],[ICMS]]*Tabela4[[#This Row],[Valor por ton.]]</f>
        <v>1298</v>
      </c>
      <c r="T341">
        <v>3.68</v>
      </c>
      <c r="U341" t="str">
        <f>Tabela4[[#This Row],[destino]]&amp;Tabela4[[#This Row],[Periodo]]&amp;Tabela4[[#This Row],[Safra]]</f>
        <v>CASCAVEL-PR_31Safra Secundaria</v>
      </c>
    </row>
    <row r="342" spans="1:21" x14ac:dyDescent="0.25">
      <c r="A342" t="s">
        <v>48</v>
      </c>
      <c r="B342" t="s">
        <v>108</v>
      </c>
      <c r="C342" t="s">
        <v>48</v>
      </c>
      <c r="D342">
        <v>-24.67643</v>
      </c>
      <c r="E342">
        <v>-53.798819999999999</v>
      </c>
      <c r="F342">
        <v>19791</v>
      </c>
      <c r="G342">
        <v>19.791</v>
      </c>
      <c r="H342">
        <v>547120</v>
      </c>
      <c r="I342" t="s">
        <v>20</v>
      </c>
      <c r="J342" t="s">
        <v>20</v>
      </c>
      <c r="K342">
        <v>7.7850000000000001</v>
      </c>
      <c r="L342">
        <v>1</v>
      </c>
      <c r="M342" t="s">
        <v>110</v>
      </c>
      <c r="N342">
        <v>164226</v>
      </c>
      <c r="O342">
        <v>5000</v>
      </c>
      <c r="P342" t="str">
        <f>Tabela4[[#This Row],[Estado Origem]]&amp;Tabela4[[#This Row],[Estado Silo]]</f>
        <v>PRPR</v>
      </c>
      <c r="Q342" s="2">
        <v>1.18</v>
      </c>
      <c r="R342">
        <v>1100</v>
      </c>
      <c r="S342" s="4">
        <f>Tabela4[[#This Row],[ICMS]]*Tabela4[[#This Row],[Valor por ton.]]</f>
        <v>1298</v>
      </c>
      <c r="T342">
        <v>3.68</v>
      </c>
      <c r="U342" t="str">
        <f>Tabela4[[#This Row],[destino]]&amp;Tabela4[[#This Row],[Periodo]]&amp;Tabela4[[#This Row],[Safra]]</f>
        <v>TOLEDO-PR_31Safra Principal</v>
      </c>
    </row>
    <row r="343" spans="1:21" x14ac:dyDescent="0.25">
      <c r="A343" t="s">
        <v>49</v>
      </c>
      <c r="B343" t="s">
        <v>108</v>
      </c>
      <c r="C343" t="s">
        <v>48</v>
      </c>
      <c r="D343">
        <v>-24.67643</v>
      </c>
      <c r="E343">
        <v>-53.798819999999999</v>
      </c>
      <c r="F343">
        <v>57289</v>
      </c>
      <c r="G343">
        <v>57.289000000000001</v>
      </c>
      <c r="H343">
        <v>547120</v>
      </c>
      <c r="I343" t="s">
        <v>20</v>
      </c>
      <c r="J343" t="s">
        <v>20</v>
      </c>
      <c r="K343">
        <v>7.7850000000000001</v>
      </c>
      <c r="L343">
        <v>1</v>
      </c>
      <c r="M343" t="s">
        <v>110</v>
      </c>
      <c r="N343">
        <v>164226</v>
      </c>
      <c r="O343">
        <v>5000</v>
      </c>
      <c r="P343" t="str">
        <f>Tabela4[[#This Row],[Estado Origem]]&amp;Tabela4[[#This Row],[Estado Silo]]</f>
        <v>PRPR</v>
      </c>
      <c r="Q343" s="2">
        <v>1.18</v>
      </c>
      <c r="R343">
        <v>1100</v>
      </c>
      <c r="S343" s="4">
        <f>Tabela4[[#This Row],[ICMS]]*Tabela4[[#This Row],[Valor por ton.]]</f>
        <v>1298</v>
      </c>
      <c r="T343">
        <v>3.68</v>
      </c>
      <c r="U343" t="str">
        <f>Tabela4[[#This Row],[destino]]&amp;Tabela4[[#This Row],[Periodo]]&amp;Tabela4[[#This Row],[Safra]]</f>
        <v>TOLEDO-PR_31Safra Principal</v>
      </c>
    </row>
    <row r="344" spans="1:21" x14ac:dyDescent="0.25">
      <c r="A344" t="s">
        <v>48</v>
      </c>
      <c r="B344" t="s">
        <v>108</v>
      </c>
      <c r="C344" t="s">
        <v>48</v>
      </c>
      <c r="D344">
        <v>-24.67643</v>
      </c>
      <c r="E344">
        <v>-53.798819999999999</v>
      </c>
      <c r="F344">
        <v>19791</v>
      </c>
      <c r="G344">
        <v>19.791</v>
      </c>
      <c r="H344">
        <v>547120</v>
      </c>
      <c r="I344" t="s">
        <v>20</v>
      </c>
      <c r="J344" t="s">
        <v>20</v>
      </c>
      <c r="K344">
        <v>7.7850000000000001</v>
      </c>
      <c r="L344">
        <v>1</v>
      </c>
      <c r="M344" t="s">
        <v>125</v>
      </c>
      <c r="N344">
        <v>164226</v>
      </c>
      <c r="O344">
        <v>5000</v>
      </c>
      <c r="P344" t="str">
        <f>Tabela4[[#This Row],[Estado Origem]]&amp;Tabela4[[#This Row],[Estado Silo]]</f>
        <v>PRPR</v>
      </c>
      <c r="Q344" s="2">
        <v>1.18</v>
      </c>
      <c r="R344">
        <v>1100</v>
      </c>
      <c r="S344" s="4">
        <f>Tabela4[[#This Row],[ICMS]]*Tabela4[[#This Row],[Valor por ton.]]</f>
        <v>1298</v>
      </c>
      <c r="T344">
        <v>3.68</v>
      </c>
      <c r="U344" t="str">
        <f>Tabela4[[#This Row],[destino]]&amp;Tabela4[[#This Row],[Periodo]]&amp;Tabela4[[#This Row],[Safra]]</f>
        <v>TOLEDO-PR_31Safra Secundaria</v>
      </c>
    </row>
    <row r="345" spans="1:21" x14ac:dyDescent="0.25">
      <c r="A345" t="s">
        <v>49</v>
      </c>
      <c r="B345" t="s">
        <v>108</v>
      </c>
      <c r="C345" t="s">
        <v>48</v>
      </c>
      <c r="D345">
        <v>-24.67643</v>
      </c>
      <c r="E345">
        <v>-53.798819999999999</v>
      </c>
      <c r="F345">
        <v>57289</v>
      </c>
      <c r="G345">
        <v>57.289000000000001</v>
      </c>
      <c r="H345">
        <v>547120</v>
      </c>
      <c r="I345" t="s">
        <v>20</v>
      </c>
      <c r="J345" t="s">
        <v>20</v>
      </c>
      <c r="K345">
        <v>7.7850000000000001</v>
      </c>
      <c r="L345">
        <v>1</v>
      </c>
      <c r="M345" t="s">
        <v>125</v>
      </c>
      <c r="N345">
        <v>164226</v>
      </c>
      <c r="O345">
        <v>5000</v>
      </c>
      <c r="P345" t="str">
        <f>Tabela4[[#This Row],[Estado Origem]]&amp;Tabela4[[#This Row],[Estado Silo]]</f>
        <v>PRPR</v>
      </c>
      <c r="Q345" s="2">
        <v>1.18</v>
      </c>
      <c r="R345">
        <v>1100</v>
      </c>
      <c r="S345" s="4">
        <f>Tabela4[[#This Row],[ICMS]]*Tabela4[[#This Row],[Valor por ton.]]</f>
        <v>1298</v>
      </c>
      <c r="T345">
        <v>3.68</v>
      </c>
      <c r="U345" t="str">
        <f>Tabela4[[#This Row],[destino]]&amp;Tabela4[[#This Row],[Periodo]]&amp;Tabela4[[#This Row],[Safra]]</f>
        <v>TOLEDO-PR_31Safra Secundaria</v>
      </c>
    </row>
    <row r="346" spans="1:21" x14ac:dyDescent="0.25">
      <c r="A346" t="s">
        <v>48</v>
      </c>
      <c r="B346" t="s">
        <v>107</v>
      </c>
      <c r="C346" t="s">
        <v>48</v>
      </c>
      <c r="D346">
        <v>-24.725940000000001</v>
      </c>
      <c r="E346">
        <v>-53.684019999999997</v>
      </c>
      <c r="F346">
        <v>7442</v>
      </c>
      <c r="G346">
        <v>7.4420000000000002</v>
      </c>
      <c r="H346">
        <v>566552</v>
      </c>
      <c r="I346" t="s">
        <v>20</v>
      </c>
      <c r="J346" t="s">
        <v>20</v>
      </c>
      <c r="K346">
        <v>9.3450000000000006</v>
      </c>
      <c r="L346">
        <v>1</v>
      </c>
      <c r="M346" t="s">
        <v>110</v>
      </c>
      <c r="N346">
        <v>304345</v>
      </c>
      <c r="O346">
        <v>5000</v>
      </c>
      <c r="P346" t="str">
        <f>Tabela4[[#This Row],[Estado Origem]]&amp;Tabela4[[#This Row],[Estado Silo]]</f>
        <v>PRPR</v>
      </c>
      <c r="Q346" s="2">
        <v>1.18</v>
      </c>
      <c r="R346">
        <v>1100</v>
      </c>
      <c r="S346" s="4">
        <f>Tabela4[[#This Row],[ICMS]]*Tabela4[[#This Row],[Valor por ton.]]</f>
        <v>1298</v>
      </c>
      <c r="T346">
        <v>3.68</v>
      </c>
      <c r="U346" t="str">
        <f>Tabela4[[#This Row],[destino]]&amp;Tabela4[[#This Row],[Periodo]]&amp;Tabela4[[#This Row],[Safra]]</f>
        <v>TOLEDO-PR_21Safra Principal</v>
      </c>
    </row>
    <row r="347" spans="1:21" x14ac:dyDescent="0.25">
      <c r="A347" t="s">
        <v>49</v>
      </c>
      <c r="B347" t="s">
        <v>107</v>
      </c>
      <c r="C347" t="s">
        <v>48</v>
      </c>
      <c r="D347">
        <v>-24.725940000000001</v>
      </c>
      <c r="E347">
        <v>-53.684019999999997</v>
      </c>
      <c r="F347">
        <v>43771</v>
      </c>
      <c r="G347">
        <v>43.771000000000001</v>
      </c>
      <c r="H347">
        <v>566552</v>
      </c>
      <c r="I347" t="s">
        <v>20</v>
      </c>
      <c r="J347" t="s">
        <v>20</v>
      </c>
      <c r="K347">
        <v>9.3450000000000006</v>
      </c>
      <c r="L347">
        <v>1</v>
      </c>
      <c r="M347" t="s">
        <v>110</v>
      </c>
      <c r="N347">
        <v>304345</v>
      </c>
      <c r="O347">
        <v>5000</v>
      </c>
      <c r="P347" t="str">
        <f>Tabela4[[#This Row],[Estado Origem]]&amp;Tabela4[[#This Row],[Estado Silo]]</f>
        <v>PRPR</v>
      </c>
      <c r="Q347" s="2">
        <v>1.18</v>
      </c>
      <c r="R347">
        <v>1100</v>
      </c>
      <c r="S347" s="4">
        <f>Tabela4[[#This Row],[ICMS]]*Tabela4[[#This Row],[Valor por ton.]]</f>
        <v>1298</v>
      </c>
      <c r="T347">
        <v>3.68</v>
      </c>
      <c r="U347" t="str">
        <f>Tabela4[[#This Row],[destino]]&amp;Tabela4[[#This Row],[Periodo]]&amp;Tabela4[[#This Row],[Safra]]</f>
        <v>TOLEDO-PR_21Safra Principal</v>
      </c>
    </row>
    <row r="348" spans="1:21" x14ac:dyDescent="0.25">
      <c r="A348" t="s">
        <v>48</v>
      </c>
      <c r="B348" t="s">
        <v>107</v>
      </c>
      <c r="C348" t="s">
        <v>48</v>
      </c>
      <c r="D348">
        <v>-24.725940000000001</v>
      </c>
      <c r="E348">
        <v>-53.684019999999997</v>
      </c>
      <c r="F348">
        <v>7442</v>
      </c>
      <c r="G348">
        <v>7.4420000000000002</v>
      </c>
      <c r="H348">
        <v>566552</v>
      </c>
      <c r="I348" t="s">
        <v>20</v>
      </c>
      <c r="J348" t="s">
        <v>20</v>
      </c>
      <c r="K348">
        <v>9.3450000000000006</v>
      </c>
      <c r="L348">
        <v>1</v>
      </c>
      <c r="M348" t="s">
        <v>125</v>
      </c>
      <c r="N348">
        <v>304345</v>
      </c>
      <c r="O348">
        <v>5000</v>
      </c>
      <c r="P348" t="str">
        <f>Tabela4[[#This Row],[Estado Origem]]&amp;Tabela4[[#This Row],[Estado Silo]]</f>
        <v>PRPR</v>
      </c>
      <c r="Q348" s="2">
        <v>1.18</v>
      </c>
      <c r="R348">
        <v>1100</v>
      </c>
      <c r="S348" s="4">
        <f>Tabela4[[#This Row],[ICMS]]*Tabela4[[#This Row],[Valor por ton.]]</f>
        <v>1298</v>
      </c>
      <c r="T348">
        <v>3.68</v>
      </c>
      <c r="U348" t="str">
        <f>Tabela4[[#This Row],[destino]]&amp;Tabela4[[#This Row],[Periodo]]&amp;Tabela4[[#This Row],[Safra]]</f>
        <v>TOLEDO-PR_21Safra Secundaria</v>
      </c>
    </row>
    <row r="349" spans="1:21" x14ac:dyDescent="0.25">
      <c r="A349" t="s">
        <v>49</v>
      </c>
      <c r="B349" t="s">
        <v>107</v>
      </c>
      <c r="C349" t="s">
        <v>48</v>
      </c>
      <c r="D349">
        <v>-24.725940000000001</v>
      </c>
      <c r="E349">
        <v>-53.684019999999997</v>
      </c>
      <c r="F349">
        <v>43771</v>
      </c>
      <c r="G349">
        <v>43.771000000000001</v>
      </c>
      <c r="H349">
        <v>566552</v>
      </c>
      <c r="I349" t="s">
        <v>20</v>
      </c>
      <c r="J349" t="s">
        <v>20</v>
      </c>
      <c r="K349">
        <v>9.3450000000000006</v>
      </c>
      <c r="L349">
        <v>1</v>
      </c>
      <c r="M349" t="s">
        <v>125</v>
      </c>
      <c r="N349">
        <v>304345</v>
      </c>
      <c r="O349">
        <v>5000</v>
      </c>
      <c r="P349" t="str">
        <f>Tabela4[[#This Row],[Estado Origem]]&amp;Tabela4[[#This Row],[Estado Silo]]</f>
        <v>PRPR</v>
      </c>
      <c r="Q349" s="2">
        <v>1.18</v>
      </c>
      <c r="R349">
        <v>1100</v>
      </c>
      <c r="S349" s="4">
        <f>Tabela4[[#This Row],[ICMS]]*Tabela4[[#This Row],[Valor por ton.]]</f>
        <v>1298</v>
      </c>
      <c r="T349">
        <v>3.68</v>
      </c>
      <c r="U349" t="str">
        <f>Tabela4[[#This Row],[destino]]&amp;Tabela4[[#This Row],[Periodo]]&amp;Tabela4[[#This Row],[Safra]]</f>
        <v>TOLEDO-PR_21Safra Secundaria</v>
      </c>
    </row>
    <row r="350" spans="1:21" x14ac:dyDescent="0.25">
      <c r="A350" t="s">
        <v>48</v>
      </c>
      <c r="B350" t="s">
        <v>106</v>
      </c>
      <c r="C350" t="s">
        <v>48</v>
      </c>
      <c r="D350">
        <v>-24.75216</v>
      </c>
      <c r="E350">
        <v>-53.73292</v>
      </c>
      <c r="F350">
        <v>3107</v>
      </c>
      <c r="G350">
        <v>3.1070000000000002</v>
      </c>
      <c r="H350">
        <v>582400</v>
      </c>
      <c r="I350" t="s">
        <v>20</v>
      </c>
      <c r="J350" t="s">
        <v>20</v>
      </c>
      <c r="K350">
        <v>8.5050000000000008</v>
      </c>
      <c r="L350">
        <v>1</v>
      </c>
      <c r="M350" t="s">
        <v>110</v>
      </c>
      <c r="N350">
        <v>322810</v>
      </c>
      <c r="O350">
        <v>5000</v>
      </c>
      <c r="P350" t="str">
        <f>Tabela4[[#This Row],[Estado Origem]]&amp;Tabela4[[#This Row],[Estado Silo]]</f>
        <v>PRPR</v>
      </c>
      <c r="Q350" s="2">
        <v>1.18</v>
      </c>
      <c r="R350">
        <v>1100</v>
      </c>
      <c r="S350" s="4">
        <f>Tabela4[[#This Row],[ICMS]]*Tabela4[[#This Row],[Valor por ton.]]</f>
        <v>1298</v>
      </c>
      <c r="T350">
        <v>3.68</v>
      </c>
      <c r="U350" t="str">
        <f>Tabela4[[#This Row],[destino]]&amp;Tabela4[[#This Row],[Periodo]]&amp;Tabela4[[#This Row],[Safra]]</f>
        <v>TOLEDO-PR_11Safra Principal</v>
      </c>
    </row>
    <row r="351" spans="1:21" x14ac:dyDescent="0.25">
      <c r="A351" t="s">
        <v>49</v>
      </c>
      <c r="B351" t="s">
        <v>106</v>
      </c>
      <c r="C351" t="s">
        <v>48</v>
      </c>
      <c r="D351">
        <v>-24.75216</v>
      </c>
      <c r="E351">
        <v>-53.73292</v>
      </c>
      <c r="F351">
        <v>41067</v>
      </c>
      <c r="G351">
        <v>41.067</v>
      </c>
      <c r="H351">
        <v>582400</v>
      </c>
      <c r="I351" t="s">
        <v>20</v>
      </c>
      <c r="J351" t="s">
        <v>20</v>
      </c>
      <c r="K351">
        <v>8.5050000000000008</v>
      </c>
      <c r="L351">
        <v>1</v>
      </c>
      <c r="M351" t="s">
        <v>110</v>
      </c>
      <c r="N351">
        <v>322810</v>
      </c>
      <c r="O351">
        <v>5000</v>
      </c>
      <c r="P351" t="str">
        <f>Tabela4[[#This Row],[Estado Origem]]&amp;Tabela4[[#This Row],[Estado Silo]]</f>
        <v>PRPR</v>
      </c>
      <c r="Q351" s="2">
        <v>1.18</v>
      </c>
      <c r="R351">
        <v>1100</v>
      </c>
      <c r="S351" s="4">
        <f>Tabela4[[#This Row],[ICMS]]*Tabela4[[#This Row],[Valor por ton.]]</f>
        <v>1298</v>
      </c>
      <c r="T351">
        <v>3.68</v>
      </c>
      <c r="U351" t="str">
        <f>Tabela4[[#This Row],[destino]]&amp;Tabela4[[#This Row],[Periodo]]&amp;Tabela4[[#This Row],[Safra]]</f>
        <v>TOLEDO-PR_11Safra Principal</v>
      </c>
    </row>
    <row r="352" spans="1:21" x14ac:dyDescent="0.25">
      <c r="A352" t="s">
        <v>48</v>
      </c>
      <c r="B352" t="s">
        <v>106</v>
      </c>
      <c r="C352" t="s">
        <v>48</v>
      </c>
      <c r="D352">
        <v>-24.75216</v>
      </c>
      <c r="E352">
        <v>-53.73292</v>
      </c>
      <c r="F352">
        <v>3107</v>
      </c>
      <c r="G352">
        <v>3.1070000000000002</v>
      </c>
      <c r="H352">
        <v>582400</v>
      </c>
      <c r="I352" t="s">
        <v>20</v>
      </c>
      <c r="J352" t="s">
        <v>20</v>
      </c>
      <c r="K352">
        <v>8.5050000000000008</v>
      </c>
      <c r="L352">
        <v>1</v>
      </c>
      <c r="M352" t="s">
        <v>125</v>
      </c>
      <c r="N352">
        <v>322810</v>
      </c>
      <c r="O352">
        <v>5000</v>
      </c>
      <c r="P352" t="str">
        <f>Tabela4[[#This Row],[Estado Origem]]&amp;Tabela4[[#This Row],[Estado Silo]]</f>
        <v>PRPR</v>
      </c>
      <c r="Q352" s="2">
        <v>1.18</v>
      </c>
      <c r="R352">
        <v>1100</v>
      </c>
      <c r="S352" s="4">
        <f>Tabela4[[#This Row],[ICMS]]*Tabela4[[#This Row],[Valor por ton.]]</f>
        <v>1298</v>
      </c>
      <c r="T352">
        <v>3.68</v>
      </c>
      <c r="U352" t="str">
        <f>Tabela4[[#This Row],[destino]]&amp;Tabela4[[#This Row],[Periodo]]&amp;Tabela4[[#This Row],[Safra]]</f>
        <v>TOLEDO-PR_11Safra Secundaria</v>
      </c>
    </row>
    <row r="353" spans="1:21" x14ac:dyDescent="0.25">
      <c r="A353" t="s">
        <v>49</v>
      </c>
      <c r="B353" t="s">
        <v>106</v>
      </c>
      <c r="C353" t="s">
        <v>48</v>
      </c>
      <c r="D353">
        <v>-24.75216</v>
      </c>
      <c r="E353">
        <v>-53.73292</v>
      </c>
      <c r="F353">
        <v>41067</v>
      </c>
      <c r="G353">
        <v>41.067</v>
      </c>
      <c r="H353">
        <v>582400</v>
      </c>
      <c r="I353" t="s">
        <v>20</v>
      </c>
      <c r="J353" t="s">
        <v>20</v>
      </c>
      <c r="K353">
        <v>8.5050000000000008</v>
      </c>
      <c r="L353">
        <v>1</v>
      </c>
      <c r="M353" t="s">
        <v>125</v>
      </c>
      <c r="N353">
        <v>322810</v>
      </c>
      <c r="O353">
        <v>5000</v>
      </c>
      <c r="P353" t="str">
        <f>Tabela4[[#This Row],[Estado Origem]]&amp;Tabela4[[#This Row],[Estado Silo]]</f>
        <v>PRPR</v>
      </c>
      <c r="Q353" s="2">
        <v>1.18</v>
      </c>
      <c r="R353">
        <v>1100</v>
      </c>
      <c r="S353" s="4">
        <f>Tabela4[[#This Row],[ICMS]]*Tabela4[[#This Row],[Valor por ton.]]</f>
        <v>1298</v>
      </c>
      <c r="T353">
        <v>3.68</v>
      </c>
      <c r="U353" t="str">
        <f>Tabela4[[#This Row],[destino]]&amp;Tabela4[[#This Row],[Periodo]]&amp;Tabela4[[#This Row],[Safra]]</f>
        <v>TOLEDO-PR_11Safra Secundaria</v>
      </c>
    </row>
    <row r="354" spans="1:21" x14ac:dyDescent="0.25">
      <c r="A354" t="s">
        <v>48</v>
      </c>
      <c r="B354" t="s">
        <v>104</v>
      </c>
      <c r="C354" t="s">
        <v>49</v>
      </c>
      <c r="D354">
        <v>-24.992909999999998</v>
      </c>
      <c r="E354">
        <v>-53.325949999999999</v>
      </c>
      <c r="F354">
        <v>55486</v>
      </c>
      <c r="G354">
        <v>55.486000000000004</v>
      </c>
      <c r="H354">
        <v>480255.99999999994</v>
      </c>
      <c r="I354" t="s">
        <v>20</v>
      </c>
      <c r="J354" t="s">
        <v>20</v>
      </c>
      <c r="K354">
        <v>9.2149999999999999</v>
      </c>
      <c r="L354">
        <v>1</v>
      </c>
      <c r="M354" t="s">
        <v>110</v>
      </c>
      <c r="N354">
        <v>320705</v>
      </c>
      <c r="O354">
        <v>5000</v>
      </c>
      <c r="P354" t="str">
        <f>Tabela4[[#This Row],[Estado Origem]]&amp;Tabela4[[#This Row],[Estado Silo]]</f>
        <v>PRPR</v>
      </c>
      <c r="Q354" s="2">
        <v>1.18</v>
      </c>
      <c r="R354">
        <v>1100</v>
      </c>
      <c r="S354" s="4">
        <f>Tabela4[[#This Row],[ICMS]]*Tabela4[[#This Row],[Valor por ton.]]</f>
        <v>1298</v>
      </c>
      <c r="T354">
        <v>3.68</v>
      </c>
      <c r="U354" t="str">
        <f>Tabela4[[#This Row],[destino]]&amp;Tabela4[[#This Row],[Periodo]]&amp;Tabela4[[#This Row],[Safra]]</f>
        <v>CASCAVEL-PR_21Safra Principal</v>
      </c>
    </row>
    <row r="355" spans="1:21" x14ac:dyDescent="0.25">
      <c r="A355" t="s">
        <v>49</v>
      </c>
      <c r="B355" t="s">
        <v>104</v>
      </c>
      <c r="C355" t="s">
        <v>49</v>
      </c>
      <c r="D355">
        <v>-24.992909999999998</v>
      </c>
      <c r="E355">
        <v>-53.325949999999999</v>
      </c>
      <c r="F355">
        <v>16438</v>
      </c>
      <c r="G355">
        <v>16.437999999999999</v>
      </c>
      <c r="H355">
        <v>480255.99999999994</v>
      </c>
      <c r="I355" t="s">
        <v>20</v>
      </c>
      <c r="J355" t="s">
        <v>20</v>
      </c>
      <c r="K355">
        <v>9.2149999999999999</v>
      </c>
      <c r="L355">
        <v>1</v>
      </c>
      <c r="M355" t="s">
        <v>110</v>
      </c>
      <c r="N355">
        <v>320705</v>
      </c>
      <c r="O355">
        <v>5000</v>
      </c>
      <c r="P355" t="str">
        <f>Tabela4[[#This Row],[Estado Origem]]&amp;Tabela4[[#This Row],[Estado Silo]]</f>
        <v>PRPR</v>
      </c>
      <c r="Q355" s="2">
        <v>1.18</v>
      </c>
      <c r="R355">
        <v>1100</v>
      </c>
      <c r="S355" s="4">
        <f>Tabela4[[#This Row],[ICMS]]*Tabela4[[#This Row],[Valor por ton.]]</f>
        <v>1298</v>
      </c>
      <c r="T355">
        <v>3.68</v>
      </c>
      <c r="U355" t="str">
        <f>Tabela4[[#This Row],[destino]]&amp;Tabela4[[#This Row],[Periodo]]&amp;Tabela4[[#This Row],[Safra]]</f>
        <v>CASCAVEL-PR_21Safra Principal</v>
      </c>
    </row>
    <row r="356" spans="1:21" x14ac:dyDescent="0.25">
      <c r="A356" t="s">
        <v>48</v>
      </c>
      <c r="B356" t="s">
        <v>104</v>
      </c>
      <c r="C356" t="s">
        <v>49</v>
      </c>
      <c r="D356">
        <v>-24.992909999999998</v>
      </c>
      <c r="E356">
        <v>-53.325949999999999</v>
      </c>
      <c r="F356">
        <v>55486</v>
      </c>
      <c r="G356">
        <v>55.486000000000004</v>
      </c>
      <c r="H356">
        <v>480255.99999999994</v>
      </c>
      <c r="I356" t="s">
        <v>20</v>
      </c>
      <c r="J356" t="s">
        <v>20</v>
      </c>
      <c r="K356">
        <v>9.2149999999999999</v>
      </c>
      <c r="L356">
        <v>1</v>
      </c>
      <c r="M356" t="s">
        <v>125</v>
      </c>
      <c r="N356">
        <v>320705</v>
      </c>
      <c r="O356">
        <v>5000</v>
      </c>
      <c r="P356" t="str">
        <f>Tabela4[[#This Row],[Estado Origem]]&amp;Tabela4[[#This Row],[Estado Silo]]</f>
        <v>PRPR</v>
      </c>
      <c r="Q356" s="2">
        <v>1.18</v>
      </c>
      <c r="R356">
        <v>1100</v>
      </c>
      <c r="S356" s="4">
        <f>Tabela4[[#This Row],[ICMS]]*Tabela4[[#This Row],[Valor por ton.]]</f>
        <v>1298</v>
      </c>
      <c r="T356">
        <v>3.68</v>
      </c>
      <c r="U356" t="str">
        <f>Tabela4[[#This Row],[destino]]&amp;Tabela4[[#This Row],[Periodo]]&amp;Tabela4[[#This Row],[Safra]]</f>
        <v>CASCAVEL-PR_21Safra Secundaria</v>
      </c>
    </row>
    <row r="357" spans="1:21" x14ac:dyDescent="0.25">
      <c r="A357" t="s">
        <v>49</v>
      </c>
      <c r="B357" t="s">
        <v>104</v>
      </c>
      <c r="C357" t="s">
        <v>49</v>
      </c>
      <c r="D357">
        <v>-24.992909999999998</v>
      </c>
      <c r="E357">
        <v>-53.325949999999999</v>
      </c>
      <c r="F357">
        <v>16438</v>
      </c>
      <c r="G357">
        <v>16.437999999999999</v>
      </c>
      <c r="H357">
        <v>480255.99999999994</v>
      </c>
      <c r="I357" t="s">
        <v>20</v>
      </c>
      <c r="J357" t="s">
        <v>20</v>
      </c>
      <c r="K357">
        <v>9.2149999999999999</v>
      </c>
      <c r="L357">
        <v>1</v>
      </c>
      <c r="M357" t="s">
        <v>125</v>
      </c>
      <c r="N357">
        <v>320705</v>
      </c>
      <c r="O357">
        <v>5000</v>
      </c>
      <c r="P357" t="str">
        <f>Tabela4[[#This Row],[Estado Origem]]&amp;Tabela4[[#This Row],[Estado Silo]]</f>
        <v>PRPR</v>
      </c>
      <c r="Q357" s="2">
        <v>1.18</v>
      </c>
      <c r="R357">
        <v>1100</v>
      </c>
      <c r="S357" s="4">
        <f>Tabela4[[#This Row],[ICMS]]*Tabela4[[#This Row],[Valor por ton.]]</f>
        <v>1298</v>
      </c>
      <c r="T357">
        <v>3.68</v>
      </c>
      <c r="U357" t="str">
        <f>Tabela4[[#This Row],[destino]]&amp;Tabela4[[#This Row],[Periodo]]&amp;Tabela4[[#This Row],[Safra]]</f>
        <v>CASCAVEL-PR_21Safra Secundaria</v>
      </c>
    </row>
    <row r="358" spans="1:21" x14ac:dyDescent="0.25">
      <c r="A358" t="s">
        <v>48</v>
      </c>
      <c r="B358" t="s">
        <v>103</v>
      </c>
      <c r="C358" t="s">
        <v>49</v>
      </c>
      <c r="D358">
        <v>-24.9941</v>
      </c>
      <c r="E358">
        <v>-53.316200000000002</v>
      </c>
      <c r="F358">
        <v>56896</v>
      </c>
      <c r="G358">
        <v>56.896000000000001</v>
      </c>
      <c r="H358">
        <v>707224</v>
      </c>
      <c r="I358" t="s">
        <v>20</v>
      </c>
      <c r="J358" t="s">
        <v>20</v>
      </c>
      <c r="K358">
        <v>9.1750000000000007</v>
      </c>
      <c r="L358">
        <v>1</v>
      </c>
      <c r="M358" t="s">
        <v>110</v>
      </c>
      <c r="N358">
        <v>429591</v>
      </c>
      <c r="O358">
        <v>5000</v>
      </c>
      <c r="P358" t="str">
        <f>Tabela4[[#This Row],[Estado Origem]]&amp;Tabela4[[#This Row],[Estado Silo]]</f>
        <v>PRPR</v>
      </c>
      <c r="Q358" s="2">
        <v>1.18</v>
      </c>
      <c r="R358">
        <v>1100</v>
      </c>
      <c r="S358" s="4">
        <f>Tabela4[[#This Row],[ICMS]]*Tabela4[[#This Row],[Valor por ton.]]</f>
        <v>1298</v>
      </c>
      <c r="T358">
        <v>3.68</v>
      </c>
      <c r="U358" t="str">
        <f>Tabela4[[#This Row],[destino]]&amp;Tabela4[[#This Row],[Periodo]]&amp;Tabela4[[#This Row],[Safra]]</f>
        <v>CASCAVEL-PR_11Safra Principal</v>
      </c>
    </row>
    <row r="359" spans="1:21" x14ac:dyDescent="0.25">
      <c r="A359" t="s">
        <v>49</v>
      </c>
      <c r="B359" t="s">
        <v>103</v>
      </c>
      <c r="C359" t="s">
        <v>49</v>
      </c>
      <c r="D359">
        <v>-24.9941</v>
      </c>
      <c r="E359">
        <v>-53.316200000000002</v>
      </c>
      <c r="F359">
        <v>17847</v>
      </c>
      <c r="G359">
        <v>17.847000000000001</v>
      </c>
      <c r="H359">
        <v>707224</v>
      </c>
      <c r="I359" t="s">
        <v>20</v>
      </c>
      <c r="J359" t="s">
        <v>20</v>
      </c>
      <c r="K359">
        <v>9.1750000000000007</v>
      </c>
      <c r="L359">
        <v>1</v>
      </c>
      <c r="M359" t="s">
        <v>110</v>
      </c>
      <c r="N359">
        <v>429591</v>
      </c>
      <c r="O359">
        <v>5000</v>
      </c>
      <c r="P359" t="str">
        <f>Tabela4[[#This Row],[Estado Origem]]&amp;Tabela4[[#This Row],[Estado Silo]]</f>
        <v>PRPR</v>
      </c>
      <c r="Q359" s="2">
        <v>1.18</v>
      </c>
      <c r="R359">
        <v>1100</v>
      </c>
      <c r="S359" s="4">
        <f>Tabela4[[#This Row],[ICMS]]*Tabela4[[#This Row],[Valor por ton.]]</f>
        <v>1298</v>
      </c>
      <c r="T359">
        <v>3.68</v>
      </c>
      <c r="U359" t="str">
        <f>Tabela4[[#This Row],[destino]]&amp;Tabela4[[#This Row],[Periodo]]&amp;Tabela4[[#This Row],[Safra]]</f>
        <v>CASCAVEL-PR_11Safra Principal</v>
      </c>
    </row>
    <row r="360" spans="1:21" x14ac:dyDescent="0.25">
      <c r="A360" t="s">
        <v>48</v>
      </c>
      <c r="B360" t="s">
        <v>103</v>
      </c>
      <c r="C360" t="s">
        <v>49</v>
      </c>
      <c r="D360">
        <v>-24.9941</v>
      </c>
      <c r="E360">
        <v>-53.316200000000002</v>
      </c>
      <c r="F360">
        <v>56896</v>
      </c>
      <c r="G360">
        <v>56.896000000000001</v>
      </c>
      <c r="H360">
        <v>707224</v>
      </c>
      <c r="I360" t="s">
        <v>20</v>
      </c>
      <c r="J360" t="s">
        <v>20</v>
      </c>
      <c r="K360">
        <v>9.1750000000000007</v>
      </c>
      <c r="L360">
        <v>1</v>
      </c>
      <c r="M360" t="s">
        <v>125</v>
      </c>
      <c r="N360">
        <v>429591</v>
      </c>
      <c r="O360">
        <v>5000</v>
      </c>
      <c r="P360" t="str">
        <f>Tabela4[[#This Row],[Estado Origem]]&amp;Tabela4[[#This Row],[Estado Silo]]</f>
        <v>PRPR</v>
      </c>
      <c r="Q360" s="2">
        <v>1.18</v>
      </c>
      <c r="R360">
        <v>1100</v>
      </c>
      <c r="S360" s="4">
        <f>Tabela4[[#This Row],[ICMS]]*Tabela4[[#This Row],[Valor por ton.]]</f>
        <v>1298</v>
      </c>
      <c r="T360">
        <v>3.68</v>
      </c>
      <c r="U360" t="str">
        <f>Tabela4[[#This Row],[destino]]&amp;Tabela4[[#This Row],[Periodo]]&amp;Tabela4[[#This Row],[Safra]]</f>
        <v>CASCAVEL-PR_11Safra Secundaria</v>
      </c>
    </row>
    <row r="361" spans="1:21" x14ac:dyDescent="0.25">
      <c r="A361" t="s">
        <v>49</v>
      </c>
      <c r="B361" t="s">
        <v>103</v>
      </c>
      <c r="C361" t="s">
        <v>49</v>
      </c>
      <c r="D361">
        <v>-24.9941</v>
      </c>
      <c r="E361">
        <v>-53.316200000000002</v>
      </c>
      <c r="F361">
        <v>17847</v>
      </c>
      <c r="G361">
        <v>17.847000000000001</v>
      </c>
      <c r="H361">
        <v>707224</v>
      </c>
      <c r="I361" t="s">
        <v>20</v>
      </c>
      <c r="J361" t="s">
        <v>20</v>
      </c>
      <c r="K361">
        <v>9.1750000000000007</v>
      </c>
      <c r="L361">
        <v>1</v>
      </c>
      <c r="M361" t="s">
        <v>125</v>
      </c>
      <c r="N361">
        <v>429591</v>
      </c>
      <c r="O361">
        <v>5000</v>
      </c>
      <c r="P361" t="str">
        <f>Tabela4[[#This Row],[Estado Origem]]&amp;Tabela4[[#This Row],[Estado Silo]]</f>
        <v>PRPR</v>
      </c>
      <c r="Q361" s="2">
        <v>1.18</v>
      </c>
      <c r="R361">
        <v>1100</v>
      </c>
      <c r="S361" s="4">
        <f>Tabela4[[#This Row],[ICMS]]*Tabela4[[#This Row],[Valor por ton.]]</f>
        <v>1298</v>
      </c>
      <c r="T361">
        <v>3.68</v>
      </c>
      <c r="U361" t="str">
        <f>Tabela4[[#This Row],[destino]]&amp;Tabela4[[#This Row],[Periodo]]&amp;Tabela4[[#This Row],[Safra]]</f>
        <v>CASCAVEL-PR_11Safra Secundaria</v>
      </c>
    </row>
    <row r="362" spans="1:21" x14ac:dyDescent="0.25">
      <c r="A362" t="s">
        <v>48</v>
      </c>
      <c r="B362" t="s">
        <v>105</v>
      </c>
      <c r="C362" t="s">
        <v>49</v>
      </c>
      <c r="D362">
        <v>-24.984030000000001</v>
      </c>
      <c r="E362">
        <v>-53.468789999999998</v>
      </c>
      <c r="F362">
        <v>52923</v>
      </c>
      <c r="G362">
        <v>52.923000000000002</v>
      </c>
      <c r="H362">
        <v>514079.99999999994</v>
      </c>
      <c r="I362" t="s">
        <v>20</v>
      </c>
      <c r="J362" t="s">
        <v>20</v>
      </c>
      <c r="K362">
        <v>10.744999999999999</v>
      </c>
      <c r="L362">
        <v>2</v>
      </c>
      <c r="M362" t="s">
        <v>110</v>
      </c>
      <c r="N362">
        <v>250491</v>
      </c>
      <c r="O362">
        <v>5000</v>
      </c>
      <c r="P362" t="str">
        <f>Tabela4[[#This Row],[Estado Origem]]&amp;Tabela4[[#This Row],[Estado Silo]]</f>
        <v>PRPR</v>
      </c>
      <c r="Q362">
        <v>1.18</v>
      </c>
      <c r="R362">
        <v>1116.67</v>
      </c>
      <c r="S362" s="4">
        <f>Tabela4[[#This Row],[ICMS]]*Tabela4[[#This Row],[Valor por ton.]]</f>
        <v>1317.6705999999999</v>
      </c>
      <c r="T362">
        <v>3.68</v>
      </c>
      <c r="U362" t="str">
        <f>Tabela4[[#This Row],[destino]]&amp;Tabela4[[#This Row],[Periodo]]&amp;Tabela4[[#This Row],[Safra]]</f>
        <v>CASCAVEL-PR_32Safra Principal</v>
      </c>
    </row>
    <row r="363" spans="1:21" x14ac:dyDescent="0.25">
      <c r="A363" t="s">
        <v>49</v>
      </c>
      <c r="B363" t="s">
        <v>105</v>
      </c>
      <c r="C363" t="s">
        <v>49</v>
      </c>
      <c r="D363">
        <v>-24.984030000000001</v>
      </c>
      <c r="E363">
        <v>-53.468789999999998</v>
      </c>
      <c r="F363">
        <v>3605</v>
      </c>
      <c r="G363">
        <v>3.605</v>
      </c>
      <c r="H363">
        <v>514079.99999999994</v>
      </c>
      <c r="I363" t="s">
        <v>20</v>
      </c>
      <c r="J363" t="s">
        <v>20</v>
      </c>
      <c r="K363">
        <v>10.744999999999999</v>
      </c>
      <c r="L363">
        <v>2</v>
      </c>
      <c r="M363" t="s">
        <v>110</v>
      </c>
      <c r="N363">
        <v>250491</v>
      </c>
      <c r="O363">
        <v>5000</v>
      </c>
      <c r="P363" t="str">
        <f>Tabela4[[#This Row],[Estado Origem]]&amp;Tabela4[[#This Row],[Estado Silo]]</f>
        <v>PRPR</v>
      </c>
      <c r="Q363">
        <v>1.18</v>
      </c>
      <c r="R363">
        <v>1116.67</v>
      </c>
      <c r="S363" s="4">
        <f>Tabela4[[#This Row],[ICMS]]*Tabela4[[#This Row],[Valor por ton.]]</f>
        <v>1317.6705999999999</v>
      </c>
      <c r="T363">
        <v>3.68</v>
      </c>
      <c r="U363" t="str">
        <f>Tabela4[[#This Row],[destino]]&amp;Tabela4[[#This Row],[Periodo]]&amp;Tabela4[[#This Row],[Safra]]</f>
        <v>CASCAVEL-PR_32Safra Principal</v>
      </c>
    </row>
    <row r="364" spans="1:21" x14ac:dyDescent="0.25">
      <c r="A364" t="s">
        <v>48</v>
      </c>
      <c r="B364" t="s">
        <v>105</v>
      </c>
      <c r="C364" t="s">
        <v>49</v>
      </c>
      <c r="D364">
        <v>-24.984030000000001</v>
      </c>
      <c r="E364">
        <v>-53.468789999999998</v>
      </c>
      <c r="F364">
        <v>52923</v>
      </c>
      <c r="G364">
        <v>52.923000000000002</v>
      </c>
      <c r="H364">
        <v>514079.99999999994</v>
      </c>
      <c r="I364" t="s">
        <v>20</v>
      </c>
      <c r="J364" t="s">
        <v>20</v>
      </c>
      <c r="K364">
        <v>10.744999999999999</v>
      </c>
      <c r="L364">
        <v>2</v>
      </c>
      <c r="M364" t="s">
        <v>125</v>
      </c>
      <c r="N364">
        <v>250491</v>
      </c>
      <c r="O364">
        <v>5000</v>
      </c>
      <c r="P364" t="str">
        <f>Tabela4[[#This Row],[Estado Origem]]&amp;Tabela4[[#This Row],[Estado Silo]]</f>
        <v>PRPR</v>
      </c>
      <c r="Q364">
        <v>1.18</v>
      </c>
      <c r="R364">
        <v>1116.67</v>
      </c>
      <c r="S364" s="4">
        <f>Tabela4[[#This Row],[ICMS]]*Tabela4[[#This Row],[Valor por ton.]]</f>
        <v>1317.6705999999999</v>
      </c>
      <c r="T364">
        <v>3.68</v>
      </c>
      <c r="U364" t="str">
        <f>Tabela4[[#This Row],[destino]]&amp;Tabela4[[#This Row],[Periodo]]&amp;Tabela4[[#This Row],[Safra]]</f>
        <v>CASCAVEL-PR_32Safra Secundaria</v>
      </c>
    </row>
    <row r="365" spans="1:21" x14ac:dyDescent="0.25">
      <c r="A365" t="s">
        <v>49</v>
      </c>
      <c r="B365" t="s">
        <v>105</v>
      </c>
      <c r="C365" t="s">
        <v>49</v>
      </c>
      <c r="D365">
        <v>-24.984030000000001</v>
      </c>
      <c r="E365">
        <v>-53.468789999999998</v>
      </c>
      <c r="F365">
        <v>3605</v>
      </c>
      <c r="G365">
        <v>3.605</v>
      </c>
      <c r="H365">
        <v>514079.99999999994</v>
      </c>
      <c r="I365" t="s">
        <v>20</v>
      </c>
      <c r="J365" t="s">
        <v>20</v>
      </c>
      <c r="K365">
        <v>10.744999999999999</v>
      </c>
      <c r="L365">
        <v>2</v>
      </c>
      <c r="M365" t="s">
        <v>125</v>
      </c>
      <c r="N365">
        <v>250491</v>
      </c>
      <c r="O365">
        <v>5000</v>
      </c>
      <c r="P365" t="str">
        <f>Tabela4[[#This Row],[Estado Origem]]&amp;Tabela4[[#This Row],[Estado Silo]]</f>
        <v>PRPR</v>
      </c>
      <c r="Q365">
        <v>1.18</v>
      </c>
      <c r="R365">
        <v>1116.67</v>
      </c>
      <c r="S365" s="4">
        <f>Tabela4[[#This Row],[ICMS]]*Tabela4[[#This Row],[Valor por ton.]]</f>
        <v>1317.6705999999999</v>
      </c>
      <c r="T365">
        <v>3.68</v>
      </c>
      <c r="U365" t="str">
        <f>Tabela4[[#This Row],[destino]]&amp;Tabela4[[#This Row],[Periodo]]&amp;Tabela4[[#This Row],[Safra]]</f>
        <v>CASCAVEL-PR_32Safra Secundaria</v>
      </c>
    </row>
    <row r="366" spans="1:21" x14ac:dyDescent="0.25">
      <c r="A366" t="s">
        <v>48</v>
      </c>
      <c r="B366" t="s">
        <v>108</v>
      </c>
      <c r="C366" t="s">
        <v>48</v>
      </c>
      <c r="D366">
        <v>-24.67643</v>
      </c>
      <c r="E366">
        <v>-53.798819999999999</v>
      </c>
      <c r="F366">
        <v>19791</v>
      </c>
      <c r="G366">
        <v>19.791</v>
      </c>
      <c r="H366">
        <v>547120</v>
      </c>
      <c r="I366" t="s">
        <v>20</v>
      </c>
      <c r="J366" t="s">
        <v>20</v>
      </c>
      <c r="K366">
        <v>7.7850000000000001</v>
      </c>
      <c r="L366">
        <v>2</v>
      </c>
      <c r="M366" t="s">
        <v>110</v>
      </c>
      <c r="N366">
        <v>164226</v>
      </c>
      <c r="O366">
        <v>5000</v>
      </c>
      <c r="P366" t="str">
        <f>Tabela4[[#This Row],[Estado Origem]]&amp;Tabela4[[#This Row],[Estado Silo]]</f>
        <v>PRPR</v>
      </c>
      <c r="Q366">
        <v>1.18</v>
      </c>
      <c r="R366">
        <v>1116.67</v>
      </c>
      <c r="S366" s="4">
        <f>Tabela4[[#This Row],[ICMS]]*Tabela4[[#This Row],[Valor por ton.]]</f>
        <v>1317.6705999999999</v>
      </c>
      <c r="T366">
        <v>3.68</v>
      </c>
      <c r="U366" t="str">
        <f>Tabela4[[#This Row],[destino]]&amp;Tabela4[[#This Row],[Periodo]]&amp;Tabela4[[#This Row],[Safra]]</f>
        <v>TOLEDO-PR_32Safra Principal</v>
      </c>
    </row>
    <row r="367" spans="1:21" x14ac:dyDescent="0.25">
      <c r="A367" t="s">
        <v>49</v>
      </c>
      <c r="B367" t="s">
        <v>108</v>
      </c>
      <c r="C367" t="s">
        <v>48</v>
      </c>
      <c r="D367">
        <v>-24.67643</v>
      </c>
      <c r="E367">
        <v>-53.798819999999999</v>
      </c>
      <c r="F367">
        <v>57289</v>
      </c>
      <c r="G367">
        <v>57.289000000000001</v>
      </c>
      <c r="H367">
        <v>547120</v>
      </c>
      <c r="I367" t="s">
        <v>20</v>
      </c>
      <c r="J367" t="s">
        <v>20</v>
      </c>
      <c r="K367">
        <v>7.7850000000000001</v>
      </c>
      <c r="L367">
        <v>2</v>
      </c>
      <c r="M367" t="s">
        <v>110</v>
      </c>
      <c r="N367">
        <v>164226</v>
      </c>
      <c r="O367">
        <v>5000</v>
      </c>
      <c r="P367" t="str">
        <f>Tabela4[[#This Row],[Estado Origem]]&amp;Tabela4[[#This Row],[Estado Silo]]</f>
        <v>PRPR</v>
      </c>
      <c r="Q367">
        <v>1.18</v>
      </c>
      <c r="R367">
        <v>1116.67</v>
      </c>
      <c r="S367" s="4">
        <f>Tabela4[[#This Row],[ICMS]]*Tabela4[[#This Row],[Valor por ton.]]</f>
        <v>1317.6705999999999</v>
      </c>
      <c r="T367">
        <v>3.68</v>
      </c>
      <c r="U367" t="str">
        <f>Tabela4[[#This Row],[destino]]&amp;Tabela4[[#This Row],[Periodo]]&amp;Tabela4[[#This Row],[Safra]]</f>
        <v>TOLEDO-PR_32Safra Principal</v>
      </c>
    </row>
    <row r="368" spans="1:21" x14ac:dyDescent="0.25">
      <c r="A368" t="s">
        <v>48</v>
      </c>
      <c r="B368" t="s">
        <v>108</v>
      </c>
      <c r="C368" t="s">
        <v>48</v>
      </c>
      <c r="D368">
        <v>-24.67643</v>
      </c>
      <c r="E368">
        <v>-53.798819999999999</v>
      </c>
      <c r="F368">
        <v>19791</v>
      </c>
      <c r="G368">
        <v>19.791</v>
      </c>
      <c r="H368">
        <v>547120</v>
      </c>
      <c r="I368" t="s">
        <v>20</v>
      </c>
      <c r="J368" t="s">
        <v>20</v>
      </c>
      <c r="K368">
        <v>7.7850000000000001</v>
      </c>
      <c r="L368">
        <v>2</v>
      </c>
      <c r="M368" t="s">
        <v>125</v>
      </c>
      <c r="N368">
        <v>164226</v>
      </c>
      <c r="O368">
        <v>5000</v>
      </c>
      <c r="P368" t="str">
        <f>Tabela4[[#This Row],[Estado Origem]]&amp;Tabela4[[#This Row],[Estado Silo]]</f>
        <v>PRPR</v>
      </c>
      <c r="Q368">
        <v>1.18</v>
      </c>
      <c r="R368">
        <v>1116.67</v>
      </c>
      <c r="S368" s="4">
        <f>Tabela4[[#This Row],[ICMS]]*Tabela4[[#This Row],[Valor por ton.]]</f>
        <v>1317.6705999999999</v>
      </c>
      <c r="T368">
        <v>3.68</v>
      </c>
      <c r="U368" t="str">
        <f>Tabela4[[#This Row],[destino]]&amp;Tabela4[[#This Row],[Periodo]]&amp;Tabela4[[#This Row],[Safra]]</f>
        <v>TOLEDO-PR_32Safra Secundaria</v>
      </c>
    </row>
    <row r="369" spans="1:21" x14ac:dyDescent="0.25">
      <c r="A369" t="s">
        <v>49</v>
      </c>
      <c r="B369" t="s">
        <v>108</v>
      </c>
      <c r="C369" t="s">
        <v>48</v>
      </c>
      <c r="D369">
        <v>-24.67643</v>
      </c>
      <c r="E369">
        <v>-53.798819999999999</v>
      </c>
      <c r="F369">
        <v>57289</v>
      </c>
      <c r="G369">
        <v>57.289000000000001</v>
      </c>
      <c r="H369">
        <v>547120</v>
      </c>
      <c r="I369" t="s">
        <v>20</v>
      </c>
      <c r="J369" t="s">
        <v>20</v>
      </c>
      <c r="K369">
        <v>7.7850000000000001</v>
      </c>
      <c r="L369">
        <v>2</v>
      </c>
      <c r="M369" t="s">
        <v>125</v>
      </c>
      <c r="N369">
        <v>164226</v>
      </c>
      <c r="O369">
        <v>5000</v>
      </c>
      <c r="P369" t="str">
        <f>Tabela4[[#This Row],[Estado Origem]]&amp;Tabela4[[#This Row],[Estado Silo]]</f>
        <v>PRPR</v>
      </c>
      <c r="Q369">
        <v>1.18</v>
      </c>
      <c r="R369">
        <v>1116.67</v>
      </c>
      <c r="S369" s="4">
        <f>Tabela4[[#This Row],[ICMS]]*Tabela4[[#This Row],[Valor por ton.]]</f>
        <v>1317.6705999999999</v>
      </c>
      <c r="T369">
        <v>3.68</v>
      </c>
      <c r="U369" t="str">
        <f>Tabela4[[#This Row],[destino]]&amp;Tabela4[[#This Row],[Periodo]]&amp;Tabela4[[#This Row],[Safra]]</f>
        <v>TOLEDO-PR_32Safra Secundaria</v>
      </c>
    </row>
    <row r="370" spans="1:21" x14ac:dyDescent="0.25">
      <c r="A370" t="s">
        <v>48</v>
      </c>
      <c r="B370" t="s">
        <v>107</v>
      </c>
      <c r="C370" t="s">
        <v>48</v>
      </c>
      <c r="D370">
        <v>-24.725940000000001</v>
      </c>
      <c r="E370">
        <v>-53.684019999999997</v>
      </c>
      <c r="F370">
        <v>7442</v>
      </c>
      <c r="G370">
        <v>7.4420000000000002</v>
      </c>
      <c r="H370">
        <v>566552</v>
      </c>
      <c r="I370" t="s">
        <v>20</v>
      </c>
      <c r="J370" t="s">
        <v>20</v>
      </c>
      <c r="K370">
        <v>9.3450000000000006</v>
      </c>
      <c r="L370">
        <v>2</v>
      </c>
      <c r="M370" t="s">
        <v>110</v>
      </c>
      <c r="N370">
        <v>304345</v>
      </c>
      <c r="O370">
        <v>5000</v>
      </c>
      <c r="P370" t="str">
        <f>Tabela4[[#This Row],[Estado Origem]]&amp;Tabela4[[#This Row],[Estado Silo]]</f>
        <v>PRPR</v>
      </c>
      <c r="Q370">
        <v>1.18</v>
      </c>
      <c r="R370">
        <v>1116.67</v>
      </c>
      <c r="S370" s="4">
        <f>Tabela4[[#This Row],[ICMS]]*Tabela4[[#This Row],[Valor por ton.]]</f>
        <v>1317.6705999999999</v>
      </c>
      <c r="T370">
        <v>3.68</v>
      </c>
      <c r="U370" t="str">
        <f>Tabela4[[#This Row],[destino]]&amp;Tabela4[[#This Row],[Periodo]]&amp;Tabela4[[#This Row],[Safra]]</f>
        <v>TOLEDO-PR_22Safra Principal</v>
      </c>
    </row>
    <row r="371" spans="1:21" x14ac:dyDescent="0.25">
      <c r="A371" t="s">
        <v>49</v>
      </c>
      <c r="B371" t="s">
        <v>107</v>
      </c>
      <c r="C371" t="s">
        <v>48</v>
      </c>
      <c r="D371">
        <v>-24.725940000000001</v>
      </c>
      <c r="E371">
        <v>-53.684019999999997</v>
      </c>
      <c r="F371">
        <v>43771</v>
      </c>
      <c r="G371">
        <v>43.771000000000001</v>
      </c>
      <c r="H371">
        <v>566552</v>
      </c>
      <c r="I371" t="s">
        <v>20</v>
      </c>
      <c r="J371" t="s">
        <v>20</v>
      </c>
      <c r="K371">
        <v>9.3450000000000006</v>
      </c>
      <c r="L371">
        <v>2</v>
      </c>
      <c r="M371" t="s">
        <v>110</v>
      </c>
      <c r="N371">
        <v>304345</v>
      </c>
      <c r="O371">
        <v>5000</v>
      </c>
      <c r="P371" t="str">
        <f>Tabela4[[#This Row],[Estado Origem]]&amp;Tabela4[[#This Row],[Estado Silo]]</f>
        <v>PRPR</v>
      </c>
      <c r="Q371">
        <v>1.18</v>
      </c>
      <c r="R371">
        <v>1116.67</v>
      </c>
      <c r="S371" s="4">
        <f>Tabela4[[#This Row],[ICMS]]*Tabela4[[#This Row],[Valor por ton.]]</f>
        <v>1317.6705999999999</v>
      </c>
      <c r="T371">
        <v>3.68</v>
      </c>
      <c r="U371" t="str">
        <f>Tabela4[[#This Row],[destino]]&amp;Tabela4[[#This Row],[Periodo]]&amp;Tabela4[[#This Row],[Safra]]</f>
        <v>TOLEDO-PR_22Safra Principal</v>
      </c>
    </row>
    <row r="372" spans="1:21" x14ac:dyDescent="0.25">
      <c r="A372" t="s">
        <v>48</v>
      </c>
      <c r="B372" t="s">
        <v>107</v>
      </c>
      <c r="C372" t="s">
        <v>48</v>
      </c>
      <c r="D372">
        <v>-24.725940000000001</v>
      </c>
      <c r="E372">
        <v>-53.684019999999997</v>
      </c>
      <c r="F372">
        <v>7442</v>
      </c>
      <c r="G372">
        <v>7.4420000000000002</v>
      </c>
      <c r="H372">
        <v>566552</v>
      </c>
      <c r="I372" t="s">
        <v>20</v>
      </c>
      <c r="J372" t="s">
        <v>20</v>
      </c>
      <c r="K372">
        <v>9.3450000000000006</v>
      </c>
      <c r="L372">
        <v>2</v>
      </c>
      <c r="M372" t="s">
        <v>125</v>
      </c>
      <c r="N372">
        <v>304345</v>
      </c>
      <c r="O372">
        <v>5000</v>
      </c>
      <c r="P372" t="str">
        <f>Tabela4[[#This Row],[Estado Origem]]&amp;Tabela4[[#This Row],[Estado Silo]]</f>
        <v>PRPR</v>
      </c>
      <c r="Q372">
        <v>1.18</v>
      </c>
      <c r="R372">
        <v>1116.67</v>
      </c>
      <c r="S372" s="4">
        <f>Tabela4[[#This Row],[ICMS]]*Tabela4[[#This Row],[Valor por ton.]]</f>
        <v>1317.6705999999999</v>
      </c>
      <c r="T372">
        <v>3.68</v>
      </c>
      <c r="U372" t="str">
        <f>Tabela4[[#This Row],[destino]]&amp;Tabela4[[#This Row],[Periodo]]&amp;Tabela4[[#This Row],[Safra]]</f>
        <v>TOLEDO-PR_22Safra Secundaria</v>
      </c>
    </row>
    <row r="373" spans="1:21" x14ac:dyDescent="0.25">
      <c r="A373" t="s">
        <v>49</v>
      </c>
      <c r="B373" t="s">
        <v>107</v>
      </c>
      <c r="C373" t="s">
        <v>48</v>
      </c>
      <c r="D373">
        <v>-24.725940000000001</v>
      </c>
      <c r="E373">
        <v>-53.684019999999997</v>
      </c>
      <c r="F373">
        <v>43771</v>
      </c>
      <c r="G373">
        <v>43.771000000000001</v>
      </c>
      <c r="H373">
        <v>566552</v>
      </c>
      <c r="I373" t="s">
        <v>20</v>
      </c>
      <c r="J373" t="s">
        <v>20</v>
      </c>
      <c r="K373">
        <v>9.3450000000000006</v>
      </c>
      <c r="L373">
        <v>2</v>
      </c>
      <c r="M373" t="s">
        <v>125</v>
      </c>
      <c r="N373">
        <v>304345</v>
      </c>
      <c r="O373">
        <v>5000</v>
      </c>
      <c r="P373" t="str">
        <f>Tabela4[[#This Row],[Estado Origem]]&amp;Tabela4[[#This Row],[Estado Silo]]</f>
        <v>PRPR</v>
      </c>
      <c r="Q373">
        <v>1.18</v>
      </c>
      <c r="R373">
        <v>1116.67</v>
      </c>
      <c r="S373" s="4">
        <f>Tabela4[[#This Row],[ICMS]]*Tabela4[[#This Row],[Valor por ton.]]</f>
        <v>1317.6705999999999</v>
      </c>
      <c r="T373">
        <v>3.68</v>
      </c>
      <c r="U373" t="str">
        <f>Tabela4[[#This Row],[destino]]&amp;Tabela4[[#This Row],[Periodo]]&amp;Tabela4[[#This Row],[Safra]]</f>
        <v>TOLEDO-PR_22Safra Secundaria</v>
      </c>
    </row>
    <row r="374" spans="1:21" x14ac:dyDescent="0.25">
      <c r="A374" t="s">
        <v>48</v>
      </c>
      <c r="B374" t="s">
        <v>106</v>
      </c>
      <c r="C374" t="s">
        <v>48</v>
      </c>
      <c r="D374">
        <v>-24.75216</v>
      </c>
      <c r="E374">
        <v>-53.73292</v>
      </c>
      <c r="F374">
        <v>3107</v>
      </c>
      <c r="G374">
        <v>3.1070000000000002</v>
      </c>
      <c r="H374">
        <v>582400</v>
      </c>
      <c r="I374" t="s">
        <v>20</v>
      </c>
      <c r="J374" t="s">
        <v>20</v>
      </c>
      <c r="K374">
        <v>8.5050000000000008</v>
      </c>
      <c r="L374">
        <v>2</v>
      </c>
      <c r="M374" t="s">
        <v>110</v>
      </c>
      <c r="N374">
        <v>322810</v>
      </c>
      <c r="O374">
        <v>5000</v>
      </c>
      <c r="P374" t="str">
        <f>Tabela4[[#This Row],[Estado Origem]]&amp;Tabela4[[#This Row],[Estado Silo]]</f>
        <v>PRPR</v>
      </c>
      <c r="Q374">
        <v>1.18</v>
      </c>
      <c r="R374">
        <v>1116.67</v>
      </c>
      <c r="S374" s="4">
        <f>Tabela4[[#This Row],[ICMS]]*Tabela4[[#This Row],[Valor por ton.]]</f>
        <v>1317.6705999999999</v>
      </c>
      <c r="T374">
        <v>3.68</v>
      </c>
      <c r="U374" t="str">
        <f>Tabela4[[#This Row],[destino]]&amp;Tabela4[[#This Row],[Periodo]]&amp;Tabela4[[#This Row],[Safra]]</f>
        <v>TOLEDO-PR_12Safra Principal</v>
      </c>
    </row>
    <row r="375" spans="1:21" x14ac:dyDescent="0.25">
      <c r="A375" t="s">
        <v>49</v>
      </c>
      <c r="B375" t="s">
        <v>106</v>
      </c>
      <c r="C375" t="s">
        <v>48</v>
      </c>
      <c r="D375">
        <v>-24.75216</v>
      </c>
      <c r="E375">
        <v>-53.73292</v>
      </c>
      <c r="F375">
        <v>41067</v>
      </c>
      <c r="G375">
        <v>41.067</v>
      </c>
      <c r="H375">
        <v>582400</v>
      </c>
      <c r="I375" t="s">
        <v>20</v>
      </c>
      <c r="J375" t="s">
        <v>20</v>
      </c>
      <c r="K375">
        <v>8.5050000000000008</v>
      </c>
      <c r="L375">
        <v>2</v>
      </c>
      <c r="M375" t="s">
        <v>110</v>
      </c>
      <c r="N375">
        <v>322810</v>
      </c>
      <c r="O375">
        <v>5000</v>
      </c>
      <c r="P375" t="str">
        <f>Tabela4[[#This Row],[Estado Origem]]&amp;Tabela4[[#This Row],[Estado Silo]]</f>
        <v>PRPR</v>
      </c>
      <c r="Q375">
        <v>1.18</v>
      </c>
      <c r="R375">
        <v>1116.67</v>
      </c>
      <c r="S375" s="4">
        <f>Tabela4[[#This Row],[ICMS]]*Tabela4[[#This Row],[Valor por ton.]]</f>
        <v>1317.6705999999999</v>
      </c>
      <c r="T375">
        <v>3.68</v>
      </c>
      <c r="U375" t="str">
        <f>Tabela4[[#This Row],[destino]]&amp;Tabela4[[#This Row],[Periodo]]&amp;Tabela4[[#This Row],[Safra]]</f>
        <v>TOLEDO-PR_12Safra Principal</v>
      </c>
    </row>
    <row r="376" spans="1:21" x14ac:dyDescent="0.25">
      <c r="A376" t="s">
        <v>48</v>
      </c>
      <c r="B376" t="s">
        <v>106</v>
      </c>
      <c r="C376" t="s">
        <v>48</v>
      </c>
      <c r="D376">
        <v>-24.75216</v>
      </c>
      <c r="E376">
        <v>-53.73292</v>
      </c>
      <c r="F376">
        <v>3107</v>
      </c>
      <c r="G376">
        <v>3.1070000000000002</v>
      </c>
      <c r="H376">
        <v>582400</v>
      </c>
      <c r="I376" t="s">
        <v>20</v>
      </c>
      <c r="J376" t="s">
        <v>20</v>
      </c>
      <c r="K376">
        <v>8.5050000000000008</v>
      </c>
      <c r="L376">
        <v>2</v>
      </c>
      <c r="M376" t="s">
        <v>125</v>
      </c>
      <c r="N376">
        <v>322810</v>
      </c>
      <c r="O376">
        <v>5000</v>
      </c>
      <c r="P376" t="str">
        <f>Tabela4[[#This Row],[Estado Origem]]&amp;Tabela4[[#This Row],[Estado Silo]]</f>
        <v>PRPR</v>
      </c>
      <c r="Q376">
        <v>1.18</v>
      </c>
      <c r="R376">
        <v>1116.67</v>
      </c>
      <c r="S376" s="4">
        <f>Tabela4[[#This Row],[ICMS]]*Tabela4[[#This Row],[Valor por ton.]]</f>
        <v>1317.6705999999999</v>
      </c>
      <c r="T376">
        <v>3.68</v>
      </c>
      <c r="U376" t="str">
        <f>Tabela4[[#This Row],[destino]]&amp;Tabela4[[#This Row],[Periodo]]&amp;Tabela4[[#This Row],[Safra]]</f>
        <v>TOLEDO-PR_12Safra Secundaria</v>
      </c>
    </row>
    <row r="377" spans="1:21" x14ac:dyDescent="0.25">
      <c r="A377" t="s">
        <v>49</v>
      </c>
      <c r="B377" t="s">
        <v>106</v>
      </c>
      <c r="C377" t="s">
        <v>48</v>
      </c>
      <c r="D377">
        <v>-24.75216</v>
      </c>
      <c r="E377">
        <v>-53.73292</v>
      </c>
      <c r="F377">
        <v>41067</v>
      </c>
      <c r="G377">
        <v>41.067</v>
      </c>
      <c r="H377">
        <v>582400</v>
      </c>
      <c r="I377" t="s">
        <v>20</v>
      </c>
      <c r="J377" t="s">
        <v>20</v>
      </c>
      <c r="K377">
        <v>8.5050000000000008</v>
      </c>
      <c r="L377">
        <v>2</v>
      </c>
      <c r="M377" t="s">
        <v>125</v>
      </c>
      <c r="N377">
        <v>322810</v>
      </c>
      <c r="O377">
        <v>5000</v>
      </c>
      <c r="P377" t="str">
        <f>Tabela4[[#This Row],[Estado Origem]]&amp;Tabela4[[#This Row],[Estado Silo]]</f>
        <v>PRPR</v>
      </c>
      <c r="Q377">
        <v>1.18</v>
      </c>
      <c r="R377">
        <v>1116.67</v>
      </c>
      <c r="S377" s="4">
        <f>Tabela4[[#This Row],[ICMS]]*Tabela4[[#This Row],[Valor por ton.]]</f>
        <v>1317.6705999999999</v>
      </c>
      <c r="T377">
        <v>3.68</v>
      </c>
      <c r="U377" t="str">
        <f>Tabela4[[#This Row],[destino]]&amp;Tabela4[[#This Row],[Periodo]]&amp;Tabela4[[#This Row],[Safra]]</f>
        <v>TOLEDO-PR_12Safra Secundaria</v>
      </c>
    </row>
    <row r="378" spans="1:21" x14ac:dyDescent="0.25">
      <c r="A378" t="s">
        <v>48</v>
      </c>
      <c r="B378" t="s">
        <v>104</v>
      </c>
      <c r="C378" t="s">
        <v>49</v>
      </c>
      <c r="D378">
        <v>-24.992909999999998</v>
      </c>
      <c r="E378">
        <v>-53.325949999999999</v>
      </c>
      <c r="F378">
        <v>55486</v>
      </c>
      <c r="G378">
        <v>55.486000000000004</v>
      </c>
      <c r="H378">
        <v>480255.99999999994</v>
      </c>
      <c r="I378" t="s">
        <v>20</v>
      </c>
      <c r="J378" t="s">
        <v>20</v>
      </c>
      <c r="K378">
        <v>9.2149999999999999</v>
      </c>
      <c r="L378">
        <v>2</v>
      </c>
      <c r="M378" t="s">
        <v>110</v>
      </c>
      <c r="N378">
        <v>320705</v>
      </c>
      <c r="O378">
        <v>5000</v>
      </c>
      <c r="P378" t="str">
        <f>Tabela4[[#This Row],[Estado Origem]]&amp;Tabela4[[#This Row],[Estado Silo]]</f>
        <v>PRPR</v>
      </c>
      <c r="Q378">
        <v>1.18</v>
      </c>
      <c r="R378">
        <v>1116.67</v>
      </c>
      <c r="S378" s="4">
        <f>Tabela4[[#This Row],[ICMS]]*Tabela4[[#This Row],[Valor por ton.]]</f>
        <v>1317.6705999999999</v>
      </c>
      <c r="T378">
        <v>3.68</v>
      </c>
      <c r="U378" t="str">
        <f>Tabela4[[#This Row],[destino]]&amp;Tabela4[[#This Row],[Periodo]]&amp;Tabela4[[#This Row],[Safra]]</f>
        <v>CASCAVEL-PR_22Safra Principal</v>
      </c>
    </row>
    <row r="379" spans="1:21" x14ac:dyDescent="0.25">
      <c r="A379" t="s">
        <v>49</v>
      </c>
      <c r="B379" t="s">
        <v>104</v>
      </c>
      <c r="C379" t="s">
        <v>49</v>
      </c>
      <c r="D379">
        <v>-24.992909999999998</v>
      </c>
      <c r="E379">
        <v>-53.325949999999999</v>
      </c>
      <c r="F379">
        <v>16438</v>
      </c>
      <c r="G379">
        <v>16.437999999999999</v>
      </c>
      <c r="H379">
        <v>480255.99999999994</v>
      </c>
      <c r="I379" t="s">
        <v>20</v>
      </c>
      <c r="J379" t="s">
        <v>20</v>
      </c>
      <c r="K379">
        <v>9.2149999999999999</v>
      </c>
      <c r="L379">
        <v>2</v>
      </c>
      <c r="M379" t="s">
        <v>110</v>
      </c>
      <c r="N379">
        <v>320705</v>
      </c>
      <c r="O379">
        <v>5000</v>
      </c>
      <c r="P379" t="str">
        <f>Tabela4[[#This Row],[Estado Origem]]&amp;Tabela4[[#This Row],[Estado Silo]]</f>
        <v>PRPR</v>
      </c>
      <c r="Q379">
        <v>1.18</v>
      </c>
      <c r="R379">
        <v>1116.67</v>
      </c>
      <c r="S379" s="4">
        <f>Tabela4[[#This Row],[ICMS]]*Tabela4[[#This Row],[Valor por ton.]]</f>
        <v>1317.6705999999999</v>
      </c>
      <c r="T379">
        <v>3.68</v>
      </c>
      <c r="U379" t="str">
        <f>Tabela4[[#This Row],[destino]]&amp;Tabela4[[#This Row],[Periodo]]&amp;Tabela4[[#This Row],[Safra]]</f>
        <v>CASCAVEL-PR_22Safra Principal</v>
      </c>
    </row>
    <row r="380" spans="1:21" x14ac:dyDescent="0.25">
      <c r="A380" t="s">
        <v>48</v>
      </c>
      <c r="B380" t="s">
        <v>104</v>
      </c>
      <c r="C380" t="s">
        <v>49</v>
      </c>
      <c r="D380">
        <v>-24.992909999999998</v>
      </c>
      <c r="E380">
        <v>-53.325949999999999</v>
      </c>
      <c r="F380">
        <v>55486</v>
      </c>
      <c r="G380">
        <v>55.486000000000004</v>
      </c>
      <c r="H380">
        <v>480255.99999999994</v>
      </c>
      <c r="I380" t="s">
        <v>20</v>
      </c>
      <c r="J380" t="s">
        <v>20</v>
      </c>
      <c r="K380">
        <v>9.2149999999999999</v>
      </c>
      <c r="L380">
        <v>2</v>
      </c>
      <c r="M380" t="s">
        <v>125</v>
      </c>
      <c r="N380">
        <v>320705</v>
      </c>
      <c r="O380">
        <v>5000</v>
      </c>
      <c r="P380" t="str">
        <f>Tabela4[[#This Row],[Estado Origem]]&amp;Tabela4[[#This Row],[Estado Silo]]</f>
        <v>PRPR</v>
      </c>
      <c r="Q380">
        <v>1.18</v>
      </c>
      <c r="R380">
        <v>1116.67</v>
      </c>
      <c r="S380" s="4">
        <f>Tabela4[[#This Row],[ICMS]]*Tabela4[[#This Row],[Valor por ton.]]</f>
        <v>1317.6705999999999</v>
      </c>
      <c r="T380">
        <v>3.68</v>
      </c>
      <c r="U380" t="str">
        <f>Tabela4[[#This Row],[destino]]&amp;Tabela4[[#This Row],[Periodo]]&amp;Tabela4[[#This Row],[Safra]]</f>
        <v>CASCAVEL-PR_22Safra Secundaria</v>
      </c>
    </row>
    <row r="381" spans="1:21" x14ac:dyDescent="0.25">
      <c r="A381" t="s">
        <v>49</v>
      </c>
      <c r="B381" t="s">
        <v>104</v>
      </c>
      <c r="C381" t="s">
        <v>49</v>
      </c>
      <c r="D381">
        <v>-24.992909999999998</v>
      </c>
      <c r="E381">
        <v>-53.325949999999999</v>
      </c>
      <c r="F381">
        <v>16438</v>
      </c>
      <c r="G381">
        <v>16.437999999999999</v>
      </c>
      <c r="H381">
        <v>480255.99999999994</v>
      </c>
      <c r="I381" t="s">
        <v>20</v>
      </c>
      <c r="J381" t="s">
        <v>20</v>
      </c>
      <c r="K381">
        <v>9.2149999999999999</v>
      </c>
      <c r="L381">
        <v>2</v>
      </c>
      <c r="M381" t="s">
        <v>125</v>
      </c>
      <c r="N381">
        <v>320705</v>
      </c>
      <c r="O381">
        <v>5000</v>
      </c>
      <c r="P381" t="str">
        <f>Tabela4[[#This Row],[Estado Origem]]&amp;Tabela4[[#This Row],[Estado Silo]]</f>
        <v>PRPR</v>
      </c>
      <c r="Q381">
        <v>1.18</v>
      </c>
      <c r="R381">
        <v>1116.67</v>
      </c>
      <c r="S381" s="4">
        <f>Tabela4[[#This Row],[ICMS]]*Tabela4[[#This Row],[Valor por ton.]]</f>
        <v>1317.6705999999999</v>
      </c>
      <c r="T381">
        <v>3.68</v>
      </c>
      <c r="U381" t="str">
        <f>Tabela4[[#This Row],[destino]]&amp;Tabela4[[#This Row],[Periodo]]&amp;Tabela4[[#This Row],[Safra]]</f>
        <v>CASCAVEL-PR_22Safra Secundaria</v>
      </c>
    </row>
    <row r="382" spans="1:21" x14ac:dyDescent="0.25">
      <c r="A382" t="s">
        <v>48</v>
      </c>
      <c r="B382" t="s">
        <v>103</v>
      </c>
      <c r="C382" t="s">
        <v>49</v>
      </c>
      <c r="D382">
        <v>-24.9941</v>
      </c>
      <c r="E382">
        <v>-53.316200000000002</v>
      </c>
      <c r="F382">
        <v>56896</v>
      </c>
      <c r="G382">
        <v>56.896000000000001</v>
      </c>
      <c r="H382">
        <v>707224</v>
      </c>
      <c r="I382" t="s">
        <v>20</v>
      </c>
      <c r="J382" t="s">
        <v>20</v>
      </c>
      <c r="K382">
        <v>9.1750000000000007</v>
      </c>
      <c r="L382">
        <v>2</v>
      </c>
      <c r="M382" t="s">
        <v>110</v>
      </c>
      <c r="N382">
        <v>429591</v>
      </c>
      <c r="O382">
        <v>5000</v>
      </c>
      <c r="P382" t="str">
        <f>Tabela4[[#This Row],[Estado Origem]]&amp;Tabela4[[#This Row],[Estado Silo]]</f>
        <v>PRPR</v>
      </c>
      <c r="Q382">
        <v>1.18</v>
      </c>
      <c r="R382">
        <v>1116.67</v>
      </c>
      <c r="S382" s="4">
        <f>Tabela4[[#This Row],[ICMS]]*Tabela4[[#This Row],[Valor por ton.]]</f>
        <v>1317.6705999999999</v>
      </c>
      <c r="T382">
        <v>3.68</v>
      </c>
      <c r="U382" t="str">
        <f>Tabela4[[#This Row],[destino]]&amp;Tabela4[[#This Row],[Periodo]]&amp;Tabela4[[#This Row],[Safra]]</f>
        <v>CASCAVEL-PR_12Safra Principal</v>
      </c>
    </row>
    <row r="383" spans="1:21" x14ac:dyDescent="0.25">
      <c r="A383" t="s">
        <v>49</v>
      </c>
      <c r="B383" t="s">
        <v>103</v>
      </c>
      <c r="C383" t="s">
        <v>49</v>
      </c>
      <c r="D383">
        <v>-24.9941</v>
      </c>
      <c r="E383">
        <v>-53.316200000000002</v>
      </c>
      <c r="F383">
        <v>17847</v>
      </c>
      <c r="G383">
        <v>17.847000000000001</v>
      </c>
      <c r="H383">
        <v>707224</v>
      </c>
      <c r="I383" t="s">
        <v>20</v>
      </c>
      <c r="J383" t="s">
        <v>20</v>
      </c>
      <c r="K383">
        <v>9.1750000000000007</v>
      </c>
      <c r="L383">
        <v>2</v>
      </c>
      <c r="M383" t="s">
        <v>110</v>
      </c>
      <c r="N383">
        <v>429591</v>
      </c>
      <c r="O383">
        <v>5000</v>
      </c>
      <c r="P383" t="str">
        <f>Tabela4[[#This Row],[Estado Origem]]&amp;Tabela4[[#This Row],[Estado Silo]]</f>
        <v>PRPR</v>
      </c>
      <c r="Q383">
        <v>1.18</v>
      </c>
      <c r="R383">
        <v>1116.67</v>
      </c>
      <c r="S383" s="4">
        <f>Tabela4[[#This Row],[ICMS]]*Tabela4[[#This Row],[Valor por ton.]]</f>
        <v>1317.6705999999999</v>
      </c>
      <c r="T383">
        <v>3.68</v>
      </c>
      <c r="U383" t="str">
        <f>Tabela4[[#This Row],[destino]]&amp;Tabela4[[#This Row],[Periodo]]&amp;Tabela4[[#This Row],[Safra]]</f>
        <v>CASCAVEL-PR_12Safra Principal</v>
      </c>
    </row>
    <row r="384" spans="1:21" x14ac:dyDescent="0.25">
      <c r="A384" t="s">
        <v>48</v>
      </c>
      <c r="B384" t="s">
        <v>103</v>
      </c>
      <c r="C384" t="s">
        <v>49</v>
      </c>
      <c r="D384">
        <v>-24.9941</v>
      </c>
      <c r="E384">
        <v>-53.316200000000002</v>
      </c>
      <c r="F384">
        <v>56896</v>
      </c>
      <c r="G384">
        <v>56.896000000000001</v>
      </c>
      <c r="H384">
        <v>707224</v>
      </c>
      <c r="I384" t="s">
        <v>20</v>
      </c>
      <c r="J384" t="s">
        <v>20</v>
      </c>
      <c r="K384">
        <v>9.1750000000000007</v>
      </c>
      <c r="L384">
        <v>2</v>
      </c>
      <c r="M384" t="s">
        <v>125</v>
      </c>
      <c r="N384">
        <v>429591</v>
      </c>
      <c r="O384">
        <v>5000</v>
      </c>
      <c r="P384" t="str">
        <f>Tabela4[[#This Row],[Estado Origem]]&amp;Tabela4[[#This Row],[Estado Silo]]</f>
        <v>PRPR</v>
      </c>
      <c r="Q384">
        <v>1.18</v>
      </c>
      <c r="R384">
        <v>1116.67</v>
      </c>
      <c r="S384" s="4">
        <f>Tabela4[[#This Row],[ICMS]]*Tabela4[[#This Row],[Valor por ton.]]</f>
        <v>1317.6705999999999</v>
      </c>
      <c r="T384">
        <v>3.68</v>
      </c>
      <c r="U384" t="str">
        <f>Tabela4[[#This Row],[destino]]&amp;Tabela4[[#This Row],[Periodo]]&amp;Tabela4[[#This Row],[Safra]]</f>
        <v>CASCAVEL-PR_12Safra Secundaria</v>
      </c>
    </row>
    <row r="385" spans="1:21" x14ac:dyDescent="0.25">
      <c r="A385" t="s">
        <v>49</v>
      </c>
      <c r="B385" t="s">
        <v>103</v>
      </c>
      <c r="C385" t="s">
        <v>49</v>
      </c>
      <c r="D385">
        <v>-24.9941</v>
      </c>
      <c r="E385">
        <v>-53.316200000000002</v>
      </c>
      <c r="F385">
        <v>17847</v>
      </c>
      <c r="G385">
        <v>17.847000000000001</v>
      </c>
      <c r="H385">
        <v>707224</v>
      </c>
      <c r="I385" t="s">
        <v>20</v>
      </c>
      <c r="J385" t="s">
        <v>20</v>
      </c>
      <c r="K385">
        <v>9.1750000000000007</v>
      </c>
      <c r="L385">
        <v>2</v>
      </c>
      <c r="M385" t="s">
        <v>125</v>
      </c>
      <c r="N385">
        <v>429591</v>
      </c>
      <c r="O385">
        <v>5000</v>
      </c>
      <c r="P385" t="str">
        <f>Tabela4[[#This Row],[Estado Origem]]&amp;Tabela4[[#This Row],[Estado Silo]]</f>
        <v>PRPR</v>
      </c>
      <c r="Q385">
        <v>1.18</v>
      </c>
      <c r="R385">
        <v>1116.67</v>
      </c>
      <c r="S385" s="4">
        <f>Tabela4[[#This Row],[ICMS]]*Tabela4[[#This Row],[Valor por ton.]]</f>
        <v>1317.6705999999999</v>
      </c>
      <c r="T385">
        <v>3.68</v>
      </c>
      <c r="U385" t="str">
        <f>Tabela4[[#This Row],[destino]]&amp;Tabela4[[#This Row],[Periodo]]&amp;Tabela4[[#This Row],[Safra]]</f>
        <v>CASCAVEL-PR_12Safra Secundaria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69096-4B25-4A8A-A973-92519833E2AD}">
  <dimension ref="A1:C73"/>
  <sheetViews>
    <sheetView workbookViewId="0">
      <selection activeCell="C1" sqref="C1"/>
    </sheetView>
  </sheetViews>
  <sheetFormatPr defaultRowHeight="15" x14ac:dyDescent="0.25"/>
  <cols>
    <col min="1" max="1" width="28.140625" bestFit="1" customWidth="1"/>
    <col min="2" max="2" width="16.7109375" bestFit="1" customWidth="1"/>
  </cols>
  <sheetData>
    <row r="1" spans="1:3" x14ac:dyDescent="0.25">
      <c r="A1" t="s">
        <v>130</v>
      </c>
      <c r="B1" t="s">
        <v>122</v>
      </c>
      <c r="C1" t="s">
        <v>143</v>
      </c>
    </row>
    <row r="2" spans="1:3" x14ac:dyDescent="0.25">
      <c r="A2" t="s">
        <v>73</v>
      </c>
      <c r="B2">
        <v>1</v>
      </c>
      <c r="C2">
        <v>35.556859322203806</v>
      </c>
    </row>
    <row r="3" spans="1:3" x14ac:dyDescent="0.25">
      <c r="A3" t="s">
        <v>74</v>
      </c>
      <c r="B3">
        <v>1</v>
      </c>
      <c r="C3">
        <v>34.663009255567594</v>
      </c>
    </row>
    <row r="4" spans="1:3" x14ac:dyDescent="0.25">
      <c r="A4" t="s">
        <v>75</v>
      </c>
      <c r="B4">
        <v>1</v>
      </c>
      <c r="C4">
        <v>34.57923405067605</v>
      </c>
    </row>
    <row r="5" spans="1:3" x14ac:dyDescent="0.25">
      <c r="A5" t="s">
        <v>76</v>
      </c>
      <c r="B5">
        <v>1</v>
      </c>
      <c r="C5">
        <v>33.255421922581704</v>
      </c>
    </row>
    <row r="6" spans="1:3" x14ac:dyDescent="0.25">
      <c r="A6" t="s">
        <v>77</v>
      </c>
      <c r="B6">
        <v>1</v>
      </c>
      <c r="C6">
        <v>34.43068627742867</v>
      </c>
    </row>
    <row r="7" spans="1:3" x14ac:dyDescent="0.25">
      <c r="A7" t="s">
        <v>78</v>
      </c>
      <c r="B7">
        <v>1</v>
      </c>
      <c r="C7">
        <v>30.497723893472049</v>
      </c>
    </row>
    <row r="8" spans="1:3" x14ac:dyDescent="0.25">
      <c r="A8" t="s">
        <v>79</v>
      </c>
      <c r="B8">
        <v>1</v>
      </c>
      <c r="C8">
        <v>34.400071052211828</v>
      </c>
    </row>
    <row r="9" spans="1:3" x14ac:dyDescent="0.25">
      <c r="A9" t="s">
        <v>80</v>
      </c>
      <c r="B9">
        <v>1</v>
      </c>
      <c r="C9">
        <v>31.771961010869028</v>
      </c>
    </row>
    <row r="10" spans="1:3" x14ac:dyDescent="0.25">
      <c r="A10" t="s">
        <v>81</v>
      </c>
      <c r="B10">
        <v>1</v>
      </c>
      <c r="C10">
        <v>32.649164579377583</v>
      </c>
    </row>
    <row r="11" spans="1:3" x14ac:dyDescent="0.25">
      <c r="A11" t="s">
        <v>82</v>
      </c>
      <c r="B11">
        <v>1</v>
      </c>
      <c r="C11">
        <v>33.724732104686865</v>
      </c>
    </row>
    <row r="12" spans="1:3" x14ac:dyDescent="0.25">
      <c r="A12" t="s">
        <v>83</v>
      </c>
      <c r="B12">
        <v>1</v>
      </c>
      <c r="C12">
        <v>30.556263128258706</v>
      </c>
    </row>
    <row r="13" spans="1:3" x14ac:dyDescent="0.25">
      <c r="A13" t="s">
        <v>84</v>
      </c>
      <c r="B13">
        <v>1</v>
      </c>
      <c r="C13">
        <v>32.493704463320817</v>
      </c>
    </row>
    <row r="14" spans="1:3" x14ac:dyDescent="0.25">
      <c r="A14" t="s">
        <v>85</v>
      </c>
      <c r="B14">
        <v>1</v>
      </c>
      <c r="C14">
        <v>33.529146230404884</v>
      </c>
    </row>
    <row r="15" spans="1:3" x14ac:dyDescent="0.25">
      <c r="A15" t="s">
        <v>86</v>
      </c>
      <c r="B15">
        <v>1</v>
      </c>
      <c r="C15">
        <v>30.083710869456745</v>
      </c>
    </row>
    <row r="16" spans="1:3" x14ac:dyDescent="0.25">
      <c r="A16" t="s">
        <v>87</v>
      </c>
      <c r="B16">
        <v>1</v>
      </c>
      <c r="C16">
        <v>33.322840901926881</v>
      </c>
    </row>
    <row r="17" spans="1:3" x14ac:dyDescent="0.25">
      <c r="A17" t="s">
        <v>88</v>
      </c>
      <c r="B17">
        <v>1</v>
      </c>
      <c r="C17">
        <v>31.998611097967469</v>
      </c>
    </row>
    <row r="18" spans="1:3" x14ac:dyDescent="0.25">
      <c r="A18" t="s">
        <v>89</v>
      </c>
      <c r="B18">
        <v>1</v>
      </c>
      <c r="C18">
        <v>32.295364229781825</v>
      </c>
    </row>
    <row r="19" spans="1:3" x14ac:dyDescent="0.25">
      <c r="A19" t="s">
        <v>90</v>
      </c>
      <c r="B19">
        <v>1</v>
      </c>
      <c r="C19">
        <v>31.690347775434141</v>
      </c>
    </row>
    <row r="20" spans="1:3" x14ac:dyDescent="0.25">
      <c r="A20" t="s">
        <v>91</v>
      </c>
      <c r="B20">
        <v>1</v>
      </c>
      <c r="C20">
        <v>35.837975285822544</v>
      </c>
    </row>
    <row r="21" spans="1:3" x14ac:dyDescent="0.25">
      <c r="A21" t="s">
        <v>92</v>
      </c>
      <c r="B21">
        <v>1</v>
      </c>
      <c r="C21">
        <v>34.904504472799822</v>
      </c>
    </row>
    <row r="22" spans="1:3" x14ac:dyDescent="0.25">
      <c r="A22" t="s">
        <v>93</v>
      </c>
      <c r="B22">
        <v>1</v>
      </c>
      <c r="C22">
        <v>33.919006785966417</v>
      </c>
    </row>
    <row r="23" spans="1:3" x14ac:dyDescent="0.25">
      <c r="A23" t="s">
        <v>94</v>
      </c>
      <c r="B23">
        <v>1</v>
      </c>
      <c r="C23">
        <v>30.122039277095546</v>
      </c>
    </row>
    <row r="24" spans="1:3" x14ac:dyDescent="0.25">
      <c r="A24" t="s">
        <v>95</v>
      </c>
      <c r="B24">
        <v>1</v>
      </c>
      <c r="C24">
        <v>35.976333152277157</v>
      </c>
    </row>
    <row r="25" spans="1:3" x14ac:dyDescent="0.25">
      <c r="A25" t="s">
        <v>96</v>
      </c>
      <c r="B25">
        <v>1</v>
      </c>
      <c r="C25">
        <v>30.407565560422352</v>
      </c>
    </row>
    <row r="26" spans="1:3" x14ac:dyDescent="0.25">
      <c r="A26" t="s">
        <v>97</v>
      </c>
      <c r="B26">
        <v>1</v>
      </c>
      <c r="C26">
        <v>30.717098837600503</v>
      </c>
    </row>
    <row r="27" spans="1:3" x14ac:dyDescent="0.25">
      <c r="A27" t="s">
        <v>98</v>
      </c>
      <c r="B27">
        <v>1</v>
      </c>
      <c r="C27">
        <v>32.575768575798897</v>
      </c>
    </row>
    <row r="28" spans="1:3" x14ac:dyDescent="0.25">
      <c r="A28" t="s">
        <v>99</v>
      </c>
      <c r="B28">
        <v>1</v>
      </c>
      <c r="C28">
        <v>35.610172815509316</v>
      </c>
    </row>
    <row r="29" spans="1:3" x14ac:dyDescent="0.25">
      <c r="A29" t="s">
        <v>100</v>
      </c>
      <c r="B29">
        <v>1</v>
      </c>
      <c r="C29">
        <v>30.419588868369232</v>
      </c>
    </row>
    <row r="30" spans="1:3" x14ac:dyDescent="0.25">
      <c r="A30" t="s">
        <v>101</v>
      </c>
      <c r="B30">
        <v>1</v>
      </c>
      <c r="C30">
        <v>33.238494382241512</v>
      </c>
    </row>
    <row r="31" spans="1:3" x14ac:dyDescent="0.25">
      <c r="A31" t="s">
        <v>102</v>
      </c>
      <c r="B31">
        <v>1</v>
      </c>
      <c r="C31">
        <v>33.721493545655179</v>
      </c>
    </row>
    <row r="32" spans="1:3" x14ac:dyDescent="0.25">
      <c r="A32" t="s">
        <v>103</v>
      </c>
      <c r="B32">
        <v>1</v>
      </c>
      <c r="C32">
        <v>33.454966105298453</v>
      </c>
    </row>
    <row r="33" spans="1:3" x14ac:dyDescent="0.25">
      <c r="A33" t="s">
        <v>104</v>
      </c>
      <c r="B33">
        <v>1</v>
      </c>
      <c r="C33">
        <v>32.552670025262103</v>
      </c>
    </row>
    <row r="34" spans="1:3" x14ac:dyDescent="0.25">
      <c r="A34" t="s">
        <v>105</v>
      </c>
      <c r="B34">
        <v>1</v>
      </c>
      <c r="C34">
        <v>32.856880309550526</v>
      </c>
    </row>
    <row r="35" spans="1:3" x14ac:dyDescent="0.25">
      <c r="A35" t="s">
        <v>106</v>
      </c>
      <c r="B35">
        <v>1</v>
      </c>
      <c r="C35">
        <v>31.624452586019856</v>
      </c>
    </row>
    <row r="36" spans="1:3" x14ac:dyDescent="0.25">
      <c r="A36" t="s">
        <v>107</v>
      </c>
      <c r="B36">
        <v>1</v>
      </c>
      <c r="C36">
        <v>31.447905241654958</v>
      </c>
    </row>
    <row r="37" spans="1:3" x14ac:dyDescent="0.25">
      <c r="A37" t="s">
        <v>108</v>
      </c>
      <c r="B37">
        <v>1</v>
      </c>
      <c r="C37">
        <v>32.63448848836952</v>
      </c>
    </row>
    <row r="38" spans="1:3" x14ac:dyDescent="0.25">
      <c r="A38" t="s">
        <v>73</v>
      </c>
      <c r="B38">
        <v>2</v>
      </c>
      <c r="C38">
        <v>35.534276981602233</v>
      </c>
    </row>
    <row r="39" spans="1:3" x14ac:dyDescent="0.25">
      <c r="A39" t="s">
        <v>74</v>
      </c>
      <c r="B39">
        <v>2</v>
      </c>
      <c r="C39">
        <v>34.364646976628023</v>
      </c>
    </row>
    <row r="40" spans="1:3" x14ac:dyDescent="0.25">
      <c r="A40" t="s">
        <v>75</v>
      </c>
      <c r="B40">
        <v>2</v>
      </c>
      <c r="C40">
        <v>35.710743368484714</v>
      </c>
    </row>
    <row r="41" spans="1:3" x14ac:dyDescent="0.25">
      <c r="A41" t="s">
        <v>76</v>
      </c>
      <c r="B41">
        <v>2</v>
      </c>
      <c r="C41">
        <v>30.832343848860152</v>
      </c>
    </row>
    <row r="42" spans="1:3" x14ac:dyDescent="0.25">
      <c r="A42" t="s">
        <v>77</v>
      </c>
      <c r="B42">
        <v>2</v>
      </c>
      <c r="C42">
        <v>30.265618526449799</v>
      </c>
    </row>
    <row r="43" spans="1:3" x14ac:dyDescent="0.25">
      <c r="A43" t="s">
        <v>78</v>
      </c>
      <c r="B43">
        <v>2</v>
      </c>
      <c r="C43">
        <v>30.54197006855842</v>
      </c>
    </row>
    <row r="44" spans="1:3" x14ac:dyDescent="0.25">
      <c r="A44" t="s">
        <v>79</v>
      </c>
      <c r="B44">
        <v>2</v>
      </c>
      <c r="C44">
        <v>33.216136911281119</v>
      </c>
    </row>
    <row r="45" spans="1:3" x14ac:dyDescent="0.25">
      <c r="A45" t="s">
        <v>80</v>
      </c>
      <c r="B45">
        <v>2</v>
      </c>
      <c r="C45">
        <v>34.26668594080509</v>
      </c>
    </row>
    <row r="46" spans="1:3" x14ac:dyDescent="0.25">
      <c r="A46" t="s">
        <v>81</v>
      </c>
      <c r="B46">
        <v>2</v>
      </c>
      <c r="C46">
        <v>33.233681662205292</v>
      </c>
    </row>
    <row r="47" spans="1:3" x14ac:dyDescent="0.25">
      <c r="A47" t="s">
        <v>82</v>
      </c>
      <c r="B47">
        <v>2</v>
      </c>
      <c r="C47">
        <v>32.070915833068</v>
      </c>
    </row>
    <row r="48" spans="1:3" x14ac:dyDescent="0.25">
      <c r="A48" t="s">
        <v>83</v>
      </c>
      <c r="B48">
        <v>2</v>
      </c>
      <c r="C48">
        <v>35.789022261001648</v>
      </c>
    </row>
    <row r="49" spans="1:3" x14ac:dyDescent="0.25">
      <c r="A49" t="s">
        <v>84</v>
      </c>
      <c r="B49">
        <v>2</v>
      </c>
      <c r="C49">
        <v>31.565896088708975</v>
      </c>
    </row>
    <row r="50" spans="1:3" x14ac:dyDescent="0.25">
      <c r="A50" t="s">
        <v>85</v>
      </c>
      <c r="B50">
        <v>2</v>
      </c>
      <c r="C50">
        <v>35.676383850056062</v>
      </c>
    </row>
    <row r="51" spans="1:3" x14ac:dyDescent="0.25">
      <c r="A51" t="s">
        <v>86</v>
      </c>
      <c r="B51">
        <v>2</v>
      </c>
      <c r="C51">
        <v>30.424127586288986</v>
      </c>
    </row>
    <row r="52" spans="1:3" x14ac:dyDescent="0.25">
      <c r="A52" t="s">
        <v>87</v>
      </c>
      <c r="B52">
        <v>2</v>
      </c>
      <c r="C52">
        <v>32.495374909933069</v>
      </c>
    </row>
    <row r="53" spans="1:3" x14ac:dyDescent="0.25">
      <c r="A53" t="s">
        <v>88</v>
      </c>
      <c r="B53">
        <v>2</v>
      </c>
      <c r="C53">
        <v>31.381219890520931</v>
      </c>
    </row>
    <row r="54" spans="1:3" x14ac:dyDescent="0.25">
      <c r="A54" t="s">
        <v>89</v>
      </c>
      <c r="B54">
        <v>2</v>
      </c>
      <c r="C54">
        <v>31.469640705233523</v>
      </c>
    </row>
    <row r="55" spans="1:3" x14ac:dyDescent="0.25">
      <c r="A55" t="s">
        <v>90</v>
      </c>
      <c r="B55">
        <v>2</v>
      </c>
      <c r="C55">
        <v>31.466777491814604</v>
      </c>
    </row>
    <row r="56" spans="1:3" x14ac:dyDescent="0.25">
      <c r="A56" t="s">
        <v>91</v>
      </c>
      <c r="B56">
        <v>2</v>
      </c>
      <c r="C56">
        <v>31.663420185253578</v>
      </c>
    </row>
    <row r="57" spans="1:3" x14ac:dyDescent="0.25">
      <c r="A57" t="s">
        <v>92</v>
      </c>
      <c r="B57">
        <v>2</v>
      </c>
      <c r="C57">
        <v>33.829878554156018</v>
      </c>
    </row>
    <row r="58" spans="1:3" x14ac:dyDescent="0.25">
      <c r="A58" t="s">
        <v>93</v>
      </c>
      <c r="B58">
        <v>2</v>
      </c>
      <c r="C58">
        <v>33.169144704997983</v>
      </c>
    </row>
    <row r="59" spans="1:3" x14ac:dyDescent="0.25">
      <c r="A59" t="s">
        <v>94</v>
      </c>
      <c r="B59">
        <v>2</v>
      </c>
      <c r="C59">
        <v>32.979510445943774</v>
      </c>
    </row>
    <row r="60" spans="1:3" x14ac:dyDescent="0.25">
      <c r="A60" t="s">
        <v>95</v>
      </c>
      <c r="B60">
        <v>2</v>
      </c>
      <c r="C60">
        <v>32.511034572788489</v>
      </c>
    </row>
    <row r="61" spans="1:3" x14ac:dyDescent="0.25">
      <c r="A61" t="s">
        <v>96</v>
      </c>
      <c r="B61">
        <v>2</v>
      </c>
      <c r="C61">
        <v>34.405323742093152</v>
      </c>
    </row>
    <row r="62" spans="1:3" x14ac:dyDescent="0.25">
      <c r="A62" t="s">
        <v>97</v>
      </c>
      <c r="B62">
        <v>2</v>
      </c>
      <c r="C62">
        <v>34.35623884572162</v>
      </c>
    </row>
    <row r="63" spans="1:3" x14ac:dyDescent="0.25">
      <c r="A63" t="s">
        <v>98</v>
      </c>
      <c r="B63">
        <v>2</v>
      </c>
      <c r="C63">
        <v>30.156904585721456</v>
      </c>
    </row>
    <row r="64" spans="1:3" x14ac:dyDescent="0.25">
      <c r="A64" t="s">
        <v>99</v>
      </c>
      <c r="B64">
        <v>2</v>
      </c>
      <c r="C64">
        <v>31.774635611692617</v>
      </c>
    </row>
    <row r="65" spans="1:3" x14ac:dyDescent="0.25">
      <c r="A65" t="s">
        <v>100</v>
      </c>
      <c r="B65">
        <v>2</v>
      </c>
      <c r="C65">
        <v>32.658130716707412</v>
      </c>
    </row>
    <row r="66" spans="1:3" x14ac:dyDescent="0.25">
      <c r="A66" t="s">
        <v>101</v>
      </c>
      <c r="B66">
        <v>2</v>
      </c>
      <c r="C66">
        <v>34.033606008867977</v>
      </c>
    </row>
    <row r="67" spans="1:3" x14ac:dyDescent="0.25">
      <c r="A67" t="s">
        <v>102</v>
      </c>
      <c r="B67">
        <v>2</v>
      </c>
      <c r="C67">
        <v>30.337770338843931</v>
      </c>
    </row>
    <row r="68" spans="1:3" x14ac:dyDescent="0.25">
      <c r="A68" t="s">
        <v>103</v>
      </c>
      <c r="B68">
        <v>2</v>
      </c>
      <c r="C68">
        <v>32.088766543583944</v>
      </c>
    </row>
    <row r="69" spans="1:3" x14ac:dyDescent="0.25">
      <c r="A69" t="s">
        <v>104</v>
      </c>
      <c r="B69">
        <v>2</v>
      </c>
      <c r="C69">
        <v>35.630372656653854</v>
      </c>
    </row>
    <row r="70" spans="1:3" x14ac:dyDescent="0.25">
      <c r="A70" t="s">
        <v>105</v>
      </c>
      <c r="B70">
        <v>2</v>
      </c>
      <c r="C70">
        <v>31.639110025139569</v>
      </c>
    </row>
    <row r="71" spans="1:3" x14ac:dyDescent="0.25">
      <c r="A71" t="s">
        <v>106</v>
      </c>
      <c r="B71">
        <v>2</v>
      </c>
      <c r="C71">
        <v>35.638977488345525</v>
      </c>
    </row>
    <row r="72" spans="1:3" x14ac:dyDescent="0.25">
      <c r="A72" t="s">
        <v>107</v>
      </c>
      <c r="B72">
        <v>2</v>
      </c>
      <c r="C72">
        <v>33.388111263725413</v>
      </c>
    </row>
    <row r="73" spans="1:3" x14ac:dyDescent="0.25">
      <c r="A73" t="s">
        <v>108</v>
      </c>
      <c r="B73">
        <v>2</v>
      </c>
      <c r="C73">
        <v>35.588084136510346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D50E-EF61-4C12-9C82-0BB47CAAAFF3}">
  <dimension ref="A1:E325"/>
  <sheetViews>
    <sheetView workbookViewId="0">
      <selection activeCell="B10" sqref="B10"/>
    </sheetView>
  </sheetViews>
  <sheetFormatPr defaultRowHeight="15" x14ac:dyDescent="0.25"/>
  <cols>
    <col min="1" max="1" width="29.85546875" bestFit="1" customWidth="1"/>
    <col min="2" max="2" width="28" bestFit="1" customWidth="1"/>
    <col min="3" max="3" width="29.5703125" customWidth="1"/>
    <col min="4" max="4" width="30.5703125" customWidth="1"/>
  </cols>
  <sheetData>
    <row r="1" spans="1:5" x14ac:dyDescent="0.25">
      <c r="A1" t="s">
        <v>130</v>
      </c>
      <c r="B1" t="s">
        <v>134</v>
      </c>
      <c r="C1" t="s">
        <v>132</v>
      </c>
      <c r="D1" t="s">
        <v>133</v>
      </c>
      <c r="E1" t="s">
        <v>53</v>
      </c>
    </row>
    <row r="2" spans="1:5" x14ac:dyDescent="0.25">
      <c r="A2" t="s">
        <v>73</v>
      </c>
      <c r="B2" t="s">
        <v>71</v>
      </c>
      <c r="C2">
        <v>1846993</v>
      </c>
      <c r="D2">
        <v>1846.9929999999999</v>
      </c>
      <c r="E2" t="s">
        <v>5</v>
      </c>
    </row>
    <row r="3" spans="1:5" x14ac:dyDescent="0.25">
      <c r="A3" t="s">
        <v>73</v>
      </c>
      <c r="B3" t="s">
        <v>156</v>
      </c>
      <c r="C3">
        <v>3450003</v>
      </c>
      <c r="D3">
        <v>3450.0030000000002</v>
      </c>
      <c r="E3" t="s">
        <v>5</v>
      </c>
    </row>
    <row r="4" spans="1:5" x14ac:dyDescent="0.25">
      <c r="A4" t="s">
        <v>73</v>
      </c>
      <c r="B4" t="s">
        <v>149</v>
      </c>
      <c r="C4">
        <v>1091812</v>
      </c>
      <c r="D4">
        <v>1091.8119999999999</v>
      </c>
      <c r="E4" t="s">
        <v>5</v>
      </c>
    </row>
    <row r="5" spans="1:5" x14ac:dyDescent="0.25">
      <c r="A5" t="s">
        <v>73</v>
      </c>
      <c r="B5" t="s">
        <v>150</v>
      </c>
      <c r="C5">
        <v>1621912</v>
      </c>
      <c r="D5">
        <v>1621.912</v>
      </c>
      <c r="E5" t="s">
        <v>5</v>
      </c>
    </row>
    <row r="6" spans="1:5" x14ac:dyDescent="0.25">
      <c r="A6" t="s">
        <v>73</v>
      </c>
      <c r="B6" t="s">
        <v>151</v>
      </c>
      <c r="C6">
        <v>2469951</v>
      </c>
      <c r="D6">
        <v>2469.951</v>
      </c>
      <c r="E6" t="s">
        <v>5</v>
      </c>
    </row>
    <row r="7" spans="1:5" x14ac:dyDescent="0.25">
      <c r="A7" t="s">
        <v>73</v>
      </c>
      <c r="B7" t="s">
        <v>152</v>
      </c>
      <c r="C7">
        <v>3023011</v>
      </c>
      <c r="D7">
        <v>3023.011</v>
      </c>
      <c r="E7" t="s">
        <v>5</v>
      </c>
    </row>
    <row r="8" spans="1:5" x14ac:dyDescent="0.25">
      <c r="A8" t="s">
        <v>73</v>
      </c>
      <c r="B8" t="s">
        <v>153</v>
      </c>
      <c r="C8">
        <v>779872</v>
      </c>
      <c r="D8">
        <v>779.87199999999996</v>
      </c>
      <c r="E8" t="s">
        <v>5</v>
      </c>
    </row>
    <row r="9" spans="1:5" x14ac:dyDescent="0.25">
      <c r="A9" t="s">
        <v>73</v>
      </c>
      <c r="B9" t="s">
        <v>154</v>
      </c>
      <c r="C9">
        <v>1022275</v>
      </c>
      <c r="D9">
        <v>1022.275</v>
      </c>
      <c r="E9" t="s">
        <v>5</v>
      </c>
    </row>
    <row r="10" spans="1:5" x14ac:dyDescent="0.25">
      <c r="A10" t="s">
        <v>73</v>
      </c>
      <c r="B10" t="s">
        <v>155</v>
      </c>
      <c r="C10">
        <v>1672742</v>
      </c>
      <c r="D10">
        <v>1672.742</v>
      </c>
      <c r="E10" t="s">
        <v>5</v>
      </c>
    </row>
    <row r="11" spans="1:5" x14ac:dyDescent="0.25">
      <c r="A11" t="s">
        <v>74</v>
      </c>
      <c r="B11" t="s">
        <v>71</v>
      </c>
      <c r="C11">
        <v>1921546</v>
      </c>
      <c r="D11">
        <v>1921.546</v>
      </c>
      <c r="E11" t="s">
        <v>5</v>
      </c>
    </row>
    <row r="12" spans="1:5" x14ac:dyDescent="0.25">
      <c r="A12" t="s">
        <v>74</v>
      </c>
      <c r="B12" t="s">
        <v>156</v>
      </c>
      <c r="C12">
        <v>3412522</v>
      </c>
      <c r="D12">
        <v>3412.5219999999999</v>
      </c>
      <c r="E12" t="s">
        <v>5</v>
      </c>
    </row>
    <row r="13" spans="1:5" x14ac:dyDescent="0.25">
      <c r="A13" t="s">
        <v>74</v>
      </c>
      <c r="B13" t="s">
        <v>149</v>
      </c>
      <c r="C13">
        <v>1054331</v>
      </c>
      <c r="D13">
        <v>1054.3309999999999</v>
      </c>
      <c r="E13" t="s">
        <v>5</v>
      </c>
    </row>
    <row r="14" spans="1:5" x14ac:dyDescent="0.25">
      <c r="A14" t="s">
        <v>74</v>
      </c>
      <c r="B14" t="s">
        <v>150</v>
      </c>
      <c r="C14">
        <v>1570452</v>
      </c>
      <c r="D14">
        <v>1570.452</v>
      </c>
      <c r="E14" t="s">
        <v>5</v>
      </c>
    </row>
    <row r="15" spans="1:5" x14ac:dyDescent="0.25">
      <c r="A15" t="s">
        <v>74</v>
      </c>
      <c r="B15" t="s">
        <v>151</v>
      </c>
      <c r="C15">
        <v>2544505</v>
      </c>
      <c r="D15">
        <v>2544.5050000000001</v>
      </c>
      <c r="E15" t="s">
        <v>5</v>
      </c>
    </row>
    <row r="16" spans="1:5" x14ac:dyDescent="0.25">
      <c r="A16" t="s">
        <v>74</v>
      </c>
      <c r="B16" t="s">
        <v>152</v>
      </c>
      <c r="C16">
        <v>2985530</v>
      </c>
      <c r="D16">
        <v>2985.53</v>
      </c>
      <c r="E16" t="s">
        <v>5</v>
      </c>
    </row>
    <row r="17" spans="1:5" x14ac:dyDescent="0.25">
      <c r="A17" t="s">
        <v>74</v>
      </c>
      <c r="B17" t="s">
        <v>153</v>
      </c>
      <c r="C17">
        <v>728412</v>
      </c>
      <c r="D17">
        <v>728.41200000000003</v>
      </c>
      <c r="E17" t="s">
        <v>5</v>
      </c>
    </row>
    <row r="18" spans="1:5" x14ac:dyDescent="0.25">
      <c r="A18" t="s">
        <v>74</v>
      </c>
      <c r="B18" t="s">
        <v>154</v>
      </c>
      <c r="C18">
        <v>1096828</v>
      </c>
      <c r="D18">
        <v>1096.828</v>
      </c>
      <c r="E18" t="s">
        <v>5</v>
      </c>
    </row>
    <row r="19" spans="1:5" x14ac:dyDescent="0.25">
      <c r="A19" t="s">
        <v>74</v>
      </c>
      <c r="B19" t="s">
        <v>155</v>
      </c>
      <c r="C19">
        <v>1635261</v>
      </c>
      <c r="D19">
        <v>1635.261</v>
      </c>
      <c r="E19" t="s">
        <v>5</v>
      </c>
    </row>
    <row r="20" spans="1:5" x14ac:dyDescent="0.25">
      <c r="A20" t="s">
        <v>75</v>
      </c>
      <c r="B20" t="s">
        <v>71</v>
      </c>
      <c r="C20">
        <v>1846814</v>
      </c>
      <c r="D20">
        <v>1846.8140000000001</v>
      </c>
      <c r="E20" t="s">
        <v>5</v>
      </c>
    </row>
    <row r="21" spans="1:5" x14ac:dyDescent="0.25">
      <c r="A21" t="s">
        <v>75</v>
      </c>
      <c r="B21" t="s">
        <v>156</v>
      </c>
      <c r="C21">
        <v>3450054</v>
      </c>
      <c r="D21">
        <v>3450.0540000000001</v>
      </c>
      <c r="E21" t="s">
        <v>5</v>
      </c>
    </row>
    <row r="22" spans="1:5" x14ac:dyDescent="0.25">
      <c r="A22" t="s">
        <v>75</v>
      </c>
      <c r="B22" t="s">
        <v>149</v>
      </c>
      <c r="C22">
        <v>1091864</v>
      </c>
      <c r="D22">
        <v>1091.864</v>
      </c>
      <c r="E22" t="s">
        <v>5</v>
      </c>
    </row>
    <row r="23" spans="1:5" x14ac:dyDescent="0.25">
      <c r="A23" t="s">
        <v>75</v>
      </c>
      <c r="B23" t="s">
        <v>150</v>
      </c>
      <c r="C23">
        <v>1621734</v>
      </c>
      <c r="D23">
        <v>1621.7339999999999</v>
      </c>
      <c r="E23" t="s">
        <v>5</v>
      </c>
    </row>
    <row r="24" spans="1:5" x14ac:dyDescent="0.25">
      <c r="A24" t="s">
        <v>75</v>
      </c>
      <c r="B24" t="s">
        <v>151</v>
      </c>
      <c r="C24">
        <v>2469772</v>
      </c>
      <c r="D24">
        <v>2469.7719999999999</v>
      </c>
      <c r="E24" t="s">
        <v>5</v>
      </c>
    </row>
    <row r="25" spans="1:5" x14ac:dyDescent="0.25">
      <c r="A25" t="s">
        <v>75</v>
      </c>
      <c r="B25" t="s">
        <v>152</v>
      </c>
      <c r="C25">
        <v>3023062</v>
      </c>
      <c r="D25">
        <v>3023.0619999999999</v>
      </c>
      <c r="E25" t="s">
        <v>5</v>
      </c>
    </row>
    <row r="26" spans="1:5" x14ac:dyDescent="0.25">
      <c r="A26" t="s">
        <v>75</v>
      </c>
      <c r="B26" t="s">
        <v>153</v>
      </c>
      <c r="C26">
        <v>779694</v>
      </c>
      <c r="D26">
        <v>779.69399999999996</v>
      </c>
      <c r="E26" t="s">
        <v>5</v>
      </c>
    </row>
    <row r="27" spans="1:5" x14ac:dyDescent="0.25">
      <c r="A27" t="s">
        <v>75</v>
      </c>
      <c r="B27" t="s">
        <v>154</v>
      </c>
      <c r="C27">
        <v>1022096</v>
      </c>
      <c r="D27">
        <v>1022.096</v>
      </c>
      <c r="E27" t="s">
        <v>5</v>
      </c>
    </row>
    <row r="28" spans="1:5" x14ac:dyDescent="0.25">
      <c r="A28" t="s">
        <v>75</v>
      </c>
      <c r="B28" t="s">
        <v>155</v>
      </c>
      <c r="C28">
        <v>1672794</v>
      </c>
      <c r="D28">
        <v>1672.7940000000001</v>
      </c>
      <c r="E28" t="s">
        <v>5</v>
      </c>
    </row>
    <row r="29" spans="1:5" x14ac:dyDescent="0.25">
      <c r="A29" t="s">
        <v>103</v>
      </c>
      <c r="B29" t="s">
        <v>71</v>
      </c>
      <c r="C29">
        <v>924572</v>
      </c>
      <c r="D29">
        <v>924.572</v>
      </c>
      <c r="E29" t="s">
        <v>20</v>
      </c>
    </row>
    <row r="30" spans="1:5" x14ac:dyDescent="0.25">
      <c r="A30" t="s">
        <v>103</v>
      </c>
      <c r="B30" t="s">
        <v>156</v>
      </c>
      <c r="C30">
        <v>3532556</v>
      </c>
      <c r="D30">
        <v>3532.556</v>
      </c>
      <c r="E30" t="s">
        <v>20</v>
      </c>
    </row>
    <row r="31" spans="1:5" x14ac:dyDescent="0.25">
      <c r="A31" t="s">
        <v>103</v>
      </c>
      <c r="B31" t="s">
        <v>149</v>
      </c>
      <c r="C31">
        <v>2387396</v>
      </c>
      <c r="D31">
        <v>2387.3960000000002</v>
      </c>
      <c r="E31" t="s">
        <v>20</v>
      </c>
    </row>
    <row r="32" spans="1:5" x14ac:dyDescent="0.25">
      <c r="A32" t="s">
        <v>103</v>
      </c>
      <c r="B32" t="s">
        <v>150</v>
      </c>
      <c r="C32">
        <v>3344034</v>
      </c>
      <c r="D32">
        <v>3344.0340000000001</v>
      </c>
      <c r="E32" t="s">
        <v>20</v>
      </c>
    </row>
    <row r="33" spans="1:5" x14ac:dyDescent="0.25">
      <c r="A33" t="s">
        <v>103</v>
      </c>
      <c r="B33" t="s">
        <v>151</v>
      </c>
      <c r="C33">
        <v>836767</v>
      </c>
      <c r="D33">
        <v>836.76700000000005</v>
      </c>
      <c r="E33" t="s">
        <v>20</v>
      </c>
    </row>
    <row r="34" spans="1:5" x14ac:dyDescent="0.25">
      <c r="A34" t="s">
        <v>103</v>
      </c>
      <c r="B34" t="s">
        <v>152</v>
      </c>
      <c r="C34">
        <v>3768676</v>
      </c>
      <c r="D34">
        <v>3768.6759999999999</v>
      </c>
      <c r="E34" t="s">
        <v>20</v>
      </c>
    </row>
    <row r="35" spans="1:5" x14ac:dyDescent="0.25">
      <c r="A35" t="s">
        <v>103</v>
      </c>
      <c r="B35" t="s">
        <v>153</v>
      </c>
      <c r="C35">
        <v>2501994</v>
      </c>
      <c r="D35">
        <v>2501.9940000000001</v>
      </c>
      <c r="E35" t="s">
        <v>20</v>
      </c>
    </row>
    <row r="36" spans="1:5" x14ac:dyDescent="0.25">
      <c r="A36" t="s">
        <v>103</v>
      </c>
      <c r="B36" t="s">
        <v>154</v>
      </c>
      <c r="C36">
        <v>650366</v>
      </c>
      <c r="D36">
        <v>650.36599999999999</v>
      </c>
      <c r="E36" t="s">
        <v>20</v>
      </c>
    </row>
    <row r="37" spans="1:5" x14ac:dyDescent="0.25">
      <c r="A37" t="s">
        <v>103</v>
      </c>
      <c r="B37" t="s">
        <v>155</v>
      </c>
      <c r="C37">
        <v>2045906</v>
      </c>
      <c r="D37">
        <v>2045.9059999999999</v>
      </c>
      <c r="E37" t="s">
        <v>20</v>
      </c>
    </row>
    <row r="38" spans="1:5" x14ac:dyDescent="0.25">
      <c r="A38" t="s">
        <v>104</v>
      </c>
      <c r="B38" t="s">
        <v>71</v>
      </c>
      <c r="C38">
        <v>923162</v>
      </c>
      <c r="D38">
        <v>923.16200000000003</v>
      </c>
      <c r="E38" t="s">
        <v>20</v>
      </c>
    </row>
    <row r="39" spans="1:5" x14ac:dyDescent="0.25">
      <c r="A39" t="s">
        <v>104</v>
      </c>
      <c r="B39" t="s">
        <v>156</v>
      </c>
      <c r="C39">
        <v>3531146</v>
      </c>
      <c r="D39">
        <v>3531.1460000000002</v>
      </c>
      <c r="E39" t="s">
        <v>20</v>
      </c>
    </row>
    <row r="40" spans="1:5" x14ac:dyDescent="0.25">
      <c r="A40" t="s">
        <v>104</v>
      </c>
      <c r="B40" t="s">
        <v>149</v>
      </c>
      <c r="C40">
        <v>2385986</v>
      </c>
      <c r="D40">
        <v>2385.9859999999999</v>
      </c>
      <c r="E40" t="s">
        <v>20</v>
      </c>
    </row>
    <row r="41" spans="1:5" x14ac:dyDescent="0.25">
      <c r="A41" t="s">
        <v>104</v>
      </c>
      <c r="B41" t="s">
        <v>150</v>
      </c>
      <c r="C41">
        <v>3342624</v>
      </c>
      <c r="D41">
        <v>3342.6239999999998</v>
      </c>
      <c r="E41" t="s">
        <v>20</v>
      </c>
    </row>
    <row r="42" spans="1:5" x14ac:dyDescent="0.25">
      <c r="A42" t="s">
        <v>104</v>
      </c>
      <c r="B42" t="s">
        <v>151</v>
      </c>
      <c r="C42">
        <v>835357</v>
      </c>
      <c r="D42">
        <v>835.35699999999997</v>
      </c>
      <c r="E42" t="s">
        <v>20</v>
      </c>
    </row>
    <row r="43" spans="1:5" x14ac:dyDescent="0.25">
      <c r="A43" t="s">
        <v>104</v>
      </c>
      <c r="B43" t="s">
        <v>152</v>
      </c>
      <c r="C43">
        <v>3767267</v>
      </c>
      <c r="D43">
        <v>3767.2669999999998</v>
      </c>
      <c r="E43" t="s">
        <v>20</v>
      </c>
    </row>
    <row r="44" spans="1:5" x14ac:dyDescent="0.25">
      <c r="A44" t="s">
        <v>104</v>
      </c>
      <c r="B44" t="s">
        <v>153</v>
      </c>
      <c r="C44">
        <v>2500584</v>
      </c>
      <c r="D44">
        <v>2500.5839999999998</v>
      </c>
      <c r="E44" t="s">
        <v>20</v>
      </c>
    </row>
    <row r="45" spans="1:5" x14ac:dyDescent="0.25">
      <c r="A45" t="s">
        <v>104</v>
      </c>
      <c r="B45" t="s">
        <v>154</v>
      </c>
      <c r="C45">
        <v>648957</v>
      </c>
      <c r="D45">
        <v>648.95699999999999</v>
      </c>
      <c r="E45" t="s">
        <v>20</v>
      </c>
    </row>
    <row r="46" spans="1:5" x14ac:dyDescent="0.25">
      <c r="A46" t="s">
        <v>104</v>
      </c>
      <c r="B46" t="s">
        <v>155</v>
      </c>
      <c r="C46">
        <v>2044496</v>
      </c>
      <c r="D46">
        <v>2044.4960000000001</v>
      </c>
      <c r="E46" t="s">
        <v>20</v>
      </c>
    </row>
    <row r="47" spans="1:5" x14ac:dyDescent="0.25">
      <c r="A47" t="s">
        <v>105</v>
      </c>
      <c r="B47" t="s">
        <v>71</v>
      </c>
      <c r="C47">
        <v>920896</v>
      </c>
      <c r="D47">
        <v>920.89599999999996</v>
      </c>
      <c r="E47" t="s">
        <v>20</v>
      </c>
    </row>
    <row r="48" spans="1:5" x14ac:dyDescent="0.25">
      <c r="A48" t="s">
        <v>105</v>
      </c>
      <c r="B48" t="s">
        <v>156</v>
      </c>
      <c r="C48">
        <v>3528880</v>
      </c>
      <c r="D48">
        <v>3528.88</v>
      </c>
      <c r="E48" t="s">
        <v>20</v>
      </c>
    </row>
    <row r="49" spans="1:5" x14ac:dyDescent="0.25">
      <c r="A49" t="s">
        <v>105</v>
      </c>
      <c r="B49" t="s">
        <v>149</v>
      </c>
      <c r="C49">
        <v>2385094</v>
      </c>
      <c r="D49">
        <v>2385.0940000000001</v>
      </c>
      <c r="E49" t="s">
        <v>20</v>
      </c>
    </row>
    <row r="50" spans="1:5" x14ac:dyDescent="0.25">
      <c r="A50" t="s">
        <v>105</v>
      </c>
      <c r="B50" t="s">
        <v>150</v>
      </c>
      <c r="C50">
        <v>3341732</v>
      </c>
      <c r="D50">
        <v>3341.732</v>
      </c>
      <c r="E50" t="s">
        <v>20</v>
      </c>
    </row>
    <row r="51" spans="1:5" x14ac:dyDescent="0.25">
      <c r="A51" t="s">
        <v>105</v>
      </c>
      <c r="B51" t="s">
        <v>151</v>
      </c>
      <c r="C51">
        <v>826189</v>
      </c>
      <c r="D51">
        <v>826.18899999999996</v>
      </c>
      <c r="E51" t="s">
        <v>20</v>
      </c>
    </row>
    <row r="52" spans="1:5" x14ac:dyDescent="0.25">
      <c r="A52" t="s">
        <v>105</v>
      </c>
      <c r="B52" t="s">
        <v>152</v>
      </c>
      <c r="C52">
        <v>3765001</v>
      </c>
      <c r="D52">
        <v>3765.0010000000002</v>
      </c>
      <c r="E52" t="s">
        <v>20</v>
      </c>
    </row>
    <row r="53" spans="1:5" x14ac:dyDescent="0.25">
      <c r="A53" t="s">
        <v>105</v>
      </c>
      <c r="B53" t="s">
        <v>153</v>
      </c>
      <c r="C53">
        <v>2499692</v>
      </c>
      <c r="D53">
        <v>2499.692</v>
      </c>
      <c r="E53" t="s">
        <v>20</v>
      </c>
    </row>
    <row r="54" spans="1:5" x14ac:dyDescent="0.25">
      <c r="A54" t="s">
        <v>105</v>
      </c>
      <c r="B54" t="s">
        <v>154</v>
      </c>
      <c r="C54">
        <v>648065</v>
      </c>
      <c r="D54">
        <v>648.06500000000005</v>
      </c>
      <c r="E54" t="s">
        <v>20</v>
      </c>
    </row>
    <row r="55" spans="1:5" x14ac:dyDescent="0.25">
      <c r="A55" t="s">
        <v>105</v>
      </c>
      <c r="B55" t="s">
        <v>155</v>
      </c>
      <c r="C55">
        <v>2042231</v>
      </c>
      <c r="D55">
        <v>2042.231</v>
      </c>
      <c r="E55" t="s">
        <v>20</v>
      </c>
    </row>
    <row r="56" spans="1:5" x14ac:dyDescent="0.25">
      <c r="A56" t="s">
        <v>91</v>
      </c>
      <c r="B56" t="s">
        <v>71</v>
      </c>
      <c r="C56">
        <v>1011787</v>
      </c>
      <c r="D56">
        <v>1011.787</v>
      </c>
      <c r="E56" t="s">
        <v>14</v>
      </c>
    </row>
    <row r="57" spans="1:5" x14ac:dyDescent="0.25">
      <c r="A57" t="s">
        <v>91</v>
      </c>
      <c r="B57" t="s">
        <v>156</v>
      </c>
      <c r="C57">
        <v>3395502</v>
      </c>
      <c r="D57">
        <v>3395.502</v>
      </c>
      <c r="E57" t="s">
        <v>14</v>
      </c>
    </row>
    <row r="58" spans="1:5" x14ac:dyDescent="0.25">
      <c r="A58" t="s">
        <v>91</v>
      </c>
      <c r="B58" t="s">
        <v>149</v>
      </c>
      <c r="C58">
        <v>1975772</v>
      </c>
      <c r="D58">
        <v>1975.7719999999999</v>
      </c>
      <c r="E58" t="s">
        <v>14</v>
      </c>
    </row>
    <row r="59" spans="1:5" x14ac:dyDescent="0.25">
      <c r="A59" t="s">
        <v>91</v>
      </c>
      <c r="B59" t="s">
        <v>150</v>
      </c>
      <c r="C59">
        <v>2932410</v>
      </c>
      <c r="D59">
        <v>2932.41</v>
      </c>
      <c r="E59" t="s">
        <v>14</v>
      </c>
    </row>
    <row r="60" spans="1:5" x14ac:dyDescent="0.25">
      <c r="A60" t="s">
        <v>91</v>
      </c>
      <c r="B60" t="s">
        <v>151</v>
      </c>
      <c r="C60">
        <v>1304912</v>
      </c>
      <c r="D60">
        <v>1304.912</v>
      </c>
      <c r="E60" t="s">
        <v>14</v>
      </c>
    </row>
    <row r="61" spans="1:5" x14ac:dyDescent="0.25">
      <c r="A61" t="s">
        <v>91</v>
      </c>
      <c r="B61" t="s">
        <v>152</v>
      </c>
      <c r="C61">
        <v>3612025</v>
      </c>
      <c r="D61">
        <v>3612.0250000000001</v>
      </c>
      <c r="E61" t="s">
        <v>14</v>
      </c>
    </row>
    <row r="62" spans="1:5" x14ac:dyDescent="0.25">
      <c r="A62" t="s">
        <v>91</v>
      </c>
      <c r="B62" t="s">
        <v>153</v>
      </c>
      <c r="C62">
        <v>2090370</v>
      </c>
      <c r="D62">
        <v>2090.37</v>
      </c>
      <c r="E62" t="s">
        <v>14</v>
      </c>
    </row>
    <row r="63" spans="1:5" x14ac:dyDescent="0.25">
      <c r="A63" t="s">
        <v>91</v>
      </c>
      <c r="B63" t="s">
        <v>154</v>
      </c>
      <c r="C63">
        <v>238742</v>
      </c>
      <c r="D63">
        <v>238.74199999999999</v>
      </c>
      <c r="E63" t="s">
        <v>14</v>
      </c>
    </row>
    <row r="64" spans="1:5" x14ac:dyDescent="0.25">
      <c r="A64" t="s">
        <v>91</v>
      </c>
      <c r="B64" t="s">
        <v>155</v>
      </c>
      <c r="C64">
        <v>1889255</v>
      </c>
      <c r="D64">
        <v>1889.2550000000001</v>
      </c>
      <c r="E64" t="s">
        <v>14</v>
      </c>
    </row>
    <row r="65" spans="1:5" x14ac:dyDescent="0.25">
      <c r="A65" t="s">
        <v>92</v>
      </c>
      <c r="B65" t="s">
        <v>71</v>
      </c>
      <c r="C65">
        <v>989019</v>
      </c>
      <c r="D65">
        <v>989.01900000000001</v>
      </c>
      <c r="E65" t="s">
        <v>14</v>
      </c>
    </row>
    <row r="66" spans="1:5" x14ac:dyDescent="0.25">
      <c r="A66" t="s">
        <v>92</v>
      </c>
      <c r="B66" t="s">
        <v>156</v>
      </c>
      <c r="C66">
        <v>3372734</v>
      </c>
      <c r="D66">
        <v>3372.7339999999999</v>
      </c>
      <c r="E66" t="s">
        <v>14</v>
      </c>
    </row>
    <row r="67" spans="1:5" x14ac:dyDescent="0.25">
      <c r="A67" t="s">
        <v>92</v>
      </c>
      <c r="B67" t="s">
        <v>149</v>
      </c>
      <c r="C67">
        <v>1953004</v>
      </c>
      <c r="D67">
        <v>1953.0039999999999</v>
      </c>
      <c r="E67" t="s">
        <v>14</v>
      </c>
    </row>
    <row r="68" spans="1:5" x14ac:dyDescent="0.25">
      <c r="A68" t="s">
        <v>92</v>
      </c>
      <c r="B68" t="s">
        <v>150</v>
      </c>
      <c r="C68">
        <v>2909642</v>
      </c>
      <c r="D68">
        <v>2909.6419999999998</v>
      </c>
      <c r="E68" t="s">
        <v>14</v>
      </c>
    </row>
    <row r="69" spans="1:5" x14ac:dyDescent="0.25">
      <c r="A69" t="s">
        <v>92</v>
      </c>
      <c r="B69" t="s">
        <v>151</v>
      </c>
      <c r="C69">
        <v>1330935</v>
      </c>
      <c r="D69">
        <v>1330.9349999999999</v>
      </c>
      <c r="E69" t="s">
        <v>14</v>
      </c>
    </row>
    <row r="70" spans="1:5" x14ac:dyDescent="0.25">
      <c r="A70" t="s">
        <v>92</v>
      </c>
      <c r="B70" t="s">
        <v>152</v>
      </c>
      <c r="C70">
        <v>3589257</v>
      </c>
      <c r="D70">
        <v>3589.2570000000001</v>
      </c>
      <c r="E70" t="s">
        <v>14</v>
      </c>
    </row>
    <row r="71" spans="1:5" x14ac:dyDescent="0.25">
      <c r="A71" t="s">
        <v>92</v>
      </c>
      <c r="B71" t="s">
        <v>153</v>
      </c>
      <c r="C71">
        <v>2067602</v>
      </c>
      <c r="D71">
        <v>2067.6019999999999</v>
      </c>
      <c r="E71" t="s">
        <v>14</v>
      </c>
    </row>
    <row r="72" spans="1:5" x14ac:dyDescent="0.25">
      <c r="A72" t="s">
        <v>92</v>
      </c>
      <c r="B72" t="s">
        <v>154</v>
      </c>
      <c r="C72">
        <v>215975</v>
      </c>
      <c r="D72">
        <v>215.97499999999999</v>
      </c>
      <c r="E72" t="s">
        <v>14</v>
      </c>
    </row>
    <row r="73" spans="1:5" x14ac:dyDescent="0.25">
      <c r="A73" t="s">
        <v>92</v>
      </c>
      <c r="B73" t="s">
        <v>155</v>
      </c>
      <c r="C73">
        <v>1866487</v>
      </c>
      <c r="D73">
        <v>1866.4870000000001</v>
      </c>
      <c r="E73" t="s">
        <v>14</v>
      </c>
    </row>
    <row r="74" spans="1:5" x14ac:dyDescent="0.25">
      <c r="A74" t="s">
        <v>93</v>
      </c>
      <c r="B74" t="s">
        <v>71</v>
      </c>
      <c r="C74">
        <v>1005935</v>
      </c>
      <c r="D74">
        <v>1005.9349999999999</v>
      </c>
      <c r="E74" t="s">
        <v>14</v>
      </c>
    </row>
    <row r="75" spans="1:5" x14ac:dyDescent="0.25">
      <c r="A75" t="s">
        <v>93</v>
      </c>
      <c r="B75" t="s">
        <v>156</v>
      </c>
      <c r="C75">
        <v>3389650</v>
      </c>
      <c r="D75">
        <v>3389.65</v>
      </c>
      <c r="E75" t="s">
        <v>14</v>
      </c>
    </row>
    <row r="76" spans="1:5" x14ac:dyDescent="0.25">
      <c r="A76" t="s">
        <v>93</v>
      </c>
      <c r="B76" t="s">
        <v>149</v>
      </c>
      <c r="C76">
        <v>1969920</v>
      </c>
      <c r="D76">
        <v>1969.92</v>
      </c>
      <c r="E76" t="s">
        <v>14</v>
      </c>
    </row>
    <row r="77" spans="1:5" x14ac:dyDescent="0.25">
      <c r="A77" t="s">
        <v>93</v>
      </c>
      <c r="B77" t="s">
        <v>150</v>
      </c>
      <c r="C77">
        <v>2926558</v>
      </c>
      <c r="D77">
        <v>2926.558</v>
      </c>
      <c r="E77" t="s">
        <v>14</v>
      </c>
    </row>
    <row r="78" spans="1:5" x14ac:dyDescent="0.25">
      <c r="A78" t="s">
        <v>93</v>
      </c>
      <c r="B78" t="s">
        <v>151</v>
      </c>
      <c r="C78">
        <v>1330281</v>
      </c>
      <c r="D78">
        <v>1330.2809999999999</v>
      </c>
      <c r="E78" t="s">
        <v>14</v>
      </c>
    </row>
    <row r="79" spans="1:5" x14ac:dyDescent="0.25">
      <c r="A79" t="s">
        <v>93</v>
      </c>
      <c r="B79" t="s">
        <v>152</v>
      </c>
      <c r="C79">
        <v>3606173</v>
      </c>
      <c r="D79">
        <v>3606.1729999999998</v>
      </c>
      <c r="E79" t="s">
        <v>14</v>
      </c>
    </row>
    <row r="80" spans="1:5" x14ac:dyDescent="0.25">
      <c r="A80" t="s">
        <v>93</v>
      </c>
      <c r="B80" t="s">
        <v>153</v>
      </c>
      <c r="C80">
        <v>2084518</v>
      </c>
      <c r="D80">
        <v>2084.518</v>
      </c>
      <c r="E80" t="s">
        <v>14</v>
      </c>
    </row>
    <row r="81" spans="1:5" x14ac:dyDescent="0.25">
      <c r="A81" t="s">
        <v>93</v>
      </c>
      <c r="B81" t="s">
        <v>154</v>
      </c>
      <c r="C81">
        <v>232890</v>
      </c>
      <c r="D81">
        <v>232.89</v>
      </c>
      <c r="E81" t="s">
        <v>14</v>
      </c>
    </row>
    <row r="82" spans="1:5" x14ac:dyDescent="0.25">
      <c r="A82" t="s">
        <v>93</v>
      </c>
      <c r="B82" t="s">
        <v>155</v>
      </c>
      <c r="C82">
        <v>1883403</v>
      </c>
      <c r="D82">
        <v>1883.403</v>
      </c>
      <c r="E82" t="s">
        <v>14</v>
      </c>
    </row>
    <row r="83" spans="1:5" x14ac:dyDescent="0.25">
      <c r="A83" t="s">
        <v>85</v>
      </c>
      <c r="B83" t="s">
        <v>71</v>
      </c>
      <c r="C83">
        <v>954027</v>
      </c>
      <c r="D83">
        <v>954.02700000000004</v>
      </c>
      <c r="E83" t="s">
        <v>11</v>
      </c>
    </row>
    <row r="84" spans="1:5" x14ac:dyDescent="0.25">
      <c r="A84" t="s">
        <v>85</v>
      </c>
      <c r="B84" t="s">
        <v>156</v>
      </c>
      <c r="C84">
        <v>2634303</v>
      </c>
      <c r="D84">
        <v>2634.3029999999999</v>
      </c>
      <c r="E84" t="s">
        <v>11</v>
      </c>
    </row>
    <row r="85" spans="1:5" x14ac:dyDescent="0.25">
      <c r="A85" t="s">
        <v>85</v>
      </c>
      <c r="B85" t="s">
        <v>149</v>
      </c>
      <c r="C85">
        <v>1656666</v>
      </c>
      <c r="D85">
        <v>1656.6659999999999</v>
      </c>
      <c r="E85" t="s">
        <v>11</v>
      </c>
    </row>
    <row r="86" spans="1:5" x14ac:dyDescent="0.25">
      <c r="A86" t="s">
        <v>85</v>
      </c>
      <c r="B86" t="s">
        <v>150</v>
      </c>
      <c r="C86">
        <v>2613304</v>
      </c>
      <c r="D86">
        <v>2613.3040000000001</v>
      </c>
      <c r="E86" t="s">
        <v>11</v>
      </c>
    </row>
    <row r="87" spans="1:5" x14ac:dyDescent="0.25">
      <c r="A87" t="s">
        <v>85</v>
      </c>
      <c r="B87" t="s">
        <v>151</v>
      </c>
      <c r="C87">
        <v>1658604</v>
      </c>
      <c r="D87">
        <v>1658.604</v>
      </c>
      <c r="E87" t="s">
        <v>11</v>
      </c>
    </row>
    <row r="88" spans="1:5" x14ac:dyDescent="0.25">
      <c r="A88" t="s">
        <v>85</v>
      </c>
      <c r="B88" t="s">
        <v>152</v>
      </c>
      <c r="C88">
        <v>2850826</v>
      </c>
      <c r="D88">
        <v>2850.826</v>
      </c>
      <c r="E88" t="s">
        <v>11</v>
      </c>
    </row>
    <row r="89" spans="1:5" x14ac:dyDescent="0.25">
      <c r="A89" t="s">
        <v>85</v>
      </c>
      <c r="B89" t="s">
        <v>153</v>
      </c>
      <c r="C89">
        <v>1771264</v>
      </c>
      <c r="D89">
        <v>1771.2639999999999</v>
      </c>
      <c r="E89" t="s">
        <v>11</v>
      </c>
    </row>
    <row r="90" spans="1:5" x14ac:dyDescent="0.25">
      <c r="A90" t="s">
        <v>85</v>
      </c>
      <c r="B90" t="s">
        <v>154</v>
      </c>
      <c r="C90">
        <v>531778</v>
      </c>
      <c r="D90">
        <v>531.77800000000002</v>
      </c>
      <c r="E90" t="s">
        <v>11</v>
      </c>
    </row>
    <row r="91" spans="1:5" x14ac:dyDescent="0.25">
      <c r="A91" t="s">
        <v>85</v>
      </c>
      <c r="B91" t="s">
        <v>155</v>
      </c>
      <c r="C91">
        <v>1128056</v>
      </c>
      <c r="D91">
        <v>1128.056</v>
      </c>
      <c r="E91" t="s">
        <v>11</v>
      </c>
    </row>
    <row r="92" spans="1:5" x14ac:dyDescent="0.25">
      <c r="A92" t="s">
        <v>86</v>
      </c>
      <c r="B92" t="s">
        <v>71</v>
      </c>
      <c r="C92">
        <v>953608</v>
      </c>
      <c r="D92">
        <v>953.60799999999995</v>
      </c>
      <c r="E92" t="s">
        <v>11</v>
      </c>
    </row>
    <row r="93" spans="1:5" x14ac:dyDescent="0.25">
      <c r="A93" t="s">
        <v>86</v>
      </c>
      <c r="B93" t="s">
        <v>156</v>
      </c>
      <c r="C93">
        <v>2633884</v>
      </c>
      <c r="D93">
        <v>2633.884</v>
      </c>
      <c r="E93" t="s">
        <v>11</v>
      </c>
    </row>
    <row r="94" spans="1:5" x14ac:dyDescent="0.25">
      <c r="A94" t="s">
        <v>86</v>
      </c>
      <c r="B94" t="s">
        <v>149</v>
      </c>
      <c r="C94">
        <v>1656247</v>
      </c>
      <c r="D94">
        <v>1656.2470000000001</v>
      </c>
      <c r="E94" t="s">
        <v>11</v>
      </c>
    </row>
    <row r="95" spans="1:5" x14ac:dyDescent="0.25">
      <c r="A95" t="s">
        <v>86</v>
      </c>
      <c r="B95" t="s">
        <v>150</v>
      </c>
      <c r="C95">
        <v>2612885</v>
      </c>
      <c r="D95">
        <v>2612.8850000000002</v>
      </c>
      <c r="E95" t="s">
        <v>11</v>
      </c>
    </row>
    <row r="96" spans="1:5" x14ac:dyDescent="0.25">
      <c r="A96" t="s">
        <v>86</v>
      </c>
      <c r="B96" t="s">
        <v>151</v>
      </c>
      <c r="C96">
        <v>1658185</v>
      </c>
      <c r="D96">
        <v>1658.1849999999999</v>
      </c>
      <c r="E96" t="s">
        <v>11</v>
      </c>
    </row>
    <row r="97" spans="1:5" x14ac:dyDescent="0.25">
      <c r="A97" t="s">
        <v>86</v>
      </c>
      <c r="B97" t="s">
        <v>152</v>
      </c>
      <c r="C97">
        <v>2850407</v>
      </c>
      <c r="D97">
        <v>2850.4070000000002</v>
      </c>
      <c r="E97" t="s">
        <v>11</v>
      </c>
    </row>
    <row r="98" spans="1:5" x14ac:dyDescent="0.25">
      <c r="A98" t="s">
        <v>86</v>
      </c>
      <c r="B98" t="s">
        <v>153</v>
      </c>
      <c r="C98">
        <v>1770845</v>
      </c>
      <c r="D98">
        <v>1770.845</v>
      </c>
      <c r="E98" t="s">
        <v>11</v>
      </c>
    </row>
    <row r="99" spans="1:5" x14ac:dyDescent="0.25">
      <c r="A99" t="s">
        <v>86</v>
      </c>
      <c r="B99" t="s">
        <v>154</v>
      </c>
      <c r="C99">
        <v>531359</v>
      </c>
      <c r="D99">
        <v>531.35900000000004</v>
      </c>
      <c r="E99" t="s">
        <v>11</v>
      </c>
    </row>
    <row r="100" spans="1:5" x14ac:dyDescent="0.25">
      <c r="A100" t="s">
        <v>86</v>
      </c>
      <c r="B100" t="s">
        <v>155</v>
      </c>
      <c r="C100">
        <v>1127637</v>
      </c>
      <c r="D100">
        <v>1127.6369999999999</v>
      </c>
      <c r="E100" t="s">
        <v>11</v>
      </c>
    </row>
    <row r="101" spans="1:5" x14ac:dyDescent="0.25">
      <c r="A101" t="s">
        <v>87</v>
      </c>
      <c r="B101" t="s">
        <v>71</v>
      </c>
      <c r="C101">
        <v>950649</v>
      </c>
      <c r="D101">
        <v>950.649</v>
      </c>
      <c r="E101" t="s">
        <v>11</v>
      </c>
    </row>
    <row r="102" spans="1:5" x14ac:dyDescent="0.25">
      <c r="A102" t="s">
        <v>87</v>
      </c>
      <c r="B102" t="s">
        <v>156</v>
      </c>
      <c r="C102">
        <v>2631834</v>
      </c>
      <c r="D102">
        <v>2631.8339999999998</v>
      </c>
      <c r="E102" t="s">
        <v>11</v>
      </c>
    </row>
    <row r="103" spans="1:5" x14ac:dyDescent="0.25">
      <c r="A103" t="s">
        <v>87</v>
      </c>
      <c r="B103" t="s">
        <v>149</v>
      </c>
      <c r="C103">
        <v>1653288</v>
      </c>
      <c r="D103">
        <v>1653.288</v>
      </c>
      <c r="E103" t="s">
        <v>11</v>
      </c>
    </row>
    <row r="104" spans="1:5" x14ac:dyDescent="0.25">
      <c r="A104" t="s">
        <v>87</v>
      </c>
      <c r="B104" t="s">
        <v>150</v>
      </c>
      <c r="C104">
        <v>2609926</v>
      </c>
      <c r="D104">
        <v>2609.9259999999999</v>
      </c>
      <c r="E104" t="s">
        <v>11</v>
      </c>
    </row>
    <row r="105" spans="1:5" x14ac:dyDescent="0.25">
      <c r="A105" t="s">
        <v>87</v>
      </c>
      <c r="B105" t="s">
        <v>151</v>
      </c>
      <c r="C105">
        <v>1655226</v>
      </c>
      <c r="D105">
        <v>1655.2260000000001</v>
      </c>
      <c r="E105" t="s">
        <v>11</v>
      </c>
    </row>
    <row r="106" spans="1:5" x14ac:dyDescent="0.25">
      <c r="A106" t="s">
        <v>87</v>
      </c>
      <c r="B106" t="s">
        <v>152</v>
      </c>
      <c r="C106">
        <v>2848357</v>
      </c>
      <c r="D106">
        <v>2848.357</v>
      </c>
      <c r="E106" t="s">
        <v>11</v>
      </c>
    </row>
    <row r="107" spans="1:5" x14ac:dyDescent="0.25">
      <c r="A107" t="s">
        <v>87</v>
      </c>
      <c r="B107" t="s">
        <v>153</v>
      </c>
      <c r="C107">
        <v>1767886</v>
      </c>
      <c r="D107">
        <v>1767.886</v>
      </c>
      <c r="E107" t="s">
        <v>11</v>
      </c>
    </row>
    <row r="108" spans="1:5" x14ac:dyDescent="0.25">
      <c r="A108" t="s">
        <v>87</v>
      </c>
      <c r="B108" t="s">
        <v>154</v>
      </c>
      <c r="C108">
        <v>528400</v>
      </c>
      <c r="D108">
        <v>528.4</v>
      </c>
      <c r="E108" t="s">
        <v>11</v>
      </c>
    </row>
    <row r="109" spans="1:5" x14ac:dyDescent="0.25">
      <c r="A109" t="s">
        <v>87</v>
      </c>
      <c r="B109" t="s">
        <v>155</v>
      </c>
      <c r="C109">
        <v>1125587</v>
      </c>
      <c r="D109">
        <v>1125.587</v>
      </c>
      <c r="E109" t="s">
        <v>11</v>
      </c>
    </row>
    <row r="110" spans="1:5" x14ac:dyDescent="0.25">
      <c r="A110" t="s">
        <v>94</v>
      </c>
      <c r="B110" t="s">
        <v>71</v>
      </c>
      <c r="C110">
        <v>1021335</v>
      </c>
      <c r="D110">
        <v>1021.335</v>
      </c>
      <c r="E110" t="s">
        <v>14</v>
      </c>
    </row>
    <row r="111" spans="1:5" x14ac:dyDescent="0.25">
      <c r="A111" t="s">
        <v>94</v>
      </c>
      <c r="B111" t="s">
        <v>156</v>
      </c>
      <c r="C111">
        <v>3358091</v>
      </c>
      <c r="D111">
        <v>3358.0909999999999</v>
      </c>
      <c r="E111" t="s">
        <v>14</v>
      </c>
    </row>
    <row r="112" spans="1:5" x14ac:dyDescent="0.25">
      <c r="A112" t="s">
        <v>94</v>
      </c>
      <c r="B112" t="s">
        <v>149</v>
      </c>
      <c r="C112">
        <v>1946396</v>
      </c>
      <c r="D112">
        <v>1946.396</v>
      </c>
      <c r="E112" t="s">
        <v>14</v>
      </c>
    </row>
    <row r="113" spans="1:5" x14ac:dyDescent="0.25">
      <c r="A113" t="s">
        <v>94</v>
      </c>
      <c r="B113" t="s">
        <v>150</v>
      </c>
      <c r="C113">
        <v>2903034</v>
      </c>
      <c r="D113">
        <v>2903.0340000000001</v>
      </c>
      <c r="E113" t="s">
        <v>14</v>
      </c>
    </row>
    <row r="114" spans="1:5" x14ac:dyDescent="0.25">
      <c r="A114" t="s">
        <v>94</v>
      </c>
      <c r="B114" t="s">
        <v>151</v>
      </c>
      <c r="C114">
        <v>1387613</v>
      </c>
      <c r="D114">
        <v>1387.6130000000001</v>
      </c>
      <c r="E114" t="s">
        <v>14</v>
      </c>
    </row>
    <row r="115" spans="1:5" x14ac:dyDescent="0.25">
      <c r="A115" t="s">
        <v>94</v>
      </c>
      <c r="B115" t="s">
        <v>152</v>
      </c>
      <c r="C115">
        <v>3574614</v>
      </c>
      <c r="D115">
        <v>3574.614</v>
      </c>
      <c r="E115" t="s">
        <v>14</v>
      </c>
    </row>
    <row r="116" spans="1:5" x14ac:dyDescent="0.25">
      <c r="A116" t="s">
        <v>94</v>
      </c>
      <c r="B116" t="s">
        <v>153</v>
      </c>
      <c r="C116">
        <v>2060994</v>
      </c>
      <c r="D116">
        <v>2060.9940000000001</v>
      </c>
      <c r="E116" t="s">
        <v>14</v>
      </c>
    </row>
    <row r="117" spans="1:5" x14ac:dyDescent="0.25">
      <c r="A117" t="s">
        <v>94</v>
      </c>
      <c r="B117" t="s">
        <v>154</v>
      </c>
      <c r="C117">
        <v>187786</v>
      </c>
      <c r="D117">
        <v>187.786</v>
      </c>
      <c r="E117" t="s">
        <v>14</v>
      </c>
    </row>
    <row r="118" spans="1:5" x14ac:dyDescent="0.25">
      <c r="A118" t="s">
        <v>94</v>
      </c>
      <c r="B118" t="s">
        <v>155</v>
      </c>
      <c r="C118">
        <v>1851844</v>
      </c>
      <c r="D118">
        <v>1851.8440000000001</v>
      </c>
      <c r="E118" t="s">
        <v>14</v>
      </c>
    </row>
    <row r="119" spans="1:5" x14ac:dyDescent="0.25">
      <c r="A119" t="s">
        <v>95</v>
      </c>
      <c r="B119" t="s">
        <v>71</v>
      </c>
      <c r="C119">
        <v>1038627</v>
      </c>
      <c r="D119">
        <v>1038.627</v>
      </c>
      <c r="E119" t="s">
        <v>14</v>
      </c>
    </row>
    <row r="120" spans="1:5" x14ac:dyDescent="0.25">
      <c r="A120" t="s">
        <v>95</v>
      </c>
      <c r="B120" t="s">
        <v>156</v>
      </c>
      <c r="C120">
        <v>3359500</v>
      </c>
      <c r="D120">
        <v>3359.5</v>
      </c>
      <c r="E120" t="s">
        <v>14</v>
      </c>
    </row>
    <row r="121" spans="1:5" x14ac:dyDescent="0.25">
      <c r="A121" t="s">
        <v>95</v>
      </c>
      <c r="B121" t="s">
        <v>149</v>
      </c>
      <c r="C121">
        <v>1947806</v>
      </c>
      <c r="D121">
        <v>1947.806</v>
      </c>
      <c r="E121" t="s">
        <v>14</v>
      </c>
    </row>
    <row r="122" spans="1:5" x14ac:dyDescent="0.25">
      <c r="A122" t="s">
        <v>95</v>
      </c>
      <c r="B122" t="s">
        <v>150</v>
      </c>
      <c r="C122">
        <v>2904444</v>
      </c>
      <c r="D122">
        <v>2904.444</v>
      </c>
      <c r="E122" t="s">
        <v>14</v>
      </c>
    </row>
    <row r="123" spans="1:5" x14ac:dyDescent="0.25">
      <c r="A123" t="s">
        <v>95</v>
      </c>
      <c r="B123" t="s">
        <v>151</v>
      </c>
      <c r="C123">
        <v>1443867</v>
      </c>
      <c r="D123">
        <v>1443.867</v>
      </c>
      <c r="E123" t="s">
        <v>14</v>
      </c>
    </row>
    <row r="124" spans="1:5" x14ac:dyDescent="0.25">
      <c r="A124" t="s">
        <v>95</v>
      </c>
      <c r="B124" t="s">
        <v>152</v>
      </c>
      <c r="C124">
        <v>3576024</v>
      </c>
      <c r="D124">
        <v>3576.0239999999999</v>
      </c>
      <c r="E124" t="s">
        <v>14</v>
      </c>
    </row>
    <row r="125" spans="1:5" x14ac:dyDescent="0.25">
      <c r="A125" t="s">
        <v>95</v>
      </c>
      <c r="B125" t="s">
        <v>153</v>
      </c>
      <c r="C125">
        <v>2062404</v>
      </c>
      <c r="D125">
        <v>2062.404</v>
      </c>
      <c r="E125" t="s">
        <v>14</v>
      </c>
    </row>
    <row r="126" spans="1:5" x14ac:dyDescent="0.25">
      <c r="A126" t="s">
        <v>95</v>
      </c>
      <c r="B126" t="s">
        <v>154</v>
      </c>
      <c r="C126">
        <v>189196</v>
      </c>
      <c r="D126">
        <v>189.196</v>
      </c>
      <c r="E126" t="s">
        <v>14</v>
      </c>
    </row>
    <row r="127" spans="1:5" x14ac:dyDescent="0.25">
      <c r="A127" t="s">
        <v>95</v>
      </c>
      <c r="B127" t="s">
        <v>155</v>
      </c>
      <c r="C127">
        <v>1853253</v>
      </c>
      <c r="D127">
        <v>1853.2529999999999</v>
      </c>
      <c r="E127" t="s">
        <v>14</v>
      </c>
    </row>
    <row r="128" spans="1:5" x14ac:dyDescent="0.25">
      <c r="A128" t="s">
        <v>96</v>
      </c>
      <c r="B128" t="s">
        <v>71</v>
      </c>
      <c r="C128">
        <v>1011260</v>
      </c>
      <c r="D128">
        <v>1011.26</v>
      </c>
      <c r="E128" t="s">
        <v>14</v>
      </c>
    </row>
    <row r="129" spans="1:5" x14ac:dyDescent="0.25">
      <c r="A129" t="s">
        <v>96</v>
      </c>
      <c r="B129" t="s">
        <v>156</v>
      </c>
      <c r="C129">
        <v>3326586</v>
      </c>
      <c r="D129">
        <v>3326.5859999999998</v>
      </c>
      <c r="E129" t="s">
        <v>14</v>
      </c>
    </row>
    <row r="130" spans="1:5" x14ac:dyDescent="0.25">
      <c r="A130" t="s">
        <v>96</v>
      </c>
      <c r="B130" t="s">
        <v>149</v>
      </c>
      <c r="C130">
        <v>1914891</v>
      </c>
      <c r="D130">
        <v>1914.8910000000001</v>
      </c>
      <c r="E130" t="s">
        <v>14</v>
      </c>
    </row>
    <row r="131" spans="1:5" x14ac:dyDescent="0.25">
      <c r="A131" t="s">
        <v>96</v>
      </c>
      <c r="B131" t="s">
        <v>150</v>
      </c>
      <c r="C131">
        <v>2871530</v>
      </c>
      <c r="D131">
        <v>2871.53</v>
      </c>
      <c r="E131" t="s">
        <v>14</v>
      </c>
    </row>
    <row r="132" spans="1:5" x14ac:dyDescent="0.25">
      <c r="A132" t="s">
        <v>96</v>
      </c>
      <c r="B132" t="s">
        <v>151</v>
      </c>
      <c r="C132">
        <v>1416500</v>
      </c>
      <c r="D132">
        <v>1416.5</v>
      </c>
      <c r="E132" t="s">
        <v>14</v>
      </c>
    </row>
    <row r="133" spans="1:5" x14ac:dyDescent="0.25">
      <c r="A133" t="s">
        <v>96</v>
      </c>
      <c r="B133" t="s">
        <v>152</v>
      </c>
      <c r="C133">
        <v>3543109</v>
      </c>
      <c r="D133">
        <v>3543.1089999999999</v>
      </c>
      <c r="E133" t="s">
        <v>14</v>
      </c>
    </row>
    <row r="134" spans="1:5" x14ac:dyDescent="0.25">
      <c r="A134" t="s">
        <v>96</v>
      </c>
      <c r="B134" t="s">
        <v>153</v>
      </c>
      <c r="C134">
        <v>2029489</v>
      </c>
      <c r="D134">
        <v>2029.489</v>
      </c>
      <c r="E134" t="s">
        <v>14</v>
      </c>
    </row>
    <row r="135" spans="1:5" x14ac:dyDescent="0.25">
      <c r="A135" t="s">
        <v>96</v>
      </c>
      <c r="B135" t="s">
        <v>154</v>
      </c>
      <c r="C135">
        <v>156281</v>
      </c>
      <c r="D135">
        <v>156.28100000000001</v>
      </c>
      <c r="E135" t="s">
        <v>14</v>
      </c>
    </row>
    <row r="136" spans="1:5" x14ac:dyDescent="0.25">
      <c r="A136" t="s">
        <v>96</v>
      </c>
      <c r="B136" t="s">
        <v>155</v>
      </c>
      <c r="C136">
        <v>1820339</v>
      </c>
      <c r="D136">
        <v>1820.3389999999999</v>
      </c>
      <c r="E136" t="s">
        <v>14</v>
      </c>
    </row>
    <row r="137" spans="1:5" x14ac:dyDescent="0.25">
      <c r="A137" t="s">
        <v>76</v>
      </c>
      <c r="B137" t="s">
        <v>71</v>
      </c>
      <c r="C137">
        <v>1778497</v>
      </c>
      <c r="D137">
        <v>1778.4970000000001</v>
      </c>
      <c r="E137" t="s">
        <v>5</v>
      </c>
    </row>
    <row r="138" spans="1:5" x14ac:dyDescent="0.25">
      <c r="A138" t="s">
        <v>76</v>
      </c>
      <c r="B138" t="s">
        <v>156</v>
      </c>
      <c r="C138">
        <v>3197171</v>
      </c>
      <c r="D138">
        <v>3197.1709999999998</v>
      </c>
      <c r="E138" t="s">
        <v>5</v>
      </c>
    </row>
    <row r="139" spans="1:5" x14ac:dyDescent="0.25">
      <c r="A139" t="s">
        <v>76</v>
      </c>
      <c r="B139" t="s">
        <v>149</v>
      </c>
      <c r="C139">
        <v>829049</v>
      </c>
      <c r="D139">
        <v>829.04899999999998</v>
      </c>
      <c r="E139" t="s">
        <v>5</v>
      </c>
    </row>
    <row r="140" spans="1:5" x14ac:dyDescent="0.25">
      <c r="A140" t="s">
        <v>76</v>
      </c>
      <c r="B140" t="s">
        <v>150</v>
      </c>
      <c r="C140">
        <v>1769717</v>
      </c>
      <c r="D140">
        <v>1769.7170000000001</v>
      </c>
      <c r="E140" t="s">
        <v>5</v>
      </c>
    </row>
    <row r="141" spans="1:5" x14ac:dyDescent="0.25">
      <c r="A141" t="s">
        <v>76</v>
      </c>
      <c r="B141" t="s">
        <v>151</v>
      </c>
      <c r="C141">
        <v>2401455</v>
      </c>
      <c r="D141">
        <v>2401.4549999999999</v>
      </c>
      <c r="E141" t="s">
        <v>5</v>
      </c>
    </row>
    <row r="142" spans="1:5" x14ac:dyDescent="0.25">
      <c r="A142" t="s">
        <v>76</v>
      </c>
      <c r="B142" t="s">
        <v>152</v>
      </c>
      <c r="C142">
        <v>2760248</v>
      </c>
      <c r="D142">
        <v>2760.248</v>
      </c>
      <c r="E142" t="s">
        <v>5</v>
      </c>
    </row>
    <row r="143" spans="1:5" x14ac:dyDescent="0.25">
      <c r="A143" t="s">
        <v>76</v>
      </c>
      <c r="B143" t="s">
        <v>153</v>
      </c>
      <c r="C143">
        <v>927676</v>
      </c>
      <c r="D143">
        <v>927.67600000000004</v>
      </c>
      <c r="E143" t="s">
        <v>5</v>
      </c>
    </row>
    <row r="144" spans="1:5" x14ac:dyDescent="0.25">
      <c r="A144" t="s">
        <v>76</v>
      </c>
      <c r="B144" t="s">
        <v>154</v>
      </c>
      <c r="C144">
        <v>953779</v>
      </c>
      <c r="D144">
        <v>953.779</v>
      </c>
      <c r="E144" t="s">
        <v>5</v>
      </c>
    </row>
    <row r="145" spans="1:5" x14ac:dyDescent="0.25">
      <c r="A145" t="s">
        <v>76</v>
      </c>
      <c r="B145" t="s">
        <v>155</v>
      </c>
      <c r="C145">
        <v>1419910</v>
      </c>
      <c r="D145">
        <v>1419.91</v>
      </c>
      <c r="E145" t="s">
        <v>5</v>
      </c>
    </row>
    <row r="146" spans="1:5" x14ac:dyDescent="0.25">
      <c r="A146" t="s">
        <v>77</v>
      </c>
      <c r="B146" t="s">
        <v>71</v>
      </c>
      <c r="C146">
        <v>1780487</v>
      </c>
      <c r="D146">
        <v>1780.4870000000001</v>
      </c>
      <c r="E146" t="s">
        <v>5</v>
      </c>
    </row>
    <row r="147" spans="1:5" x14ac:dyDescent="0.25">
      <c r="A147" t="s">
        <v>77</v>
      </c>
      <c r="B147" t="s">
        <v>156</v>
      </c>
      <c r="C147">
        <v>3199161</v>
      </c>
      <c r="D147">
        <v>3199.1610000000001</v>
      </c>
      <c r="E147" t="s">
        <v>5</v>
      </c>
    </row>
    <row r="148" spans="1:5" x14ac:dyDescent="0.25">
      <c r="A148" t="s">
        <v>77</v>
      </c>
      <c r="B148" t="s">
        <v>149</v>
      </c>
      <c r="C148">
        <v>822509</v>
      </c>
      <c r="D148">
        <v>822.50900000000001</v>
      </c>
      <c r="E148" t="s">
        <v>5</v>
      </c>
    </row>
    <row r="149" spans="1:5" x14ac:dyDescent="0.25">
      <c r="A149" t="s">
        <v>77</v>
      </c>
      <c r="B149" t="s">
        <v>150</v>
      </c>
      <c r="C149">
        <v>1771707</v>
      </c>
      <c r="D149">
        <v>1771.7070000000001</v>
      </c>
      <c r="E149" t="s">
        <v>5</v>
      </c>
    </row>
    <row r="150" spans="1:5" x14ac:dyDescent="0.25">
      <c r="A150" t="s">
        <v>77</v>
      </c>
      <c r="B150" t="s">
        <v>151</v>
      </c>
      <c r="C150">
        <v>2403446</v>
      </c>
      <c r="D150">
        <v>2403.4459999999999</v>
      </c>
      <c r="E150" t="s">
        <v>5</v>
      </c>
    </row>
    <row r="151" spans="1:5" x14ac:dyDescent="0.25">
      <c r="A151" t="s">
        <v>77</v>
      </c>
      <c r="B151" t="s">
        <v>152</v>
      </c>
      <c r="C151">
        <v>2753708</v>
      </c>
      <c r="D151">
        <v>2753.7080000000001</v>
      </c>
      <c r="E151" t="s">
        <v>5</v>
      </c>
    </row>
    <row r="152" spans="1:5" x14ac:dyDescent="0.25">
      <c r="A152" t="s">
        <v>77</v>
      </c>
      <c r="B152" t="s">
        <v>153</v>
      </c>
      <c r="C152">
        <v>929667</v>
      </c>
      <c r="D152">
        <v>929.66700000000003</v>
      </c>
      <c r="E152" t="s">
        <v>5</v>
      </c>
    </row>
    <row r="153" spans="1:5" x14ac:dyDescent="0.25">
      <c r="A153" t="s">
        <v>77</v>
      </c>
      <c r="B153" t="s">
        <v>154</v>
      </c>
      <c r="C153">
        <v>955769</v>
      </c>
      <c r="D153">
        <v>955.76900000000001</v>
      </c>
      <c r="E153" t="s">
        <v>5</v>
      </c>
    </row>
    <row r="154" spans="1:5" x14ac:dyDescent="0.25">
      <c r="A154" t="s">
        <v>77</v>
      </c>
      <c r="B154" t="s">
        <v>155</v>
      </c>
      <c r="C154">
        <v>1421901</v>
      </c>
      <c r="D154">
        <v>1421.9010000000001</v>
      </c>
      <c r="E154" t="s">
        <v>5</v>
      </c>
    </row>
    <row r="155" spans="1:5" x14ac:dyDescent="0.25">
      <c r="A155" t="s">
        <v>78</v>
      </c>
      <c r="B155" t="s">
        <v>71</v>
      </c>
      <c r="C155">
        <v>1786030</v>
      </c>
      <c r="D155">
        <v>1786.03</v>
      </c>
      <c r="E155" t="s">
        <v>5</v>
      </c>
    </row>
    <row r="156" spans="1:5" x14ac:dyDescent="0.25">
      <c r="A156" t="s">
        <v>78</v>
      </c>
      <c r="B156" t="s">
        <v>156</v>
      </c>
      <c r="C156">
        <v>3180952</v>
      </c>
      <c r="D156">
        <v>3180.9520000000002</v>
      </c>
      <c r="E156" t="s">
        <v>5</v>
      </c>
    </row>
    <row r="157" spans="1:5" x14ac:dyDescent="0.25">
      <c r="A157" t="s">
        <v>78</v>
      </c>
      <c r="B157" t="s">
        <v>149</v>
      </c>
      <c r="C157">
        <v>830274</v>
      </c>
      <c r="D157">
        <v>830.274</v>
      </c>
      <c r="E157" t="s">
        <v>5</v>
      </c>
    </row>
    <row r="158" spans="1:5" x14ac:dyDescent="0.25">
      <c r="A158" t="s">
        <v>78</v>
      </c>
      <c r="B158" t="s">
        <v>150</v>
      </c>
      <c r="C158">
        <v>1826377</v>
      </c>
      <c r="D158">
        <v>1826.377</v>
      </c>
      <c r="E158" t="s">
        <v>5</v>
      </c>
    </row>
    <row r="159" spans="1:5" x14ac:dyDescent="0.25">
      <c r="A159" t="s">
        <v>78</v>
      </c>
      <c r="B159" t="s">
        <v>151</v>
      </c>
      <c r="C159">
        <v>2408988</v>
      </c>
      <c r="D159">
        <v>2408.9879999999998</v>
      </c>
      <c r="E159" t="s">
        <v>5</v>
      </c>
    </row>
    <row r="160" spans="1:5" x14ac:dyDescent="0.25">
      <c r="A160" t="s">
        <v>78</v>
      </c>
      <c r="B160" t="s">
        <v>152</v>
      </c>
      <c r="C160">
        <v>2761472</v>
      </c>
      <c r="D160">
        <v>2761.4720000000002</v>
      </c>
      <c r="E160" t="s">
        <v>5</v>
      </c>
    </row>
    <row r="161" spans="1:5" x14ac:dyDescent="0.25">
      <c r="A161" t="s">
        <v>78</v>
      </c>
      <c r="B161" t="s">
        <v>153</v>
      </c>
      <c r="C161">
        <v>984337</v>
      </c>
      <c r="D161">
        <v>984.33699999999999</v>
      </c>
      <c r="E161" t="s">
        <v>5</v>
      </c>
    </row>
    <row r="162" spans="1:5" x14ac:dyDescent="0.25">
      <c r="A162" t="s">
        <v>78</v>
      </c>
      <c r="B162" t="s">
        <v>154</v>
      </c>
      <c r="C162">
        <v>961312</v>
      </c>
      <c r="D162">
        <v>961.31200000000001</v>
      </c>
      <c r="E162" t="s">
        <v>5</v>
      </c>
    </row>
    <row r="163" spans="1:5" x14ac:dyDescent="0.25">
      <c r="A163" t="s">
        <v>78</v>
      </c>
      <c r="B163" t="s">
        <v>155</v>
      </c>
      <c r="C163">
        <v>1403691</v>
      </c>
      <c r="D163">
        <v>1403.691</v>
      </c>
      <c r="E163" t="s">
        <v>5</v>
      </c>
    </row>
    <row r="164" spans="1:5" x14ac:dyDescent="0.25">
      <c r="A164" t="s">
        <v>79</v>
      </c>
      <c r="B164" t="s">
        <v>71</v>
      </c>
      <c r="C164">
        <v>1825565</v>
      </c>
      <c r="D164">
        <v>1825.5650000000001</v>
      </c>
      <c r="E164" t="s">
        <v>5</v>
      </c>
    </row>
    <row r="165" spans="1:5" x14ac:dyDescent="0.25">
      <c r="A165" t="s">
        <v>79</v>
      </c>
      <c r="B165" t="s">
        <v>156</v>
      </c>
      <c r="C165">
        <v>3190553</v>
      </c>
      <c r="D165">
        <v>3190.5529999999999</v>
      </c>
      <c r="E165" t="s">
        <v>5</v>
      </c>
    </row>
    <row r="166" spans="1:5" x14ac:dyDescent="0.25">
      <c r="A166" t="s">
        <v>79</v>
      </c>
      <c r="B166" t="s">
        <v>149</v>
      </c>
      <c r="C166">
        <v>756842</v>
      </c>
      <c r="D166">
        <v>756.84199999999998</v>
      </c>
      <c r="E166" t="s">
        <v>5</v>
      </c>
    </row>
    <row r="167" spans="1:5" x14ac:dyDescent="0.25">
      <c r="A167" t="s">
        <v>79</v>
      </c>
      <c r="B167" t="s">
        <v>150</v>
      </c>
      <c r="C167">
        <v>1944673</v>
      </c>
      <c r="D167">
        <v>1944.673</v>
      </c>
      <c r="E167" t="s">
        <v>5</v>
      </c>
    </row>
    <row r="168" spans="1:5" x14ac:dyDescent="0.25">
      <c r="A168" t="s">
        <v>79</v>
      </c>
      <c r="B168" t="s">
        <v>151</v>
      </c>
      <c r="C168">
        <v>2448523</v>
      </c>
      <c r="D168">
        <v>2448.5230000000001</v>
      </c>
      <c r="E168" t="s">
        <v>5</v>
      </c>
    </row>
    <row r="169" spans="1:5" x14ac:dyDescent="0.25">
      <c r="A169" t="s">
        <v>79</v>
      </c>
      <c r="B169" t="s">
        <v>152</v>
      </c>
      <c r="C169">
        <v>2688041</v>
      </c>
      <c r="D169">
        <v>2688.0410000000002</v>
      </c>
      <c r="E169" t="s">
        <v>5</v>
      </c>
    </row>
    <row r="170" spans="1:5" x14ac:dyDescent="0.25">
      <c r="A170" t="s">
        <v>79</v>
      </c>
      <c r="B170" t="s">
        <v>153</v>
      </c>
      <c r="C170">
        <v>1102632</v>
      </c>
      <c r="D170">
        <v>1102.6320000000001</v>
      </c>
      <c r="E170" t="s">
        <v>5</v>
      </c>
    </row>
    <row r="171" spans="1:5" x14ac:dyDescent="0.25">
      <c r="A171" t="s">
        <v>79</v>
      </c>
      <c r="B171" t="s">
        <v>154</v>
      </c>
      <c r="C171">
        <v>1000847</v>
      </c>
      <c r="D171">
        <v>1000.847</v>
      </c>
      <c r="E171" t="s">
        <v>5</v>
      </c>
    </row>
    <row r="172" spans="1:5" x14ac:dyDescent="0.25">
      <c r="A172" t="s">
        <v>79</v>
      </c>
      <c r="B172" t="s">
        <v>155</v>
      </c>
      <c r="C172">
        <v>1413293</v>
      </c>
      <c r="D172">
        <v>1413.2929999999999</v>
      </c>
      <c r="E172" t="s">
        <v>5</v>
      </c>
    </row>
    <row r="173" spans="1:5" x14ac:dyDescent="0.25">
      <c r="A173" t="s">
        <v>80</v>
      </c>
      <c r="B173" t="s">
        <v>71</v>
      </c>
      <c r="C173">
        <v>1796135</v>
      </c>
      <c r="D173">
        <v>1796.135</v>
      </c>
      <c r="E173" t="s">
        <v>5</v>
      </c>
    </row>
    <row r="174" spans="1:5" x14ac:dyDescent="0.25">
      <c r="A174" t="s">
        <v>80</v>
      </c>
      <c r="B174" t="s">
        <v>156</v>
      </c>
      <c r="C174">
        <v>3053109</v>
      </c>
      <c r="D174">
        <v>3053.1089999999999</v>
      </c>
      <c r="E174" t="s">
        <v>5</v>
      </c>
    </row>
    <row r="175" spans="1:5" x14ac:dyDescent="0.25">
      <c r="A175" t="s">
        <v>80</v>
      </c>
      <c r="B175" t="s">
        <v>149</v>
      </c>
      <c r="C175">
        <v>851317</v>
      </c>
      <c r="D175">
        <v>851.31700000000001</v>
      </c>
      <c r="E175" t="s">
        <v>5</v>
      </c>
    </row>
    <row r="176" spans="1:5" x14ac:dyDescent="0.25">
      <c r="A176" t="s">
        <v>80</v>
      </c>
      <c r="B176" t="s">
        <v>150</v>
      </c>
      <c r="C176">
        <v>1958848</v>
      </c>
      <c r="D176">
        <v>1958.848</v>
      </c>
      <c r="E176" t="s">
        <v>5</v>
      </c>
    </row>
    <row r="177" spans="1:5" x14ac:dyDescent="0.25">
      <c r="A177" t="s">
        <v>80</v>
      </c>
      <c r="B177" t="s">
        <v>151</v>
      </c>
      <c r="C177">
        <v>2419093</v>
      </c>
      <c r="D177">
        <v>2419.0929999999998</v>
      </c>
      <c r="E177" t="s">
        <v>5</v>
      </c>
    </row>
    <row r="178" spans="1:5" x14ac:dyDescent="0.25">
      <c r="A178" t="s">
        <v>80</v>
      </c>
      <c r="B178" t="s">
        <v>152</v>
      </c>
      <c r="C178">
        <v>2719909</v>
      </c>
      <c r="D178">
        <v>2719.9090000000001</v>
      </c>
      <c r="E178" t="s">
        <v>5</v>
      </c>
    </row>
    <row r="179" spans="1:5" x14ac:dyDescent="0.25">
      <c r="A179" t="s">
        <v>80</v>
      </c>
      <c r="B179" t="s">
        <v>153</v>
      </c>
      <c r="C179">
        <v>1116808</v>
      </c>
      <c r="D179">
        <v>1116.808</v>
      </c>
      <c r="E179" t="s">
        <v>5</v>
      </c>
    </row>
    <row r="180" spans="1:5" x14ac:dyDescent="0.25">
      <c r="A180" t="s">
        <v>80</v>
      </c>
      <c r="B180" t="s">
        <v>154</v>
      </c>
      <c r="C180">
        <v>971417</v>
      </c>
      <c r="D180">
        <v>971.41700000000003</v>
      </c>
      <c r="E180" t="s">
        <v>5</v>
      </c>
    </row>
    <row r="181" spans="1:5" x14ac:dyDescent="0.25">
      <c r="A181" t="s">
        <v>80</v>
      </c>
      <c r="B181" t="s">
        <v>155</v>
      </c>
      <c r="C181">
        <v>1275849</v>
      </c>
      <c r="D181">
        <v>1275.8489999999999</v>
      </c>
      <c r="E181" t="s">
        <v>5</v>
      </c>
    </row>
    <row r="182" spans="1:5" x14ac:dyDescent="0.25">
      <c r="A182" t="s">
        <v>81</v>
      </c>
      <c r="B182" t="s">
        <v>71</v>
      </c>
      <c r="C182">
        <v>1892358</v>
      </c>
      <c r="D182">
        <v>1892.3579999999999</v>
      </c>
      <c r="E182" t="s">
        <v>5</v>
      </c>
    </row>
    <row r="183" spans="1:5" x14ac:dyDescent="0.25">
      <c r="A183" t="s">
        <v>81</v>
      </c>
      <c r="B183" t="s">
        <v>156</v>
      </c>
      <c r="C183">
        <v>3120598</v>
      </c>
      <c r="D183">
        <v>3120.598</v>
      </c>
      <c r="E183" t="s">
        <v>5</v>
      </c>
    </row>
    <row r="184" spans="1:5" x14ac:dyDescent="0.25">
      <c r="A184" t="s">
        <v>81</v>
      </c>
      <c r="B184" t="s">
        <v>149</v>
      </c>
      <c r="C184">
        <v>807574</v>
      </c>
      <c r="D184">
        <v>807.57399999999996</v>
      </c>
      <c r="E184" t="s">
        <v>5</v>
      </c>
    </row>
    <row r="185" spans="1:5" x14ac:dyDescent="0.25">
      <c r="A185" t="s">
        <v>81</v>
      </c>
      <c r="B185" t="s">
        <v>150</v>
      </c>
      <c r="C185">
        <v>2057062</v>
      </c>
      <c r="D185">
        <v>2057.0619999999999</v>
      </c>
      <c r="E185" t="s">
        <v>5</v>
      </c>
    </row>
    <row r="186" spans="1:5" x14ac:dyDescent="0.25">
      <c r="A186" t="s">
        <v>81</v>
      </c>
      <c r="B186" t="s">
        <v>151</v>
      </c>
      <c r="C186">
        <v>2454274</v>
      </c>
      <c r="D186">
        <v>2454.2739999999999</v>
      </c>
      <c r="E186" t="s">
        <v>5</v>
      </c>
    </row>
    <row r="187" spans="1:5" x14ac:dyDescent="0.25">
      <c r="A187" t="s">
        <v>81</v>
      </c>
      <c r="B187" t="s">
        <v>152</v>
      </c>
      <c r="C187">
        <v>2787398</v>
      </c>
      <c r="D187">
        <v>2787.3980000000001</v>
      </c>
      <c r="E187" t="s">
        <v>5</v>
      </c>
    </row>
    <row r="188" spans="1:5" x14ac:dyDescent="0.25">
      <c r="A188" t="s">
        <v>81</v>
      </c>
      <c r="B188" t="s">
        <v>153</v>
      </c>
      <c r="C188">
        <v>1215022</v>
      </c>
      <c r="D188">
        <v>1215.0219999999999</v>
      </c>
      <c r="E188" t="s">
        <v>5</v>
      </c>
    </row>
    <row r="189" spans="1:5" x14ac:dyDescent="0.25">
      <c r="A189" t="s">
        <v>81</v>
      </c>
      <c r="B189" t="s">
        <v>154</v>
      </c>
      <c r="C189">
        <v>1006598</v>
      </c>
      <c r="D189">
        <v>1006.598</v>
      </c>
      <c r="E189" t="s">
        <v>5</v>
      </c>
    </row>
    <row r="190" spans="1:5" x14ac:dyDescent="0.25">
      <c r="A190" t="s">
        <v>81</v>
      </c>
      <c r="B190" t="s">
        <v>155</v>
      </c>
      <c r="C190">
        <v>1343338</v>
      </c>
      <c r="D190">
        <v>1343.338</v>
      </c>
      <c r="E190" t="s">
        <v>5</v>
      </c>
    </row>
    <row r="191" spans="1:5" x14ac:dyDescent="0.25">
      <c r="A191" t="s">
        <v>97</v>
      </c>
      <c r="B191" t="s">
        <v>71</v>
      </c>
      <c r="C191">
        <v>688393</v>
      </c>
      <c r="D191">
        <v>688.39300000000003</v>
      </c>
      <c r="E191" t="s">
        <v>17</v>
      </c>
    </row>
    <row r="192" spans="1:5" x14ac:dyDescent="0.25">
      <c r="A192" t="s">
        <v>97</v>
      </c>
      <c r="B192" t="s">
        <v>156</v>
      </c>
      <c r="C192">
        <v>2457931</v>
      </c>
      <c r="D192">
        <v>2457.931</v>
      </c>
      <c r="E192" t="s">
        <v>17</v>
      </c>
    </row>
    <row r="193" spans="1:5" x14ac:dyDescent="0.25">
      <c r="A193" t="s">
        <v>97</v>
      </c>
      <c r="B193" t="s">
        <v>149</v>
      </c>
      <c r="C193">
        <v>2271172</v>
      </c>
      <c r="D193">
        <v>2271.172</v>
      </c>
      <c r="E193" t="s">
        <v>17</v>
      </c>
    </row>
    <row r="194" spans="1:5" x14ac:dyDescent="0.25">
      <c r="A194" t="s">
        <v>97</v>
      </c>
      <c r="B194" t="s">
        <v>150</v>
      </c>
      <c r="C194">
        <v>3227810</v>
      </c>
      <c r="D194">
        <v>3227.81</v>
      </c>
      <c r="E194" t="s">
        <v>17</v>
      </c>
    </row>
    <row r="195" spans="1:5" x14ac:dyDescent="0.25">
      <c r="A195" t="s">
        <v>97</v>
      </c>
      <c r="B195" t="s">
        <v>151</v>
      </c>
      <c r="C195">
        <v>1541025</v>
      </c>
      <c r="D195">
        <v>1541.0250000000001</v>
      </c>
      <c r="E195" t="s">
        <v>17</v>
      </c>
    </row>
    <row r="196" spans="1:5" x14ac:dyDescent="0.25">
      <c r="A196" t="s">
        <v>97</v>
      </c>
      <c r="B196" t="s">
        <v>152</v>
      </c>
      <c r="C196">
        <v>3005777</v>
      </c>
      <c r="D196">
        <v>3005.777</v>
      </c>
      <c r="E196" t="s">
        <v>17</v>
      </c>
    </row>
    <row r="197" spans="1:5" x14ac:dyDescent="0.25">
      <c r="A197" t="s">
        <v>97</v>
      </c>
      <c r="B197" t="s">
        <v>153</v>
      </c>
      <c r="C197">
        <v>2385770</v>
      </c>
      <c r="D197">
        <v>2385.77</v>
      </c>
      <c r="E197" t="s">
        <v>17</v>
      </c>
    </row>
    <row r="198" spans="1:5" x14ac:dyDescent="0.25">
      <c r="A198" t="s">
        <v>97</v>
      </c>
      <c r="B198" t="s">
        <v>154</v>
      </c>
      <c r="C198">
        <v>969112</v>
      </c>
      <c r="D198">
        <v>969.11199999999997</v>
      </c>
      <c r="E198" t="s">
        <v>17</v>
      </c>
    </row>
    <row r="199" spans="1:5" x14ac:dyDescent="0.25">
      <c r="A199" t="s">
        <v>97</v>
      </c>
      <c r="B199" t="s">
        <v>155</v>
      </c>
      <c r="C199">
        <v>1229568</v>
      </c>
      <c r="D199">
        <v>1229.568</v>
      </c>
      <c r="E199" t="s">
        <v>17</v>
      </c>
    </row>
    <row r="200" spans="1:5" x14ac:dyDescent="0.25">
      <c r="A200" t="s">
        <v>98</v>
      </c>
      <c r="B200" t="s">
        <v>71</v>
      </c>
      <c r="C200">
        <v>678287</v>
      </c>
      <c r="D200">
        <v>678.28700000000003</v>
      </c>
      <c r="E200" t="s">
        <v>17</v>
      </c>
    </row>
    <row r="201" spans="1:5" x14ac:dyDescent="0.25">
      <c r="A201" t="s">
        <v>98</v>
      </c>
      <c r="B201" t="s">
        <v>156</v>
      </c>
      <c r="C201">
        <v>2467255</v>
      </c>
      <c r="D201">
        <v>2467.2550000000001</v>
      </c>
      <c r="E201" t="s">
        <v>17</v>
      </c>
    </row>
    <row r="202" spans="1:5" x14ac:dyDescent="0.25">
      <c r="A202" t="s">
        <v>98</v>
      </c>
      <c r="B202" t="s">
        <v>149</v>
      </c>
      <c r="C202">
        <v>2261066</v>
      </c>
      <c r="D202">
        <v>2261.0659999999998</v>
      </c>
      <c r="E202" t="s">
        <v>17</v>
      </c>
    </row>
    <row r="203" spans="1:5" x14ac:dyDescent="0.25">
      <c r="A203" t="s">
        <v>98</v>
      </c>
      <c r="B203" t="s">
        <v>150</v>
      </c>
      <c r="C203">
        <v>3217704</v>
      </c>
      <c r="D203">
        <v>3217.7040000000002</v>
      </c>
      <c r="E203" t="s">
        <v>17</v>
      </c>
    </row>
    <row r="204" spans="1:5" x14ac:dyDescent="0.25">
      <c r="A204" t="s">
        <v>98</v>
      </c>
      <c r="B204" t="s">
        <v>151</v>
      </c>
      <c r="C204">
        <v>1530919</v>
      </c>
      <c r="D204">
        <v>1530.9190000000001</v>
      </c>
      <c r="E204" t="s">
        <v>17</v>
      </c>
    </row>
    <row r="205" spans="1:5" x14ac:dyDescent="0.25">
      <c r="A205" t="s">
        <v>98</v>
      </c>
      <c r="B205" t="s">
        <v>152</v>
      </c>
      <c r="C205">
        <v>3015101</v>
      </c>
      <c r="D205">
        <v>3015.1010000000001</v>
      </c>
      <c r="E205" t="s">
        <v>17</v>
      </c>
    </row>
    <row r="206" spans="1:5" x14ac:dyDescent="0.25">
      <c r="A206" t="s">
        <v>98</v>
      </c>
      <c r="B206" t="s">
        <v>153</v>
      </c>
      <c r="C206">
        <v>2375664</v>
      </c>
      <c r="D206">
        <v>2375.6640000000002</v>
      </c>
      <c r="E206" t="s">
        <v>17</v>
      </c>
    </row>
    <row r="207" spans="1:5" x14ac:dyDescent="0.25">
      <c r="A207" t="s">
        <v>98</v>
      </c>
      <c r="B207" t="s">
        <v>154</v>
      </c>
      <c r="C207">
        <v>959006</v>
      </c>
      <c r="D207">
        <v>959.00599999999997</v>
      </c>
      <c r="E207" t="s">
        <v>17</v>
      </c>
    </row>
    <row r="208" spans="1:5" x14ac:dyDescent="0.25">
      <c r="A208" t="s">
        <v>98</v>
      </c>
      <c r="B208" t="s">
        <v>155</v>
      </c>
      <c r="C208">
        <v>1238892</v>
      </c>
      <c r="D208">
        <v>1238.8920000000001</v>
      </c>
      <c r="E208" t="s">
        <v>17</v>
      </c>
    </row>
    <row r="209" spans="1:5" x14ac:dyDescent="0.25">
      <c r="A209" t="s">
        <v>99</v>
      </c>
      <c r="B209" t="s">
        <v>71</v>
      </c>
      <c r="C209">
        <v>715932</v>
      </c>
      <c r="D209">
        <v>715.93200000000002</v>
      </c>
      <c r="E209" t="s">
        <v>17</v>
      </c>
    </row>
    <row r="210" spans="1:5" x14ac:dyDescent="0.25">
      <c r="A210" t="s">
        <v>99</v>
      </c>
      <c r="B210" t="s">
        <v>156</v>
      </c>
      <c r="C210">
        <v>2452518</v>
      </c>
      <c r="D210">
        <v>2452.518</v>
      </c>
      <c r="E210" t="s">
        <v>17</v>
      </c>
    </row>
    <row r="211" spans="1:5" x14ac:dyDescent="0.25">
      <c r="A211" t="s">
        <v>99</v>
      </c>
      <c r="B211" t="s">
        <v>149</v>
      </c>
      <c r="C211">
        <v>2298710</v>
      </c>
      <c r="D211">
        <v>2298.71</v>
      </c>
      <c r="E211" t="s">
        <v>17</v>
      </c>
    </row>
    <row r="212" spans="1:5" x14ac:dyDescent="0.25">
      <c r="A212" t="s">
        <v>99</v>
      </c>
      <c r="B212" t="s">
        <v>150</v>
      </c>
      <c r="C212">
        <v>3255349</v>
      </c>
      <c r="D212">
        <v>3255.3490000000002</v>
      </c>
      <c r="E212" t="s">
        <v>17</v>
      </c>
    </row>
    <row r="213" spans="1:5" x14ac:dyDescent="0.25">
      <c r="A213" t="s">
        <v>99</v>
      </c>
      <c r="B213" t="s">
        <v>151</v>
      </c>
      <c r="C213">
        <v>1568563</v>
      </c>
      <c r="D213">
        <v>1568.5630000000001</v>
      </c>
      <c r="E213" t="s">
        <v>17</v>
      </c>
    </row>
    <row r="214" spans="1:5" x14ac:dyDescent="0.25">
      <c r="A214" t="s">
        <v>99</v>
      </c>
      <c r="B214" t="s">
        <v>152</v>
      </c>
      <c r="C214">
        <v>3000364</v>
      </c>
      <c r="D214">
        <v>3000.364</v>
      </c>
      <c r="E214" t="s">
        <v>17</v>
      </c>
    </row>
    <row r="215" spans="1:5" x14ac:dyDescent="0.25">
      <c r="A215" t="s">
        <v>99</v>
      </c>
      <c r="B215" t="s">
        <v>153</v>
      </c>
      <c r="C215">
        <v>2413308</v>
      </c>
      <c r="D215">
        <v>2413.308</v>
      </c>
      <c r="E215" t="s">
        <v>17</v>
      </c>
    </row>
    <row r="216" spans="1:5" x14ac:dyDescent="0.25">
      <c r="A216" t="s">
        <v>99</v>
      </c>
      <c r="B216" t="s">
        <v>154</v>
      </c>
      <c r="C216">
        <v>996651</v>
      </c>
      <c r="D216">
        <v>996.65099999999995</v>
      </c>
      <c r="E216" t="s">
        <v>17</v>
      </c>
    </row>
    <row r="217" spans="1:5" x14ac:dyDescent="0.25">
      <c r="A217" t="s">
        <v>99</v>
      </c>
      <c r="B217" t="s">
        <v>155</v>
      </c>
      <c r="C217">
        <v>1224155</v>
      </c>
      <c r="D217">
        <v>1224.155</v>
      </c>
      <c r="E217" t="s">
        <v>17</v>
      </c>
    </row>
    <row r="218" spans="1:5" x14ac:dyDescent="0.25">
      <c r="A218" t="s">
        <v>88</v>
      </c>
      <c r="B218" t="s">
        <v>71</v>
      </c>
      <c r="C218">
        <v>905480</v>
      </c>
      <c r="D218">
        <v>905.48</v>
      </c>
      <c r="E218" t="s">
        <v>11</v>
      </c>
    </row>
    <row r="219" spans="1:5" x14ac:dyDescent="0.25">
      <c r="A219" t="s">
        <v>88</v>
      </c>
      <c r="B219" t="s">
        <v>156</v>
      </c>
      <c r="C219">
        <v>2557250</v>
      </c>
      <c r="D219">
        <v>2557.25</v>
      </c>
      <c r="E219" t="s">
        <v>11</v>
      </c>
    </row>
    <row r="220" spans="1:5" x14ac:dyDescent="0.25">
      <c r="A220" t="s">
        <v>88</v>
      </c>
      <c r="B220" t="s">
        <v>149</v>
      </c>
      <c r="C220">
        <v>1731047</v>
      </c>
      <c r="D220">
        <v>1731.047</v>
      </c>
      <c r="E220" t="s">
        <v>11</v>
      </c>
    </row>
    <row r="221" spans="1:5" x14ac:dyDescent="0.25">
      <c r="A221" t="s">
        <v>88</v>
      </c>
      <c r="B221" t="s">
        <v>150</v>
      </c>
      <c r="C221">
        <v>2687685</v>
      </c>
      <c r="D221">
        <v>2687.6849999999999</v>
      </c>
      <c r="E221" t="s">
        <v>11</v>
      </c>
    </row>
    <row r="222" spans="1:5" x14ac:dyDescent="0.25">
      <c r="A222" t="s">
        <v>88</v>
      </c>
      <c r="B222" t="s">
        <v>151</v>
      </c>
      <c r="C222">
        <v>1643087</v>
      </c>
      <c r="D222">
        <v>1643.087</v>
      </c>
      <c r="E222" t="s">
        <v>11</v>
      </c>
    </row>
    <row r="223" spans="1:5" x14ac:dyDescent="0.25">
      <c r="A223" t="s">
        <v>88</v>
      </c>
      <c r="B223" t="s">
        <v>152</v>
      </c>
      <c r="C223">
        <v>2744337</v>
      </c>
      <c r="D223">
        <v>2744.337</v>
      </c>
      <c r="E223" t="s">
        <v>11</v>
      </c>
    </row>
    <row r="224" spans="1:5" x14ac:dyDescent="0.25">
      <c r="A224" t="s">
        <v>88</v>
      </c>
      <c r="B224" t="s">
        <v>153</v>
      </c>
      <c r="C224">
        <v>1845645</v>
      </c>
      <c r="D224">
        <v>1845.645</v>
      </c>
      <c r="E224" t="s">
        <v>11</v>
      </c>
    </row>
    <row r="225" spans="1:5" x14ac:dyDescent="0.25">
      <c r="A225" t="s">
        <v>88</v>
      </c>
      <c r="B225" t="s">
        <v>154</v>
      </c>
      <c r="C225">
        <v>606159</v>
      </c>
      <c r="D225">
        <v>606.15899999999999</v>
      </c>
      <c r="E225" t="s">
        <v>11</v>
      </c>
    </row>
    <row r="226" spans="1:5" x14ac:dyDescent="0.25">
      <c r="A226" t="s">
        <v>88</v>
      </c>
      <c r="B226" t="s">
        <v>155</v>
      </c>
      <c r="C226">
        <v>1021566</v>
      </c>
      <c r="D226">
        <v>1021.566</v>
      </c>
      <c r="E226" t="s">
        <v>11</v>
      </c>
    </row>
    <row r="227" spans="1:5" x14ac:dyDescent="0.25">
      <c r="A227" t="s">
        <v>89</v>
      </c>
      <c r="B227" t="s">
        <v>71</v>
      </c>
      <c r="C227">
        <v>904910</v>
      </c>
      <c r="D227">
        <v>904.91</v>
      </c>
      <c r="E227" t="s">
        <v>11</v>
      </c>
    </row>
    <row r="228" spans="1:5" x14ac:dyDescent="0.25">
      <c r="A228" t="s">
        <v>89</v>
      </c>
      <c r="B228" t="s">
        <v>156</v>
      </c>
      <c r="C228">
        <v>2556680</v>
      </c>
      <c r="D228">
        <v>2556.6799999999998</v>
      </c>
      <c r="E228" t="s">
        <v>11</v>
      </c>
    </row>
    <row r="229" spans="1:5" x14ac:dyDescent="0.25">
      <c r="A229" t="s">
        <v>89</v>
      </c>
      <c r="B229" t="s">
        <v>149</v>
      </c>
      <c r="C229">
        <v>1730477</v>
      </c>
      <c r="D229">
        <v>1730.4770000000001</v>
      </c>
      <c r="E229" t="s">
        <v>11</v>
      </c>
    </row>
    <row r="230" spans="1:5" x14ac:dyDescent="0.25">
      <c r="A230" t="s">
        <v>89</v>
      </c>
      <c r="B230" t="s">
        <v>150</v>
      </c>
      <c r="C230">
        <v>2687115</v>
      </c>
      <c r="D230">
        <v>2687.1149999999998</v>
      </c>
      <c r="E230" t="s">
        <v>11</v>
      </c>
    </row>
    <row r="231" spans="1:5" x14ac:dyDescent="0.25">
      <c r="A231" t="s">
        <v>89</v>
      </c>
      <c r="B231" t="s">
        <v>151</v>
      </c>
      <c r="C231">
        <v>1642518</v>
      </c>
      <c r="D231">
        <v>1642.518</v>
      </c>
      <c r="E231" t="s">
        <v>11</v>
      </c>
    </row>
    <row r="232" spans="1:5" x14ac:dyDescent="0.25">
      <c r="A232" t="s">
        <v>89</v>
      </c>
      <c r="B232" t="s">
        <v>152</v>
      </c>
      <c r="C232">
        <v>2743767</v>
      </c>
      <c r="D232">
        <v>2743.7669999999998</v>
      </c>
      <c r="E232" t="s">
        <v>11</v>
      </c>
    </row>
    <row r="233" spans="1:5" x14ac:dyDescent="0.25">
      <c r="A233" t="s">
        <v>89</v>
      </c>
      <c r="B233" t="s">
        <v>153</v>
      </c>
      <c r="C233">
        <v>1845075</v>
      </c>
      <c r="D233">
        <v>1845.075</v>
      </c>
      <c r="E233" t="s">
        <v>11</v>
      </c>
    </row>
    <row r="234" spans="1:5" x14ac:dyDescent="0.25">
      <c r="A234" t="s">
        <v>89</v>
      </c>
      <c r="B234" t="s">
        <v>154</v>
      </c>
      <c r="C234">
        <v>605589</v>
      </c>
      <c r="D234">
        <v>605.58900000000006</v>
      </c>
      <c r="E234" t="s">
        <v>11</v>
      </c>
    </row>
    <row r="235" spans="1:5" x14ac:dyDescent="0.25">
      <c r="A235" t="s">
        <v>89</v>
      </c>
      <c r="B235" t="s">
        <v>155</v>
      </c>
      <c r="C235">
        <v>1020996</v>
      </c>
      <c r="D235">
        <v>1020.996</v>
      </c>
      <c r="E235" t="s">
        <v>11</v>
      </c>
    </row>
    <row r="236" spans="1:5" x14ac:dyDescent="0.25">
      <c r="A236" t="s">
        <v>90</v>
      </c>
      <c r="B236" t="s">
        <v>71</v>
      </c>
      <c r="C236">
        <v>986195</v>
      </c>
      <c r="D236">
        <v>986.19500000000005</v>
      </c>
      <c r="E236" t="s">
        <v>11</v>
      </c>
    </row>
    <row r="237" spans="1:5" x14ac:dyDescent="0.25">
      <c r="A237" t="s">
        <v>90</v>
      </c>
      <c r="B237" t="s">
        <v>156</v>
      </c>
      <c r="C237">
        <v>2555212</v>
      </c>
      <c r="D237">
        <v>2555.212</v>
      </c>
      <c r="E237" t="s">
        <v>11</v>
      </c>
    </row>
    <row r="238" spans="1:5" x14ac:dyDescent="0.25">
      <c r="A238" t="s">
        <v>90</v>
      </c>
      <c r="B238" t="s">
        <v>149</v>
      </c>
      <c r="C238">
        <v>1773591</v>
      </c>
      <c r="D238">
        <v>1773.5909999999999</v>
      </c>
      <c r="E238" t="s">
        <v>11</v>
      </c>
    </row>
    <row r="239" spans="1:5" x14ac:dyDescent="0.25">
      <c r="A239" t="s">
        <v>90</v>
      </c>
      <c r="B239" t="s">
        <v>150</v>
      </c>
      <c r="C239">
        <v>2755351</v>
      </c>
      <c r="D239">
        <v>2755.3510000000001</v>
      </c>
      <c r="E239" t="s">
        <v>11</v>
      </c>
    </row>
    <row r="240" spans="1:5" x14ac:dyDescent="0.25">
      <c r="A240" t="s">
        <v>90</v>
      </c>
      <c r="B240" t="s">
        <v>151</v>
      </c>
      <c r="C240">
        <v>1738912</v>
      </c>
      <c r="D240">
        <v>1738.912</v>
      </c>
      <c r="E240" t="s">
        <v>11</v>
      </c>
    </row>
    <row r="241" spans="1:5" x14ac:dyDescent="0.25">
      <c r="A241" t="s">
        <v>90</v>
      </c>
      <c r="B241" t="s">
        <v>152</v>
      </c>
      <c r="C241">
        <v>2718714</v>
      </c>
      <c r="D241">
        <v>2718.7139999999999</v>
      </c>
      <c r="E241" t="s">
        <v>11</v>
      </c>
    </row>
    <row r="242" spans="1:5" x14ac:dyDescent="0.25">
      <c r="A242" t="s">
        <v>90</v>
      </c>
      <c r="B242" t="s">
        <v>153</v>
      </c>
      <c r="C242">
        <v>1913310</v>
      </c>
      <c r="D242">
        <v>1913.31</v>
      </c>
      <c r="E242" t="s">
        <v>11</v>
      </c>
    </row>
    <row r="243" spans="1:5" x14ac:dyDescent="0.25">
      <c r="A243" t="s">
        <v>90</v>
      </c>
      <c r="B243" t="s">
        <v>154</v>
      </c>
      <c r="C243">
        <v>694919</v>
      </c>
      <c r="D243">
        <v>694.91899999999998</v>
      </c>
      <c r="E243" t="s">
        <v>11</v>
      </c>
    </row>
    <row r="244" spans="1:5" x14ac:dyDescent="0.25">
      <c r="A244" t="s">
        <v>90</v>
      </c>
      <c r="B244" t="s">
        <v>155</v>
      </c>
      <c r="C244">
        <v>995943</v>
      </c>
      <c r="D244">
        <v>995.94299999999998</v>
      </c>
      <c r="E244" t="s">
        <v>11</v>
      </c>
    </row>
    <row r="245" spans="1:5" x14ac:dyDescent="0.25">
      <c r="A245" t="s">
        <v>82</v>
      </c>
      <c r="B245" t="s">
        <v>71</v>
      </c>
      <c r="C245">
        <v>1916301</v>
      </c>
      <c r="D245">
        <v>1916.3009999999999</v>
      </c>
      <c r="E245" t="s">
        <v>5</v>
      </c>
    </row>
    <row r="246" spans="1:5" x14ac:dyDescent="0.25">
      <c r="A246" t="s">
        <v>82</v>
      </c>
      <c r="B246" t="s">
        <v>156</v>
      </c>
      <c r="C246">
        <v>2862575</v>
      </c>
      <c r="D246">
        <v>2862.5749999999998</v>
      </c>
      <c r="E246" t="s">
        <v>5</v>
      </c>
    </row>
    <row r="247" spans="1:5" x14ac:dyDescent="0.25">
      <c r="A247" t="s">
        <v>82</v>
      </c>
      <c r="B247" t="s">
        <v>149</v>
      </c>
      <c r="C247">
        <v>647698</v>
      </c>
      <c r="D247">
        <v>647.69799999999998</v>
      </c>
      <c r="E247" t="s">
        <v>5</v>
      </c>
    </row>
    <row r="248" spans="1:5" x14ac:dyDescent="0.25">
      <c r="A248" t="s">
        <v>82</v>
      </c>
      <c r="B248" t="s">
        <v>150</v>
      </c>
      <c r="C248">
        <v>1946526</v>
      </c>
      <c r="D248">
        <v>1946.5260000000001</v>
      </c>
      <c r="E248" t="s">
        <v>5</v>
      </c>
    </row>
    <row r="249" spans="1:5" x14ac:dyDescent="0.25">
      <c r="A249" t="s">
        <v>82</v>
      </c>
      <c r="B249" t="s">
        <v>151</v>
      </c>
      <c r="C249">
        <v>2539260</v>
      </c>
      <c r="D249">
        <v>2539.2600000000002</v>
      </c>
      <c r="E249" t="s">
        <v>5</v>
      </c>
    </row>
    <row r="250" spans="1:5" x14ac:dyDescent="0.25">
      <c r="A250" t="s">
        <v>82</v>
      </c>
      <c r="B250" t="s">
        <v>152</v>
      </c>
      <c r="C250">
        <v>2578897</v>
      </c>
      <c r="D250">
        <v>2578.8969999999999</v>
      </c>
      <c r="E250" t="s">
        <v>5</v>
      </c>
    </row>
    <row r="251" spans="1:5" x14ac:dyDescent="0.25">
      <c r="A251" t="s">
        <v>82</v>
      </c>
      <c r="B251" t="s">
        <v>153</v>
      </c>
      <c r="C251">
        <v>1104486</v>
      </c>
      <c r="D251">
        <v>1104.4860000000001</v>
      </c>
      <c r="E251" t="s">
        <v>5</v>
      </c>
    </row>
    <row r="252" spans="1:5" x14ac:dyDescent="0.25">
      <c r="A252" t="s">
        <v>82</v>
      </c>
      <c r="B252" t="s">
        <v>154</v>
      </c>
      <c r="C252">
        <v>1091583</v>
      </c>
      <c r="D252">
        <v>1091.5830000000001</v>
      </c>
      <c r="E252" t="s">
        <v>5</v>
      </c>
    </row>
    <row r="253" spans="1:5" x14ac:dyDescent="0.25">
      <c r="A253" t="s">
        <v>82</v>
      </c>
      <c r="B253" t="s">
        <v>155</v>
      </c>
      <c r="C253">
        <v>1219528</v>
      </c>
      <c r="D253">
        <v>1219.528</v>
      </c>
      <c r="E253" t="s">
        <v>5</v>
      </c>
    </row>
    <row r="254" spans="1:5" x14ac:dyDescent="0.25">
      <c r="A254" t="s">
        <v>83</v>
      </c>
      <c r="B254" t="s">
        <v>71</v>
      </c>
      <c r="C254">
        <v>1887843</v>
      </c>
      <c r="D254">
        <v>1887.8430000000001</v>
      </c>
      <c r="E254" t="s">
        <v>5</v>
      </c>
    </row>
    <row r="255" spans="1:5" x14ac:dyDescent="0.25">
      <c r="A255" t="s">
        <v>83</v>
      </c>
      <c r="B255" t="s">
        <v>156</v>
      </c>
      <c r="C255">
        <v>2892291</v>
      </c>
      <c r="D255">
        <v>2892.2910000000002</v>
      </c>
      <c r="E255" t="s">
        <v>5</v>
      </c>
    </row>
    <row r="256" spans="1:5" x14ac:dyDescent="0.25">
      <c r="A256" t="s">
        <v>83</v>
      </c>
      <c r="B256" t="s">
        <v>149</v>
      </c>
      <c r="C256">
        <v>677414</v>
      </c>
      <c r="D256">
        <v>677.41399999999999</v>
      </c>
      <c r="E256" t="s">
        <v>5</v>
      </c>
    </row>
    <row r="257" spans="1:5" x14ac:dyDescent="0.25">
      <c r="A257" t="s">
        <v>83</v>
      </c>
      <c r="B257" t="s">
        <v>150</v>
      </c>
      <c r="C257">
        <v>1918528</v>
      </c>
      <c r="D257">
        <v>1918.528</v>
      </c>
      <c r="E257" t="s">
        <v>5</v>
      </c>
    </row>
    <row r="258" spans="1:5" x14ac:dyDescent="0.25">
      <c r="A258" t="s">
        <v>83</v>
      </c>
      <c r="B258" t="s">
        <v>151</v>
      </c>
      <c r="C258">
        <v>2510801</v>
      </c>
      <c r="D258">
        <v>2510.8009999999999</v>
      </c>
      <c r="E258" t="s">
        <v>5</v>
      </c>
    </row>
    <row r="259" spans="1:5" x14ac:dyDescent="0.25">
      <c r="A259" t="s">
        <v>83</v>
      </c>
      <c r="B259" t="s">
        <v>152</v>
      </c>
      <c r="C259">
        <v>2608613</v>
      </c>
      <c r="D259">
        <v>2608.6129999999998</v>
      </c>
      <c r="E259" t="s">
        <v>5</v>
      </c>
    </row>
    <row r="260" spans="1:5" x14ac:dyDescent="0.25">
      <c r="A260" t="s">
        <v>83</v>
      </c>
      <c r="B260" t="s">
        <v>153</v>
      </c>
      <c r="C260">
        <v>1076488</v>
      </c>
      <c r="D260">
        <v>1076.4880000000001</v>
      </c>
      <c r="E260" t="s">
        <v>5</v>
      </c>
    </row>
    <row r="261" spans="1:5" x14ac:dyDescent="0.25">
      <c r="A261" t="s">
        <v>83</v>
      </c>
      <c r="B261" t="s">
        <v>154</v>
      </c>
      <c r="C261">
        <v>1063125</v>
      </c>
      <c r="D261">
        <v>1063.125</v>
      </c>
      <c r="E261" t="s">
        <v>5</v>
      </c>
    </row>
    <row r="262" spans="1:5" x14ac:dyDescent="0.25">
      <c r="A262" t="s">
        <v>83</v>
      </c>
      <c r="B262" t="s">
        <v>155</v>
      </c>
      <c r="C262">
        <v>1249243</v>
      </c>
      <c r="D262">
        <v>1249.2429999999999</v>
      </c>
      <c r="E262" t="s">
        <v>5</v>
      </c>
    </row>
    <row r="263" spans="1:5" x14ac:dyDescent="0.25">
      <c r="A263" t="s">
        <v>84</v>
      </c>
      <c r="B263" t="s">
        <v>71</v>
      </c>
      <c r="C263">
        <v>1917988</v>
      </c>
      <c r="D263">
        <v>1917.9880000000001</v>
      </c>
      <c r="E263" t="s">
        <v>5</v>
      </c>
    </row>
    <row r="264" spans="1:5" x14ac:dyDescent="0.25">
      <c r="A264" t="s">
        <v>84</v>
      </c>
      <c r="B264" t="s">
        <v>156</v>
      </c>
      <c r="C264">
        <v>2862062</v>
      </c>
      <c r="D264">
        <v>2862.0619999999999</v>
      </c>
      <c r="E264" t="s">
        <v>5</v>
      </c>
    </row>
    <row r="265" spans="1:5" x14ac:dyDescent="0.25">
      <c r="A265" t="s">
        <v>84</v>
      </c>
      <c r="B265" t="s">
        <v>149</v>
      </c>
      <c r="C265">
        <v>647186</v>
      </c>
      <c r="D265">
        <v>647.18600000000004</v>
      </c>
      <c r="E265" t="s">
        <v>5</v>
      </c>
    </row>
    <row r="266" spans="1:5" x14ac:dyDescent="0.25">
      <c r="A266" t="s">
        <v>84</v>
      </c>
      <c r="B266" t="s">
        <v>150</v>
      </c>
      <c r="C266">
        <v>1948213</v>
      </c>
      <c r="D266">
        <v>1948.213</v>
      </c>
      <c r="E266" t="s">
        <v>5</v>
      </c>
    </row>
    <row r="267" spans="1:5" x14ac:dyDescent="0.25">
      <c r="A267" t="s">
        <v>84</v>
      </c>
      <c r="B267" t="s">
        <v>151</v>
      </c>
      <c r="C267">
        <v>2540946</v>
      </c>
      <c r="D267">
        <v>2540.9459999999999</v>
      </c>
      <c r="E267" t="s">
        <v>5</v>
      </c>
    </row>
    <row r="268" spans="1:5" x14ac:dyDescent="0.25">
      <c r="A268" t="s">
        <v>84</v>
      </c>
      <c r="B268" t="s">
        <v>152</v>
      </c>
      <c r="C268">
        <v>2578384</v>
      </c>
      <c r="D268">
        <v>2578.384</v>
      </c>
      <c r="E268" t="s">
        <v>5</v>
      </c>
    </row>
    <row r="269" spans="1:5" x14ac:dyDescent="0.25">
      <c r="A269" t="s">
        <v>84</v>
      </c>
      <c r="B269" t="s">
        <v>153</v>
      </c>
      <c r="C269">
        <v>1106173</v>
      </c>
      <c r="D269">
        <v>1106.173</v>
      </c>
      <c r="E269" t="s">
        <v>5</v>
      </c>
    </row>
    <row r="270" spans="1:5" x14ac:dyDescent="0.25">
      <c r="A270" t="s">
        <v>84</v>
      </c>
      <c r="B270" t="s">
        <v>154</v>
      </c>
      <c r="C270">
        <v>1093270</v>
      </c>
      <c r="D270">
        <v>1093.27</v>
      </c>
      <c r="E270" t="s">
        <v>5</v>
      </c>
    </row>
    <row r="271" spans="1:5" x14ac:dyDescent="0.25">
      <c r="A271" t="s">
        <v>84</v>
      </c>
      <c r="B271" t="s">
        <v>155</v>
      </c>
      <c r="C271">
        <v>1219015</v>
      </c>
      <c r="D271">
        <v>1219.0150000000001</v>
      </c>
      <c r="E271" t="s">
        <v>5</v>
      </c>
    </row>
    <row r="272" spans="1:5" x14ac:dyDescent="0.25">
      <c r="A272" t="s">
        <v>106</v>
      </c>
      <c r="B272" t="s">
        <v>71</v>
      </c>
      <c r="C272">
        <v>941289</v>
      </c>
      <c r="D272">
        <v>941.28899999999999</v>
      </c>
      <c r="E272" t="s">
        <v>20</v>
      </c>
    </row>
    <row r="273" spans="1:5" x14ac:dyDescent="0.25">
      <c r="A273" t="s">
        <v>106</v>
      </c>
      <c r="B273" t="s">
        <v>156</v>
      </c>
      <c r="C273">
        <v>3525619</v>
      </c>
      <c r="D273">
        <v>3525.6190000000001</v>
      </c>
      <c r="E273" t="s">
        <v>20</v>
      </c>
    </row>
    <row r="274" spans="1:5" x14ac:dyDescent="0.25">
      <c r="A274" t="s">
        <v>106</v>
      </c>
      <c r="B274" t="s">
        <v>149</v>
      </c>
      <c r="C274">
        <v>2332739</v>
      </c>
      <c r="D274">
        <v>2332.739</v>
      </c>
      <c r="E274" t="s">
        <v>20</v>
      </c>
    </row>
    <row r="275" spans="1:5" x14ac:dyDescent="0.25">
      <c r="A275" t="s">
        <v>106</v>
      </c>
      <c r="B275" t="s">
        <v>150</v>
      </c>
      <c r="C275">
        <v>3289378</v>
      </c>
      <c r="D275">
        <v>3289.3780000000002</v>
      </c>
      <c r="E275" t="s">
        <v>20</v>
      </c>
    </row>
    <row r="276" spans="1:5" x14ac:dyDescent="0.25">
      <c r="A276" t="s">
        <v>106</v>
      </c>
      <c r="B276" t="s">
        <v>151</v>
      </c>
      <c r="C276">
        <v>857329</v>
      </c>
      <c r="D276">
        <v>857.32899999999995</v>
      </c>
      <c r="E276" t="s">
        <v>20</v>
      </c>
    </row>
    <row r="277" spans="1:5" x14ac:dyDescent="0.25">
      <c r="A277" t="s">
        <v>106</v>
      </c>
      <c r="B277" t="s">
        <v>152</v>
      </c>
      <c r="C277">
        <v>3761739</v>
      </c>
      <c r="D277">
        <v>3761.739</v>
      </c>
      <c r="E277" t="s">
        <v>20</v>
      </c>
    </row>
    <row r="278" spans="1:5" x14ac:dyDescent="0.25">
      <c r="A278" t="s">
        <v>106</v>
      </c>
      <c r="B278" t="s">
        <v>153</v>
      </c>
      <c r="C278">
        <v>2447337</v>
      </c>
      <c r="D278">
        <v>2447.337</v>
      </c>
      <c r="E278" t="s">
        <v>20</v>
      </c>
    </row>
    <row r="279" spans="1:5" x14ac:dyDescent="0.25">
      <c r="A279" t="s">
        <v>106</v>
      </c>
      <c r="B279" t="s">
        <v>154</v>
      </c>
      <c r="C279">
        <v>595710</v>
      </c>
      <c r="D279">
        <v>595.71</v>
      </c>
      <c r="E279" t="s">
        <v>20</v>
      </c>
    </row>
    <row r="280" spans="1:5" x14ac:dyDescent="0.25">
      <c r="A280" t="s">
        <v>106</v>
      </c>
      <c r="B280" t="s">
        <v>155</v>
      </c>
      <c r="C280">
        <v>2038969</v>
      </c>
      <c r="D280">
        <v>2038.9690000000001</v>
      </c>
      <c r="E280" t="s">
        <v>20</v>
      </c>
    </row>
    <row r="281" spans="1:5" x14ac:dyDescent="0.25">
      <c r="A281" t="s">
        <v>107</v>
      </c>
      <c r="B281" t="s">
        <v>71</v>
      </c>
      <c r="C281">
        <v>932676</v>
      </c>
      <c r="D281">
        <v>932.67600000000004</v>
      </c>
      <c r="E281" t="s">
        <v>20</v>
      </c>
    </row>
    <row r="282" spans="1:5" x14ac:dyDescent="0.25">
      <c r="A282" t="s">
        <v>107</v>
      </c>
      <c r="B282" t="s">
        <v>156</v>
      </c>
      <c r="C282">
        <v>3517005</v>
      </c>
      <c r="D282">
        <v>3517.0050000000001</v>
      </c>
      <c r="E282" t="s">
        <v>20</v>
      </c>
    </row>
    <row r="283" spans="1:5" x14ac:dyDescent="0.25">
      <c r="A283" t="s">
        <v>107</v>
      </c>
      <c r="B283" t="s">
        <v>149</v>
      </c>
      <c r="C283">
        <v>2333356</v>
      </c>
      <c r="D283">
        <v>2333.3560000000002</v>
      </c>
      <c r="E283" t="s">
        <v>20</v>
      </c>
    </row>
    <row r="284" spans="1:5" x14ac:dyDescent="0.25">
      <c r="A284" t="s">
        <v>107</v>
      </c>
      <c r="B284" t="s">
        <v>150</v>
      </c>
      <c r="C284">
        <v>3289994</v>
      </c>
      <c r="D284">
        <v>3289.9940000000001</v>
      </c>
      <c r="E284" t="s">
        <v>20</v>
      </c>
    </row>
    <row r="285" spans="1:5" x14ac:dyDescent="0.25">
      <c r="A285" t="s">
        <v>107</v>
      </c>
      <c r="B285" t="s">
        <v>151</v>
      </c>
      <c r="C285">
        <v>862807</v>
      </c>
      <c r="D285">
        <v>862.80700000000002</v>
      </c>
      <c r="E285" t="s">
        <v>20</v>
      </c>
    </row>
    <row r="286" spans="1:5" x14ac:dyDescent="0.25">
      <c r="A286" t="s">
        <v>107</v>
      </c>
      <c r="B286" t="s">
        <v>152</v>
      </c>
      <c r="C286">
        <v>3753125</v>
      </c>
      <c r="D286">
        <v>3753.125</v>
      </c>
      <c r="E286" t="s">
        <v>20</v>
      </c>
    </row>
    <row r="287" spans="1:5" x14ac:dyDescent="0.25">
      <c r="A287" t="s">
        <v>107</v>
      </c>
      <c r="B287" t="s">
        <v>153</v>
      </c>
      <c r="C287">
        <v>2447954</v>
      </c>
      <c r="D287">
        <v>2447.9540000000002</v>
      </c>
      <c r="E287" t="s">
        <v>20</v>
      </c>
    </row>
    <row r="288" spans="1:5" x14ac:dyDescent="0.25">
      <c r="A288" t="s">
        <v>107</v>
      </c>
      <c r="B288" t="s">
        <v>154</v>
      </c>
      <c r="C288">
        <v>596327</v>
      </c>
      <c r="D288">
        <v>596.327</v>
      </c>
      <c r="E288" t="s">
        <v>20</v>
      </c>
    </row>
    <row r="289" spans="1:5" x14ac:dyDescent="0.25">
      <c r="A289" t="s">
        <v>107</v>
      </c>
      <c r="B289" t="s">
        <v>155</v>
      </c>
      <c r="C289">
        <v>2030355</v>
      </c>
      <c r="D289">
        <v>2030.355</v>
      </c>
      <c r="E289" t="s">
        <v>20</v>
      </c>
    </row>
    <row r="290" spans="1:5" x14ac:dyDescent="0.25">
      <c r="A290" t="s">
        <v>108</v>
      </c>
      <c r="B290" t="s">
        <v>71</v>
      </c>
      <c r="C290">
        <v>941636</v>
      </c>
      <c r="D290">
        <v>941.63599999999997</v>
      </c>
      <c r="E290" t="s">
        <v>20</v>
      </c>
    </row>
    <row r="291" spans="1:5" x14ac:dyDescent="0.25">
      <c r="A291" t="s">
        <v>108</v>
      </c>
      <c r="B291" t="s">
        <v>156</v>
      </c>
      <c r="C291">
        <v>3525965</v>
      </c>
      <c r="D291">
        <v>3525.9650000000001</v>
      </c>
      <c r="E291" t="s">
        <v>20</v>
      </c>
    </row>
    <row r="292" spans="1:5" x14ac:dyDescent="0.25">
      <c r="A292" t="s">
        <v>108</v>
      </c>
      <c r="B292" t="s">
        <v>149</v>
      </c>
      <c r="C292">
        <v>2320627</v>
      </c>
      <c r="D292">
        <v>2320.627</v>
      </c>
      <c r="E292" t="s">
        <v>20</v>
      </c>
    </row>
    <row r="293" spans="1:5" x14ac:dyDescent="0.25">
      <c r="A293" t="s">
        <v>108</v>
      </c>
      <c r="B293" t="s">
        <v>150</v>
      </c>
      <c r="C293">
        <v>3277265</v>
      </c>
      <c r="D293">
        <v>3277.2649999999999</v>
      </c>
      <c r="E293" t="s">
        <v>20</v>
      </c>
    </row>
    <row r="294" spans="1:5" x14ac:dyDescent="0.25">
      <c r="A294" t="s">
        <v>108</v>
      </c>
      <c r="B294" t="s">
        <v>151</v>
      </c>
      <c r="C294">
        <v>868713</v>
      </c>
      <c r="D294">
        <v>868.71299999999997</v>
      </c>
      <c r="E294" t="s">
        <v>20</v>
      </c>
    </row>
    <row r="295" spans="1:5" x14ac:dyDescent="0.25">
      <c r="A295" t="s">
        <v>108</v>
      </c>
      <c r="B295" t="s">
        <v>152</v>
      </c>
      <c r="C295">
        <v>3762085</v>
      </c>
      <c r="D295">
        <v>3762.085</v>
      </c>
      <c r="E295" t="s">
        <v>20</v>
      </c>
    </row>
    <row r="296" spans="1:5" x14ac:dyDescent="0.25">
      <c r="A296" t="s">
        <v>108</v>
      </c>
      <c r="B296" t="s">
        <v>153</v>
      </c>
      <c r="C296">
        <v>2435225</v>
      </c>
      <c r="D296">
        <v>2435.2249999999999</v>
      </c>
      <c r="E296" t="s">
        <v>20</v>
      </c>
    </row>
    <row r="297" spans="1:5" x14ac:dyDescent="0.25">
      <c r="A297" t="s">
        <v>108</v>
      </c>
      <c r="B297" t="s">
        <v>154</v>
      </c>
      <c r="C297">
        <v>583598</v>
      </c>
      <c r="D297">
        <v>583.59799999999996</v>
      </c>
      <c r="E297" t="s">
        <v>20</v>
      </c>
    </row>
    <row r="298" spans="1:5" x14ac:dyDescent="0.25">
      <c r="A298" t="s">
        <v>108</v>
      </c>
      <c r="B298" t="s">
        <v>155</v>
      </c>
      <c r="C298">
        <v>2039315</v>
      </c>
      <c r="D298">
        <v>2039.3150000000001</v>
      </c>
      <c r="E298" t="s">
        <v>20</v>
      </c>
    </row>
    <row r="299" spans="1:5" x14ac:dyDescent="0.25">
      <c r="A299" t="s">
        <v>100</v>
      </c>
      <c r="B299" t="s">
        <v>71</v>
      </c>
      <c r="C299">
        <v>593567</v>
      </c>
      <c r="D299">
        <v>593.56700000000001</v>
      </c>
      <c r="E299" t="s">
        <v>17</v>
      </c>
    </row>
    <row r="300" spans="1:5" x14ac:dyDescent="0.25">
      <c r="A300" t="s">
        <v>100</v>
      </c>
      <c r="B300" t="s">
        <v>156</v>
      </c>
      <c r="C300">
        <v>2503821</v>
      </c>
      <c r="D300">
        <v>2503.8209999999999</v>
      </c>
      <c r="E300" t="s">
        <v>17</v>
      </c>
    </row>
    <row r="301" spans="1:5" x14ac:dyDescent="0.25">
      <c r="A301" t="s">
        <v>100</v>
      </c>
      <c r="B301" t="s">
        <v>149</v>
      </c>
      <c r="C301">
        <v>2071939</v>
      </c>
      <c r="D301">
        <v>2071.9389999999999</v>
      </c>
      <c r="E301" t="s">
        <v>17</v>
      </c>
    </row>
    <row r="302" spans="1:5" x14ac:dyDescent="0.25">
      <c r="A302" t="s">
        <v>100</v>
      </c>
      <c r="B302" t="s">
        <v>150</v>
      </c>
      <c r="C302">
        <v>3028578</v>
      </c>
      <c r="D302">
        <v>3028.578</v>
      </c>
      <c r="E302" t="s">
        <v>17</v>
      </c>
    </row>
    <row r="303" spans="1:5" x14ac:dyDescent="0.25">
      <c r="A303" t="s">
        <v>100</v>
      </c>
      <c r="B303" t="s">
        <v>151</v>
      </c>
      <c r="C303">
        <v>1446199</v>
      </c>
      <c r="D303">
        <v>1446.1990000000001</v>
      </c>
      <c r="E303" t="s">
        <v>17</v>
      </c>
    </row>
    <row r="304" spans="1:5" x14ac:dyDescent="0.25">
      <c r="A304" t="s">
        <v>100</v>
      </c>
      <c r="B304" t="s">
        <v>152</v>
      </c>
      <c r="C304">
        <v>2849290</v>
      </c>
      <c r="D304">
        <v>2849.29</v>
      </c>
      <c r="E304" t="s">
        <v>17</v>
      </c>
    </row>
    <row r="305" spans="1:5" x14ac:dyDescent="0.25">
      <c r="A305" t="s">
        <v>100</v>
      </c>
      <c r="B305" t="s">
        <v>153</v>
      </c>
      <c r="C305">
        <v>2186537</v>
      </c>
      <c r="D305">
        <v>2186.5369999999998</v>
      </c>
      <c r="E305" t="s">
        <v>17</v>
      </c>
    </row>
    <row r="306" spans="1:5" x14ac:dyDescent="0.25">
      <c r="A306" t="s">
        <v>100</v>
      </c>
      <c r="B306" t="s">
        <v>154</v>
      </c>
      <c r="C306">
        <v>764800</v>
      </c>
      <c r="D306">
        <v>764.8</v>
      </c>
      <c r="E306" t="s">
        <v>17</v>
      </c>
    </row>
    <row r="307" spans="1:5" x14ac:dyDescent="0.25">
      <c r="A307" t="s">
        <v>100</v>
      </c>
      <c r="B307" t="s">
        <v>155</v>
      </c>
      <c r="C307">
        <v>1126520</v>
      </c>
      <c r="D307">
        <v>1126.52</v>
      </c>
      <c r="E307" t="s">
        <v>17</v>
      </c>
    </row>
    <row r="308" spans="1:5" x14ac:dyDescent="0.25">
      <c r="A308" t="s">
        <v>101</v>
      </c>
      <c r="B308" t="s">
        <v>71</v>
      </c>
      <c r="C308">
        <v>593153</v>
      </c>
      <c r="D308">
        <v>593.15300000000002</v>
      </c>
      <c r="E308" t="s">
        <v>17</v>
      </c>
    </row>
    <row r="309" spans="1:5" x14ac:dyDescent="0.25">
      <c r="A309" t="s">
        <v>101</v>
      </c>
      <c r="B309" t="s">
        <v>156</v>
      </c>
      <c r="C309">
        <v>2503408</v>
      </c>
      <c r="D309">
        <v>2503.4079999999999</v>
      </c>
      <c r="E309" t="s">
        <v>17</v>
      </c>
    </row>
    <row r="310" spans="1:5" x14ac:dyDescent="0.25">
      <c r="A310" t="s">
        <v>101</v>
      </c>
      <c r="B310" t="s">
        <v>149</v>
      </c>
      <c r="C310">
        <v>2071526</v>
      </c>
      <c r="D310">
        <v>2071.5259999999998</v>
      </c>
      <c r="E310" t="s">
        <v>17</v>
      </c>
    </row>
    <row r="311" spans="1:5" x14ac:dyDescent="0.25">
      <c r="A311" t="s">
        <v>101</v>
      </c>
      <c r="B311" t="s">
        <v>150</v>
      </c>
      <c r="C311">
        <v>3028164</v>
      </c>
      <c r="D311">
        <v>3028.1640000000002</v>
      </c>
      <c r="E311" t="s">
        <v>17</v>
      </c>
    </row>
    <row r="312" spans="1:5" x14ac:dyDescent="0.25">
      <c r="A312" t="s">
        <v>101</v>
      </c>
      <c r="B312" t="s">
        <v>151</v>
      </c>
      <c r="C312">
        <v>1445785</v>
      </c>
      <c r="D312">
        <v>1445.7850000000001</v>
      </c>
      <c r="E312" t="s">
        <v>17</v>
      </c>
    </row>
    <row r="313" spans="1:5" x14ac:dyDescent="0.25">
      <c r="A313" t="s">
        <v>101</v>
      </c>
      <c r="B313" t="s">
        <v>152</v>
      </c>
      <c r="C313">
        <v>2848877</v>
      </c>
      <c r="D313">
        <v>2848.877</v>
      </c>
      <c r="E313" t="s">
        <v>17</v>
      </c>
    </row>
    <row r="314" spans="1:5" x14ac:dyDescent="0.25">
      <c r="A314" t="s">
        <v>101</v>
      </c>
      <c r="B314" t="s">
        <v>153</v>
      </c>
      <c r="C314">
        <v>2186124</v>
      </c>
      <c r="D314">
        <v>2186.1239999999998</v>
      </c>
      <c r="E314" t="s">
        <v>17</v>
      </c>
    </row>
    <row r="315" spans="1:5" x14ac:dyDescent="0.25">
      <c r="A315" t="s">
        <v>101</v>
      </c>
      <c r="B315" t="s">
        <v>154</v>
      </c>
      <c r="C315">
        <v>764386</v>
      </c>
      <c r="D315">
        <v>764.38599999999997</v>
      </c>
      <c r="E315" t="s">
        <v>17</v>
      </c>
    </row>
    <row r="316" spans="1:5" x14ac:dyDescent="0.25">
      <c r="A316" t="s">
        <v>101</v>
      </c>
      <c r="B316" t="s">
        <v>155</v>
      </c>
      <c r="C316">
        <v>1126106</v>
      </c>
      <c r="D316">
        <v>1126.106</v>
      </c>
      <c r="E316" t="s">
        <v>17</v>
      </c>
    </row>
    <row r="317" spans="1:5" x14ac:dyDescent="0.25">
      <c r="A317" t="s">
        <v>102</v>
      </c>
      <c r="B317" t="s">
        <v>71</v>
      </c>
      <c r="C317">
        <v>592414</v>
      </c>
      <c r="D317">
        <v>592.41399999999999</v>
      </c>
      <c r="E317" t="s">
        <v>17</v>
      </c>
    </row>
    <row r="318" spans="1:5" x14ac:dyDescent="0.25">
      <c r="A318" t="s">
        <v>102</v>
      </c>
      <c r="B318" t="s">
        <v>156</v>
      </c>
      <c r="C318">
        <v>2502669</v>
      </c>
      <c r="D318">
        <v>2502.6689999999999</v>
      </c>
      <c r="E318" t="s">
        <v>17</v>
      </c>
    </row>
    <row r="319" spans="1:5" x14ac:dyDescent="0.25">
      <c r="A319" t="s">
        <v>102</v>
      </c>
      <c r="B319" t="s">
        <v>149</v>
      </c>
      <c r="C319">
        <v>2070787</v>
      </c>
      <c r="D319">
        <v>2070.7869999999998</v>
      </c>
      <c r="E319" t="s">
        <v>17</v>
      </c>
    </row>
    <row r="320" spans="1:5" x14ac:dyDescent="0.25">
      <c r="A320" t="s">
        <v>102</v>
      </c>
      <c r="B320" t="s">
        <v>150</v>
      </c>
      <c r="C320">
        <v>3027425</v>
      </c>
      <c r="D320">
        <v>3027.4250000000002</v>
      </c>
      <c r="E320" t="s">
        <v>17</v>
      </c>
    </row>
    <row r="321" spans="1:5" x14ac:dyDescent="0.25">
      <c r="A321" t="s">
        <v>102</v>
      </c>
      <c r="B321" t="s">
        <v>151</v>
      </c>
      <c r="C321">
        <v>1445046</v>
      </c>
      <c r="D321">
        <v>1445.046</v>
      </c>
      <c r="E321" t="s">
        <v>17</v>
      </c>
    </row>
    <row r="322" spans="1:5" x14ac:dyDescent="0.25">
      <c r="A322" t="s">
        <v>102</v>
      </c>
      <c r="B322" t="s">
        <v>152</v>
      </c>
      <c r="C322">
        <v>2848138</v>
      </c>
      <c r="D322">
        <v>2848.1379999999999</v>
      </c>
      <c r="E322" t="s">
        <v>17</v>
      </c>
    </row>
    <row r="323" spans="1:5" x14ac:dyDescent="0.25">
      <c r="A323" t="s">
        <v>102</v>
      </c>
      <c r="B323" t="s">
        <v>153</v>
      </c>
      <c r="C323">
        <v>2185385</v>
      </c>
      <c r="D323">
        <v>2185.3850000000002</v>
      </c>
      <c r="E323" t="s">
        <v>17</v>
      </c>
    </row>
    <row r="324" spans="1:5" x14ac:dyDescent="0.25">
      <c r="A324" t="s">
        <v>102</v>
      </c>
      <c r="B324" t="s">
        <v>154</v>
      </c>
      <c r="C324">
        <v>763647</v>
      </c>
      <c r="D324">
        <v>763.64700000000005</v>
      </c>
      <c r="E324" t="s">
        <v>17</v>
      </c>
    </row>
    <row r="325" spans="1:5" x14ac:dyDescent="0.25">
      <c r="A325" t="s">
        <v>102</v>
      </c>
      <c r="B325" t="s">
        <v>155</v>
      </c>
      <c r="C325">
        <v>1125367</v>
      </c>
      <c r="D325">
        <v>1125.367</v>
      </c>
      <c r="E325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AFF5-56DB-4CB2-8BEC-EFF7657F6D2E}">
  <dimension ref="A1:AB409"/>
  <sheetViews>
    <sheetView topLeftCell="A25" workbookViewId="0">
      <selection activeCell="G26" sqref="G26"/>
    </sheetView>
  </sheetViews>
  <sheetFormatPr defaultRowHeight="15" x14ac:dyDescent="0.25"/>
  <cols>
    <col min="7" max="7" width="19.85546875" customWidth="1"/>
    <col min="23" max="23" width="9.85546875" customWidth="1"/>
    <col min="25" max="25" width="24.28515625" customWidth="1"/>
    <col min="26" max="26" width="10" customWidth="1"/>
    <col min="27" max="27" width="26.42578125" customWidth="1"/>
    <col min="28" max="28" width="27.28515625" customWidth="1"/>
  </cols>
  <sheetData>
    <row r="1" spans="1:28" x14ac:dyDescent="0.25">
      <c r="A1" t="s">
        <v>23</v>
      </c>
      <c r="D1" t="s">
        <v>114</v>
      </c>
      <c r="E1" t="s">
        <v>110</v>
      </c>
      <c r="F1" t="s">
        <v>59</v>
      </c>
      <c r="G1" t="s">
        <v>58</v>
      </c>
      <c r="J1" t="s">
        <v>0</v>
      </c>
      <c r="K1" t="s">
        <v>116</v>
      </c>
      <c r="O1" t="s">
        <v>0</v>
      </c>
      <c r="P1" t="s">
        <v>112</v>
      </c>
      <c r="Q1" t="s">
        <v>113</v>
      </c>
      <c r="R1" t="s">
        <v>117</v>
      </c>
      <c r="S1" t="s">
        <v>118</v>
      </c>
      <c r="W1" t="s">
        <v>129</v>
      </c>
      <c r="X1" t="s">
        <v>130</v>
      </c>
      <c r="Y1" t="s">
        <v>131</v>
      </c>
      <c r="Z1" t="s">
        <v>134</v>
      </c>
      <c r="AA1" t="s">
        <v>132</v>
      </c>
      <c r="AB1" t="s">
        <v>133</v>
      </c>
    </row>
    <row r="2" spans="1:28" x14ac:dyDescent="0.25">
      <c r="A2" t="s">
        <v>111</v>
      </c>
      <c r="D2" t="s">
        <v>115</v>
      </c>
      <c r="E2" t="s">
        <v>111</v>
      </c>
      <c r="F2" t="s">
        <v>60</v>
      </c>
      <c r="J2" t="s">
        <v>61</v>
      </c>
      <c r="K2">
        <v>3356.2</v>
      </c>
      <c r="O2" t="s">
        <v>11</v>
      </c>
      <c r="P2">
        <v>1592400</v>
      </c>
      <c r="Q2">
        <v>149000</v>
      </c>
      <c r="R2">
        <v>3356.2</v>
      </c>
      <c r="S2">
        <v>6017.73</v>
      </c>
      <c r="W2" t="s">
        <v>38</v>
      </c>
      <c r="X2" t="s">
        <v>73</v>
      </c>
      <c r="Y2">
        <v>415335</v>
      </c>
      <c r="Z2" t="s">
        <v>71</v>
      </c>
      <c r="AA2">
        <v>1882751</v>
      </c>
      <c r="AB2">
        <v>1882.751</v>
      </c>
    </row>
    <row r="3" spans="1:28" x14ac:dyDescent="0.25">
      <c r="A3" t="s">
        <v>24</v>
      </c>
      <c r="J3" t="s">
        <v>62</v>
      </c>
      <c r="K3">
        <v>6017.73</v>
      </c>
      <c r="O3" t="s">
        <v>17</v>
      </c>
      <c r="P3">
        <v>459200</v>
      </c>
      <c r="Q3">
        <v>684000</v>
      </c>
      <c r="R3">
        <v>5582.19</v>
      </c>
      <c r="S3">
        <v>3142.3</v>
      </c>
      <c r="W3" t="s">
        <v>38</v>
      </c>
      <c r="X3" t="s">
        <v>73</v>
      </c>
      <c r="Y3">
        <v>415335</v>
      </c>
      <c r="Z3" t="s">
        <v>72</v>
      </c>
      <c r="AA3">
        <v>3445948</v>
      </c>
      <c r="AB3">
        <v>3445.9479999999999</v>
      </c>
    </row>
    <row r="4" spans="1:28" x14ac:dyDescent="0.25">
      <c r="A4" t="s">
        <v>25</v>
      </c>
      <c r="J4" t="s">
        <v>65</v>
      </c>
      <c r="K4">
        <v>5582.19</v>
      </c>
      <c r="O4" t="s">
        <v>14</v>
      </c>
      <c r="P4">
        <v>2122300</v>
      </c>
      <c r="Q4">
        <v>70800</v>
      </c>
      <c r="R4">
        <v>3382.52</v>
      </c>
      <c r="S4">
        <v>6382.24</v>
      </c>
      <c r="W4" t="s">
        <v>38</v>
      </c>
      <c r="X4" t="s">
        <v>74</v>
      </c>
      <c r="Y4">
        <v>379677</v>
      </c>
      <c r="Z4" t="s">
        <v>71</v>
      </c>
      <c r="AA4">
        <v>1957305</v>
      </c>
      <c r="AB4">
        <v>1957.3050000000001</v>
      </c>
    </row>
    <row r="5" spans="1:28" x14ac:dyDescent="0.25">
      <c r="A5" t="s">
        <v>26</v>
      </c>
      <c r="J5" t="s">
        <v>66</v>
      </c>
      <c r="K5">
        <v>3142.3</v>
      </c>
      <c r="O5" t="s">
        <v>5</v>
      </c>
      <c r="P5">
        <v>6984200</v>
      </c>
      <c r="Q5">
        <v>70800</v>
      </c>
      <c r="R5">
        <v>3289.94</v>
      </c>
      <c r="S5">
        <v>6054.73</v>
      </c>
      <c r="W5" t="s">
        <v>38</v>
      </c>
      <c r="X5" t="s">
        <v>74</v>
      </c>
      <c r="Y5">
        <v>379677</v>
      </c>
      <c r="Z5" t="s">
        <v>72</v>
      </c>
      <c r="AA5">
        <v>3408314</v>
      </c>
      <c r="AB5">
        <v>3408.3139999999999</v>
      </c>
    </row>
    <row r="6" spans="1:28" x14ac:dyDescent="0.25">
      <c r="A6" t="s">
        <v>27</v>
      </c>
      <c r="J6" t="s">
        <v>63</v>
      </c>
      <c r="K6">
        <v>3382.52</v>
      </c>
      <c r="O6" t="s">
        <v>20</v>
      </c>
      <c r="P6">
        <v>2512500</v>
      </c>
      <c r="Q6">
        <v>296300</v>
      </c>
      <c r="R6">
        <v>7621.36</v>
      </c>
      <c r="S6">
        <v>5518.26</v>
      </c>
      <c r="W6" t="s">
        <v>38</v>
      </c>
      <c r="X6" t="s">
        <v>75</v>
      </c>
      <c r="Y6">
        <v>415386</v>
      </c>
      <c r="Z6" t="s">
        <v>71</v>
      </c>
      <c r="AA6">
        <v>1882572</v>
      </c>
      <c r="AB6">
        <v>1882.5720000000001</v>
      </c>
    </row>
    <row r="7" spans="1:28" x14ac:dyDescent="0.25">
      <c r="A7" t="s">
        <v>28</v>
      </c>
      <c r="J7" t="s">
        <v>64</v>
      </c>
      <c r="K7">
        <v>6382.24</v>
      </c>
      <c r="W7" t="s">
        <v>38</v>
      </c>
      <c r="X7" t="s">
        <v>75</v>
      </c>
      <c r="Y7">
        <v>415386</v>
      </c>
      <c r="Z7" t="s">
        <v>72</v>
      </c>
      <c r="AA7">
        <v>3445991</v>
      </c>
      <c r="AB7">
        <v>3445.991</v>
      </c>
    </row>
    <row r="8" spans="1:28" x14ac:dyDescent="0.25">
      <c r="J8" t="s">
        <v>56</v>
      </c>
      <c r="K8">
        <v>3289.94</v>
      </c>
      <c r="W8" t="s">
        <v>38</v>
      </c>
      <c r="X8" t="s">
        <v>76</v>
      </c>
      <c r="Y8">
        <v>155992</v>
      </c>
      <c r="Z8" t="s">
        <v>71</v>
      </c>
      <c r="AA8">
        <v>1773502</v>
      </c>
      <c r="AB8">
        <v>1773.502</v>
      </c>
    </row>
    <row r="9" spans="1:28" x14ac:dyDescent="0.25">
      <c r="A9" t="s">
        <v>110</v>
      </c>
      <c r="J9" t="s">
        <v>57</v>
      </c>
      <c r="K9">
        <v>6054.73</v>
      </c>
      <c r="W9" t="s">
        <v>38</v>
      </c>
      <c r="X9" t="s">
        <v>76</v>
      </c>
      <c r="Y9">
        <v>155992</v>
      </c>
      <c r="Z9" t="s">
        <v>72</v>
      </c>
      <c r="AA9">
        <v>3192962</v>
      </c>
      <c r="AB9">
        <v>3192.962</v>
      </c>
    </row>
    <row r="10" spans="1:28" x14ac:dyDescent="0.25">
      <c r="A10" t="s">
        <v>29</v>
      </c>
      <c r="J10" t="s">
        <v>67</v>
      </c>
      <c r="K10">
        <v>7621.36</v>
      </c>
      <c r="W10" t="s">
        <v>38</v>
      </c>
      <c r="X10" t="s">
        <v>77</v>
      </c>
      <c r="Y10">
        <v>148049</v>
      </c>
      <c r="Z10" t="s">
        <v>71</v>
      </c>
      <c r="AA10">
        <v>1775493</v>
      </c>
      <c r="AB10">
        <v>1775.4929999999999</v>
      </c>
    </row>
    <row r="11" spans="1:28" x14ac:dyDescent="0.25">
      <c r="A11" t="s">
        <v>30</v>
      </c>
      <c r="J11" t="s">
        <v>68</v>
      </c>
      <c r="K11">
        <v>5518.26</v>
      </c>
      <c r="W11" t="s">
        <v>38</v>
      </c>
      <c r="X11" t="s">
        <v>77</v>
      </c>
      <c r="Y11">
        <v>148049</v>
      </c>
      <c r="Z11" t="s">
        <v>72</v>
      </c>
      <c r="AA11">
        <v>3194953</v>
      </c>
      <c r="AB11">
        <v>3194.953</v>
      </c>
    </row>
    <row r="12" spans="1:28" x14ac:dyDescent="0.25">
      <c r="A12" t="s">
        <v>31</v>
      </c>
      <c r="W12" t="s">
        <v>38</v>
      </c>
      <c r="X12" t="s">
        <v>78</v>
      </c>
      <c r="Y12">
        <v>155813</v>
      </c>
      <c r="Z12" t="s">
        <v>71</v>
      </c>
      <c r="AA12">
        <v>1781035</v>
      </c>
      <c r="AB12">
        <v>1781.0350000000001</v>
      </c>
    </row>
    <row r="13" spans="1:28" x14ac:dyDescent="0.25">
      <c r="A13" t="s">
        <v>32</v>
      </c>
      <c r="W13" t="s">
        <v>38</v>
      </c>
      <c r="X13" t="s">
        <v>78</v>
      </c>
      <c r="Y13">
        <v>155813</v>
      </c>
      <c r="Z13" t="s">
        <v>72</v>
      </c>
      <c r="AA13">
        <v>3176743</v>
      </c>
      <c r="AB13">
        <v>3176.7429999999999</v>
      </c>
    </row>
    <row r="14" spans="1:28" x14ac:dyDescent="0.25">
      <c r="A14" t="s">
        <v>33</v>
      </c>
      <c r="W14" t="s">
        <v>38</v>
      </c>
      <c r="X14" t="s">
        <v>79</v>
      </c>
      <c r="Y14">
        <v>82360</v>
      </c>
      <c r="Z14" t="s">
        <v>71</v>
      </c>
      <c r="AA14">
        <v>1820578</v>
      </c>
      <c r="AB14">
        <v>1820.578</v>
      </c>
    </row>
    <row r="15" spans="1:28" x14ac:dyDescent="0.25">
      <c r="J15" t="s">
        <v>0</v>
      </c>
      <c r="K15" t="s">
        <v>119</v>
      </c>
      <c r="L15" t="s">
        <v>120</v>
      </c>
      <c r="P15" t="s">
        <v>2</v>
      </c>
      <c r="Q15" t="s">
        <v>69</v>
      </c>
      <c r="R15" t="s">
        <v>70</v>
      </c>
      <c r="W15" t="s">
        <v>38</v>
      </c>
      <c r="X15" t="s">
        <v>79</v>
      </c>
      <c r="Y15">
        <v>82360</v>
      </c>
      <c r="Z15" t="s">
        <v>72</v>
      </c>
      <c r="AA15">
        <v>3153866</v>
      </c>
      <c r="AB15">
        <v>3153.866</v>
      </c>
    </row>
    <row r="16" spans="1:28" x14ac:dyDescent="0.25">
      <c r="J16" t="s">
        <v>5</v>
      </c>
      <c r="K16">
        <v>6.5720000000000001</v>
      </c>
      <c r="L16">
        <v>8.3030000000000008</v>
      </c>
      <c r="P16" t="s">
        <v>71</v>
      </c>
      <c r="Q16">
        <v>-23.541736</v>
      </c>
      <c r="R16">
        <v>-46.630054999999999</v>
      </c>
      <c r="W16" t="s">
        <v>38</v>
      </c>
      <c r="X16" t="s">
        <v>80</v>
      </c>
      <c r="Y16">
        <v>177571</v>
      </c>
      <c r="Z16" t="s">
        <v>71</v>
      </c>
      <c r="AA16">
        <v>1790650</v>
      </c>
      <c r="AB16">
        <v>1790.65</v>
      </c>
    </row>
    <row r="17" spans="1:28" x14ac:dyDescent="0.25">
      <c r="J17" t="s">
        <v>11</v>
      </c>
      <c r="K17">
        <v>6.5380000000000003</v>
      </c>
      <c r="L17">
        <v>9.6760000000000002</v>
      </c>
      <c r="P17" t="s">
        <v>72</v>
      </c>
      <c r="Q17">
        <v>-3.7237230000000001</v>
      </c>
      <c r="R17">
        <v>-38.524600999999997</v>
      </c>
      <c r="W17" t="s">
        <v>38</v>
      </c>
      <c r="X17" t="s">
        <v>80</v>
      </c>
      <c r="Y17">
        <v>177571</v>
      </c>
      <c r="Z17" t="s">
        <v>72</v>
      </c>
      <c r="AA17">
        <v>3053697</v>
      </c>
      <c r="AB17">
        <v>3053.6970000000001</v>
      </c>
    </row>
    <row r="18" spans="1:28" x14ac:dyDescent="0.25">
      <c r="J18" t="s">
        <v>14</v>
      </c>
      <c r="K18">
        <v>5.4550000000000001</v>
      </c>
      <c r="L18">
        <v>10.118</v>
      </c>
      <c r="W18" t="s">
        <v>38</v>
      </c>
      <c r="X18" t="s">
        <v>81</v>
      </c>
      <c r="Y18">
        <v>195133</v>
      </c>
      <c r="Z18" t="s">
        <v>71</v>
      </c>
      <c r="AA18">
        <v>1893020</v>
      </c>
      <c r="AB18">
        <v>1893.02</v>
      </c>
    </row>
    <row r="19" spans="1:28" x14ac:dyDescent="0.25">
      <c r="J19" t="s">
        <v>17</v>
      </c>
      <c r="K19">
        <v>5.3970000000000002</v>
      </c>
      <c r="L19">
        <v>6.2240000000000002</v>
      </c>
      <c r="W19" t="s">
        <v>38</v>
      </c>
      <c r="X19" t="s">
        <v>81</v>
      </c>
      <c r="Y19">
        <v>195133</v>
      </c>
      <c r="Z19" t="s">
        <v>72</v>
      </c>
      <c r="AA19">
        <v>3121181</v>
      </c>
      <c r="AB19">
        <v>3121.181</v>
      </c>
    </row>
    <row r="20" spans="1:28" x14ac:dyDescent="0.25">
      <c r="J20" t="s">
        <v>20</v>
      </c>
      <c r="K20">
        <v>5.4829999999999997</v>
      </c>
      <c r="L20">
        <v>8.2620000000000005</v>
      </c>
      <c r="W20" t="s">
        <v>38</v>
      </c>
      <c r="X20" t="s">
        <v>82</v>
      </c>
      <c r="Y20">
        <v>31200</v>
      </c>
      <c r="Z20" t="s">
        <v>71</v>
      </c>
      <c r="AA20">
        <v>1911701</v>
      </c>
      <c r="AB20">
        <v>1911.701</v>
      </c>
    </row>
    <row r="21" spans="1:28" x14ac:dyDescent="0.25">
      <c r="W21" t="s">
        <v>38</v>
      </c>
      <c r="X21" t="s">
        <v>82</v>
      </c>
      <c r="Y21">
        <v>31200</v>
      </c>
      <c r="Z21" t="s">
        <v>72</v>
      </c>
      <c r="AA21">
        <v>2839024</v>
      </c>
      <c r="AB21">
        <v>2839.0239999999999</v>
      </c>
    </row>
    <row r="22" spans="1:28" x14ac:dyDescent="0.25">
      <c r="W22" t="s">
        <v>38</v>
      </c>
      <c r="X22" t="s">
        <v>83</v>
      </c>
      <c r="Y22">
        <v>3541</v>
      </c>
      <c r="Z22" t="s">
        <v>71</v>
      </c>
      <c r="AA22">
        <v>1883243</v>
      </c>
      <c r="AB22">
        <v>1883.2429999999999</v>
      </c>
    </row>
    <row r="23" spans="1:28" x14ac:dyDescent="0.25">
      <c r="W23" t="s">
        <v>38</v>
      </c>
      <c r="X23" t="s">
        <v>83</v>
      </c>
      <c r="Y23">
        <v>3541</v>
      </c>
      <c r="Z23" t="s">
        <v>72</v>
      </c>
      <c r="AA23">
        <v>2868739</v>
      </c>
      <c r="AB23">
        <v>2868.739</v>
      </c>
    </row>
    <row r="24" spans="1:28" x14ac:dyDescent="0.25">
      <c r="W24" t="s">
        <v>38</v>
      </c>
      <c r="X24" t="s">
        <v>84</v>
      </c>
      <c r="Y24">
        <v>32957</v>
      </c>
      <c r="Z24" t="s">
        <v>71</v>
      </c>
      <c r="AA24">
        <v>1913388</v>
      </c>
      <c r="AB24">
        <v>1913.3880000000001</v>
      </c>
    </row>
    <row r="25" spans="1:28" x14ac:dyDescent="0.25">
      <c r="A25" t="s">
        <v>0</v>
      </c>
      <c r="B25" t="s">
        <v>116</v>
      </c>
      <c r="G25" t="s">
        <v>147</v>
      </c>
      <c r="W25" t="s">
        <v>38</v>
      </c>
      <c r="X25" t="s">
        <v>84</v>
      </c>
      <c r="Y25">
        <v>32957</v>
      </c>
      <c r="Z25" t="s">
        <v>72</v>
      </c>
      <c r="AA25">
        <v>2838511</v>
      </c>
      <c r="AB25">
        <v>2838.511</v>
      </c>
    </row>
    <row r="26" spans="1:28" x14ac:dyDescent="0.25">
      <c r="A26" t="s">
        <v>56</v>
      </c>
      <c r="B26">
        <v>3289.94</v>
      </c>
      <c r="G26">
        <v>153860</v>
      </c>
      <c r="W26" t="s">
        <v>39</v>
      </c>
      <c r="X26" t="s">
        <v>73</v>
      </c>
      <c r="Y26">
        <v>445593</v>
      </c>
      <c r="Z26" t="s">
        <v>71</v>
      </c>
      <c r="AA26">
        <v>1882751</v>
      </c>
      <c r="AB26">
        <v>1882.751</v>
      </c>
    </row>
    <row r="27" spans="1:28" x14ac:dyDescent="0.25">
      <c r="A27" t="s">
        <v>57</v>
      </c>
      <c r="B27">
        <v>6054.73</v>
      </c>
      <c r="G27">
        <v>153860</v>
      </c>
      <c r="W27" t="s">
        <v>39</v>
      </c>
      <c r="X27" t="s">
        <v>73</v>
      </c>
      <c r="Y27">
        <v>445593</v>
      </c>
      <c r="Z27" t="s">
        <v>72</v>
      </c>
      <c r="AA27">
        <v>3445948</v>
      </c>
      <c r="AB27">
        <v>3445.9479999999999</v>
      </c>
    </row>
    <row r="28" spans="1:28" x14ac:dyDescent="0.25">
      <c r="A28" t="s">
        <v>61</v>
      </c>
      <c r="B28">
        <v>3356.2</v>
      </c>
      <c r="G28">
        <v>153860</v>
      </c>
      <c r="W28" t="s">
        <v>39</v>
      </c>
      <c r="X28" t="s">
        <v>74</v>
      </c>
      <c r="Y28">
        <v>409935</v>
      </c>
      <c r="Z28" t="s">
        <v>71</v>
      </c>
      <c r="AA28">
        <v>1957305</v>
      </c>
      <c r="AB28">
        <v>1957.3050000000001</v>
      </c>
    </row>
    <row r="29" spans="1:28" x14ac:dyDescent="0.25">
      <c r="A29" t="s">
        <v>62</v>
      </c>
      <c r="B29">
        <v>6017.73</v>
      </c>
      <c r="G29">
        <v>153860</v>
      </c>
      <c r="W29" t="s">
        <v>39</v>
      </c>
      <c r="X29" t="s">
        <v>74</v>
      </c>
      <c r="Y29">
        <v>409935</v>
      </c>
      <c r="Z29" t="s">
        <v>72</v>
      </c>
      <c r="AA29">
        <v>3408314</v>
      </c>
      <c r="AB29">
        <v>3408.3139999999999</v>
      </c>
    </row>
    <row r="30" spans="1:28" x14ac:dyDescent="0.25">
      <c r="A30" t="s">
        <v>63</v>
      </c>
      <c r="B30">
        <v>3382.52</v>
      </c>
      <c r="G30">
        <v>153860</v>
      </c>
      <c r="W30" t="s">
        <v>39</v>
      </c>
      <c r="X30" t="s">
        <v>75</v>
      </c>
      <c r="Y30">
        <v>445644</v>
      </c>
      <c r="Z30" t="s">
        <v>71</v>
      </c>
      <c r="AA30">
        <v>1882572</v>
      </c>
      <c r="AB30">
        <v>1882.5720000000001</v>
      </c>
    </row>
    <row r="31" spans="1:28" x14ac:dyDescent="0.25">
      <c r="A31" t="s">
        <v>64</v>
      </c>
      <c r="B31">
        <v>6382.24</v>
      </c>
      <c r="G31">
        <v>153860</v>
      </c>
      <c r="W31" t="s">
        <v>39</v>
      </c>
      <c r="X31" t="s">
        <v>75</v>
      </c>
      <c r="Y31">
        <v>445644</v>
      </c>
      <c r="Z31" t="s">
        <v>72</v>
      </c>
      <c r="AA31">
        <v>3445991</v>
      </c>
      <c r="AB31">
        <v>3445.991</v>
      </c>
    </row>
    <row r="32" spans="1:28" x14ac:dyDescent="0.25">
      <c r="A32" t="s">
        <v>65</v>
      </c>
      <c r="B32">
        <v>5582.19</v>
      </c>
      <c r="G32">
        <v>153860</v>
      </c>
      <c r="W32" t="s">
        <v>39</v>
      </c>
      <c r="X32" t="s">
        <v>76</v>
      </c>
      <c r="Y32">
        <v>186249</v>
      </c>
      <c r="Z32" t="s">
        <v>71</v>
      </c>
      <c r="AA32">
        <v>1773502</v>
      </c>
      <c r="AB32">
        <v>1773.502</v>
      </c>
    </row>
    <row r="33" spans="1:28" x14ac:dyDescent="0.25">
      <c r="A33" t="s">
        <v>66</v>
      </c>
      <c r="B33">
        <v>3142.3</v>
      </c>
      <c r="G33">
        <v>153860</v>
      </c>
      <c r="W33" t="s">
        <v>39</v>
      </c>
      <c r="X33" t="s">
        <v>76</v>
      </c>
      <c r="Y33">
        <v>186249</v>
      </c>
      <c r="Z33" t="s">
        <v>72</v>
      </c>
      <c r="AA33">
        <v>3192962</v>
      </c>
      <c r="AB33">
        <v>3192.962</v>
      </c>
    </row>
    <row r="34" spans="1:28" x14ac:dyDescent="0.25">
      <c r="A34" t="s">
        <v>67</v>
      </c>
      <c r="B34">
        <v>7621.36</v>
      </c>
      <c r="G34">
        <v>108640</v>
      </c>
      <c r="W34" t="s">
        <v>39</v>
      </c>
      <c r="X34" t="s">
        <v>77</v>
      </c>
      <c r="Y34">
        <v>178307</v>
      </c>
      <c r="Z34" t="s">
        <v>71</v>
      </c>
      <c r="AA34">
        <v>1775493</v>
      </c>
      <c r="AB34">
        <v>1775.4929999999999</v>
      </c>
    </row>
    <row r="35" spans="1:28" x14ac:dyDescent="0.25">
      <c r="A35" t="s">
        <v>68</v>
      </c>
      <c r="B35">
        <v>5518.26</v>
      </c>
      <c r="G35">
        <v>108640</v>
      </c>
      <c r="W35" t="s">
        <v>39</v>
      </c>
      <c r="X35" t="s">
        <v>77</v>
      </c>
      <c r="Y35">
        <v>178307</v>
      </c>
      <c r="Z35" t="s">
        <v>72</v>
      </c>
      <c r="AA35">
        <v>3194953</v>
      </c>
      <c r="AB35">
        <v>3194.953</v>
      </c>
    </row>
    <row r="36" spans="1:28" x14ac:dyDescent="0.25">
      <c r="G36">
        <v>108640</v>
      </c>
      <c r="W36" t="s">
        <v>39</v>
      </c>
      <c r="X36" t="s">
        <v>78</v>
      </c>
      <c r="Y36">
        <v>221237</v>
      </c>
      <c r="Z36" t="s">
        <v>71</v>
      </c>
      <c r="AA36">
        <v>1781035</v>
      </c>
      <c r="AB36">
        <v>1781.0350000000001</v>
      </c>
    </row>
    <row r="37" spans="1:28" x14ac:dyDescent="0.25">
      <c r="G37">
        <v>108640</v>
      </c>
      <c r="W37" t="s">
        <v>39</v>
      </c>
      <c r="X37" t="s">
        <v>78</v>
      </c>
      <c r="Y37">
        <v>221237</v>
      </c>
      <c r="Z37" t="s">
        <v>72</v>
      </c>
      <c r="AA37">
        <v>3176743</v>
      </c>
      <c r="AB37">
        <v>3176.7429999999999</v>
      </c>
    </row>
    <row r="38" spans="1:28" x14ac:dyDescent="0.25">
      <c r="G38">
        <v>108640</v>
      </c>
      <c r="W38" t="s">
        <v>39</v>
      </c>
      <c r="X38" t="s">
        <v>79</v>
      </c>
      <c r="Y38">
        <v>5727</v>
      </c>
      <c r="Z38" t="s">
        <v>71</v>
      </c>
      <c r="AA38">
        <v>1820578</v>
      </c>
      <c r="AB38">
        <v>1820.578</v>
      </c>
    </row>
    <row r="39" spans="1:28" x14ac:dyDescent="0.25">
      <c r="G39">
        <v>108640</v>
      </c>
      <c r="W39" t="s">
        <v>39</v>
      </c>
      <c r="X39" t="s">
        <v>79</v>
      </c>
      <c r="Y39">
        <v>5727</v>
      </c>
      <c r="Z39" t="s">
        <v>72</v>
      </c>
      <c r="AA39">
        <v>3153866</v>
      </c>
      <c r="AB39">
        <v>3153.866</v>
      </c>
    </row>
    <row r="40" spans="1:28" x14ac:dyDescent="0.25">
      <c r="G40">
        <v>108640</v>
      </c>
      <c r="W40" t="s">
        <v>39</v>
      </c>
      <c r="X40" t="s">
        <v>80</v>
      </c>
      <c r="Y40">
        <v>102391</v>
      </c>
      <c r="Z40" t="s">
        <v>71</v>
      </c>
      <c r="AA40">
        <v>1790650</v>
      </c>
      <c r="AB40">
        <v>1790.65</v>
      </c>
    </row>
    <row r="41" spans="1:28" x14ac:dyDescent="0.25">
      <c r="G41">
        <v>108640</v>
      </c>
      <c r="W41" t="s">
        <v>39</v>
      </c>
      <c r="X41" t="s">
        <v>80</v>
      </c>
      <c r="Y41">
        <v>102391</v>
      </c>
      <c r="Z41" t="s">
        <v>72</v>
      </c>
      <c r="AA41">
        <v>3053697</v>
      </c>
      <c r="AB41">
        <v>3053.6970000000001</v>
      </c>
    </row>
    <row r="42" spans="1:28" x14ac:dyDescent="0.25">
      <c r="G42">
        <v>38760</v>
      </c>
      <c r="W42" t="s">
        <v>39</v>
      </c>
      <c r="X42" t="s">
        <v>81</v>
      </c>
      <c r="Y42">
        <v>108390</v>
      </c>
      <c r="Z42" t="s">
        <v>71</v>
      </c>
      <c r="AA42">
        <v>1893020</v>
      </c>
      <c r="AB42">
        <v>1893.02</v>
      </c>
    </row>
    <row r="43" spans="1:28" x14ac:dyDescent="0.25">
      <c r="G43">
        <v>38760</v>
      </c>
      <c r="W43" t="s">
        <v>39</v>
      </c>
      <c r="X43" t="s">
        <v>81</v>
      </c>
      <c r="Y43">
        <v>108390</v>
      </c>
      <c r="Z43" t="s">
        <v>72</v>
      </c>
      <c r="AA43">
        <v>3121181</v>
      </c>
      <c r="AB43">
        <v>3121.181</v>
      </c>
    </row>
    <row r="44" spans="1:28" x14ac:dyDescent="0.25">
      <c r="G44">
        <v>38760</v>
      </c>
      <c r="W44" t="s">
        <v>39</v>
      </c>
      <c r="X44" t="s">
        <v>82</v>
      </c>
      <c r="Y44">
        <v>114484</v>
      </c>
      <c r="Z44" t="s">
        <v>71</v>
      </c>
      <c r="AA44">
        <v>1911701</v>
      </c>
      <c r="AB44">
        <v>1911.701</v>
      </c>
    </row>
    <row r="45" spans="1:28" x14ac:dyDescent="0.25">
      <c r="G45">
        <v>38760</v>
      </c>
      <c r="W45" t="s">
        <v>39</v>
      </c>
      <c r="X45" t="s">
        <v>82</v>
      </c>
      <c r="Y45">
        <v>114484</v>
      </c>
      <c r="Z45" t="s">
        <v>72</v>
      </c>
      <c r="AA45">
        <v>2839024</v>
      </c>
      <c r="AB45">
        <v>2839.0239999999999</v>
      </c>
    </row>
    <row r="46" spans="1:28" x14ac:dyDescent="0.25">
      <c r="G46">
        <v>38760</v>
      </c>
      <c r="W46" t="s">
        <v>39</v>
      </c>
      <c r="X46" t="s">
        <v>83</v>
      </c>
      <c r="Y46">
        <v>84777</v>
      </c>
      <c r="Z46" t="s">
        <v>71</v>
      </c>
      <c r="AA46">
        <v>1883243</v>
      </c>
      <c r="AB46">
        <v>1883.2429999999999</v>
      </c>
    </row>
    <row r="47" spans="1:28" x14ac:dyDescent="0.25">
      <c r="G47">
        <v>38760</v>
      </c>
      <c r="W47" t="s">
        <v>39</v>
      </c>
      <c r="X47" t="s">
        <v>83</v>
      </c>
      <c r="Y47">
        <v>84777</v>
      </c>
      <c r="Z47" t="s">
        <v>72</v>
      </c>
      <c r="AA47">
        <v>2868739</v>
      </c>
      <c r="AB47">
        <v>2868.739</v>
      </c>
    </row>
    <row r="48" spans="1:28" x14ac:dyDescent="0.25">
      <c r="G48">
        <v>38760</v>
      </c>
      <c r="W48" t="s">
        <v>39</v>
      </c>
      <c r="X48" t="s">
        <v>84</v>
      </c>
      <c r="Y48">
        <v>116241</v>
      </c>
      <c r="Z48" t="s">
        <v>71</v>
      </c>
      <c r="AA48">
        <v>1913388</v>
      </c>
      <c r="AB48">
        <v>1913.3880000000001</v>
      </c>
    </row>
    <row r="49" spans="7:28" x14ac:dyDescent="0.25">
      <c r="G49">
        <v>38760</v>
      </c>
      <c r="W49" t="s">
        <v>39</v>
      </c>
      <c r="X49" t="s">
        <v>84</v>
      </c>
      <c r="Y49">
        <v>116241</v>
      </c>
      <c r="Z49" t="s">
        <v>72</v>
      </c>
      <c r="AA49">
        <v>2838511</v>
      </c>
      <c r="AB49">
        <v>2838.511</v>
      </c>
    </row>
    <row r="50" spans="7:28" x14ac:dyDescent="0.25">
      <c r="G50">
        <v>126290</v>
      </c>
      <c r="W50" t="s">
        <v>40</v>
      </c>
      <c r="X50" t="s">
        <v>73</v>
      </c>
      <c r="Y50">
        <v>256533</v>
      </c>
      <c r="Z50" t="s">
        <v>71</v>
      </c>
      <c r="AA50">
        <v>1882751</v>
      </c>
      <c r="AB50">
        <v>1882.751</v>
      </c>
    </row>
    <row r="51" spans="7:28" x14ac:dyDescent="0.25">
      <c r="G51">
        <v>126290</v>
      </c>
      <c r="W51" t="s">
        <v>40</v>
      </c>
      <c r="X51" t="s">
        <v>73</v>
      </c>
      <c r="Y51">
        <v>256533</v>
      </c>
      <c r="Z51" t="s">
        <v>72</v>
      </c>
      <c r="AA51">
        <v>3445948</v>
      </c>
      <c r="AB51">
        <v>3445.9479999999999</v>
      </c>
    </row>
    <row r="52" spans="7:28" x14ac:dyDescent="0.25">
      <c r="G52">
        <v>126290</v>
      </c>
      <c r="W52" t="s">
        <v>40</v>
      </c>
      <c r="X52" t="s">
        <v>74</v>
      </c>
      <c r="Y52">
        <v>220875</v>
      </c>
      <c r="Z52" t="s">
        <v>71</v>
      </c>
      <c r="AA52">
        <v>1957305</v>
      </c>
      <c r="AB52">
        <v>1957.3050000000001</v>
      </c>
    </row>
    <row r="53" spans="7:28" x14ac:dyDescent="0.25">
      <c r="G53">
        <v>126290</v>
      </c>
      <c r="W53" t="s">
        <v>40</v>
      </c>
      <c r="X53" t="s">
        <v>74</v>
      </c>
      <c r="Y53">
        <v>220875</v>
      </c>
      <c r="Z53" t="s">
        <v>72</v>
      </c>
      <c r="AA53">
        <v>3408314</v>
      </c>
      <c r="AB53">
        <v>3408.3139999999999</v>
      </c>
    </row>
    <row r="54" spans="7:28" x14ac:dyDescent="0.25">
      <c r="G54">
        <v>70760</v>
      </c>
      <c r="W54" t="s">
        <v>40</v>
      </c>
      <c r="X54" t="s">
        <v>75</v>
      </c>
      <c r="Y54">
        <v>256584</v>
      </c>
      <c r="Z54" t="s">
        <v>71</v>
      </c>
      <c r="AA54">
        <v>1882572</v>
      </c>
      <c r="AB54">
        <v>1882.5720000000001</v>
      </c>
    </row>
    <row r="55" spans="7:28" x14ac:dyDescent="0.25">
      <c r="G55">
        <v>70760</v>
      </c>
      <c r="W55" t="s">
        <v>40</v>
      </c>
      <c r="X55" t="s">
        <v>75</v>
      </c>
      <c r="Y55">
        <v>256584</v>
      </c>
      <c r="Z55" t="s">
        <v>72</v>
      </c>
      <c r="AA55">
        <v>3445991</v>
      </c>
      <c r="AB55">
        <v>3445.991</v>
      </c>
    </row>
    <row r="56" spans="7:28" x14ac:dyDescent="0.25">
      <c r="G56">
        <v>70760</v>
      </c>
      <c r="W56" t="s">
        <v>40</v>
      </c>
      <c r="X56" t="s">
        <v>76</v>
      </c>
      <c r="Y56">
        <v>7956</v>
      </c>
      <c r="Z56" t="s">
        <v>71</v>
      </c>
      <c r="AA56">
        <v>1773502</v>
      </c>
      <c r="AB56">
        <v>1773.502</v>
      </c>
    </row>
    <row r="57" spans="7:28" x14ac:dyDescent="0.25">
      <c r="G57">
        <v>70760</v>
      </c>
      <c r="W57" t="s">
        <v>40</v>
      </c>
      <c r="X57" t="s">
        <v>76</v>
      </c>
      <c r="Y57">
        <v>7956</v>
      </c>
      <c r="Z57" t="s">
        <v>72</v>
      </c>
      <c r="AA57">
        <v>3192962</v>
      </c>
      <c r="AB57">
        <v>3192.962</v>
      </c>
    </row>
    <row r="58" spans="7:28" x14ac:dyDescent="0.25">
      <c r="G58">
        <v>31800</v>
      </c>
      <c r="W58" t="s">
        <v>40</v>
      </c>
      <c r="X58" t="s">
        <v>77</v>
      </c>
      <c r="Y58">
        <v>10927</v>
      </c>
      <c r="Z58" t="s">
        <v>71</v>
      </c>
      <c r="AA58">
        <v>1775493</v>
      </c>
      <c r="AB58">
        <v>1775.4929999999999</v>
      </c>
    </row>
    <row r="59" spans="7:28" x14ac:dyDescent="0.25">
      <c r="G59">
        <v>31800</v>
      </c>
      <c r="W59" t="s">
        <v>40</v>
      </c>
      <c r="X59" t="s">
        <v>77</v>
      </c>
      <c r="Y59">
        <v>10927</v>
      </c>
      <c r="Z59" t="s">
        <v>72</v>
      </c>
      <c r="AA59">
        <v>3194953</v>
      </c>
      <c r="AB59">
        <v>3194.953</v>
      </c>
    </row>
    <row r="60" spans="7:28" x14ac:dyDescent="0.25">
      <c r="G60">
        <v>31800</v>
      </c>
      <c r="W60" t="s">
        <v>40</v>
      </c>
      <c r="X60" t="s">
        <v>78</v>
      </c>
      <c r="Y60">
        <v>64277</v>
      </c>
      <c r="Z60" t="s">
        <v>71</v>
      </c>
      <c r="AA60">
        <v>1781035</v>
      </c>
      <c r="AB60">
        <v>1781.0350000000001</v>
      </c>
    </row>
    <row r="61" spans="7:28" x14ac:dyDescent="0.25">
      <c r="G61">
        <v>31800</v>
      </c>
      <c r="W61" t="s">
        <v>40</v>
      </c>
      <c r="X61" t="s">
        <v>78</v>
      </c>
      <c r="Y61">
        <v>64277</v>
      </c>
      <c r="Z61" t="s">
        <v>72</v>
      </c>
      <c r="AA61">
        <v>3176743</v>
      </c>
      <c r="AB61">
        <v>3176.7429999999999</v>
      </c>
    </row>
    <row r="62" spans="7:28" x14ac:dyDescent="0.25">
      <c r="G62">
        <v>218780</v>
      </c>
      <c r="W62" t="s">
        <v>40</v>
      </c>
      <c r="X62" t="s">
        <v>79</v>
      </c>
      <c r="Y62">
        <v>183033</v>
      </c>
      <c r="Z62" t="s">
        <v>71</v>
      </c>
      <c r="AA62">
        <v>1820578</v>
      </c>
      <c r="AB62">
        <v>1820.578</v>
      </c>
    </row>
    <row r="63" spans="7:28" x14ac:dyDescent="0.25">
      <c r="G63">
        <v>218780</v>
      </c>
      <c r="W63" t="s">
        <v>40</v>
      </c>
      <c r="X63" t="s">
        <v>79</v>
      </c>
      <c r="Y63">
        <v>183033</v>
      </c>
      <c r="Z63" t="s">
        <v>72</v>
      </c>
      <c r="AA63">
        <v>3153866</v>
      </c>
      <c r="AB63">
        <v>3153.866</v>
      </c>
    </row>
    <row r="64" spans="7:28" x14ac:dyDescent="0.25">
      <c r="G64">
        <v>218780</v>
      </c>
      <c r="W64" t="s">
        <v>40</v>
      </c>
      <c r="X64" t="s">
        <v>80</v>
      </c>
      <c r="Y64">
        <v>196652</v>
      </c>
      <c r="Z64" t="s">
        <v>71</v>
      </c>
      <c r="AA64">
        <v>1790650</v>
      </c>
      <c r="AB64">
        <v>1790.65</v>
      </c>
    </row>
    <row r="65" spans="7:28" x14ac:dyDescent="0.25">
      <c r="G65">
        <v>218780</v>
      </c>
      <c r="W65" t="s">
        <v>40</v>
      </c>
      <c r="X65" t="s">
        <v>80</v>
      </c>
      <c r="Y65">
        <v>196652</v>
      </c>
      <c r="Z65" t="s">
        <v>72</v>
      </c>
      <c r="AA65">
        <v>3053697</v>
      </c>
      <c r="AB65">
        <v>3053.6970000000001</v>
      </c>
    </row>
    <row r="66" spans="7:28" x14ac:dyDescent="0.25">
      <c r="G66">
        <v>162740</v>
      </c>
      <c r="W66" t="s">
        <v>40</v>
      </c>
      <c r="X66" t="s">
        <v>81</v>
      </c>
      <c r="Y66">
        <v>295807</v>
      </c>
      <c r="Z66" t="s">
        <v>71</v>
      </c>
      <c r="AA66">
        <v>1893020</v>
      </c>
      <c r="AB66">
        <v>1893.02</v>
      </c>
    </row>
    <row r="67" spans="7:28" x14ac:dyDescent="0.25">
      <c r="G67">
        <v>162740</v>
      </c>
      <c r="W67" t="s">
        <v>40</v>
      </c>
      <c r="X67" t="s">
        <v>81</v>
      </c>
      <c r="Y67">
        <v>295807</v>
      </c>
      <c r="Z67" t="s">
        <v>72</v>
      </c>
      <c r="AA67">
        <v>3121181</v>
      </c>
      <c r="AB67">
        <v>3121.181</v>
      </c>
    </row>
    <row r="68" spans="7:28" x14ac:dyDescent="0.25">
      <c r="G68">
        <v>162740</v>
      </c>
      <c r="W68" t="s">
        <v>40</v>
      </c>
      <c r="X68" t="s">
        <v>82</v>
      </c>
      <c r="Y68">
        <v>185738</v>
      </c>
      <c r="Z68" t="s">
        <v>71</v>
      </c>
      <c r="AA68">
        <v>1911701</v>
      </c>
      <c r="AB68">
        <v>1911.701</v>
      </c>
    </row>
    <row r="69" spans="7:28" x14ac:dyDescent="0.25">
      <c r="G69">
        <v>162740</v>
      </c>
      <c r="W69" t="s">
        <v>40</v>
      </c>
      <c r="X69" t="s">
        <v>82</v>
      </c>
      <c r="Y69">
        <v>185738</v>
      </c>
      <c r="Z69" t="s">
        <v>72</v>
      </c>
      <c r="AA69">
        <v>2839024</v>
      </c>
      <c r="AB69">
        <v>2839.0239999999999</v>
      </c>
    </row>
    <row r="70" spans="7:28" x14ac:dyDescent="0.25">
      <c r="G70">
        <v>51900</v>
      </c>
      <c r="W70" t="s">
        <v>40</v>
      </c>
      <c r="X70" t="s">
        <v>83</v>
      </c>
      <c r="Y70">
        <v>156039</v>
      </c>
      <c r="Z70" t="s">
        <v>71</v>
      </c>
      <c r="AA70">
        <v>1883243</v>
      </c>
      <c r="AB70">
        <v>1883.2429999999999</v>
      </c>
    </row>
    <row r="71" spans="7:28" x14ac:dyDescent="0.25">
      <c r="G71">
        <v>51900</v>
      </c>
      <c r="W71" t="s">
        <v>40</v>
      </c>
      <c r="X71" t="s">
        <v>83</v>
      </c>
      <c r="Y71">
        <v>156039</v>
      </c>
      <c r="Z71" t="s">
        <v>72</v>
      </c>
      <c r="AA71">
        <v>2868739</v>
      </c>
      <c r="AB71">
        <v>2868.739</v>
      </c>
    </row>
    <row r="72" spans="7:28" x14ac:dyDescent="0.25">
      <c r="G72">
        <v>51900</v>
      </c>
      <c r="W72" t="s">
        <v>40</v>
      </c>
      <c r="X72" t="s">
        <v>84</v>
      </c>
      <c r="Y72">
        <v>187495</v>
      </c>
      <c r="Z72" t="s">
        <v>71</v>
      </c>
      <c r="AA72">
        <v>1913388</v>
      </c>
      <c r="AB72">
        <v>1913.3880000000001</v>
      </c>
    </row>
    <row r="73" spans="7:28" x14ac:dyDescent="0.25">
      <c r="G73">
        <v>51900</v>
      </c>
      <c r="W73" t="s">
        <v>40</v>
      </c>
      <c r="X73" t="s">
        <v>84</v>
      </c>
      <c r="Y73">
        <v>187495</v>
      </c>
      <c r="Z73" t="s">
        <v>72</v>
      </c>
      <c r="AA73">
        <v>2838511</v>
      </c>
      <c r="AB73">
        <v>2838.511</v>
      </c>
    </row>
    <row r="74" spans="7:28" x14ac:dyDescent="0.25">
      <c r="G74">
        <v>141860</v>
      </c>
      <c r="W74" t="s">
        <v>41</v>
      </c>
      <c r="X74" t="s">
        <v>73</v>
      </c>
      <c r="Y74">
        <v>78993</v>
      </c>
      <c r="Z74" t="s">
        <v>71</v>
      </c>
      <c r="AA74">
        <v>1882751</v>
      </c>
      <c r="AB74">
        <v>1882.751</v>
      </c>
    </row>
    <row r="75" spans="7:28" x14ac:dyDescent="0.25">
      <c r="G75">
        <v>141860</v>
      </c>
      <c r="W75" t="s">
        <v>41</v>
      </c>
      <c r="X75" t="s">
        <v>73</v>
      </c>
      <c r="Y75">
        <v>78993</v>
      </c>
      <c r="Z75" t="s">
        <v>72</v>
      </c>
      <c r="AA75">
        <v>3445948</v>
      </c>
      <c r="AB75">
        <v>3445.9479999999999</v>
      </c>
    </row>
    <row r="76" spans="7:28" x14ac:dyDescent="0.25">
      <c r="G76">
        <v>141860</v>
      </c>
      <c r="W76" t="s">
        <v>41</v>
      </c>
      <c r="X76" t="s">
        <v>74</v>
      </c>
      <c r="Y76">
        <v>27454</v>
      </c>
      <c r="Z76" t="s">
        <v>71</v>
      </c>
      <c r="AA76">
        <v>1957305</v>
      </c>
      <c r="AB76">
        <v>1957.3050000000001</v>
      </c>
    </row>
    <row r="77" spans="7:28" x14ac:dyDescent="0.25">
      <c r="G77">
        <v>141860</v>
      </c>
      <c r="W77" t="s">
        <v>41</v>
      </c>
      <c r="X77" t="s">
        <v>74</v>
      </c>
      <c r="Y77">
        <v>27454</v>
      </c>
      <c r="Z77" t="s">
        <v>72</v>
      </c>
      <c r="AA77">
        <v>3408314</v>
      </c>
      <c r="AB77">
        <v>3408.3139999999999</v>
      </c>
    </row>
    <row r="78" spans="7:28" x14ac:dyDescent="0.25">
      <c r="G78">
        <v>97580</v>
      </c>
      <c r="W78" t="s">
        <v>41</v>
      </c>
      <c r="X78" t="s">
        <v>75</v>
      </c>
      <c r="Y78">
        <v>78765</v>
      </c>
      <c r="Z78" t="s">
        <v>71</v>
      </c>
      <c r="AA78">
        <v>1882572</v>
      </c>
      <c r="AB78">
        <v>1882.5720000000001</v>
      </c>
    </row>
    <row r="79" spans="7:28" x14ac:dyDescent="0.25">
      <c r="G79">
        <v>97580</v>
      </c>
      <c r="W79" t="s">
        <v>41</v>
      </c>
      <c r="X79" t="s">
        <v>75</v>
      </c>
      <c r="Y79">
        <v>78765</v>
      </c>
      <c r="Z79" t="s">
        <v>72</v>
      </c>
      <c r="AA79">
        <v>3445991</v>
      </c>
      <c r="AB79">
        <v>3445.991</v>
      </c>
    </row>
    <row r="80" spans="7:28" x14ac:dyDescent="0.25">
      <c r="G80">
        <v>97580</v>
      </c>
      <c r="W80" t="s">
        <v>41</v>
      </c>
      <c r="X80" t="s">
        <v>76</v>
      </c>
      <c r="Y80">
        <v>224844</v>
      </c>
      <c r="Z80" t="s">
        <v>71</v>
      </c>
      <c r="AA80">
        <v>1773502</v>
      </c>
      <c r="AB80">
        <v>1773.502</v>
      </c>
    </row>
    <row r="81" spans="7:28" x14ac:dyDescent="0.25">
      <c r="G81">
        <v>97580</v>
      </c>
      <c r="W81" t="s">
        <v>41</v>
      </c>
      <c r="X81" t="s">
        <v>76</v>
      </c>
      <c r="Y81">
        <v>224844</v>
      </c>
      <c r="Z81" t="s">
        <v>72</v>
      </c>
      <c r="AA81">
        <v>3192962</v>
      </c>
      <c r="AB81">
        <v>3192.962</v>
      </c>
    </row>
    <row r="82" spans="7:28" x14ac:dyDescent="0.25">
      <c r="G82">
        <v>43970</v>
      </c>
      <c r="W82" t="s">
        <v>41</v>
      </c>
      <c r="X82" t="s">
        <v>77</v>
      </c>
      <c r="Y82">
        <v>227815</v>
      </c>
      <c r="Z82" t="s">
        <v>71</v>
      </c>
      <c r="AA82">
        <v>1775493</v>
      </c>
      <c r="AB82">
        <v>1775.4929999999999</v>
      </c>
    </row>
    <row r="83" spans="7:28" x14ac:dyDescent="0.25">
      <c r="G83">
        <v>43970</v>
      </c>
      <c r="W83" t="s">
        <v>41</v>
      </c>
      <c r="X83" t="s">
        <v>77</v>
      </c>
      <c r="Y83">
        <v>227815</v>
      </c>
      <c r="Z83" t="s">
        <v>72</v>
      </c>
      <c r="AA83">
        <v>3194953</v>
      </c>
      <c r="AB83">
        <v>3194.953</v>
      </c>
    </row>
    <row r="84" spans="7:28" x14ac:dyDescent="0.25">
      <c r="G84">
        <v>43970</v>
      </c>
      <c r="W84" t="s">
        <v>41</v>
      </c>
      <c r="X84" t="s">
        <v>78</v>
      </c>
      <c r="Y84">
        <v>281165</v>
      </c>
      <c r="Z84" t="s">
        <v>71</v>
      </c>
      <c r="AA84">
        <v>1781035</v>
      </c>
      <c r="AB84">
        <v>1781.0350000000001</v>
      </c>
    </row>
    <row r="85" spans="7:28" x14ac:dyDescent="0.25">
      <c r="G85">
        <v>43970</v>
      </c>
      <c r="W85" t="s">
        <v>41</v>
      </c>
      <c r="X85" t="s">
        <v>78</v>
      </c>
      <c r="Y85">
        <v>281165</v>
      </c>
      <c r="Z85" t="s">
        <v>72</v>
      </c>
      <c r="AA85">
        <v>3176743</v>
      </c>
      <c r="AB85">
        <v>3176.7429999999999</v>
      </c>
    </row>
    <row r="86" spans="7:28" x14ac:dyDescent="0.25">
      <c r="G86">
        <v>214910</v>
      </c>
      <c r="W86" t="s">
        <v>41</v>
      </c>
      <c r="X86" t="s">
        <v>79</v>
      </c>
      <c r="Y86">
        <v>399922</v>
      </c>
      <c r="Z86" t="s">
        <v>71</v>
      </c>
      <c r="AA86">
        <v>1820578</v>
      </c>
      <c r="AB86">
        <v>1820.578</v>
      </c>
    </row>
    <row r="87" spans="7:28" x14ac:dyDescent="0.25">
      <c r="G87">
        <v>214910</v>
      </c>
      <c r="W87" t="s">
        <v>41</v>
      </c>
      <c r="X87" t="s">
        <v>79</v>
      </c>
      <c r="Y87">
        <v>399922</v>
      </c>
      <c r="Z87" t="s">
        <v>72</v>
      </c>
      <c r="AA87">
        <v>3153866</v>
      </c>
      <c r="AB87">
        <v>3153.866</v>
      </c>
    </row>
    <row r="88" spans="7:28" x14ac:dyDescent="0.25">
      <c r="G88">
        <v>214910</v>
      </c>
      <c r="W88" t="s">
        <v>41</v>
      </c>
      <c r="X88" t="s">
        <v>80</v>
      </c>
      <c r="Y88">
        <v>413541</v>
      </c>
      <c r="Z88" t="s">
        <v>71</v>
      </c>
      <c r="AA88">
        <v>1790650</v>
      </c>
      <c r="AB88">
        <v>1790.65</v>
      </c>
    </row>
    <row r="89" spans="7:28" x14ac:dyDescent="0.25">
      <c r="G89">
        <v>214910</v>
      </c>
      <c r="W89" t="s">
        <v>41</v>
      </c>
      <c r="X89" t="s">
        <v>80</v>
      </c>
      <c r="Y89">
        <v>413541</v>
      </c>
      <c r="Z89" t="s">
        <v>72</v>
      </c>
      <c r="AA89">
        <v>3053697</v>
      </c>
      <c r="AB89">
        <v>3053.6970000000001</v>
      </c>
    </row>
    <row r="90" spans="7:28" x14ac:dyDescent="0.25">
      <c r="G90">
        <v>100520</v>
      </c>
      <c r="W90" t="s">
        <v>41</v>
      </c>
      <c r="X90" t="s">
        <v>81</v>
      </c>
      <c r="Y90">
        <v>512695</v>
      </c>
      <c r="Z90" t="s">
        <v>71</v>
      </c>
      <c r="AA90">
        <v>1893020</v>
      </c>
      <c r="AB90">
        <v>1893.02</v>
      </c>
    </row>
    <row r="91" spans="7:28" x14ac:dyDescent="0.25">
      <c r="G91">
        <v>100520</v>
      </c>
      <c r="W91" t="s">
        <v>41</v>
      </c>
      <c r="X91" t="s">
        <v>81</v>
      </c>
      <c r="Y91">
        <v>512695</v>
      </c>
      <c r="Z91" t="s">
        <v>72</v>
      </c>
      <c r="AA91">
        <v>3121181</v>
      </c>
      <c r="AB91">
        <v>3121.181</v>
      </c>
    </row>
    <row r="92" spans="7:28" x14ac:dyDescent="0.25">
      <c r="G92">
        <v>100520</v>
      </c>
      <c r="W92" t="s">
        <v>41</v>
      </c>
      <c r="X92" t="s">
        <v>82</v>
      </c>
      <c r="Y92">
        <v>402627</v>
      </c>
      <c r="Z92" t="s">
        <v>71</v>
      </c>
      <c r="AA92">
        <v>1911701</v>
      </c>
      <c r="AB92">
        <v>1911.701</v>
      </c>
    </row>
    <row r="93" spans="7:28" x14ac:dyDescent="0.25">
      <c r="G93">
        <v>100520</v>
      </c>
      <c r="W93" t="s">
        <v>41</v>
      </c>
      <c r="X93" t="s">
        <v>82</v>
      </c>
      <c r="Y93">
        <v>402627</v>
      </c>
      <c r="Z93" t="s">
        <v>72</v>
      </c>
      <c r="AA93">
        <v>2839024</v>
      </c>
      <c r="AB93">
        <v>2839.0239999999999</v>
      </c>
    </row>
    <row r="94" spans="7:28" x14ac:dyDescent="0.25">
      <c r="G94">
        <v>55700</v>
      </c>
      <c r="W94" t="s">
        <v>41</v>
      </c>
      <c r="X94" t="s">
        <v>83</v>
      </c>
      <c r="Y94">
        <v>372928</v>
      </c>
      <c r="Z94" t="s">
        <v>71</v>
      </c>
      <c r="AA94">
        <v>1883243</v>
      </c>
      <c r="AB94">
        <v>1883.2429999999999</v>
      </c>
    </row>
    <row r="95" spans="7:28" x14ac:dyDescent="0.25">
      <c r="G95">
        <v>55700</v>
      </c>
      <c r="W95" t="s">
        <v>41</v>
      </c>
      <c r="X95" t="s">
        <v>83</v>
      </c>
      <c r="Y95">
        <v>372928</v>
      </c>
      <c r="Z95" t="s">
        <v>72</v>
      </c>
      <c r="AA95">
        <v>2868739</v>
      </c>
      <c r="AB95">
        <v>2868.739</v>
      </c>
    </row>
    <row r="96" spans="7:28" x14ac:dyDescent="0.25">
      <c r="G96">
        <v>55700</v>
      </c>
      <c r="W96" t="s">
        <v>41</v>
      </c>
      <c r="X96" t="s">
        <v>84</v>
      </c>
      <c r="Y96">
        <v>404383</v>
      </c>
      <c r="Z96" t="s">
        <v>71</v>
      </c>
      <c r="AA96">
        <v>1913388</v>
      </c>
      <c r="AB96">
        <v>1913.3880000000001</v>
      </c>
    </row>
    <row r="97" spans="7:28" x14ac:dyDescent="0.25">
      <c r="G97">
        <v>55700</v>
      </c>
      <c r="W97" t="s">
        <v>41</v>
      </c>
      <c r="X97" t="s">
        <v>84</v>
      </c>
      <c r="Y97">
        <v>404383</v>
      </c>
      <c r="Z97" t="s">
        <v>72</v>
      </c>
      <c r="AA97">
        <v>2838511</v>
      </c>
      <c r="AB97">
        <v>2838.511</v>
      </c>
    </row>
    <row r="98" spans="7:28" x14ac:dyDescent="0.25">
      <c r="G98">
        <v>208070</v>
      </c>
      <c r="W98" t="s">
        <v>42</v>
      </c>
      <c r="X98" t="s">
        <v>85</v>
      </c>
      <c r="Y98">
        <v>89582</v>
      </c>
      <c r="Z98" t="s">
        <v>71</v>
      </c>
      <c r="AA98">
        <v>954697</v>
      </c>
      <c r="AB98">
        <v>954.697</v>
      </c>
    </row>
    <row r="99" spans="7:28" x14ac:dyDescent="0.25">
      <c r="G99">
        <v>208070</v>
      </c>
      <c r="W99" t="s">
        <v>42</v>
      </c>
      <c r="X99" t="s">
        <v>85</v>
      </c>
      <c r="Y99">
        <v>89582</v>
      </c>
      <c r="Z99" t="s">
        <v>72</v>
      </c>
      <c r="AA99">
        <v>2634887</v>
      </c>
      <c r="AB99">
        <v>2634.8870000000002</v>
      </c>
    </row>
    <row r="100" spans="7:28" x14ac:dyDescent="0.25">
      <c r="G100">
        <v>208070</v>
      </c>
      <c r="W100" t="s">
        <v>42</v>
      </c>
      <c r="X100" t="s">
        <v>86</v>
      </c>
      <c r="Y100">
        <v>90096</v>
      </c>
      <c r="Z100" t="s">
        <v>71</v>
      </c>
      <c r="AA100">
        <v>954278</v>
      </c>
      <c r="AB100">
        <v>954.27800000000002</v>
      </c>
    </row>
    <row r="101" spans="7:28" x14ac:dyDescent="0.25">
      <c r="G101">
        <v>208070</v>
      </c>
      <c r="W101" t="s">
        <v>42</v>
      </c>
      <c r="X101" t="s">
        <v>86</v>
      </c>
      <c r="Y101">
        <v>90096</v>
      </c>
      <c r="Z101" t="s">
        <v>72</v>
      </c>
      <c r="AA101">
        <v>2634468</v>
      </c>
      <c r="AB101">
        <v>2634.4679999999998</v>
      </c>
    </row>
    <row r="102" spans="7:28" x14ac:dyDescent="0.25">
      <c r="G102">
        <v>208070</v>
      </c>
      <c r="W102" t="s">
        <v>42</v>
      </c>
      <c r="X102" t="s">
        <v>87</v>
      </c>
      <c r="Y102">
        <v>83479</v>
      </c>
      <c r="Z102" t="s">
        <v>71</v>
      </c>
      <c r="AA102">
        <v>951319</v>
      </c>
      <c r="AB102">
        <v>951.31900000000007</v>
      </c>
    </row>
    <row r="103" spans="7:28" x14ac:dyDescent="0.25">
      <c r="G103">
        <v>208070</v>
      </c>
      <c r="W103" t="s">
        <v>42</v>
      </c>
      <c r="X103" t="s">
        <v>87</v>
      </c>
      <c r="Y103">
        <v>83479</v>
      </c>
      <c r="Z103" t="s">
        <v>72</v>
      </c>
      <c r="AA103">
        <v>2632418</v>
      </c>
      <c r="AB103">
        <v>2632.4180000000001</v>
      </c>
    </row>
    <row r="104" spans="7:28" x14ac:dyDescent="0.25">
      <c r="G104">
        <v>208070</v>
      </c>
      <c r="W104" t="s">
        <v>42</v>
      </c>
      <c r="X104" t="s">
        <v>88</v>
      </c>
      <c r="Y104">
        <v>9072</v>
      </c>
      <c r="Z104" t="s">
        <v>71</v>
      </c>
      <c r="AA104">
        <v>907503</v>
      </c>
      <c r="AB104">
        <v>907.50300000000004</v>
      </c>
    </row>
    <row r="105" spans="7:28" x14ac:dyDescent="0.25">
      <c r="G105">
        <v>208070</v>
      </c>
      <c r="W105" t="s">
        <v>42</v>
      </c>
      <c r="X105" t="s">
        <v>88</v>
      </c>
      <c r="Y105">
        <v>9072</v>
      </c>
      <c r="Z105" t="s">
        <v>72</v>
      </c>
      <c r="AA105">
        <v>2559187</v>
      </c>
      <c r="AB105">
        <v>2559.1869999999999</v>
      </c>
    </row>
    <row r="106" spans="7:28" x14ac:dyDescent="0.25">
      <c r="G106">
        <v>115020</v>
      </c>
      <c r="W106" t="s">
        <v>42</v>
      </c>
      <c r="X106" t="s">
        <v>89</v>
      </c>
      <c r="Y106">
        <v>7169</v>
      </c>
      <c r="Z106" t="s">
        <v>71</v>
      </c>
      <c r="AA106">
        <v>905580</v>
      </c>
      <c r="AB106">
        <v>905.58</v>
      </c>
    </row>
    <row r="107" spans="7:28" x14ac:dyDescent="0.25">
      <c r="G107">
        <v>115020</v>
      </c>
      <c r="W107" t="s">
        <v>42</v>
      </c>
      <c r="X107" t="s">
        <v>89</v>
      </c>
      <c r="Y107">
        <v>7169</v>
      </c>
      <c r="Z107" t="s">
        <v>72</v>
      </c>
      <c r="AA107">
        <v>2557264</v>
      </c>
      <c r="AB107">
        <v>2557.2640000000001</v>
      </c>
    </row>
    <row r="108" spans="7:28" x14ac:dyDescent="0.25">
      <c r="G108">
        <v>115020</v>
      </c>
      <c r="W108" t="s">
        <v>42</v>
      </c>
      <c r="X108" t="s">
        <v>90</v>
      </c>
      <c r="Y108">
        <v>86860</v>
      </c>
      <c r="Z108" t="s">
        <v>71</v>
      </c>
      <c r="AA108">
        <v>986864</v>
      </c>
      <c r="AB108">
        <v>986.86400000000003</v>
      </c>
    </row>
    <row r="109" spans="7:28" x14ac:dyDescent="0.25">
      <c r="G109">
        <v>115020</v>
      </c>
      <c r="W109" t="s">
        <v>42</v>
      </c>
      <c r="X109" t="s">
        <v>90</v>
      </c>
      <c r="Y109">
        <v>86860</v>
      </c>
      <c r="Z109" t="s">
        <v>72</v>
      </c>
      <c r="AA109">
        <v>2555796</v>
      </c>
      <c r="AB109">
        <v>2555.7960000000003</v>
      </c>
    </row>
    <row r="110" spans="7:28" x14ac:dyDescent="0.25">
      <c r="G110">
        <v>115020</v>
      </c>
      <c r="W110" t="s">
        <v>43</v>
      </c>
      <c r="X110" t="s">
        <v>85</v>
      </c>
      <c r="Y110">
        <v>8935</v>
      </c>
      <c r="Z110" t="s">
        <v>71</v>
      </c>
      <c r="AA110">
        <v>954697</v>
      </c>
      <c r="AB110">
        <v>954.697</v>
      </c>
    </row>
    <row r="111" spans="7:28" x14ac:dyDescent="0.25">
      <c r="G111">
        <v>115020</v>
      </c>
      <c r="W111" t="s">
        <v>43</v>
      </c>
      <c r="X111" t="s">
        <v>85</v>
      </c>
      <c r="Y111">
        <v>8935</v>
      </c>
      <c r="Z111" t="s">
        <v>72</v>
      </c>
      <c r="AA111">
        <v>2634887</v>
      </c>
      <c r="AB111">
        <v>2634.8870000000002</v>
      </c>
    </row>
    <row r="112" spans="7:28" x14ac:dyDescent="0.25">
      <c r="G112">
        <v>115020</v>
      </c>
      <c r="W112" t="s">
        <v>43</v>
      </c>
      <c r="X112" t="s">
        <v>86</v>
      </c>
      <c r="Y112">
        <v>9449</v>
      </c>
      <c r="Z112" t="s">
        <v>71</v>
      </c>
      <c r="AA112">
        <v>954278</v>
      </c>
      <c r="AB112">
        <v>954.27800000000002</v>
      </c>
    </row>
    <row r="113" spans="7:28" x14ac:dyDescent="0.25">
      <c r="G113">
        <v>115020</v>
      </c>
      <c r="W113" t="s">
        <v>43</v>
      </c>
      <c r="X113" t="s">
        <v>86</v>
      </c>
      <c r="Y113">
        <v>9449</v>
      </c>
      <c r="Z113" t="s">
        <v>72</v>
      </c>
      <c r="AA113">
        <v>2634468</v>
      </c>
      <c r="AB113">
        <v>2634.4679999999998</v>
      </c>
    </row>
    <row r="114" spans="7:28" x14ac:dyDescent="0.25">
      <c r="G114">
        <v>60000</v>
      </c>
      <c r="W114" t="s">
        <v>43</v>
      </c>
      <c r="X114" t="s">
        <v>87</v>
      </c>
      <c r="Y114">
        <v>7297</v>
      </c>
      <c r="Z114" t="s">
        <v>71</v>
      </c>
      <c r="AA114">
        <v>951319</v>
      </c>
      <c r="AB114">
        <v>951.31900000000007</v>
      </c>
    </row>
    <row r="115" spans="7:28" x14ac:dyDescent="0.25">
      <c r="G115">
        <v>60000</v>
      </c>
      <c r="W115" t="s">
        <v>43</v>
      </c>
      <c r="X115" t="s">
        <v>87</v>
      </c>
      <c r="Y115">
        <v>7297</v>
      </c>
      <c r="Z115" t="s">
        <v>72</v>
      </c>
      <c r="AA115">
        <v>2632418</v>
      </c>
      <c r="AB115">
        <v>2632.4180000000001</v>
      </c>
    </row>
    <row r="116" spans="7:28" x14ac:dyDescent="0.25">
      <c r="G116">
        <v>60000</v>
      </c>
      <c r="W116" t="s">
        <v>43</v>
      </c>
      <c r="X116" t="s">
        <v>88</v>
      </c>
      <c r="Y116">
        <v>90251</v>
      </c>
      <c r="Z116" t="s">
        <v>71</v>
      </c>
      <c r="AA116">
        <v>907503</v>
      </c>
      <c r="AB116">
        <v>907.50300000000004</v>
      </c>
    </row>
    <row r="117" spans="7:28" x14ac:dyDescent="0.25">
      <c r="G117">
        <v>60000</v>
      </c>
      <c r="W117" t="s">
        <v>43</v>
      </c>
      <c r="X117" t="s">
        <v>88</v>
      </c>
      <c r="Y117">
        <v>90251</v>
      </c>
      <c r="Z117" t="s">
        <v>72</v>
      </c>
      <c r="AA117">
        <v>2559187</v>
      </c>
      <c r="AB117">
        <v>2559.1869999999999</v>
      </c>
    </row>
    <row r="118" spans="7:28" x14ac:dyDescent="0.25">
      <c r="G118">
        <v>60000</v>
      </c>
      <c r="W118" t="s">
        <v>43</v>
      </c>
      <c r="X118" t="s">
        <v>89</v>
      </c>
      <c r="Y118">
        <v>88348</v>
      </c>
      <c r="Z118" t="s">
        <v>71</v>
      </c>
      <c r="AA118">
        <v>905580</v>
      </c>
      <c r="AB118">
        <v>905.58</v>
      </c>
    </row>
    <row r="119" spans="7:28" x14ac:dyDescent="0.25">
      <c r="G119">
        <v>60000</v>
      </c>
      <c r="W119" t="s">
        <v>43</v>
      </c>
      <c r="X119" t="s">
        <v>89</v>
      </c>
      <c r="Y119">
        <v>88348</v>
      </c>
      <c r="Z119" t="s">
        <v>72</v>
      </c>
      <c r="AA119">
        <v>2557264</v>
      </c>
      <c r="AB119">
        <v>2557.2640000000001</v>
      </c>
    </row>
    <row r="120" spans="7:28" x14ac:dyDescent="0.25">
      <c r="G120">
        <v>60000</v>
      </c>
      <c r="W120" t="s">
        <v>43</v>
      </c>
      <c r="X120" t="s">
        <v>90</v>
      </c>
      <c r="Y120">
        <v>173772</v>
      </c>
      <c r="Z120" t="s">
        <v>71</v>
      </c>
      <c r="AA120">
        <v>986864</v>
      </c>
      <c r="AB120">
        <v>986.86400000000003</v>
      </c>
    </row>
    <row r="121" spans="7:28" x14ac:dyDescent="0.25">
      <c r="G121">
        <v>60000</v>
      </c>
      <c r="W121" t="s">
        <v>43</v>
      </c>
      <c r="X121" t="s">
        <v>90</v>
      </c>
      <c r="Y121">
        <v>173772</v>
      </c>
      <c r="Z121" t="s">
        <v>72</v>
      </c>
      <c r="AA121">
        <v>2555796</v>
      </c>
      <c r="AB121">
        <v>2555.7960000000003</v>
      </c>
    </row>
    <row r="122" spans="7:28" x14ac:dyDescent="0.25">
      <c r="G122">
        <v>260000</v>
      </c>
      <c r="W122" t="s">
        <v>44</v>
      </c>
      <c r="X122" t="s">
        <v>91</v>
      </c>
      <c r="Y122">
        <v>110552</v>
      </c>
      <c r="Z122" t="s">
        <v>71</v>
      </c>
      <c r="AA122">
        <v>1012452</v>
      </c>
      <c r="AB122">
        <v>1012.452</v>
      </c>
    </row>
    <row r="123" spans="7:28" x14ac:dyDescent="0.25">
      <c r="G123">
        <v>260000</v>
      </c>
      <c r="W123" t="s">
        <v>44</v>
      </c>
      <c r="X123" t="s">
        <v>91</v>
      </c>
      <c r="Y123">
        <v>110552</v>
      </c>
      <c r="Z123" t="s">
        <v>72</v>
      </c>
      <c r="AA123">
        <v>3396065</v>
      </c>
      <c r="AB123">
        <v>3396.0650000000001</v>
      </c>
    </row>
    <row r="124" spans="7:28" x14ac:dyDescent="0.25">
      <c r="G124">
        <v>260000</v>
      </c>
      <c r="W124" t="s">
        <v>44</v>
      </c>
      <c r="X124" t="s">
        <v>92</v>
      </c>
      <c r="Y124">
        <v>103052</v>
      </c>
      <c r="Z124" t="s">
        <v>71</v>
      </c>
      <c r="AA124">
        <v>989684</v>
      </c>
      <c r="AB124">
        <v>989.68399999999997</v>
      </c>
    </row>
    <row r="125" spans="7:28" x14ac:dyDescent="0.25">
      <c r="G125">
        <v>260000</v>
      </c>
      <c r="W125" t="s">
        <v>44</v>
      </c>
      <c r="X125" t="s">
        <v>92</v>
      </c>
      <c r="Y125">
        <v>103052</v>
      </c>
      <c r="Z125" t="s">
        <v>72</v>
      </c>
      <c r="AA125">
        <v>3373297</v>
      </c>
      <c r="AB125">
        <v>3373.297</v>
      </c>
    </row>
    <row r="126" spans="7:28" x14ac:dyDescent="0.25">
      <c r="G126">
        <v>260000</v>
      </c>
      <c r="W126" t="s">
        <v>44</v>
      </c>
      <c r="X126" t="s">
        <v>93</v>
      </c>
      <c r="Y126">
        <v>95933</v>
      </c>
      <c r="Z126" t="s">
        <v>71</v>
      </c>
      <c r="AA126">
        <v>1006600</v>
      </c>
      <c r="AB126">
        <v>1006.6</v>
      </c>
    </row>
    <row r="127" spans="7:28" x14ac:dyDescent="0.25">
      <c r="G127">
        <v>260000</v>
      </c>
      <c r="W127" t="s">
        <v>44</v>
      </c>
      <c r="X127" t="s">
        <v>93</v>
      </c>
      <c r="Y127">
        <v>95933</v>
      </c>
      <c r="Z127" t="s">
        <v>72</v>
      </c>
      <c r="AA127">
        <v>3390213</v>
      </c>
      <c r="AB127">
        <v>3390.2130000000002</v>
      </c>
    </row>
    <row r="128" spans="7:28" x14ac:dyDescent="0.25">
      <c r="G128">
        <v>260000</v>
      </c>
      <c r="W128" t="s">
        <v>44</v>
      </c>
      <c r="X128" t="s">
        <v>94</v>
      </c>
      <c r="Y128">
        <v>30983</v>
      </c>
      <c r="Z128" t="s">
        <v>71</v>
      </c>
      <c r="AA128">
        <v>1022000</v>
      </c>
      <c r="AB128">
        <v>1022</v>
      </c>
    </row>
    <row r="129" spans="7:28" x14ac:dyDescent="0.25">
      <c r="G129">
        <v>260000</v>
      </c>
      <c r="W129" t="s">
        <v>44</v>
      </c>
      <c r="X129" t="s">
        <v>94</v>
      </c>
      <c r="Y129">
        <v>30983</v>
      </c>
      <c r="Z129" t="s">
        <v>72</v>
      </c>
      <c r="AA129">
        <v>3358654</v>
      </c>
      <c r="AB129">
        <v>3358.654</v>
      </c>
    </row>
    <row r="130" spans="7:28" x14ac:dyDescent="0.25">
      <c r="G130">
        <v>95890</v>
      </c>
      <c r="W130" t="s">
        <v>44</v>
      </c>
      <c r="X130" t="s">
        <v>95</v>
      </c>
      <c r="Y130">
        <v>33631</v>
      </c>
      <c r="Z130" t="s">
        <v>71</v>
      </c>
      <c r="AA130">
        <v>1039292</v>
      </c>
      <c r="AB130">
        <v>1039.2919999999999</v>
      </c>
    </row>
    <row r="131" spans="7:28" x14ac:dyDescent="0.25">
      <c r="G131">
        <v>95890</v>
      </c>
      <c r="W131" t="s">
        <v>44</v>
      </c>
      <c r="X131" t="s">
        <v>95</v>
      </c>
      <c r="Y131">
        <v>33631</v>
      </c>
      <c r="Z131" t="s">
        <v>72</v>
      </c>
      <c r="AA131">
        <v>3360063</v>
      </c>
      <c r="AB131">
        <v>3360.0630000000001</v>
      </c>
    </row>
    <row r="132" spans="7:28" x14ac:dyDescent="0.25">
      <c r="G132">
        <v>95890</v>
      </c>
      <c r="W132" t="s">
        <v>44</v>
      </c>
      <c r="X132" t="s">
        <v>96</v>
      </c>
      <c r="Y132">
        <v>1505</v>
      </c>
      <c r="Z132" t="s">
        <v>71</v>
      </c>
      <c r="AA132">
        <v>1011925</v>
      </c>
      <c r="AB132">
        <v>1011.9250000000001</v>
      </c>
    </row>
    <row r="133" spans="7:28" x14ac:dyDescent="0.25">
      <c r="G133">
        <v>95890</v>
      </c>
      <c r="W133" t="s">
        <v>44</v>
      </c>
      <c r="X133" t="s">
        <v>96</v>
      </c>
      <c r="Y133">
        <v>1505</v>
      </c>
      <c r="Z133" t="s">
        <v>72</v>
      </c>
      <c r="AA133">
        <v>3327149</v>
      </c>
      <c r="AB133">
        <v>3327.1489999999999</v>
      </c>
    </row>
    <row r="134" spans="7:28" x14ac:dyDescent="0.25">
      <c r="G134">
        <v>95890</v>
      </c>
      <c r="W134" t="s">
        <v>45</v>
      </c>
      <c r="X134" t="s">
        <v>91</v>
      </c>
      <c r="Y134">
        <v>18163</v>
      </c>
      <c r="Z134" t="s">
        <v>71</v>
      </c>
      <c r="AA134">
        <v>1012452</v>
      </c>
      <c r="AB134">
        <v>1012.452</v>
      </c>
    </row>
    <row r="135" spans="7:28" x14ac:dyDescent="0.25">
      <c r="G135">
        <v>95890</v>
      </c>
      <c r="W135" t="s">
        <v>45</v>
      </c>
      <c r="X135" t="s">
        <v>91</v>
      </c>
      <c r="Y135">
        <v>18163</v>
      </c>
      <c r="Z135" t="s">
        <v>72</v>
      </c>
      <c r="AA135">
        <v>3396065</v>
      </c>
      <c r="AB135">
        <v>3396.0650000000001</v>
      </c>
    </row>
    <row r="136" spans="7:28" x14ac:dyDescent="0.25">
      <c r="G136">
        <v>95890</v>
      </c>
      <c r="W136" t="s">
        <v>45</v>
      </c>
      <c r="X136" t="s">
        <v>92</v>
      </c>
      <c r="Y136">
        <v>11534</v>
      </c>
      <c r="Z136" t="s">
        <v>71</v>
      </c>
      <c r="AA136">
        <v>989684</v>
      </c>
      <c r="AB136">
        <v>989.68399999999997</v>
      </c>
    </row>
    <row r="137" spans="7:28" x14ac:dyDescent="0.25">
      <c r="G137">
        <v>95890</v>
      </c>
      <c r="W137" t="s">
        <v>45</v>
      </c>
      <c r="X137" t="s">
        <v>92</v>
      </c>
      <c r="Y137">
        <v>11534</v>
      </c>
      <c r="Z137" t="s">
        <v>72</v>
      </c>
      <c r="AA137">
        <v>3373297</v>
      </c>
      <c r="AB137">
        <v>3373.297</v>
      </c>
    </row>
    <row r="138" spans="7:28" x14ac:dyDescent="0.25">
      <c r="G138">
        <v>59120</v>
      </c>
      <c r="W138" t="s">
        <v>45</v>
      </c>
      <c r="X138" t="s">
        <v>93</v>
      </c>
      <c r="Y138">
        <v>6255</v>
      </c>
      <c r="Z138" t="s">
        <v>71</v>
      </c>
      <c r="AA138">
        <v>1006600</v>
      </c>
      <c r="AB138">
        <v>1006.6</v>
      </c>
    </row>
    <row r="139" spans="7:28" x14ac:dyDescent="0.25">
      <c r="G139">
        <v>59120</v>
      </c>
      <c r="W139" t="s">
        <v>45</v>
      </c>
      <c r="X139" t="s">
        <v>93</v>
      </c>
      <c r="Y139">
        <v>6255</v>
      </c>
      <c r="Z139" t="s">
        <v>72</v>
      </c>
      <c r="AA139">
        <v>3390213</v>
      </c>
      <c r="AB139">
        <v>3390.2130000000002</v>
      </c>
    </row>
    <row r="140" spans="7:28" x14ac:dyDescent="0.25">
      <c r="G140">
        <v>59120</v>
      </c>
      <c r="W140" t="s">
        <v>45</v>
      </c>
      <c r="X140" t="s">
        <v>94</v>
      </c>
      <c r="Y140">
        <v>66544</v>
      </c>
      <c r="Z140" t="s">
        <v>71</v>
      </c>
      <c r="AA140">
        <v>1022000</v>
      </c>
      <c r="AB140">
        <v>1022</v>
      </c>
    </row>
    <row r="141" spans="7:28" x14ac:dyDescent="0.25">
      <c r="G141">
        <v>59120</v>
      </c>
      <c r="W141" t="s">
        <v>45</v>
      </c>
      <c r="X141" t="s">
        <v>94</v>
      </c>
      <c r="Y141">
        <v>66544</v>
      </c>
      <c r="Z141" t="s">
        <v>72</v>
      </c>
      <c r="AA141">
        <v>3358654</v>
      </c>
      <c r="AB141">
        <v>3358.654</v>
      </c>
    </row>
    <row r="142" spans="7:28" x14ac:dyDescent="0.25">
      <c r="G142">
        <v>59120</v>
      </c>
      <c r="W142" t="s">
        <v>45</v>
      </c>
      <c r="X142" t="s">
        <v>95</v>
      </c>
      <c r="Y142">
        <v>122898</v>
      </c>
      <c r="Z142" t="s">
        <v>71</v>
      </c>
      <c r="AA142">
        <v>1039292</v>
      </c>
      <c r="AB142">
        <v>1039.2919999999999</v>
      </c>
    </row>
    <row r="143" spans="7:28" x14ac:dyDescent="0.25">
      <c r="G143">
        <v>59120</v>
      </c>
      <c r="W143" t="s">
        <v>45</v>
      </c>
      <c r="X143" t="s">
        <v>95</v>
      </c>
      <c r="Y143">
        <v>122898</v>
      </c>
      <c r="Z143" t="s">
        <v>72</v>
      </c>
      <c r="AA143">
        <v>3360063</v>
      </c>
      <c r="AB143">
        <v>3360.0630000000001</v>
      </c>
    </row>
    <row r="144" spans="7:28" x14ac:dyDescent="0.25">
      <c r="G144">
        <v>59120</v>
      </c>
      <c r="W144" t="s">
        <v>45</v>
      </c>
      <c r="X144" t="s">
        <v>96</v>
      </c>
      <c r="Y144">
        <v>95088</v>
      </c>
      <c r="Z144" t="s">
        <v>71</v>
      </c>
      <c r="AA144">
        <v>1011925</v>
      </c>
      <c r="AB144">
        <v>1011.9250000000001</v>
      </c>
    </row>
    <row r="145" spans="7:28" x14ac:dyDescent="0.25">
      <c r="G145">
        <v>59120</v>
      </c>
      <c r="W145" t="s">
        <v>45</v>
      </c>
      <c r="X145" t="s">
        <v>96</v>
      </c>
      <c r="Y145">
        <v>95088</v>
      </c>
      <c r="Z145" t="s">
        <v>72</v>
      </c>
      <c r="AA145">
        <v>3327149</v>
      </c>
      <c r="AB145">
        <v>3327.1489999999999</v>
      </c>
    </row>
    <row r="146" spans="7:28" x14ac:dyDescent="0.25">
      <c r="G146">
        <v>40470</v>
      </c>
      <c r="W146" t="s">
        <v>46</v>
      </c>
      <c r="X146" t="s">
        <v>97</v>
      </c>
      <c r="Y146">
        <v>16572</v>
      </c>
      <c r="Z146" t="s">
        <v>71</v>
      </c>
      <c r="AA146">
        <v>689068</v>
      </c>
      <c r="AB146">
        <v>689.06799999999998</v>
      </c>
    </row>
    <row r="147" spans="7:28" x14ac:dyDescent="0.25">
      <c r="G147">
        <v>40470</v>
      </c>
      <c r="W147" t="s">
        <v>46</v>
      </c>
      <c r="X147" t="s">
        <v>97</v>
      </c>
      <c r="Y147">
        <v>16572</v>
      </c>
      <c r="Z147" t="s">
        <v>72</v>
      </c>
      <c r="AA147">
        <v>2460185</v>
      </c>
      <c r="AB147">
        <v>2460.1849999999999</v>
      </c>
    </row>
    <row r="148" spans="7:28" x14ac:dyDescent="0.25">
      <c r="G148">
        <v>40470</v>
      </c>
      <c r="W148" t="s">
        <v>46</v>
      </c>
      <c r="X148" t="s">
        <v>98</v>
      </c>
      <c r="Y148">
        <v>30207</v>
      </c>
      <c r="Z148" t="s">
        <v>71</v>
      </c>
      <c r="AA148">
        <v>678962</v>
      </c>
      <c r="AB148">
        <v>678.96199999999999</v>
      </c>
    </row>
    <row r="149" spans="7:28" x14ac:dyDescent="0.25">
      <c r="G149">
        <v>40470</v>
      </c>
      <c r="W149" t="s">
        <v>46</v>
      </c>
      <c r="X149" t="s">
        <v>98</v>
      </c>
      <c r="Y149">
        <v>30207</v>
      </c>
      <c r="Z149" t="s">
        <v>72</v>
      </c>
      <c r="AA149">
        <v>2469509</v>
      </c>
      <c r="AB149">
        <v>2469.509</v>
      </c>
    </row>
    <row r="150" spans="7:28" x14ac:dyDescent="0.25">
      <c r="G150">
        <v>33080</v>
      </c>
      <c r="W150" t="s">
        <v>46</v>
      </c>
      <c r="X150" t="s">
        <v>99</v>
      </c>
      <c r="Y150">
        <v>25790</v>
      </c>
      <c r="Z150" t="s">
        <v>71</v>
      </c>
      <c r="AA150">
        <v>716607</v>
      </c>
      <c r="AB150">
        <v>716.60699999999997</v>
      </c>
    </row>
    <row r="151" spans="7:28" x14ac:dyDescent="0.25">
      <c r="G151">
        <v>33080</v>
      </c>
      <c r="W151" t="s">
        <v>46</v>
      </c>
      <c r="X151" t="s">
        <v>99</v>
      </c>
      <c r="Y151">
        <v>25790</v>
      </c>
      <c r="Z151" t="s">
        <v>72</v>
      </c>
      <c r="AA151">
        <v>2454772</v>
      </c>
      <c r="AB151">
        <v>2454.7719999999999</v>
      </c>
    </row>
    <row r="152" spans="7:28" x14ac:dyDescent="0.25">
      <c r="G152">
        <v>33080</v>
      </c>
      <c r="W152" t="s">
        <v>46</v>
      </c>
      <c r="X152" t="s">
        <v>100</v>
      </c>
      <c r="Y152">
        <v>223529</v>
      </c>
      <c r="Z152" t="s">
        <v>71</v>
      </c>
      <c r="AA152">
        <v>594236</v>
      </c>
      <c r="AB152">
        <v>594.23599999999999</v>
      </c>
    </row>
    <row r="153" spans="7:28" x14ac:dyDescent="0.25">
      <c r="G153">
        <v>33080</v>
      </c>
      <c r="W153" t="s">
        <v>46</v>
      </c>
      <c r="X153" t="s">
        <v>100</v>
      </c>
      <c r="Y153">
        <v>223529</v>
      </c>
      <c r="Z153" t="s">
        <v>72</v>
      </c>
      <c r="AA153">
        <v>2504431</v>
      </c>
      <c r="AB153">
        <v>2504.431</v>
      </c>
    </row>
    <row r="154" spans="7:28" x14ac:dyDescent="0.25">
      <c r="G154">
        <v>27344</v>
      </c>
      <c r="W154" t="s">
        <v>46</v>
      </c>
      <c r="X154" t="s">
        <v>101</v>
      </c>
      <c r="Y154">
        <v>223136</v>
      </c>
      <c r="Z154" t="s">
        <v>71</v>
      </c>
      <c r="AA154">
        <v>593823</v>
      </c>
      <c r="AB154">
        <v>593.82299999999998</v>
      </c>
    </row>
    <row r="155" spans="7:28" x14ac:dyDescent="0.25">
      <c r="G155">
        <v>27344</v>
      </c>
      <c r="W155" t="s">
        <v>46</v>
      </c>
      <c r="X155" t="s">
        <v>101</v>
      </c>
      <c r="Y155">
        <v>223136</v>
      </c>
      <c r="Z155" t="s">
        <v>72</v>
      </c>
      <c r="AA155">
        <v>2504017</v>
      </c>
      <c r="AB155">
        <v>2504.0169999999998</v>
      </c>
    </row>
    <row r="156" spans="7:28" x14ac:dyDescent="0.25">
      <c r="G156">
        <v>27344</v>
      </c>
      <c r="W156" t="s">
        <v>46</v>
      </c>
      <c r="X156" t="s">
        <v>102</v>
      </c>
      <c r="Y156">
        <v>228277</v>
      </c>
      <c r="Z156" t="s">
        <v>71</v>
      </c>
      <c r="AA156">
        <v>593084</v>
      </c>
      <c r="AB156">
        <v>593.08400000000006</v>
      </c>
    </row>
    <row r="157" spans="7:28" x14ac:dyDescent="0.25">
      <c r="G157">
        <v>27344</v>
      </c>
      <c r="W157" t="s">
        <v>46</v>
      </c>
      <c r="X157" t="s">
        <v>102</v>
      </c>
      <c r="Y157">
        <v>228277</v>
      </c>
      <c r="Z157" t="s">
        <v>72</v>
      </c>
      <c r="AA157">
        <v>2503278</v>
      </c>
      <c r="AB157">
        <v>2503.2780000000002</v>
      </c>
    </row>
    <row r="158" spans="7:28" x14ac:dyDescent="0.25">
      <c r="G158">
        <v>120450</v>
      </c>
      <c r="W158" t="s">
        <v>47</v>
      </c>
      <c r="X158" t="s">
        <v>97</v>
      </c>
      <c r="Y158">
        <v>210754</v>
      </c>
      <c r="Z158" t="s">
        <v>71</v>
      </c>
      <c r="AA158">
        <v>689068</v>
      </c>
      <c r="AB158">
        <v>689.06799999999998</v>
      </c>
    </row>
    <row r="159" spans="7:28" x14ac:dyDescent="0.25">
      <c r="G159">
        <v>120450</v>
      </c>
      <c r="W159" t="s">
        <v>47</v>
      </c>
      <c r="X159" t="s">
        <v>97</v>
      </c>
      <c r="Y159">
        <v>210754</v>
      </c>
      <c r="Z159" t="s">
        <v>72</v>
      </c>
      <c r="AA159">
        <v>2460185</v>
      </c>
      <c r="AB159">
        <v>2460.1849999999999</v>
      </c>
    </row>
    <row r="160" spans="7:28" x14ac:dyDescent="0.25">
      <c r="G160">
        <v>120450</v>
      </c>
      <c r="W160" t="s">
        <v>47</v>
      </c>
      <c r="X160" t="s">
        <v>98</v>
      </c>
      <c r="Y160">
        <v>197324</v>
      </c>
      <c r="Z160" t="s">
        <v>71</v>
      </c>
      <c r="AA160">
        <v>678962</v>
      </c>
      <c r="AB160">
        <v>678.96199999999999</v>
      </c>
    </row>
    <row r="161" spans="7:28" x14ac:dyDescent="0.25">
      <c r="G161">
        <v>120450</v>
      </c>
      <c r="W161" t="s">
        <v>47</v>
      </c>
      <c r="X161" t="s">
        <v>98</v>
      </c>
      <c r="Y161">
        <v>197324</v>
      </c>
      <c r="Z161" t="s">
        <v>72</v>
      </c>
      <c r="AA161">
        <v>2469509</v>
      </c>
      <c r="AB161">
        <v>2469.509</v>
      </c>
    </row>
    <row r="162" spans="7:28" x14ac:dyDescent="0.25">
      <c r="G162">
        <v>115790</v>
      </c>
      <c r="W162" t="s">
        <v>47</v>
      </c>
      <c r="X162" t="s">
        <v>99</v>
      </c>
      <c r="Y162">
        <v>234962</v>
      </c>
      <c r="Z162" t="s">
        <v>71</v>
      </c>
      <c r="AA162">
        <v>716607</v>
      </c>
      <c r="AB162">
        <v>716.60699999999997</v>
      </c>
    </row>
    <row r="163" spans="7:28" x14ac:dyDescent="0.25">
      <c r="G163">
        <v>115790</v>
      </c>
      <c r="W163" t="s">
        <v>47</v>
      </c>
      <c r="X163" t="s">
        <v>99</v>
      </c>
      <c r="Y163">
        <v>234962</v>
      </c>
      <c r="Z163" t="s">
        <v>72</v>
      </c>
      <c r="AA163">
        <v>2454772</v>
      </c>
      <c r="AB163">
        <v>2454.7719999999999</v>
      </c>
    </row>
    <row r="164" spans="7:28" x14ac:dyDescent="0.25">
      <c r="G164">
        <v>115790</v>
      </c>
      <c r="W164" t="s">
        <v>47</v>
      </c>
      <c r="X164" t="s">
        <v>100</v>
      </c>
      <c r="Y164">
        <v>13702</v>
      </c>
      <c r="Z164" t="s">
        <v>71</v>
      </c>
      <c r="AA164">
        <v>594236</v>
      </c>
      <c r="AB164">
        <v>594.23599999999999</v>
      </c>
    </row>
    <row r="165" spans="7:28" x14ac:dyDescent="0.25">
      <c r="G165">
        <v>115790</v>
      </c>
      <c r="W165" t="s">
        <v>47</v>
      </c>
      <c r="X165" t="s">
        <v>100</v>
      </c>
      <c r="Y165">
        <v>13702</v>
      </c>
      <c r="Z165" t="s">
        <v>72</v>
      </c>
      <c r="AA165">
        <v>2504431</v>
      </c>
      <c r="AB165">
        <v>2504.431</v>
      </c>
    </row>
    <row r="166" spans="7:28" x14ac:dyDescent="0.25">
      <c r="G166">
        <v>63610</v>
      </c>
      <c r="W166" t="s">
        <v>47</v>
      </c>
      <c r="X166" t="s">
        <v>101</v>
      </c>
      <c r="Y166">
        <v>13309</v>
      </c>
      <c r="Z166" t="s">
        <v>71</v>
      </c>
      <c r="AA166">
        <v>593823</v>
      </c>
      <c r="AB166">
        <v>593.82299999999998</v>
      </c>
    </row>
    <row r="167" spans="7:28" x14ac:dyDescent="0.25">
      <c r="G167">
        <v>63610</v>
      </c>
      <c r="W167" t="s">
        <v>47</v>
      </c>
      <c r="X167" t="s">
        <v>101</v>
      </c>
      <c r="Y167">
        <v>13309</v>
      </c>
      <c r="Z167" t="s">
        <v>72</v>
      </c>
      <c r="AA167">
        <v>2504017</v>
      </c>
      <c r="AB167">
        <v>2504.0169999999998</v>
      </c>
    </row>
    <row r="168" spans="7:28" x14ac:dyDescent="0.25">
      <c r="G168">
        <v>63610</v>
      </c>
      <c r="W168" t="s">
        <v>47</v>
      </c>
      <c r="X168" t="s">
        <v>102</v>
      </c>
      <c r="Y168">
        <v>14383</v>
      </c>
      <c r="Z168" t="s">
        <v>71</v>
      </c>
      <c r="AA168">
        <v>593084</v>
      </c>
      <c r="AB168">
        <v>593.08400000000006</v>
      </c>
    </row>
    <row r="169" spans="7:28" x14ac:dyDescent="0.25">
      <c r="G169">
        <v>63610</v>
      </c>
      <c r="W169" t="s">
        <v>47</v>
      </c>
      <c r="X169" t="s">
        <v>102</v>
      </c>
      <c r="Y169">
        <v>14383</v>
      </c>
      <c r="Z169" t="s">
        <v>72</v>
      </c>
      <c r="AA169">
        <v>2503278</v>
      </c>
      <c r="AB169">
        <v>2503.2780000000002</v>
      </c>
    </row>
    <row r="170" spans="7:28" x14ac:dyDescent="0.25">
      <c r="G170">
        <v>198640</v>
      </c>
      <c r="W170" t="s">
        <v>48</v>
      </c>
      <c r="X170" t="s">
        <v>103</v>
      </c>
      <c r="Y170">
        <v>56896</v>
      </c>
      <c r="Z170" t="s">
        <v>71</v>
      </c>
      <c r="AA170">
        <v>946573</v>
      </c>
      <c r="AB170">
        <v>946.57299999999998</v>
      </c>
    </row>
    <row r="171" spans="7:28" x14ac:dyDescent="0.25">
      <c r="G171">
        <v>198640</v>
      </c>
      <c r="W171" t="s">
        <v>48</v>
      </c>
      <c r="X171" t="s">
        <v>103</v>
      </c>
      <c r="Y171">
        <v>56896</v>
      </c>
      <c r="Z171" t="s">
        <v>72</v>
      </c>
      <c r="AA171">
        <v>3542102</v>
      </c>
      <c r="AB171">
        <v>3542.1019999999999</v>
      </c>
    </row>
    <row r="172" spans="7:28" x14ac:dyDescent="0.25">
      <c r="G172">
        <v>198640</v>
      </c>
      <c r="W172" t="s">
        <v>48</v>
      </c>
      <c r="X172" t="s">
        <v>104</v>
      </c>
      <c r="Y172">
        <v>55486</v>
      </c>
      <c r="Z172" t="s">
        <v>71</v>
      </c>
      <c r="AA172">
        <v>945164</v>
      </c>
      <c r="AB172">
        <v>945.16399999999999</v>
      </c>
    </row>
    <row r="173" spans="7:28" x14ac:dyDescent="0.25">
      <c r="G173">
        <v>198640</v>
      </c>
      <c r="W173" t="s">
        <v>48</v>
      </c>
      <c r="X173" t="s">
        <v>104</v>
      </c>
      <c r="Y173">
        <v>55486</v>
      </c>
      <c r="Z173" t="s">
        <v>72</v>
      </c>
      <c r="AA173">
        <v>3540692</v>
      </c>
      <c r="AB173">
        <v>3540.692</v>
      </c>
    </row>
    <row r="174" spans="7:28" x14ac:dyDescent="0.25">
      <c r="G174">
        <v>198640</v>
      </c>
      <c r="W174" t="s">
        <v>48</v>
      </c>
      <c r="X174" t="s">
        <v>105</v>
      </c>
      <c r="Y174">
        <v>52923</v>
      </c>
      <c r="Z174" t="s">
        <v>71</v>
      </c>
      <c r="AA174">
        <v>942898</v>
      </c>
      <c r="AB174">
        <v>942.89800000000002</v>
      </c>
    </row>
    <row r="175" spans="7:28" x14ac:dyDescent="0.25">
      <c r="G175">
        <v>198640</v>
      </c>
      <c r="W175" t="s">
        <v>48</v>
      </c>
      <c r="X175" t="s">
        <v>105</v>
      </c>
      <c r="Y175">
        <v>52923</v>
      </c>
      <c r="Z175" t="s">
        <v>72</v>
      </c>
      <c r="AA175">
        <v>3538426</v>
      </c>
      <c r="AB175">
        <v>3538.4259999999999</v>
      </c>
    </row>
    <row r="176" spans="7:28" x14ac:dyDescent="0.25">
      <c r="G176">
        <v>198640</v>
      </c>
      <c r="W176" t="s">
        <v>48</v>
      </c>
      <c r="X176" t="s">
        <v>106</v>
      </c>
      <c r="Y176">
        <v>3107</v>
      </c>
      <c r="Z176" t="s">
        <v>71</v>
      </c>
      <c r="AA176">
        <v>938332</v>
      </c>
      <c r="AB176">
        <v>938.33199999999999</v>
      </c>
    </row>
    <row r="177" spans="7:28" x14ac:dyDescent="0.25">
      <c r="G177">
        <v>198640</v>
      </c>
      <c r="W177" t="s">
        <v>48</v>
      </c>
      <c r="X177" t="s">
        <v>106</v>
      </c>
      <c r="Y177">
        <v>3107</v>
      </c>
      <c r="Z177" t="s">
        <v>72</v>
      </c>
      <c r="AA177">
        <v>3522600</v>
      </c>
      <c r="AB177">
        <v>3522.6</v>
      </c>
    </row>
    <row r="178" spans="7:28" x14ac:dyDescent="0.25">
      <c r="G178">
        <v>122754</v>
      </c>
      <c r="W178" t="s">
        <v>48</v>
      </c>
      <c r="X178" t="s">
        <v>107</v>
      </c>
      <c r="Y178">
        <v>7442</v>
      </c>
      <c r="Z178" t="s">
        <v>71</v>
      </c>
      <c r="AA178">
        <v>933339</v>
      </c>
      <c r="AB178">
        <v>933.33900000000006</v>
      </c>
    </row>
    <row r="179" spans="7:28" x14ac:dyDescent="0.25">
      <c r="G179">
        <v>122754</v>
      </c>
      <c r="W179" t="s">
        <v>48</v>
      </c>
      <c r="X179" t="s">
        <v>107</v>
      </c>
      <c r="Y179">
        <v>7442</v>
      </c>
      <c r="Z179" t="s">
        <v>72</v>
      </c>
      <c r="AA179">
        <v>3517608</v>
      </c>
      <c r="AB179">
        <v>3517.6080000000002</v>
      </c>
    </row>
    <row r="180" spans="7:28" x14ac:dyDescent="0.25">
      <c r="G180">
        <v>122754</v>
      </c>
      <c r="W180" t="s">
        <v>48</v>
      </c>
      <c r="X180" t="s">
        <v>108</v>
      </c>
      <c r="Y180">
        <v>19791</v>
      </c>
      <c r="Z180" t="s">
        <v>71</v>
      </c>
      <c r="AA180">
        <v>942299</v>
      </c>
      <c r="AB180">
        <v>942.29899999999998</v>
      </c>
    </row>
    <row r="181" spans="7:28" x14ac:dyDescent="0.25">
      <c r="G181">
        <v>122754</v>
      </c>
      <c r="W181" t="s">
        <v>48</v>
      </c>
      <c r="X181" t="s">
        <v>108</v>
      </c>
      <c r="Y181">
        <v>19791</v>
      </c>
      <c r="Z181" t="s">
        <v>72</v>
      </c>
      <c r="AA181">
        <v>3526568</v>
      </c>
      <c r="AB181">
        <v>3526.5680000000002</v>
      </c>
    </row>
    <row r="182" spans="7:28" x14ac:dyDescent="0.25">
      <c r="G182">
        <v>122754</v>
      </c>
      <c r="W182" t="s">
        <v>49</v>
      </c>
      <c r="X182" t="s">
        <v>103</v>
      </c>
      <c r="Y182">
        <v>17847</v>
      </c>
      <c r="Z182" t="s">
        <v>71</v>
      </c>
      <c r="AA182">
        <v>946573</v>
      </c>
      <c r="AB182">
        <v>946.57299999999998</v>
      </c>
    </row>
    <row r="183" spans="7:28" x14ac:dyDescent="0.25">
      <c r="G183">
        <v>122754</v>
      </c>
      <c r="W183" t="s">
        <v>49</v>
      </c>
      <c r="X183" t="s">
        <v>103</v>
      </c>
      <c r="Y183">
        <v>17847</v>
      </c>
      <c r="Z183" t="s">
        <v>72</v>
      </c>
      <c r="AA183">
        <v>3542102</v>
      </c>
      <c r="AB183">
        <v>3542.1019999999999</v>
      </c>
    </row>
    <row r="184" spans="7:28" x14ac:dyDescent="0.25">
      <c r="G184">
        <v>122754</v>
      </c>
      <c r="W184" t="s">
        <v>49</v>
      </c>
      <c r="X184" t="s">
        <v>104</v>
      </c>
      <c r="Y184">
        <v>16438</v>
      </c>
      <c r="Z184" t="s">
        <v>71</v>
      </c>
      <c r="AA184">
        <v>945164</v>
      </c>
      <c r="AB184">
        <v>945.16399999999999</v>
      </c>
    </row>
    <row r="185" spans="7:28" x14ac:dyDescent="0.25">
      <c r="G185">
        <v>122754</v>
      </c>
      <c r="W185" t="s">
        <v>49</v>
      </c>
      <c r="X185" t="s">
        <v>104</v>
      </c>
      <c r="Y185">
        <v>16438</v>
      </c>
      <c r="Z185" t="s">
        <v>72</v>
      </c>
      <c r="AA185">
        <v>3540692</v>
      </c>
      <c r="AB185">
        <v>3540.692</v>
      </c>
    </row>
    <row r="186" spans="7:28" x14ac:dyDescent="0.25">
      <c r="G186">
        <v>73420</v>
      </c>
      <c r="W186" t="s">
        <v>49</v>
      </c>
      <c r="X186" t="s">
        <v>105</v>
      </c>
      <c r="Y186">
        <v>3605</v>
      </c>
      <c r="Z186" t="s">
        <v>71</v>
      </c>
      <c r="AA186">
        <v>942898</v>
      </c>
      <c r="AB186">
        <v>942.89800000000002</v>
      </c>
    </row>
    <row r="187" spans="7:28" x14ac:dyDescent="0.25">
      <c r="G187">
        <v>73420</v>
      </c>
      <c r="W187" t="s">
        <v>49</v>
      </c>
      <c r="X187" t="s">
        <v>105</v>
      </c>
      <c r="Y187">
        <v>3605</v>
      </c>
      <c r="Z187" t="s">
        <v>72</v>
      </c>
      <c r="AA187">
        <v>3538426</v>
      </c>
      <c r="AB187">
        <v>3538.4259999999999</v>
      </c>
    </row>
    <row r="188" spans="7:28" x14ac:dyDescent="0.25">
      <c r="G188">
        <v>73420</v>
      </c>
      <c r="W188" t="s">
        <v>49</v>
      </c>
      <c r="X188" t="s">
        <v>106</v>
      </c>
      <c r="Y188">
        <v>41067</v>
      </c>
      <c r="Z188" t="s">
        <v>71</v>
      </c>
      <c r="AA188">
        <v>938332</v>
      </c>
      <c r="AB188">
        <v>938.33199999999999</v>
      </c>
    </row>
    <row r="189" spans="7:28" x14ac:dyDescent="0.25">
      <c r="G189">
        <v>73420</v>
      </c>
      <c r="W189" t="s">
        <v>49</v>
      </c>
      <c r="X189" t="s">
        <v>106</v>
      </c>
      <c r="Y189">
        <v>41067</v>
      </c>
      <c r="Z189" t="s">
        <v>72</v>
      </c>
      <c r="AA189">
        <v>3522600</v>
      </c>
      <c r="AB189">
        <v>3522.6</v>
      </c>
    </row>
    <row r="190" spans="7:28" x14ac:dyDescent="0.25">
      <c r="G190">
        <v>73420</v>
      </c>
      <c r="W190" t="s">
        <v>49</v>
      </c>
      <c r="X190" t="s">
        <v>107</v>
      </c>
      <c r="Y190">
        <v>43771</v>
      </c>
      <c r="Z190" t="s">
        <v>71</v>
      </c>
      <c r="AA190">
        <v>933339</v>
      </c>
      <c r="AB190">
        <v>933.33900000000006</v>
      </c>
    </row>
    <row r="191" spans="7:28" x14ac:dyDescent="0.25">
      <c r="G191">
        <v>73420</v>
      </c>
      <c r="W191" t="s">
        <v>49</v>
      </c>
      <c r="X191" t="s">
        <v>107</v>
      </c>
      <c r="Y191">
        <v>43771</v>
      </c>
      <c r="Z191" t="s">
        <v>72</v>
      </c>
      <c r="AA191">
        <v>3517608</v>
      </c>
      <c r="AB191">
        <v>3517.6080000000002</v>
      </c>
    </row>
    <row r="192" spans="7:28" x14ac:dyDescent="0.25">
      <c r="G192">
        <v>73420</v>
      </c>
      <c r="W192" t="s">
        <v>49</v>
      </c>
      <c r="X192" t="s">
        <v>108</v>
      </c>
      <c r="Y192">
        <v>57289</v>
      </c>
      <c r="Z192" t="s">
        <v>71</v>
      </c>
      <c r="AA192">
        <v>942299</v>
      </c>
      <c r="AB192">
        <v>942.29899999999998</v>
      </c>
    </row>
    <row r="193" spans="7:28" x14ac:dyDescent="0.25">
      <c r="G193">
        <v>73420</v>
      </c>
      <c r="W193" t="s">
        <v>49</v>
      </c>
      <c r="X193" t="s">
        <v>108</v>
      </c>
      <c r="Y193">
        <v>57289</v>
      </c>
      <c r="Z193" t="s">
        <v>72</v>
      </c>
      <c r="AA193">
        <v>3526568</v>
      </c>
      <c r="AB193">
        <v>3526.5680000000002</v>
      </c>
    </row>
    <row r="194" spans="7:28" x14ac:dyDescent="0.25">
      <c r="G194">
        <v>54000</v>
      </c>
    </row>
    <row r="195" spans="7:28" x14ac:dyDescent="0.25">
      <c r="G195">
        <v>54000</v>
      </c>
    </row>
    <row r="196" spans="7:28" x14ac:dyDescent="0.25">
      <c r="G196">
        <v>54000</v>
      </c>
    </row>
    <row r="197" spans="7:28" x14ac:dyDescent="0.25">
      <c r="G197">
        <v>54000</v>
      </c>
    </row>
    <row r="198" spans="7:28" x14ac:dyDescent="0.25">
      <c r="G198">
        <v>51170</v>
      </c>
    </row>
    <row r="199" spans="7:28" x14ac:dyDescent="0.25">
      <c r="G199">
        <v>51170</v>
      </c>
    </row>
    <row r="200" spans="7:28" x14ac:dyDescent="0.25">
      <c r="G200">
        <v>51170</v>
      </c>
    </row>
    <row r="201" spans="7:28" x14ac:dyDescent="0.25">
      <c r="G201">
        <v>51170</v>
      </c>
    </row>
    <row r="202" spans="7:28" x14ac:dyDescent="0.25">
      <c r="G202">
        <v>47700</v>
      </c>
    </row>
    <row r="203" spans="7:28" x14ac:dyDescent="0.25">
      <c r="G203">
        <v>47700</v>
      </c>
    </row>
    <row r="204" spans="7:28" x14ac:dyDescent="0.25">
      <c r="G204">
        <v>47700</v>
      </c>
    </row>
    <row r="205" spans="7:28" x14ac:dyDescent="0.25">
      <c r="G205">
        <v>47700</v>
      </c>
    </row>
    <row r="206" spans="7:28" x14ac:dyDescent="0.25">
      <c r="G206">
        <v>231360</v>
      </c>
    </row>
    <row r="207" spans="7:28" x14ac:dyDescent="0.25">
      <c r="G207">
        <v>231360</v>
      </c>
    </row>
    <row r="208" spans="7:28" x14ac:dyDescent="0.25">
      <c r="G208">
        <v>231360</v>
      </c>
    </row>
    <row r="209" spans="7:7" x14ac:dyDescent="0.25">
      <c r="G209">
        <v>231360</v>
      </c>
    </row>
    <row r="210" spans="7:7" x14ac:dyDescent="0.25">
      <c r="G210">
        <v>125280</v>
      </c>
    </row>
    <row r="211" spans="7:7" x14ac:dyDescent="0.25">
      <c r="G211">
        <v>125280</v>
      </c>
    </row>
    <row r="212" spans="7:7" x14ac:dyDescent="0.25">
      <c r="G212">
        <v>125280</v>
      </c>
    </row>
    <row r="213" spans="7:7" x14ac:dyDescent="0.25">
      <c r="G213">
        <v>125280</v>
      </c>
    </row>
    <row r="214" spans="7:7" x14ac:dyDescent="0.25">
      <c r="G214">
        <v>74870</v>
      </c>
    </row>
    <row r="215" spans="7:7" x14ac:dyDescent="0.25">
      <c r="G215">
        <v>74870</v>
      </c>
    </row>
    <row r="216" spans="7:7" x14ac:dyDescent="0.25">
      <c r="G216">
        <v>74870</v>
      </c>
    </row>
    <row r="217" spans="7:7" x14ac:dyDescent="0.25">
      <c r="G217">
        <v>74870</v>
      </c>
    </row>
    <row r="218" spans="7:7" x14ac:dyDescent="0.25">
      <c r="G218">
        <v>153860</v>
      </c>
    </row>
    <row r="219" spans="7:7" x14ac:dyDescent="0.25">
      <c r="G219">
        <v>153860</v>
      </c>
    </row>
    <row r="220" spans="7:7" x14ac:dyDescent="0.25">
      <c r="G220">
        <v>153860</v>
      </c>
    </row>
    <row r="221" spans="7:7" x14ac:dyDescent="0.25">
      <c r="G221">
        <v>153860</v>
      </c>
    </row>
    <row r="222" spans="7:7" x14ac:dyDescent="0.25">
      <c r="G222">
        <v>153860</v>
      </c>
    </row>
    <row r="223" spans="7:7" x14ac:dyDescent="0.25">
      <c r="G223">
        <v>153860</v>
      </c>
    </row>
    <row r="224" spans="7:7" x14ac:dyDescent="0.25">
      <c r="G224">
        <v>153860</v>
      </c>
    </row>
    <row r="225" spans="7:7" x14ac:dyDescent="0.25">
      <c r="G225">
        <v>153860</v>
      </c>
    </row>
    <row r="226" spans="7:7" x14ac:dyDescent="0.25">
      <c r="G226">
        <v>108640</v>
      </c>
    </row>
    <row r="227" spans="7:7" x14ac:dyDescent="0.25">
      <c r="G227">
        <v>108640</v>
      </c>
    </row>
    <row r="228" spans="7:7" x14ac:dyDescent="0.25">
      <c r="G228">
        <v>108640</v>
      </c>
    </row>
    <row r="229" spans="7:7" x14ac:dyDescent="0.25">
      <c r="G229">
        <v>108640</v>
      </c>
    </row>
    <row r="230" spans="7:7" x14ac:dyDescent="0.25">
      <c r="G230">
        <v>108640</v>
      </c>
    </row>
    <row r="231" spans="7:7" x14ac:dyDescent="0.25">
      <c r="G231">
        <v>108640</v>
      </c>
    </row>
    <row r="232" spans="7:7" x14ac:dyDescent="0.25">
      <c r="G232">
        <v>108640</v>
      </c>
    </row>
    <row r="233" spans="7:7" x14ac:dyDescent="0.25">
      <c r="G233">
        <v>108640</v>
      </c>
    </row>
    <row r="234" spans="7:7" x14ac:dyDescent="0.25">
      <c r="G234">
        <v>38760</v>
      </c>
    </row>
    <row r="235" spans="7:7" x14ac:dyDescent="0.25">
      <c r="G235">
        <v>38760</v>
      </c>
    </row>
    <row r="236" spans="7:7" x14ac:dyDescent="0.25">
      <c r="G236">
        <v>38760</v>
      </c>
    </row>
    <row r="237" spans="7:7" x14ac:dyDescent="0.25">
      <c r="G237">
        <v>38760</v>
      </c>
    </row>
    <row r="238" spans="7:7" x14ac:dyDescent="0.25">
      <c r="G238">
        <v>38760</v>
      </c>
    </row>
    <row r="239" spans="7:7" x14ac:dyDescent="0.25">
      <c r="G239">
        <v>38760</v>
      </c>
    </row>
    <row r="240" spans="7:7" x14ac:dyDescent="0.25">
      <c r="G240">
        <v>38760</v>
      </c>
    </row>
    <row r="241" spans="7:7" x14ac:dyDescent="0.25">
      <c r="G241">
        <v>38760</v>
      </c>
    </row>
    <row r="242" spans="7:7" x14ac:dyDescent="0.25">
      <c r="G242">
        <v>126290</v>
      </c>
    </row>
    <row r="243" spans="7:7" x14ac:dyDescent="0.25">
      <c r="G243">
        <v>126290</v>
      </c>
    </row>
    <row r="244" spans="7:7" x14ac:dyDescent="0.25">
      <c r="G244">
        <v>126290</v>
      </c>
    </row>
    <row r="245" spans="7:7" x14ac:dyDescent="0.25">
      <c r="G245">
        <v>126290</v>
      </c>
    </row>
    <row r="246" spans="7:7" x14ac:dyDescent="0.25">
      <c r="G246">
        <v>70760</v>
      </c>
    </row>
    <row r="247" spans="7:7" x14ac:dyDescent="0.25">
      <c r="G247">
        <v>70760</v>
      </c>
    </row>
    <row r="248" spans="7:7" x14ac:dyDescent="0.25">
      <c r="G248">
        <v>70760</v>
      </c>
    </row>
    <row r="249" spans="7:7" x14ac:dyDescent="0.25">
      <c r="G249">
        <v>70760</v>
      </c>
    </row>
    <row r="250" spans="7:7" x14ac:dyDescent="0.25">
      <c r="G250">
        <v>31800</v>
      </c>
    </row>
    <row r="251" spans="7:7" x14ac:dyDescent="0.25">
      <c r="G251">
        <v>31800</v>
      </c>
    </row>
    <row r="252" spans="7:7" x14ac:dyDescent="0.25">
      <c r="G252">
        <v>31800</v>
      </c>
    </row>
    <row r="253" spans="7:7" x14ac:dyDescent="0.25">
      <c r="G253">
        <v>31800</v>
      </c>
    </row>
    <row r="254" spans="7:7" x14ac:dyDescent="0.25">
      <c r="G254">
        <v>218780</v>
      </c>
    </row>
    <row r="255" spans="7:7" x14ac:dyDescent="0.25">
      <c r="G255">
        <v>218780</v>
      </c>
    </row>
    <row r="256" spans="7:7" x14ac:dyDescent="0.25">
      <c r="G256">
        <v>218780</v>
      </c>
    </row>
    <row r="257" spans="7:7" x14ac:dyDescent="0.25">
      <c r="G257">
        <v>218780</v>
      </c>
    </row>
    <row r="258" spans="7:7" x14ac:dyDescent="0.25">
      <c r="G258">
        <v>162740</v>
      </c>
    </row>
    <row r="259" spans="7:7" x14ac:dyDescent="0.25">
      <c r="G259">
        <v>162740</v>
      </c>
    </row>
    <row r="260" spans="7:7" x14ac:dyDescent="0.25">
      <c r="G260">
        <v>162740</v>
      </c>
    </row>
    <row r="261" spans="7:7" x14ac:dyDescent="0.25">
      <c r="G261">
        <v>162740</v>
      </c>
    </row>
    <row r="262" spans="7:7" x14ac:dyDescent="0.25">
      <c r="G262">
        <v>51900</v>
      </c>
    </row>
    <row r="263" spans="7:7" x14ac:dyDescent="0.25">
      <c r="G263">
        <v>51900</v>
      </c>
    </row>
    <row r="264" spans="7:7" x14ac:dyDescent="0.25">
      <c r="G264">
        <v>51900</v>
      </c>
    </row>
    <row r="265" spans="7:7" x14ac:dyDescent="0.25">
      <c r="G265">
        <v>51900</v>
      </c>
    </row>
    <row r="266" spans="7:7" x14ac:dyDescent="0.25">
      <c r="G266">
        <v>141860</v>
      </c>
    </row>
    <row r="267" spans="7:7" x14ac:dyDescent="0.25">
      <c r="G267">
        <v>141860</v>
      </c>
    </row>
    <row r="268" spans="7:7" x14ac:dyDescent="0.25">
      <c r="G268">
        <v>141860</v>
      </c>
    </row>
    <row r="269" spans="7:7" x14ac:dyDescent="0.25">
      <c r="G269">
        <v>141860</v>
      </c>
    </row>
    <row r="270" spans="7:7" x14ac:dyDescent="0.25">
      <c r="G270">
        <v>97580</v>
      </c>
    </row>
    <row r="271" spans="7:7" x14ac:dyDescent="0.25">
      <c r="G271">
        <v>97580</v>
      </c>
    </row>
    <row r="272" spans="7:7" x14ac:dyDescent="0.25">
      <c r="G272">
        <v>97580</v>
      </c>
    </row>
    <row r="273" spans="7:7" x14ac:dyDescent="0.25">
      <c r="G273">
        <v>97580</v>
      </c>
    </row>
    <row r="274" spans="7:7" x14ac:dyDescent="0.25">
      <c r="G274">
        <v>43970</v>
      </c>
    </row>
    <row r="275" spans="7:7" x14ac:dyDescent="0.25">
      <c r="G275">
        <v>43970</v>
      </c>
    </row>
    <row r="276" spans="7:7" x14ac:dyDescent="0.25">
      <c r="G276">
        <v>43970</v>
      </c>
    </row>
    <row r="277" spans="7:7" x14ac:dyDescent="0.25">
      <c r="G277">
        <v>43970</v>
      </c>
    </row>
    <row r="278" spans="7:7" x14ac:dyDescent="0.25">
      <c r="G278">
        <v>214910</v>
      </c>
    </row>
    <row r="279" spans="7:7" x14ac:dyDescent="0.25">
      <c r="G279">
        <v>214910</v>
      </c>
    </row>
    <row r="280" spans="7:7" x14ac:dyDescent="0.25">
      <c r="G280">
        <v>214910</v>
      </c>
    </row>
    <row r="281" spans="7:7" x14ac:dyDescent="0.25">
      <c r="G281">
        <v>214910</v>
      </c>
    </row>
    <row r="282" spans="7:7" x14ac:dyDescent="0.25">
      <c r="G282">
        <v>100520</v>
      </c>
    </row>
    <row r="283" spans="7:7" x14ac:dyDescent="0.25">
      <c r="G283">
        <v>100520</v>
      </c>
    </row>
    <row r="284" spans="7:7" x14ac:dyDescent="0.25">
      <c r="G284">
        <v>100520</v>
      </c>
    </row>
    <row r="285" spans="7:7" x14ac:dyDescent="0.25">
      <c r="G285">
        <v>100520</v>
      </c>
    </row>
    <row r="286" spans="7:7" x14ac:dyDescent="0.25">
      <c r="G286">
        <v>55700</v>
      </c>
    </row>
    <row r="287" spans="7:7" x14ac:dyDescent="0.25">
      <c r="G287">
        <v>55700</v>
      </c>
    </row>
    <row r="288" spans="7:7" x14ac:dyDescent="0.25">
      <c r="G288">
        <v>55700</v>
      </c>
    </row>
    <row r="289" spans="7:7" x14ac:dyDescent="0.25">
      <c r="G289">
        <v>55700</v>
      </c>
    </row>
    <row r="290" spans="7:7" x14ac:dyDescent="0.25">
      <c r="G290">
        <v>208070</v>
      </c>
    </row>
    <row r="291" spans="7:7" x14ac:dyDescent="0.25">
      <c r="G291">
        <v>208070</v>
      </c>
    </row>
    <row r="292" spans="7:7" x14ac:dyDescent="0.25">
      <c r="G292">
        <v>208070</v>
      </c>
    </row>
    <row r="293" spans="7:7" x14ac:dyDescent="0.25">
      <c r="G293">
        <v>208070</v>
      </c>
    </row>
    <row r="294" spans="7:7" x14ac:dyDescent="0.25">
      <c r="G294">
        <v>208070</v>
      </c>
    </row>
    <row r="295" spans="7:7" x14ac:dyDescent="0.25">
      <c r="G295">
        <v>208070</v>
      </c>
    </row>
    <row r="296" spans="7:7" x14ac:dyDescent="0.25">
      <c r="G296">
        <v>208070</v>
      </c>
    </row>
    <row r="297" spans="7:7" x14ac:dyDescent="0.25">
      <c r="G297">
        <v>208070</v>
      </c>
    </row>
    <row r="298" spans="7:7" x14ac:dyDescent="0.25">
      <c r="G298">
        <v>115020</v>
      </c>
    </row>
    <row r="299" spans="7:7" x14ac:dyDescent="0.25">
      <c r="G299">
        <v>115020</v>
      </c>
    </row>
    <row r="300" spans="7:7" x14ac:dyDescent="0.25">
      <c r="G300">
        <v>115020</v>
      </c>
    </row>
    <row r="301" spans="7:7" x14ac:dyDescent="0.25">
      <c r="G301">
        <v>115020</v>
      </c>
    </row>
    <row r="302" spans="7:7" x14ac:dyDescent="0.25">
      <c r="G302">
        <v>115020</v>
      </c>
    </row>
    <row r="303" spans="7:7" x14ac:dyDescent="0.25">
      <c r="G303">
        <v>115020</v>
      </c>
    </row>
    <row r="304" spans="7:7" x14ac:dyDescent="0.25">
      <c r="G304">
        <v>115020</v>
      </c>
    </row>
    <row r="305" spans="7:7" x14ac:dyDescent="0.25">
      <c r="G305">
        <v>115020</v>
      </c>
    </row>
    <row r="306" spans="7:7" x14ac:dyDescent="0.25">
      <c r="G306">
        <v>60000</v>
      </c>
    </row>
    <row r="307" spans="7:7" x14ac:dyDescent="0.25">
      <c r="G307">
        <v>60000</v>
      </c>
    </row>
    <row r="308" spans="7:7" x14ac:dyDescent="0.25">
      <c r="G308">
        <v>60000</v>
      </c>
    </row>
    <row r="309" spans="7:7" x14ac:dyDescent="0.25">
      <c r="G309">
        <v>60000</v>
      </c>
    </row>
    <row r="310" spans="7:7" x14ac:dyDescent="0.25">
      <c r="G310">
        <v>60000</v>
      </c>
    </row>
    <row r="311" spans="7:7" x14ac:dyDescent="0.25">
      <c r="G311">
        <v>60000</v>
      </c>
    </row>
    <row r="312" spans="7:7" x14ac:dyDescent="0.25">
      <c r="G312">
        <v>60000</v>
      </c>
    </row>
    <row r="313" spans="7:7" x14ac:dyDescent="0.25">
      <c r="G313">
        <v>60000</v>
      </c>
    </row>
    <row r="314" spans="7:7" x14ac:dyDescent="0.25">
      <c r="G314">
        <v>260000</v>
      </c>
    </row>
    <row r="315" spans="7:7" x14ac:dyDescent="0.25">
      <c r="G315">
        <v>260000</v>
      </c>
    </row>
    <row r="316" spans="7:7" x14ac:dyDescent="0.25">
      <c r="G316">
        <v>260000</v>
      </c>
    </row>
    <row r="317" spans="7:7" x14ac:dyDescent="0.25">
      <c r="G317">
        <v>260000</v>
      </c>
    </row>
    <row r="318" spans="7:7" x14ac:dyDescent="0.25">
      <c r="G318">
        <v>260000</v>
      </c>
    </row>
    <row r="319" spans="7:7" x14ac:dyDescent="0.25">
      <c r="G319">
        <v>260000</v>
      </c>
    </row>
    <row r="320" spans="7:7" x14ac:dyDescent="0.25">
      <c r="G320">
        <v>260000</v>
      </c>
    </row>
    <row r="321" spans="7:7" x14ac:dyDescent="0.25">
      <c r="G321">
        <v>260000</v>
      </c>
    </row>
    <row r="322" spans="7:7" x14ac:dyDescent="0.25">
      <c r="G322">
        <v>95890</v>
      </c>
    </row>
    <row r="323" spans="7:7" x14ac:dyDescent="0.25">
      <c r="G323">
        <v>95890</v>
      </c>
    </row>
    <row r="324" spans="7:7" x14ac:dyDescent="0.25">
      <c r="G324">
        <v>95890</v>
      </c>
    </row>
    <row r="325" spans="7:7" x14ac:dyDescent="0.25">
      <c r="G325">
        <v>95890</v>
      </c>
    </row>
    <row r="326" spans="7:7" x14ac:dyDescent="0.25">
      <c r="G326">
        <v>95890</v>
      </c>
    </row>
    <row r="327" spans="7:7" x14ac:dyDescent="0.25">
      <c r="G327">
        <v>95890</v>
      </c>
    </row>
    <row r="328" spans="7:7" x14ac:dyDescent="0.25">
      <c r="G328">
        <v>95890</v>
      </c>
    </row>
    <row r="329" spans="7:7" x14ac:dyDescent="0.25">
      <c r="G329">
        <v>95890</v>
      </c>
    </row>
    <row r="330" spans="7:7" x14ac:dyDescent="0.25">
      <c r="G330">
        <v>59120</v>
      </c>
    </row>
    <row r="331" spans="7:7" x14ac:dyDescent="0.25">
      <c r="G331">
        <v>59120</v>
      </c>
    </row>
    <row r="332" spans="7:7" x14ac:dyDescent="0.25">
      <c r="G332">
        <v>59120</v>
      </c>
    </row>
    <row r="333" spans="7:7" x14ac:dyDescent="0.25">
      <c r="G333">
        <v>59120</v>
      </c>
    </row>
    <row r="334" spans="7:7" x14ac:dyDescent="0.25">
      <c r="G334">
        <v>59120</v>
      </c>
    </row>
    <row r="335" spans="7:7" x14ac:dyDescent="0.25">
      <c r="G335">
        <v>59120</v>
      </c>
    </row>
    <row r="336" spans="7:7" x14ac:dyDescent="0.25">
      <c r="G336">
        <v>59120</v>
      </c>
    </row>
    <row r="337" spans="7:7" x14ac:dyDescent="0.25">
      <c r="G337">
        <v>59120</v>
      </c>
    </row>
    <row r="338" spans="7:7" x14ac:dyDescent="0.25">
      <c r="G338">
        <v>40470</v>
      </c>
    </row>
    <row r="339" spans="7:7" x14ac:dyDescent="0.25">
      <c r="G339">
        <v>40470</v>
      </c>
    </row>
    <row r="340" spans="7:7" x14ac:dyDescent="0.25">
      <c r="G340">
        <v>40470</v>
      </c>
    </row>
    <row r="341" spans="7:7" x14ac:dyDescent="0.25">
      <c r="G341">
        <v>40470</v>
      </c>
    </row>
    <row r="342" spans="7:7" x14ac:dyDescent="0.25">
      <c r="G342">
        <v>33080</v>
      </c>
    </row>
    <row r="343" spans="7:7" x14ac:dyDescent="0.25">
      <c r="G343">
        <v>33080</v>
      </c>
    </row>
    <row r="344" spans="7:7" x14ac:dyDescent="0.25">
      <c r="G344">
        <v>33080</v>
      </c>
    </row>
    <row r="345" spans="7:7" x14ac:dyDescent="0.25">
      <c r="G345">
        <v>33080</v>
      </c>
    </row>
    <row r="346" spans="7:7" x14ac:dyDescent="0.25">
      <c r="G346">
        <v>27344</v>
      </c>
    </row>
    <row r="347" spans="7:7" x14ac:dyDescent="0.25">
      <c r="G347">
        <v>27344</v>
      </c>
    </row>
    <row r="348" spans="7:7" x14ac:dyDescent="0.25">
      <c r="G348">
        <v>27344</v>
      </c>
    </row>
    <row r="349" spans="7:7" x14ac:dyDescent="0.25">
      <c r="G349">
        <v>27344</v>
      </c>
    </row>
    <row r="350" spans="7:7" x14ac:dyDescent="0.25">
      <c r="G350">
        <v>120450</v>
      </c>
    </row>
    <row r="351" spans="7:7" x14ac:dyDescent="0.25">
      <c r="G351">
        <v>120450</v>
      </c>
    </row>
    <row r="352" spans="7:7" x14ac:dyDescent="0.25">
      <c r="G352">
        <v>120450</v>
      </c>
    </row>
    <row r="353" spans="7:7" x14ac:dyDescent="0.25">
      <c r="G353">
        <v>120450</v>
      </c>
    </row>
    <row r="354" spans="7:7" x14ac:dyDescent="0.25">
      <c r="G354">
        <v>115790</v>
      </c>
    </row>
    <row r="355" spans="7:7" x14ac:dyDescent="0.25">
      <c r="G355">
        <v>115790</v>
      </c>
    </row>
    <row r="356" spans="7:7" x14ac:dyDescent="0.25">
      <c r="G356">
        <v>115790</v>
      </c>
    </row>
    <row r="357" spans="7:7" x14ac:dyDescent="0.25">
      <c r="G357">
        <v>115790</v>
      </c>
    </row>
    <row r="358" spans="7:7" x14ac:dyDescent="0.25">
      <c r="G358">
        <v>63610</v>
      </c>
    </row>
    <row r="359" spans="7:7" x14ac:dyDescent="0.25">
      <c r="G359">
        <v>63610</v>
      </c>
    </row>
    <row r="360" spans="7:7" x14ac:dyDescent="0.25">
      <c r="G360">
        <v>63610</v>
      </c>
    </row>
    <row r="361" spans="7:7" x14ac:dyDescent="0.25">
      <c r="G361">
        <v>63610</v>
      </c>
    </row>
    <row r="362" spans="7:7" x14ac:dyDescent="0.25">
      <c r="G362">
        <v>198640</v>
      </c>
    </row>
    <row r="363" spans="7:7" x14ac:dyDescent="0.25">
      <c r="G363">
        <v>198640</v>
      </c>
    </row>
    <row r="364" spans="7:7" x14ac:dyDescent="0.25">
      <c r="G364">
        <v>198640</v>
      </c>
    </row>
    <row r="365" spans="7:7" x14ac:dyDescent="0.25">
      <c r="G365">
        <v>198640</v>
      </c>
    </row>
    <row r="366" spans="7:7" x14ac:dyDescent="0.25">
      <c r="G366">
        <v>198640</v>
      </c>
    </row>
    <row r="367" spans="7:7" x14ac:dyDescent="0.25">
      <c r="G367">
        <v>198640</v>
      </c>
    </row>
    <row r="368" spans="7:7" x14ac:dyDescent="0.25">
      <c r="G368">
        <v>198640</v>
      </c>
    </row>
    <row r="369" spans="7:7" x14ac:dyDescent="0.25">
      <c r="G369">
        <v>198640</v>
      </c>
    </row>
    <row r="370" spans="7:7" x14ac:dyDescent="0.25">
      <c r="G370">
        <v>122754</v>
      </c>
    </row>
    <row r="371" spans="7:7" x14ac:dyDescent="0.25">
      <c r="G371">
        <v>122754</v>
      </c>
    </row>
    <row r="372" spans="7:7" x14ac:dyDescent="0.25">
      <c r="G372">
        <v>122754</v>
      </c>
    </row>
    <row r="373" spans="7:7" x14ac:dyDescent="0.25">
      <c r="G373">
        <v>122754</v>
      </c>
    </row>
    <row r="374" spans="7:7" x14ac:dyDescent="0.25">
      <c r="G374">
        <v>122754</v>
      </c>
    </row>
    <row r="375" spans="7:7" x14ac:dyDescent="0.25">
      <c r="G375">
        <v>122754</v>
      </c>
    </row>
    <row r="376" spans="7:7" x14ac:dyDescent="0.25">
      <c r="G376">
        <v>122754</v>
      </c>
    </row>
    <row r="377" spans="7:7" x14ac:dyDescent="0.25">
      <c r="G377">
        <v>122754</v>
      </c>
    </row>
    <row r="378" spans="7:7" x14ac:dyDescent="0.25">
      <c r="G378">
        <v>73420</v>
      </c>
    </row>
    <row r="379" spans="7:7" x14ac:dyDescent="0.25">
      <c r="G379">
        <v>73420</v>
      </c>
    </row>
    <row r="380" spans="7:7" x14ac:dyDescent="0.25">
      <c r="G380">
        <v>73420</v>
      </c>
    </row>
    <row r="381" spans="7:7" x14ac:dyDescent="0.25">
      <c r="G381">
        <v>73420</v>
      </c>
    </row>
    <row r="382" spans="7:7" x14ac:dyDescent="0.25">
      <c r="G382">
        <v>73420</v>
      </c>
    </row>
    <row r="383" spans="7:7" x14ac:dyDescent="0.25">
      <c r="G383">
        <v>73420</v>
      </c>
    </row>
    <row r="384" spans="7:7" x14ac:dyDescent="0.25">
      <c r="G384">
        <v>73420</v>
      </c>
    </row>
    <row r="385" spans="7:7" x14ac:dyDescent="0.25">
      <c r="G385">
        <v>73420</v>
      </c>
    </row>
    <row r="386" spans="7:7" x14ac:dyDescent="0.25">
      <c r="G386">
        <v>54000</v>
      </c>
    </row>
    <row r="387" spans="7:7" x14ac:dyDescent="0.25">
      <c r="G387">
        <v>54000</v>
      </c>
    </row>
    <row r="388" spans="7:7" x14ac:dyDescent="0.25">
      <c r="G388">
        <v>54000</v>
      </c>
    </row>
    <row r="389" spans="7:7" x14ac:dyDescent="0.25">
      <c r="G389">
        <v>54000</v>
      </c>
    </row>
    <row r="390" spans="7:7" x14ac:dyDescent="0.25">
      <c r="G390">
        <v>51170</v>
      </c>
    </row>
    <row r="391" spans="7:7" x14ac:dyDescent="0.25">
      <c r="G391">
        <v>51170</v>
      </c>
    </row>
    <row r="392" spans="7:7" x14ac:dyDescent="0.25">
      <c r="G392">
        <v>51170</v>
      </c>
    </row>
    <row r="393" spans="7:7" x14ac:dyDescent="0.25">
      <c r="G393">
        <v>51170</v>
      </c>
    </row>
    <row r="394" spans="7:7" x14ac:dyDescent="0.25">
      <c r="G394">
        <v>47700</v>
      </c>
    </row>
    <row r="395" spans="7:7" x14ac:dyDescent="0.25">
      <c r="G395">
        <v>47700</v>
      </c>
    </row>
    <row r="396" spans="7:7" x14ac:dyDescent="0.25">
      <c r="G396">
        <v>47700</v>
      </c>
    </row>
    <row r="397" spans="7:7" x14ac:dyDescent="0.25">
      <c r="G397">
        <v>47700</v>
      </c>
    </row>
    <row r="398" spans="7:7" x14ac:dyDescent="0.25">
      <c r="G398">
        <v>231360</v>
      </c>
    </row>
    <row r="399" spans="7:7" x14ac:dyDescent="0.25">
      <c r="G399">
        <v>231360</v>
      </c>
    </row>
    <row r="400" spans="7:7" x14ac:dyDescent="0.25">
      <c r="G400">
        <v>231360</v>
      </c>
    </row>
    <row r="401" spans="7:7" x14ac:dyDescent="0.25">
      <c r="G401">
        <v>231360</v>
      </c>
    </row>
    <row r="402" spans="7:7" x14ac:dyDescent="0.25">
      <c r="G402">
        <v>125280</v>
      </c>
    </row>
    <row r="403" spans="7:7" x14ac:dyDescent="0.25">
      <c r="G403">
        <v>125280</v>
      </c>
    </row>
    <row r="404" spans="7:7" x14ac:dyDescent="0.25">
      <c r="G404">
        <v>125280</v>
      </c>
    </row>
    <row r="405" spans="7:7" x14ac:dyDescent="0.25">
      <c r="G405">
        <v>125280</v>
      </c>
    </row>
    <row r="406" spans="7:7" x14ac:dyDescent="0.25">
      <c r="G406">
        <v>74870</v>
      </c>
    </row>
    <row r="407" spans="7:7" x14ac:dyDescent="0.25">
      <c r="G407">
        <v>74870</v>
      </c>
    </row>
    <row r="408" spans="7:7" x14ac:dyDescent="0.25">
      <c r="G408">
        <v>74870</v>
      </c>
    </row>
    <row r="409" spans="7:7" x14ac:dyDescent="0.25">
      <c r="G409">
        <v>74870</v>
      </c>
    </row>
  </sheetData>
  <pageMargins left="0.511811024" right="0.511811024" top="0.78740157499999996" bottom="0.78740157499999996" header="0.31496062000000002" footer="0.31496062000000002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8767-CE41-479A-B444-DD9D2688FDCB}">
  <dimension ref="A1:R145"/>
  <sheetViews>
    <sheetView workbookViewId="0">
      <selection activeCell="R15" activeCellId="3" sqref="O1:O145 P1:P145 Q1:Q145 R1:R145"/>
    </sheetView>
  </sheetViews>
  <sheetFormatPr defaultRowHeight="15" x14ac:dyDescent="0.25"/>
  <cols>
    <col min="1" max="1" width="11.85546875" customWidth="1"/>
    <col min="2" max="2" width="21.5703125" bestFit="1" customWidth="1"/>
    <col min="3" max="3" width="22.140625" customWidth="1"/>
    <col min="6" max="6" width="9.7109375" customWidth="1"/>
    <col min="7" max="7" width="19.85546875" customWidth="1"/>
    <col min="8" max="8" width="10" customWidth="1"/>
    <col min="11" max="11" width="11.140625" customWidth="1"/>
    <col min="15" max="15" width="9.7109375" customWidth="1"/>
    <col min="16" max="16" width="19.85546875" customWidth="1"/>
    <col min="17" max="17" width="10" customWidth="1"/>
  </cols>
  <sheetData>
    <row r="1" spans="1:18" x14ac:dyDescent="0.25">
      <c r="A1" t="s">
        <v>148</v>
      </c>
      <c r="B1" t="s">
        <v>69</v>
      </c>
      <c r="C1" t="s">
        <v>70</v>
      </c>
      <c r="F1" t="s">
        <v>50</v>
      </c>
      <c r="G1" t="s">
        <v>55</v>
      </c>
      <c r="H1" t="s">
        <v>122</v>
      </c>
      <c r="J1" t="s">
        <v>163</v>
      </c>
      <c r="K1" t="s">
        <v>164</v>
      </c>
      <c r="O1" t="s">
        <v>50</v>
      </c>
      <c r="P1" t="s">
        <v>55</v>
      </c>
      <c r="Q1" t="s">
        <v>122</v>
      </c>
      <c r="R1" t="s">
        <v>124</v>
      </c>
    </row>
    <row r="2" spans="1:18" x14ac:dyDescent="0.25">
      <c r="A2" t="s">
        <v>71</v>
      </c>
      <c r="B2" s="2">
        <v>-23.541583982897201</v>
      </c>
      <c r="C2" s="2">
        <v>-46.630001191118197</v>
      </c>
      <c r="F2" t="s">
        <v>73</v>
      </c>
      <c r="G2">
        <v>153860</v>
      </c>
      <c r="H2">
        <v>1</v>
      </c>
      <c r="J2">
        <f>SUMIF(Tabela17[Periodo],Tabela18[[#This Row],[PERIODO]],Tabela17[Capacidade Silo (t)])</f>
        <v>3796108</v>
      </c>
      <c r="K2">
        <v>1</v>
      </c>
      <c r="O2" t="s">
        <v>73</v>
      </c>
      <c r="P2">
        <v>153860</v>
      </c>
      <c r="Q2">
        <v>1</v>
      </c>
      <c r="R2" t="s">
        <v>110</v>
      </c>
    </row>
    <row r="3" spans="1:18" x14ac:dyDescent="0.25">
      <c r="A3" t="s">
        <v>156</v>
      </c>
      <c r="B3" s="2">
        <v>-3.7232639999999999</v>
      </c>
      <c r="C3" s="2">
        <v>-38.524276999999998</v>
      </c>
      <c r="F3" t="s">
        <v>74</v>
      </c>
      <c r="G3">
        <v>108640</v>
      </c>
      <c r="H3">
        <v>1</v>
      </c>
      <c r="J3">
        <f>SUMIF(Tabela17[Periodo],Tabela18[[#This Row],[PERIODO]],Tabela17[Capacidade Silo (t)])</f>
        <v>3796108</v>
      </c>
      <c r="K3">
        <v>2</v>
      </c>
      <c r="O3" t="s">
        <v>73</v>
      </c>
      <c r="P3">
        <v>153860</v>
      </c>
      <c r="Q3">
        <v>1</v>
      </c>
      <c r="R3" t="s">
        <v>125</v>
      </c>
    </row>
    <row r="4" spans="1:18" x14ac:dyDescent="0.25">
      <c r="A4" t="s">
        <v>149</v>
      </c>
      <c r="B4" s="2">
        <v>-7.0460440000000002</v>
      </c>
      <c r="C4" s="2">
        <v>-55.40343</v>
      </c>
      <c r="F4" t="s">
        <v>75</v>
      </c>
      <c r="G4">
        <v>38760</v>
      </c>
      <c r="H4">
        <v>1</v>
      </c>
      <c r="O4" t="s">
        <v>74</v>
      </c>
      <c r="P4">
        <v>108640</v>
      </c>
      <c r="Q4">
        <v>1</v>
      </c>
      <c r="R4" t="s">
        <v>110</v>
      </c>
    </row>
    <row r="5" spans="1:18" x14ac:dyDescent="0.25">
      <c r="A5" t="s">
        <v>150</v>
      </c>
      <c r="B5" s="2">
        <v>-9.9741239999999998</v>
      </c>
      <c r="C5" s="2">
        <v>-67.803201000000001</v>
      </c>
      <c r="F5" t="s">
        <v>103</v>
      </c>
      <c r="G5">
        <v>126290</v>
      </c>
      <c r="H5">
        <v>1</v>
      </c>
      <c r="O5" t="s">
        <v>74</v>
      </c>
      <c r="P5">
        <v>108640</v>
      </c>
      <c r="Q5">
        <v>1</v>
      </c>
      <c r="R5" t="s">
        <v>125</v>
      </c>
    </row>
    <row r="6" spans="1:18" x14ac:dyDescent="0.25">
      <c r="A6" t="s">
        <v>151</v>
      </c>
      <c r="B6" s="2">
        <v>-28.683312999999998</v>
      </c>
      <c r="C6" s="2">
        <v>-49.361159999999998</v>
      </c>
      <c r="F6" t="s">
        <v>104</v>
      </c>
      <c r="G6">
        <v>70760</v>
      </c>
      <c r="H6">
        <v>1</v>
      </c>
      <c r="O6" t="s">
        <v>75</v>
      </c>
      <c r="P6">
        <v>38760</v>
      </c>
      <c r="Q6">
        <v>1</v>
      </c>
      <c r="R6" t="s">
        <v>110</v>
      </c>
    </row>
    <row r="7" spans="1:18" x14ac:dyDescent="0.25">
      <c r="A7" t="s">
        <v>152</v>
      </c>
      <c r="B7" s="2">
        <v>1.8287000000000001E-2</v>
      </c>
      <c r="C7" s="2">
        <v>-51.181994000000003</v>
      </c>
      <c r="F7" t="s">
        <v>105</v>
      </c>
      <c r="G7">
        <v>31800</v>
      </c>
      <c r="H7">
        <v>1</v>
      </c>
      <c r="O7" t="s">
        <v>75</v>
      </c>
      <c r="P7">
        <v>38760</v>
      </c>
      <c r="Q7">
        <v>1</v>
      </c>
      <c r="R7" t="s">
        <v>125</v>
      </c>
    </row>
    <row r="8" spans="1:18" x14ac:dyDescent="0.25">
      <c r="A8" t="s">
        <v>153</v>
      </c>
      <c r="B8" s="2">
        <v>-11.365686999999999</v>
      </c>
      <c r="C8" s="2">
        <v>-62.329731000000002</v>
      </c>
      <c r="F8" t="s">
        <v>91</v>
      </c>
      <c r="G8">
        <v>218780</v>
      </c>
      <c r="H8">
        <v>1</v>
      </c>
      <c r="O8" t="s">
        <v>103</v>
      </c>
      <c r="P8">
        <v>126290</v>
      </c>
      <c r="Q8">
        <v>1</v>
      </c>
      <c r="R8" t="s">
        <v>110</v>
      </c>
    </row>
    <row r="9" spans="1:18" x14ac:dyDescent="0.25">
      <c r="A9" t="s">
        <v>154</v>
      </c>
      <c r="B9" s="2">
        <v>-20.466636000000001</v>
      </c>
      <c r="C9" s="2">
        <v>-54.618693</v>
      </c>
      <c r="F9" t="s">
        <v>92</v>
      </c>
      <c r="G9">
        <v>162740</v>
      </c>
      <c r="H9">
        <v>1</v>
      </c>
      <c r="O9" t="s">
        <v>103</v>
      </c>
      <c r="P9">
        <v>126290</v>
      </c>
      <c r="Q9">
        <v>1</v>
      </c>
      <c r="R9" t="s">
        <v>125</v>
      </c>
    </row>
    <row r="10" spans="1:18" x14ac:dyDescent="0.25">
      <c r="A10" t="s">
        <v>155</v>
      </c>
      <c r="B10" s="2">
        <v>-10.177492000000001</v>
      </c>
      <c r="C10" s="2">
        <v>-48.886381999999998</v>
      </c>
      <c r="F10" t="s">
        <v>93</v>
      </c>
      <c r="G10">
        <v>51900</v>
      </c>
      <c r="H10">
        <v>1</v>
      </c>
      <c r="O10" t="s">
        <v>104</v>
      </c>
      <c r="P10">
        <v>70760</v>
      </c>
      <c r="Q10">
        <v>1</v>
      </c>
      <c r="R10" t="s">
        <v>110</v>
      </c>
    </row>
    <row r="11" spans="1:18" x14ac:dyDescent="0.25">
      <c r="F11" t="s">
        <v>85</v>
      </c>
      <c r="G11">
        <v>141860</v>
      </c>
      <c r="H11">
        <v>1</v>
      </c>
      <c r="O11" t="s">
        <v>104</v>
      </c>
      <c r="P11">
        <v>70760</v>
      </c>
      <c r="Q11">
        <v>1</v>
      </c>
      <c r="R11" t="s">
        <v>125</v>
      </c>
    </row>
    <row r="12" spans="1:18" x14ac:dyDescent="0.25">
      <c r="F12" t="s">
        <v>86</v>
      </c>
      <c r="G12">
        <v>97580</v>
      </c>
      <c r="H12">
        <v>1</v>
      </c>
      <c r="O12" t="s">
        <v>105</v>
      </c>
      <c r="P12">
        <v>31800</v>
      </c>
      <c r="Q12">
        <v>1</v>
      </c>
      <c r="R12" t="s">
        <v>110</v>
      </c>
    </row>
    <row r="13" spans="1:18" x14ac:dyDescent="0.25">
      <c r="F13" t="s">
        <v>87</v>
      </c>
      <c r="G13">
        <v>43970</v>
      </c>
      <c r="H13">
        <v>1</v>
      </c>
      <c r="O13" t="s">
        <v>105</v>
      </c>
      <c r="P13">
        <v>31800</v>
      </c>
      <c r="Q13">
        <v>1</v>
      </c>
      <c r="R13" t="s">
        <v>125</v>
      </c>
    </row>
    <row r="14" spans="1:18" x14ac:dyDescent="0.25">
      <c r="F14" t="s">
        <v>94</v>
      </c>
      <c r="G14">
        <v>214910</v>
      </c>
      <c r="H14">
        <v>1</v>
      </c>
      <c r="O14" t="s">
        <v>91</v>
      </c>
      <c r="P14">
        <v>218780</v>
      </c>
      <c r="Q14">
        <v>1</v>
      </c>
      <c r="R14" t="s">
        <v>110</v>
      </c>
    </row>
    <row r="15" spans="1:18" x14ac:dyDescent="0.25">
      <c r="F15" t="s">
        <v>95</v>
      </c>
      <c r="G15">
        <v>100520</v>
      </c>
      <c r="H15">
        <v>1</v>
      </c>
      <c r="O15" t="s">
        <v>91</v>
      </c>
      <c r="P15">
        <v>218780</v>
      </c>
      <c r="Q15">
        <v>1</v>
      </c>
      <c r="R15" t="s">
        <v>125</v>
      </c>
    </row>
    <row r="16" spans="1:18" x14ac:dyDescent="0.25">
      <c r="F16" t="s">
        <v>96</v>
      </c>
      <c r="G16">
        <v>55700</v>
      </c>
      <c r="H16">
        <v>1</v>
      </c>
      <c r="O16" t="s">
        <v>92</v>
      </c>
      <c r="P16">
        <v>162740</v>
      </c>
      <c r="Q16">
        <v>1</v>
      </c>
      <c r="R16" t="s">
        <v>110</v>
      </c>
    </row>
    <row r="17" spans="6:18" x14ac:dyDescent="0.25">
      <c r="F17" t="s">
        <v>76</v>
      </c>
      <c r="G17">
        <v>208070</v>
      </c>
      <c r="H17">
        <v>1</v>
      </c>
      <c r="O17" t="s">
        <v>92</v>
      </c>
      <c r="P17">
        <v>162740</v>
      </c>
      <c r="Q17">
        <v>1</v>
      </c>
      <c r="R17" t="s">
        <v>125</v>
      </c>
    </row>
    <row r="18" spans="6:18" x14ac:dyDescent="0.25">
      <c r="F18" t="s">
        <v>77</v>
      </c>
      <c r="G18">
        <v>115020</v>
      </c>
      <c r="H18">
        <v>1</v>
      </c>
      <c r="O18" t="s">
        <v>93</v>
      </c>
      <c r="P18">
        <v>51900</v>
      </c>
      <c r="Q18">
        <v>1</v>
      </c>
      <c r="R18" t="s">
        <v>110</v>
      </c>
    </row>
    <row r="19" spans="6:18" x14ac:dyDescent="0.25">
      <c r="F19" t="s">
        <v>78</v>
      </c>
      <c r="G19">
        <v>60000</v>
      </c>
      <c r="H19">
        <v>1</v>
      </c>
      <c r="O19" t="s">
        <v>93</v>
      </c>
      <c r="P19">
        <v>51900</v>
      </c>
      <c r="Q19">
        <v>1</v>
      </c>
      <c r="R19" t="s">
        <v>125</v>
      </c>
    </row>
    <row r="20" spans="6:18" x14ac:dyDescent="0.25">
      <c r="F20" t="s">
        <v>79</v>
      </c>
      <c r="G20">
        <v>260000</v>
      </c>
      <c r="H20">
        <v>1</v>
      </c>
      <c r="O20" t="s">
        <v>85</v>
      </c>
      <c r="P20">
        <v>141860</v>
      </c>
      <c r="Q20">
        <v>1</v>
      </c>
      <c r="R20" t="s">
        <v>110</v>
      </c>
    </row>
    <row r="21" spans="6:18" x14ac:dyDescent="0.25">
      <c r="F21" t="s">
        <v>80</v>
      </c>
      <c r="G21">
        <v>95890</v>
      </c>
      <c r="H21">
        <v>1</v>
      </c>
      <c r="O21" t="s">
        <v>85</v>
      </c>
      <c r="P21">
        <v>141860</v>
      </c>
      <c r="Q21">
        <v>1</v>
      </c>
      <c r="R21" t="s">
        <v>125</v>
      </c>
    </row>
    <row r="22" spans="6:18" x14ac:dyDescent="0.25">
      <c r="F22" t="s">
        <v>81</v>
      </c>
      <c r="G22">
        <v>59120</v>
      </c>
      <c r="H22">
        <v>1</v>
      </c>
      <c r="O22" t="s">
        <v>86</v>
      </c>
      <c r="P22">
        <v>97580</v>
      </c>
      <c r="Q22">
        <v>1</v>
      </c>
      <c r="R22" t="s">
        <v>110</v>
      </c>
    </row>
    <row r="23" spans="6:18" x14ac:dyDescent="0.25">
      <c r="F23" t="s">
        <v>97</v>
      </c>
      <c r="G23">
        <v>40470</v>
      </c>
      <c r="H23">
        <v>1</v>
      </c>
      <c r="O23" t="s">
        <v>86</v>
      </c>
      <c r="P23">
        <v>97580</v>
      </c>
      <c r="Q23">
        <v>1</v>
      </c>
      <c r="R23" t="s">
        <v>125</v>
      </c>
    </row>
    <row r="24" spans="6:18" x14ac:dyDescent="0.25">
      <c r="F24" t="s">
        <v>98</v>
      </c>
      <c r="G24">
        <v>33080</v>
      </c>
      <c r="H24">
        <v>1</v>
      </c>
      <c r="O24" t="s">
        <v>87</v>
      </c>
      <c r="P24">
        <v>43970</v>
      </c>
      <c r="Q24">
        <v>1</v>
      </c>
      <c r="R24" t="s">
        <v>110</v>
      </c>
    </row>
    <row r="25" spans="6:18" x14ac:dyDescent="0.25">
      <c r="F25" t="s">
        <v>99</v>
      </c>
      <c r="G25">
        <v>27344</v>
      </c>
      <c r="H25">
        <v>1</v>
      </c>
      <c r="O25" t="s">
        <v>87</v>
      </c>
      <c r="P25">
        <v>43970</v>
      </c>
      <c r="Q25">
        <v>1</v>
      </c>
      <c r="R25" t="s">
        <v>125</v>
      </c>
    </row>
    <row r="26" spans="6:18" x14ac:dyDescent="0.25">
      <c r="F26" t="s">
        <v>88</v>
      </c>
      <c r="G26">
        <v>120450</v>
      </c>
      <c r="H26">
        <v>1</v>
      </c>
      <c r="O26" t="s">
        <v>94</v>
      </c>
      <c r="P26">
        <v>214910</v>
      </c>
      <c r="Q26">
        <v>1</v>
      </c>
      <c r="R26" t="s">
        <v>110</v>
      </c>
    </row>
    <row r="27" spans="6:18" x14ac:dyDescent="0.25">
      <c r="F27" t="s">
        <v>89</v>
      </c>
      <c r="G27">
        <v>115790</v>
      </c>
      <c r="H27">
        <v>1</v>
      </c>
      <c r="O27" t="s">
        <v>94</v>
      </c>
      <c r="P27">
        <v>214910</v>
      </c>
      <c r="Q27">
        <v>1</v>
      </c>
      <c r="R27" t="s">
        <v>125</v>
      </c>
    </row>
    <row r="28" spans="6:18" x14ac:dyDescent="0.25">
      <c r="F28" t="s">
        <v>90</v>
      </c>
      <c r="G28">
        <v>63610</v>
      </c>
      <c r="H28">
        <v>1</v>
      </c>
      <c r="O28" t="s">
        <v>95</v>
      </c>
      <c r="P28">
        <v>100520</v>
      </c>
      <c r="Q28">
        <v>1</v>
      </c>
      <c r="R28" t="s">
        <v>110</v>
      </c>
    </row>
    <row r="29" spans="6:18" x14ac:dyDescent="0.25">
      <c r="F29" t="s">
        <v>82</v>
      </c>
      <c r="G29">
        <v>198640</v>
      </c>
      <c r="H29">
        <v>1</v>
      </c>
      <c r="O29" t="s">
        <v>95</v>
      </c>
      <c r="P29">
        <v>100520</v>
      </c>
      <c r="Q29">
        <v>1</v>
      </c>
      <c r="R29" t="s">
        <v>125</v>
      </c>
    </row>
    <row r="30" spans="6:18" x14ac:dyDescent="0.25">
      <c r="F30" t="s">
        <v>83</v>
      </c>
      <c r="G30">
        <v>122754</v>
      </c>
      <c r="H30">
        <v>1</v>
      </c>
      <c r="O30" t="s">
        <v>96</v>
      </c>
      <c r="P30">
        <v>55700</v>
      </c>
      <c r="Q30">
        <v>1</v>
      </c>
      <c r="R30" t="s">
        <v>110</v>
      </c>
    </row>
    <row r="31" spans="6:18" x14ac:dyDescent="0.25">
      <c r="F31" t="s">
        <v>84</v>
      </c>
      <c r="G31">
        <v>73420</v>
      </c>
      <c r="H31">
        <v>1</v>
      </c>
      <c r="O31" t="s">
        <v>96</v>
      </c>
      <c r="P31">
        <v>55700</v>
      </c>
      <c r="Q31">
        <v>1</v>
      </c>
      <c r="R31" t="s">
        <v>125</v>
      </c>
    </row>
    <row r="32" spans="6:18" x14ac:dyDescent="0.25">
      <c r="F32" t="s">
        <v>106</v>
      </c>
      <c r="G32">
        <v>54000</v>
      </c>
      <c r="H32">
        <v>1</v>
      </c>
      <c r="O32" t="s">
        <v>76</v>
      </c>
      <c r="P32">
        <v>208070</v>
      </c>
      <c r="Q32">
        <v>1</v>
      </c>
      <c r="R32" t="s">
        <v>110</v>
      </c>
    </row>
    <row r="33" spans="6:18" x14ac:dyDescent="0.25">
      <c r="F33" t="s">
        <v>107</v>
      </c>
      <c r="G33">
        <v>51170</v>
      </c>
      <c r="H33">
        <v>1</v>
      </c>
      <c r="O33" t="s">
        <v>76</v>
      </c>
      <c r="P33">
        <v>208070</v>
      </c>
      <c r="Q33">
        <v>1</v>
      </c>
      <c r="R33" t="s">
        <v>125</v>
      </c>
    </row>
    <row r="34" spans="6:18" x14ac:dyDescent="0.25">
      <c r="F34" t="s">
        <v>108</v>
      </c>
      <c r="G34">
        <v>47700</v>
      </c>
      <c r="H34">
        <v>1</v>
      </c>
      <c r="O34" t="s">
        <v>77</v>
      </c>
      <c r="P34">
        <v>115020</v>
      </c>
      <c r="Q34">
        <v>1</v>
      </c>
      <c r="R34" t="s">
        <v>110</v>
      </c>
    </row>
    <row r="35" spans="6:18" x14ac:dyDescent="0.25">
      <c r="F35" t="s">
        <v>100</v>
      </c>
      <c r="G35">
        <v>231360</v>
      </c>
      <c r="H35">
        <v>1</v>
      </c>
      <c r="O35" t="s">
        <v>77</v>
      </c>
      <c r="P35">
        <v>115020</v>
      </c>
      <c r="Q35">
        <v>1</v>
      </c>
      <c r="R35" t="s">
        <v>125</v>
      </c>
    </row>
    <row r="36" spans="6:18" x14ac:dyDescent="0.25">
      <c r="F36" t="s">
        <v>101</v>
      </c>
      <c r="G36">
        <v>125280</v>
      </c>
      <c r="H36">
        <v>1</v>
      </c>
      <c r="O36" t="s">
        <v>78</v>
      </c>
      <c r="P36">
        <v>60000</v>
      </c>
      <c r="Q36">
        <v>1</v>
      </c>
      <c r="R36" t="s">
        <v>110</v>
      </c>
    </row>
    <row r="37" spans="6:18" x14ac:dyDescent="0.25">
      <c r="F37" t="s">
        <v>102</v>
      </c>
      <c r="G37">
        <v>74870</v>
      </c>
      <c r="H37">
        <v>1</v>
      </c>
      <c r="O37" t="s">
        <v>78</v>
      </c>
      <c r="P37">
        <v>60000</v>
      </c>
      <c r="Q37">
        <v>1</v>
      </c>
      <c r="R37" t="s">
        <v>125</v>
      </c>
    </row>
    <row r="38" spans="6:18" x14ac:dyDescent="0.25">
      <c r="F38" t="s">
        <v>73</v>
      </c>
      <c r="G38">
        <v>153860</v>
      </c>
      <c r="H38">
        <v>2</v>
      </c>
      <c r="O38" t="s">
        <v>79</v>
      </c>
      <c r="P38">
        <v>260000</v>
      </c>
      <c r="Q38">
        <v>1</v>
      </c>
      <c r="R38" t="s">
        <v>110</v>
      </c>
    </row>
    <row r="39" spans="6:18" x14ac:dyDescent="0.25">
      <c r="F39" t="s">
        <v>74</v>
      </c>
      <c r="G39">
        <v>108640</v>
      </c>
      <c r="H39">
        <v>2</v>
      </c>
      <c r="O39" t="s">
        <v>79</v>
      </c>
      <c r="P39">
        <v>260000</v>
      </c>
      <c r="Q39">
        <v>1</v>
      </c>
      <c r="R39" t="s">
        <v>125</v>
      </c>
    </row>
    <row r="40" spans="6:18" x14ac:dyDescent="0.25">
      <c r="F40" t="s">
        <v>75</v>
      </c>
      <c r="G40">
        <v>38760</v>
      </c>
      <c r="H40">
        <v>2</v>
      </c>
      <c r="O40" t="s">
        <v>80</v>
      </c>
      <c r="P40">
        <v>95890</v>
      </c>
      <c r="Q40">
        <v>1</v>
      </c>
      <c r="R40" t="s">
        <v>110</v>
      </c>
    </row>
    <row r="41" spans="6:18" x14ac:dyDescent="0.25">
      <c r="F41" t="s">
        <v>103</v>
      </c>
      <c r="G41">
        <v>126290</v>
      </c>
      <c r="H41">
        <v>2</v>
      </c>
      <c r="O41" t="s">
        <v>80</v>
      </c>
      <c r="P41">
        <v>95890</v>
      </c>
      <c r="Q41">
        <v>1</v>
      </c>
      <c r="R41" t="s">
        <v>125</v>
      </c>
    </row>
    <row r="42" spans="6:18" x14ac:dyDescent="0.25">
      <c r="F42" t="s">
        <v>104</v>
      </c>
      <c r="G42">
        <v>70760</v>
      </c>
      <c r="H42">
        <v>2</v>
      </c>
      <c r="O42" t="s">
        <v>81</v>
      </c>
      <c r="P42">
        <v>59120</v>
      </c>
      <c r="Q42">
        <v>1</v>
      </c>
      <c r="R42" t="s">
        <v>110</v>
      </c>
    </row>
    <row r="43" spans="6:18" x14ac:dyDescent="0.25">
      <c r="F43" t="s">
        <v>105</v>
      </c>
      <c r="G43">
        <v>31800</v>
      </c>
      <c r="H43">
        <v>2</v>
      </c>
      <c r="O43" t="s">
        <v>81</v>
      </c>
      <c r="P43">
        <v>59120</v>
      </c>
      <c r="Q43">
        <v>1</v>
      </c>
      <c r="R43" t="s">
        <v>125</v>
      </c>
    </row>
    <row r="44" spans="6:18" x14ac:dyDescent="0.25">
      <c r="F44" t="s">
        <v>91</v>
      </c>
      <c r="G44">
        <v>218780</v>
      </c>
      <c r="H44">
        <v>2</v>
      </c>
      <c r="O44" t="s">
        <v>97</v>
      </c>
      <c r="P44">
        <v>40470</v>
      </c>
      <c r="Q44">
        <v>1</v>
      </c>
      <c r="R44" t="s">
        <v>110</v>
      </c>
    </row>
    <row r="45" spans="6:18" x14ac:dyDescent="0.25">
      <c r="F45" t="s">
        <v>92</v>
      </c>
      <c r="G45">
        <v>162740</v>
      </c>
      <c r="H45">
        <v>2</v>
      </c>
      <c r="O45" t="s">
        <v>97</v>
      </c>
      <c r="P45">
        <v>40470</v>
      </c>
      <c r="Q45">
        <v>1</v>
      </c>
      <c r="R45" t="s">
        <v>125</v>
      </c>
    </row>
    <row r="46" spans="6:18" x14ac:dyDescent="0.25">
      <c r="F46" t="s">
        <v>93</v>
      </c>
      <c r="G46">
        <v>51900</v>
      </c>
      <c r="H46">
        <v>2</v>
      </c>
      <c r="O46" t="s">
        <v>98</v>
      </c>
      <c r="P46">
        <v>33080</v>
      </c>
      <c r="Q46">
        <v>1</v>
      </c>
      <c r="R46" t="s">
        <v>110</v>
      </c>
    </row>
    <row r="47" spans="6:18" x14ac:dyDescent="0.25">
      <c r="F47" t="s">
        <v>85</v>
      </c>
      <c r="G47">
        <v>141860</v>
      </c>
      <c r="H47">
        <v>2</v>
      </c>
      <c r="O47" t="s">
        <v>98</v>
      </c>
      <c r="P47">
        <v>33080</v>
      </c>
      <c r="Q47">
        <v>1</v>
      </c>
      <c r="R47" t="s">
        <v>125</v>
      </c>
    </row>
    <row r="48" spans="6:18" x14ac:dyDescent="0.25">
      <c r="F48" t="s">
        <v>86</v>
      </c>
      <c r="G48">
        <v>97580</v>
      </c>
      <c r="H48">
        <v>2</v>
      </c>
      <c r="O48" t="s">
        <v>99</v>
      </c>
      <c r="P48">
        <v>27344</v>
      </c>
      <c r="Q48">
        <v>1</v>
      </c>
      <c r="R48" t="s">
        <v>110</v>
      </c>
    </row>
    <row r="49" spans="6:18" x14ac:dyDescent="0.25">
      <c r="F49" t="s">
        <v>87</v>
      </c>
      <c r="G49">
        <v>43970</v>
      </c>
      <c r="H49">
        <v>2</v>
      </c>
      <c r="O49" t="s">
        <v>99</v>
      </c>
      <c r="P49">
        <v>27344</v>
      </c>
      <c r="Q49">
        <v>1</v>
      </c>
      <c r="R49" t="s">
        <v>125</v>
      </c>
    </row>
    <row r="50" spans="6:18" x14ac:dyDescent="0.25">
      <c r="F50" t="s">
        <v>94</v>
      </c>
      <c r="G50">
        <v>214910</v>
      </c>
      <c r="H50">
        <v>2</v>
      </c>
      <c r="O50" t="s">
        <v>88</v>
      </c>
      <c r="P50">
        <v>120450</v>
      </c>
      <c r="Q50">
        <v>1</v>
      </c>
      <c r="R50" t="s">
        <v>110</v>
      </c>
    </row>
    <row r="51" spans="6:18" x14ac:dyDescent="0.25">
      <c r="F51" t="s">
        <v>95</v>
      </c>
      <c r="G51">
        <v>100520</v>
      </c>
      <c r="H51">
        <v>2</v>
      </c>
      <c r="O51" t="s">
        <v>88</v>
      </c>
      <c r="P51">
        <v>120450</v>
      </c>
      <c r="Q51">
        <v>1</v>
      </c>
      <c r="R51" t="s">
        <v>125</v>
      </c>
    </row>
    <row r="52" spans="6:18" x14ac:dyDescent="0.25">
      <c r="F52" t="s">
        <v>96</v>
      </c>
      <c r="G52">
        <v>55700</v>
      </c>
      <c r="H52">
        <v>2</v>
      </c>
      <c r="O52" t="s">
        <v>89</v>
      </c>
      <c r="P52">
        <v>115790</v>
      </c>
      <c r="Q52">
        <v>1</v>
      </c>
      <c r="R52" t="s">
        <v>110</v>
      </c>
    </row>
    <row r="53" spans="6:18" x14ac:dyDescent="0.25">
      <c r="F53" t="s">
        <v>76</v>
      </c>
      <c r="G53">
        <v>208070</v>
      </c>
      <c r="H53">
        <v>2</v>
      </c>
      <c r="O53" t="s">
        <v>89</v>
      </c>
      <c r="P53">
        <v>115790</v>
      </c>
      <c r="Q53">
        <v>1</v>
      </c>
      <c r="R53" t="s">
        <v>125</v>
      </c>
    </row>
    <row r="54" spans="6:18" x14ac:dyDescent="0.25">
      <c r="F54" t="s">
        <v>77</v>
      </c>
      <c r="G54">
        <v>115020</v>
      </c>
      <c r="H54">
        <v>2</v>
      </c>
      <c r="O54" t="s">
        <v>90</v>
      </c>
      <c r="P54">
        <v>63610</v>
      </c>
      <c r="Q54">
        <v>1</v>
      </c>
      <c r="R54" t="s">
        <v>110</v>
      </c>
    </row>
    <row r="55" spans="6:18" x14ac:dyDescent="0.25">
      <c r="F55" t="s">
        <v>78</v>
      </c>
      <c r="G55">
        <v>60000</v>
      </c>
      <c r="H55">
        <v>2</v>
      </c>
      <c r="O55" t="s">
        <v>90</v>
      </c>
      <c r="P55">
        <v>63610</v>
      </c>
      <c r="Q55">
        <v>1</v>
      </c>
      <c r="R55" t="s">
        <v>125</v>
      </c>
    </row>
    <row r="56" spans="6:18" x14ac:dyDescent="0.25">
      <c r="F56" t="s">
        <v>79</v>
      </c>
      <c r="G56">
        <v>260000</v>
      </c>
      <c r="H56">
        <v>2</v>
      </c>
      <c r="O56" t="s">
        <v>82</v>
      </c>
      <c r="P56">
        <v>198640</v>
      </c>
      <c r="Q56">
        <v>1</v>
      </c>
      <c r="R56" t="s">
        <v>110</v>
      </c>
    </row>
    <row r="57" spans="6:18" x14ac:dyDescent="0.25">
      <c r="F57" t="s">
        <v>80</v>
      </c>
      <c r="G57">
        <v>95890</v>
      </c>
      <c r="H57">
        <v>2</v>
      </c>
      <c r="O57" t="s">
        <v>82</v>
      </c>
      <c r="P57">
        <v>198640</v>
      </c>
      <c r="Q57">
        <v>1</v>
      </c>
      <c r="R57" t="s">
        <v>125</v>
      </c>
    </row>
    <row r="58" spans="6:18" x14ac:dyDescent="0.25">
      <c r="F58" t="s">
        <v>81</v>
      </c>
      <c r="G58">
        <v>59120</v>
      </c>
      <c r="H58">
        <v>2</v>
      </c>
      <c r="O58" t="s">
        <v>83</v>
      </c>
      <c r="P58">
        <v>122754</v>
      </c>
      <c r="Q58">
        <v>1</v>
      </c>
      <c r="R58" t="s">
        <v>110</v>
      </c>
    </row>
    <row r="59" spans="6:18" x14ac:dyDescent="0.25">
      <c r="F59" t="s">
        <v>97</v>
      </c>
      <c r="G59">
        <v>40470</v>
      </c>
      <c r="H59">
        <v>2</v>
      </c>
      <c r="O59" t="s">
        <v>83</v>
      </c>
      <c r="P59">
        <v>122754</v>
      </c>
      <c r="Q59">
        <v>1</v>
      </c>
      <c r="R59" t="s">
        <v>125</v>
      </c>
    </row>
    <row r="60" spans="6:18" x14ac:dyDescent="0.25">
      <c r="F60" t="s">
        <v>98</v>
      </c>
      <c r="G60">
        <v>33080</v>
      </c>
      <c r="H60">
        <v>2</v>
      </c>
      <c r="O60" t="s">
        <v>84</v>
      </c>
      <c r="P60">
        <v>73420</v>
      </c>
      <c r="Q60">
        <v>1</v>
      </c>
      <c r="R60" t="s">
        <v>110</v>
      </c>
    </row>
    <row r="61" spans="6:18" x14ac:dyDescent="0.25">
      <c r="F61" t="s">
        <v>99</v>
      </c>
      <c r="G61">
        <v>27344</v>
      </c>
      <c r="H61">
        <v>2</v>
      </c>
      <c r="O61" t="s">
        <v>84</v>
      </c>
      <c r="P61">
        <v>73420</v>
      </c>
      <c r="Q61">
        <v>1</v>
      </c>
      <c r="R61" t="s">
        <v>125</v>
      </c>
    </row>
    <row r="62" spans="6:18" x14ac:dyDescent="0.25">
      <c r="F62" t="s">
        <v>88</v>
      </c>
      <c r="G62">
        <v>120450</v>
      </c>
      <c r="H62">
        <v>2</v>
      </c>
      <c r="O62" t="s">
        <v>106</v>
      </c>
      <c r="P62">
        <v>54000</v>
      </c>
      <c r="Q62">
        <v>1</v>
      </c>
      <c r="R62" t="s">
        <v>110</v>
      </c>
    </row>
    <row r="63" spans="6:18" x14ac:dyDescent="0.25">
      <c r="F63" t="s">
        <v>89</v>
      </c>
      <c r="G63">
        <v>115790</v>
      </c>
      <c r="H63">
        <v>2</v>
      </c>
      <c r="O63" t="s">
        <v>106</v>
      </c>
      <c r="P63">
        <v>54000</v>
      </c>
      <c r="Q63">
        <v>1</v>
      </c>
      <c r="R63" t="s">
        <v>125</v>
      </c>
    </row>
    <row r="64" spans="6:18" x14ac:dyDescent="0.25">
      <c r="F64" t="s">
        <v>90</v>
      </c>
      <c r="G64">
        <v>63610</v>
      </c>
      <c r="H64">
        <v>2</v>
      </c>
      <c r="O64" t="s">
        <v>107</v>
      </c>
      <c r="P64">
        <v>51170</v>
      </c>
      <c r="Q64">
        <v>1</v>
      </c>
      <c r="R64" t="s">
        <v>110</v>
      </c>
    </row>
    <row r="65" spans="6:18" x14ac:dyDescent="0.25">
      <c r="F65" t="s">
        <v>82</v>
      </c>
      <c r="G65">
        <v>198640</v>
      </c>
      <c r="H65">
        <v>2</v>
      </c>
      <c r="O65" t="s">
        <v>107</v>
      </c>
      <c r="P65">
        <v>51170</v>
      </c>
      <c r="Q65">
        <v>1</v>
      </c>
      <c r="R65" t="s">
        <v>125</v>
      </c>
    </row>
    <row r="66" spans="6:18" x14ac:dyDescent="0.25">
      <c r="F66" t="s">
        <v>83</v>
      </c>
      <c r="G66">
        <v>122754</v>
      </c>
      <c r="H66">
        <v>2</v>
      </c>
      <c r="O66" t="s">
        <v>108</v>
      </c>
      <c r="P66">
        <v>47700</v>
      </c>
      <c r="Q66">
        <v>1</v>
      </c>
      <c r="R66" t="s">
        <v>110</v>
      </c>
    </row>
    <row r="67" spans="6:18" x14ac:dyDescent="0.25">
      <c r="F67" t="s">
        <v>84</v>
      </c>
      <c r="G67">
        <v>73420</v>
      </c>
      <c r="H67">
        <v>2</v>
      </c>
      <c r="O67" t="s">
        <v>108</v>
      </c>
      <c r="P67">
        <v>47700</v>
      </c>
      <c r="Q67">
        <v>1</v>
      </c>
      <c r="R67" t="s">
        <v>125</v>
      </c>
    </row>
    <row r="68" spans="6:18" x14ac:dyDescent="0.25">
      <c r="F68" t="s">
        <v>106</v>
      </c>
      <c r="G68">
        <v>54000</v>
      </c>
      <c r="H68">
        <v>2</v>
      </c>
      <c r="O68" t="s">
        <v>100</v>
      </c>
      <c r="P68">
        <v>231360</v>
      </c>
      <c r="Q68">
        <v>1</v>
      </c>
      <c r="R68" t="s">
        <v>110</v>
      </c>
    </row>
    <row r="69" spans="6:18" x14ac:dyDescent="0.25">
      <c r="F69" t="s">
        <v>107</v>
      </c>
      <c r="G69">
        <v>51170</v>
      </c>
      <c r="H69">
        <v>2</v>
      </c>
      <c r="O69" t="s">
        <v>100</v>
      </c>
      <c r="P69">
        <v>231360</v>
      </c>
      <c r="Q69">
        <v>1</v>
      </c>
      <c r="R69" t="s">
        <v>125</v>
      </c>
    </row>
    <row r="70" spans="6:18" x14ac:dyDescent="0.25">
      <c r="F70" t="s">
        <v>108</v>
      </c>
      <c r="G70">
        <v>47700</v>
      </c>
      <c r="H70">
        <v>2</v>
      </c>
      <c r="O70" t="s">
        <v>101</v>
      </c>
      <c r="P70">
        <v>125280</v>
      </c>
      <c r="Q70">
        <v>1</v>
      </c>
      <c r="R70" t="s">
        <v>110</v>
      </c>
    </row>
    <row r="71" spans="6:18" x14ac:dyDescent="0.25">
      <c r="F71" t="s">
        <v>100</v>
      </c>
      <c r="G71">
        <v>231360</v>
      </c>
      <c r="H71">
        <v>2</v>
      </c>
      <c r="O71" t="s">
        <v>101</v>
      </c>
      <c r="P71">
        <v>125280</v>
      </c>
      <c r="Q71">
        <v>1</v>
      </c>
      <c r="R71" t="s">
        <v>125</v>
      </c>
    </row>
    <row r="72" spans="6:18" x14ac:dyDescent="0.25">
      <c r="F72" t="s">
        <v>101</v>
      </c>
      <c r="G72">
        <v>125280</v>
      </c>
      <c r="H72">
        <v>2</v>
      </c>
      <c r="O72" t="s">
        <v>102</v>
      </c>
      <c r="P72">
        <v>74870</v>
      </c>
      <c r="Q72">
        <v>1</v>
      </c>
      <c r="R72" t="s">
        <v>110</v>
      </c>
    </row>
    <row r="73" spans="6:18" x14ac:dyDescent="0.25">
      <c r="F73" t="s">
        <v>102</v>
      </c>
      <c r="G73">
        <v>74870</v>
      </c>
      <c r="H73">
        <v>2</v>
      </c>
      <c r="O73" t="s">
        <v>102</v>
      </c>
      <c r="P73">
        <v>74870</v>
      </c>
      <c r="Q73">
        <v>1</v>
      </c>
      <c r="R73" t="s">
        <v>125</v>
      </c>
    </row>
    <row r="74" spans="6:18" hidden="1" x14ac:dyDescent="0.25">
      <c r="O74" t="s">
        <v>73</v>
      </c>
      <c r="P74">
        <v>153860</v>
      </c>
      <c r="Q74">
        <v>2</v>
      </c>
      <c r="R74" t="s">
        <v>110</v>
      </c>
    </row>
    <row r="75" spans="6:18" hidden="1" x14ac:dyDescent="0.25">
      <c r="O75" t="s">
        <v>73</v>
      </c>
      <c r="P75">
        <v>153860</v>
      </c>
      <c r="Q75">
        <v>2</v>
      </c>
      <c r="R75" t="s">
        <v>125</v>
      </c>
    </row>
    <row r="76" spans="6:18" hidden="1" x14ac:dyDescent="0.25">
      <c r="O76" t="s">
        <v>74</v>
      </c>
      <c r="P76">
        <v>108640</v>
      </c>
      <c r="Q76">
        <v>2</v>
      </c>
      <c r="R76" t="s">
        <v>110</v>
      </c>
    </row>
    <row r="77" spans="6:18" hidden="1" x14ac:dyDescent="0.25">
      <c r="O77" t="s">
        <v>74</v>
      </c>
      <c r="P77">
        <v>108640</v>
      </c>
      <c r="Q77">
        <v>2</v>
      </c>
      <c r="R77" t="s">
        <v>125</v>
      </c>
    </row>
    <row r="78" spans="6:18" hidden="1" x14ac:dyDescent="0.25">
      <c r="O78" t="s">
        <v>75</v>
      </c>
      <c r="P78">
        <v>38760</v>
      </c>
      <c r="Q78">
        <v>2</v>
      </c>
      <c r="R78" t="s">
        <v>110</v>
      </c>
    </row>
    <row r="79" spans="6:18" hidden="1" x14ac:dyDescent="0.25">
      <c r="O79" t="s">
        <v>75</v>
      </c>
      <c r="P79">
        <v>38760</v>
      </c>
      <c r="Q79">
        <v>2</v>
      </c>
      <c r="R79" t="s">
        <v>125</v>
      </c>
    </row>
    <row r="80" spans="6:18" hidden="1" x14ac:dyDescent="0.25">
      <c r="O80" t="s">
        <v>103</v>
      </c>
      <c r="P80">
        <v>126290</v>
      </c>
      <c r="Q80">
        <v>2</v>
      </c>
      <c r="R80" t="s">
        <v>110</v>
      </c>
    </row>
    <row r="81" spans="15:18" hidden="1" x14ac:dyDescent="0.25">
      <c r="O81" t="s">
        <v>103</v>
      </c>
      <c r="P81">
        <v>126290</v>
      </c>
      <c r="Q81">
        <v>2</v>
      </c>
      <c r="R81" t="s">
        <v>125</v>
      </c>
    </row>
    <row r="82" spans="15:18" hidden="1" x14ac:dyDescent="0.25">
      <c r="O82" t="s">
        <v>104</v>
      </c>
      <c r="P82">
        <v>70760</v>
      </c>
      <c r="Q82">
        <v>2</v>
      </c>
      <c r="R82" t="s">
        <v>110</v>
      </c>
    </row>
    <row r="83" spans="15:18" hidden="1" x14ac:dyDescent="0.25">
      <c r="O83" t="s">
        <v>104</v>
      </c>
      <c r="P83">
        <v>70760</v>
      </c>
      <c r="Q83">
        <v>2</v>
      </c>
      <c r="R83" t="s">
        <v>125</v>
      </c>
    </row>
    <row r="84" spans="15:18" hidden="1" x14ac:dyDescent="0.25">
      <c r="O84" t="s">
        <v>105</v>
      </c>
      <c r="P84">
        <v>31800</v>
      </c>
      <c r="Q84">
        <v>2</v>
      </c>
      <c r="R84" t="s">
        <v>110</v>
      </c>
    </row>
    <row r="85" spans="15:18" hidden="1" x14ac:dyDescent="0.25">
      <c r="O85" t="s">
        <v>105</v>
      </c>
      <c r="P85">
        <v>31800</v>
      </c>
      <c r="Q85">
        <v>2</v>
      </c>
      <c r="R85" t="s">
        <v>125</v>
      </c>
    </row>
    <row r="86" spans="15:18" hidden="1" x14ac:dyDescent="0.25">
      <c r="O86" t="s">
        <v>91</v>
      </c>
      <c r="P86">
        <v>218780</v>
      </c>
      <c r="Q86">
        <v>2</v>
      </c>
      <c r="R86" t="s">
        <v>110</v>
      </c>
    </row>
    <row r="87" spans="15:18" hidden="1" x14ac:dyDescent="0.25">
      <c r="O87" t="s">
        <v>91</v>
      </c>
      <c r="P87">
        <v>218780</v>
      </c>
      <c r="Q87">
        <v>2</v>
      </c>
      <c r="R87" t="s">
        <v>125</v>
      </c>
    </row>
    <row r="88" spans="15:18" hidden="1" x14ac:dyDescent="0.25">
      <c r="O88" t="s">
        <v>92</v>
      </c>
      <c r="P88">
        <v>162740</v>
      </c>
      <c r="Q88">
        <v>2</v>
      </c>
      <c r="R88" t="s">
        <v>110</v>
      </c>
    </row>
    <row r="89" spans="15:18" hidden="1" x14ac:dyDescent="0.25">
      <c r="O89" t="s">
        <v>92</v>
      </c>
      <c r="P89">
        <v>162740</v>
      </c>
      <c r="Q89">
        <v>2</v>
      </c>
      <c r="R89" t="s">
        <v>125</v>
      </c>
    </row>
    <row r="90" spans="15:18" hidden="1" x14ac:dyDescent="0.25">
      <c r="O90" t="s">
        <v>93</v>
      </c>
      <c r="P90">
        <v>51900</v>
      </c>
      <c r="Q90">
        <v>2</v>
      </c>
      <c r="R90" t="s">
        <v>110</v>
      </c>
    </row>
    <row r="91" spans="15:18" hidden="1" x14ac:dyDescent="0.25">
      <c r="O91" t="s">
        <v>93</v>
      </c>
      <c r="P91">
        <v>51900</v>
      </c>
      <c r="Q91">
        <v>2</v>
      </c>
      <c r="R91" t="s">
        <v>125</v>
      </c>
    </row>
    <row r="92" spans="15:18" hidden="1" x14ac:dyDescent="0.25">
      <c r="O92" t="s">
        <v>85</v>
      </c>
      <c r="P92">
        <v>141860</v>
      </c>
      <c r="Q92">
        <v>2</v>
      </c>
      <c r="R92" t="s">
        <v>110</v>
      </c>
    </row>
    <row r="93" spans="15:18" hidden="1" x14ac:dyDescent="0.25">
      <c r="O93" t="s">
        <v>85</v>
      </c>
      <c r="P93">
        <v>141860</v>
      </c>
      <c r="Q93">
        <v>2</v>
      </c>
      <c r="R93" t="s">
        <v>125</v>
      </c>
    </row>
    <row r="94" spans="15:18" hidden="1" x14ac:dyDescent="0.25">
      <c r="O94" t="s">
        <v>86</v>
      </c>
      <c r="P94">
        <v>97580</v>
      </c>
      <c r="Q94">
        <v>2</v>
      </c>
      <c r="R94" t="s">
        <v>110</v>
      </c>
    </row>
    <row r="95" spans="15:18" hidden="1" x14ac:dyDescent="0.25">
      <c r="O95" t="s">
        <v>86</v>
      </c>
      <c r="P95">
        <v>97580</v>
      </c>
      <c r="Q95">
        <v>2</v>
      </c>
      <c r="R95" t="s">
        <v>125</v>
      </c>
    </row>
    <row r="96" spans="15:18" hidden="1" x14ac:dyDescent="0.25">
      <c r="O96" t="s">
        <v>87</v>
      </c>
      <c r="P96">
        <v>43970</v>
      </c>
      <c r="Q96">
        <v>2</v>
      </c>
      <c r="R96" t="s">
        <v>110</v>
      </c>
    </row>
    <row r="97" spans="15:18" hidden="1" x14ac:dyDescent="0.25">
      <c r="O97" t="s">
        <v>87</v>
      </c>
      <c r="P97">
        <v>43970</v>
      </c>
      <c r="Q97">
        <v>2</v>
      </c>
      <c r="R97" t="s">
        <v>125</v>
      </c>
    </row>
    <row r="98" spans="15:18" hidden="1" x14ac:dyDescent="0.25">
      <c r="O98" t="s">
        <v>94</v>
      </c>
      <c r="P98">
        <v>214910</v>
      </c>
      <c r="Q98">
        <v>2</v>
      </c>
      <c r="R98" t="s">
        <v>110</v>
      </c>
    </row>
    <row r="99" spans="15:18" hidden="1" x14ac:dyDescent="0.25">
      <c r="O99" t="s">
        <v>94</v>
      </c>
      <c r="P99">
        <v>214910</v>
      </c>
      <c r="Q99">
        <v>2</v>
      </c>
      <c r="R99" t="s">
        <v>125</v>
      </c>
    </row>
    <row r="100" spans="15:18" hidden="1" x14ac:dyDescent="0.25">
      <c r="O100" t="s">
        <v>95</v>
      </c>
      <c r="P100">
        <v>100520</v>
      </c>
      <c r="Q100">
        <v>2</v>
      </c>
      <c r="R100" t="s">
        <v>110</v>
      </c>
    </row>
    <row r="101" spans="15:18" hidden="1" x14ac:dyDescent="0.25">
      <c r="O101" t="s">
        <v>95</v>
      </c>
      <c r="P101">
        <v>100520</v>
      </c>
      <c r="Q101">
        <v>2</v>
      </c>
      <c r="R101" t="s">
        <v>125</v>
      </c>
    </row>
    <row r="102" spans="15:18" hidden="1" x14ac:dyDescent="0.25">
      <c r="O102" t="s">
        <v>96</v>
      </c>
      <c r="P102">
        <v>55700</v>
      </c>
      <c r="Q102">
        <v>2</v>
      </c>
      <c r="R102" t="s">
        <v>110</v>
      </c>
    </row>
    <row r="103" spans="15:18" hidden="1" x14ac:dyDescent="0.25">
      <c r="O103" t="s">
        <v>96</v>
      </c>
      <c r="P103">
        <v>55700</v>
      </c>
      <c r="Q103">
        <v>2</v>
      </c>
      <c r="R103" t="s">
        <v>125</v>
      </c>
    </row>
    <row r="104" spans="15:18" hidden="1" x14ac:dyDescent="0.25">
      <c r="O104" t="s">
        <v>76</v>
      </c>
      <c r="P104">
        <v>208070</v>
      </c>
      <c r="Q104">
        <v>2</v>
      </c>
      <c r="R104" t="s">
        <v>110</v>
      </c>
    </row>
    <row r="105" spans="15:18" hidden="1" x14ac:dyDescent="0.25">
      <c r="O105" t="s">
        <v>76</v>
      </c>
      <c r="P105">
        <v>208070</v>
      </c>
      <c r="Q105">
        <v>2</v>
      </c>
      <c r="R105" t="s">
        <v>125</v>
      </c>
    </row>
    <row r="106" spans="15:18" hidden="1" x14ac:dyDescent="0.25">
      <c r="O106" t="s">
        <v>77</v>
      </c>
      <c r="P106">
        <v>115020</v>
      </c>
      <c r="Q106">
        <v>2</v>
      </c>
      <c r="R106" t="s">
        <v>110</v>
      </c>
    </row>
    <row r="107" spans="15:18" hidden="1" x14ac:dyDescent="0.25">
      <c r="O107" t="s">
        <v>77</v>
      </c>
      <c r="P107">
        <v>115020</v>
      </c>
      <c r="Q107">
        <v>2</v>
      </c>
      <c r="R107" t="s">
        <v>125</v>
      </c>
    </row>
    <row r="108" spans="15:18" hidden="1" x14ac:dyDescent="0.25">
      <c r="O108" t="s">
        <v>78</v>
      </c>
      <c r="P108">
        <v>60000</v>
      </c>
      <c r="Q108">
        <v>2</v>
      </c>
      <c r="R108" t="s">
        <v>110</v>
      </c>
    </row>
    <row r="109" spans="15:18" hidden="1" x14ac:dyDescent="0.25">
      <c r="O109" t="s">
        <v>78</v>
      </c>
      <c r="P109">
        <v>60000</v>
      </c>
      <c r="Q109">
        <v>2</v>
      </c>
      <c r="R109" t="s">
        <v>125</v>
      </c>
    </row>
    <row r="110" spans="15:18" hidden="1" x14ac:dyDescent="0.25">
      <c r="O110" t="s">
        <v>79</v>
      </c>
      <c r="P110">
        <v>260000</v>
      </c>
      <c r="Q110">
        <v>2</v>
      </c>
      <c r="R110" t="s">
        <v>110</v>
      </c>
    </row>
    <row r="111" spans="15:18" hidden="1" x14ac:dyDescent="0.25">
      <c r="O111" t="s">
        <v>79</v>
      </c>
      <c r="P111">
        <v>260000</v>
      </c>
      <c r="Q111">
        <v>2</v>
      </c>
      <c r="R111" t="s">
        <v>125</v>
      </c>
    </row>
    <row r="112" spans="15:18" hidden="1" x14ac:dyDescent="0.25">
      <c r="O112" t="s">
        <v>80</v>
      </c>
      <c r="P112">
        <v>95890</v>
      </c>
      <c r="Q112">
        <v>2</v>
      </c>
      <c r="R112" t="s">
        <v>110</v>
      </c>
    </row>
    <row r="113" spans="15:18" hidden="1" x14ac:dyDescent="0.25">
      <c r="O113" t="s">
        <v>80</v>
      </c>
      <c r="P113">
        <v>95890</v>
      </c>
      <c r="Q113">
        <v>2</v>
      </c>
      <c r="R113" t="s">
        <v>125</v>
      </c>
    </row>
    <row r="114" spans="15:18" hidden="1" x14ac:dyDescent="0.25">
      <c r="O114" t="s">
        <v>81</v>
      </c>
      <c r="P114">
        <v>59120</v>
      </c>
      <c r="Q114">
        <v>2</v>
      </c>
      <c r="R114" t="s">
        <v>110</v>
      </c>
    </row>
    <row r="115" spans="15:18" hidden="1" x14ac:dyDescent="0.25">
      <c r="O115" t="s">
        <v>81</v>
      </c>
      <c r="P115">
        <v>59120</v>
      </c>
      <c r="Q115">
        <v>2</v>
      </c>
      <c r="R115" t="s">
        <v>125</v>
      </c>
    </row>
    <row r="116" spans="15:18" hidden="1" x14ac:dyDescent="0.25">
      <c r="O116" t="s">
        <v>97</v>
      </c>
      <c r="P116">
        <v>40470</v>
      </c>
      <c r="Q116">
        <v>2</v>
      </c>
      <c r="R116" t="s">
        <v>110</v>
      </c>
    </row>
    <row r="117" spans="15:18" hidden="1" x14ac:dyDescent="0.25">
      <c r="O117" t="s">
        <v>97</v>
      </c>
      <c r="P117">
        <v>40470</v>
      </c>
      <c r="Q117">
        <v>2</v>
      </c>
      <c r="R117" t="s">
        <v>125</v>
      </c>
    </row>
    <row r="118" spans="15:18" hidden="1" x14ac:dyDescent="0.25">
      <c r="O118" t="s">
        <v>98</v>
      </c>
      <c r="P118">
        <v>33080</v>
      </c>
      <c r="Q118">
        <v>2</v>
      </c>
      <c r="R118" t="s">
        <v>110</v>
      </c>
    </row>
    <row r="119" spans="15:18" hidden="1" x14ac:dyDescent="0.25">
      <c r="O119" t="s">
        <v>98</v>
      </c>
      <c r="P119">
        <v>33080</v>
      </c>
      <c r="Q119">
        <v>2</v>
      </c>
      <c r="R119" t="s">
        <v>125</v>
      </c>
    </row>
    <row r="120" spans="15:18" hidden="1" x14ac:dyDescent="0.25">
      <c r="O120" t="s">
        <v>99</v>
      </c>
      <c r="P120">
        <v>27344</v>
      </c>
      <c r="Q120">
        <v>2</v>
      </c>
      <c r="R120" t="s">
        <v>110</v>
      </c>
    </row>
    <row r="121" spans="15:18" hidden="1" x14ac:dyDescent="0.25">
      <c r="O121" t="s">
        <v>99</v>
      </c>
      <c r="P121">
        <v>27344</v>
      </c>
      <c r="Q121">
        <v>2</v>
      </c>
      <c r="R121" t="s">
        <v>125</v>
      </c>
    </row>
    <row r="122" spans="15:18" hidden="1" x14ac:dyDescent="0.25">
      <c r="O122" t="s">
        <v>88</v>
      </c>
      <c r="P122">
        <v>120450</v>
      </c>
      <c r="Q122">
        <v>2</v>
      </c>
      <c r="R122" t="s">
        <v>110</v>
      </c>
    </row>
    <row r="123" spans="15:18" hidden="1" x14ac:dyDescent="0.25">
      <c r="O123" t="s">
        <v>88</v>
      </c>
      <c r="P123">
        <v>120450</v>
      </c>
      <c r="Q123">
        <v>2</v>
      </c>
      <c r="R123" t="s">
        <v>125</v>
      </c>
    </row>
    <row r="124" spans="15:18" hidden="1" x14ac:dyDescent="0.25">
      <c r="O124" t="s">
        <v>89</v>
      </c>
      <c r="P124">
        <v>115790</v>
      </c>
      <c r="Q124">
        <v>2</v>
      </c>
      <c r="R124" t="s">
        <v>110</v>
      </c>
    </row>
    <row r="125" spans="15:18" hidden="1" x14ac:dyDescent="0.25">
      <c r="O125" t="s">
        <v>89</v>
      </c>
      <c r="P125">
        <v>115790</v>
      </c>
      <c r="Q125">
        <v>2</v>
      </c>
      <c r="R125" t="s">
        <v>125</v>
      </c>
    </row>
    <row r="126" spans="15:18" hidden="1" x14ac:dyDescent="0.25">
      <c r="O126" t="s">
        <v>90</v>
      </c>
      <c r="P126">
        <v>63610</v>
      </c>
      <c r="Q126">
        <v>2</v>
      </c>
      <c r="R126" t="s">
        <v>110</v>
      </c>
    </row>
    <row r="127" spans="15:18" hidden="1" x14ac:dyDescent="0.25">
      <c r="O127" t="s">
        <v>90</v>
      </c>
      <c r="P127">
        <v>63610</v>
      </c>
      <c r="Q127">
        <v>2</v>
      </c>
      <c r="R127" t="s">
        <v>125</v>
      </c>
    </row>
    <row r="128" spans="15:18" hidden="1" x14ac:dyDescent="0.25">
      <c r="O128" t="s">
        <v>82</v>
      </c>
      <c r="P128">
        <v>198640</v>
      </c>
      <c r="Q128">
        <v>2</v>
      </c>
      <c r="R128" t="s">
        <v>110</v>
      </c>
    </row>
    <row r="129" spans="15:18" hidden="1" x14ac:dyDescent="0.25">
      <c r="O129" t="s">
        <v>82</v>
      </c>
      <c r="P129">
        <v>198640</v>
      </c>
      <c r="Q129">
        <v>2</v>
      </c>
      <c r="R129" t="s">
        <v>125</v>
      </c>
    </row>
    <row r="130" spans="15:18" hidden="1" x14ac:dyDescent="0.25">
      <c r="O130" t="s">
        <v>83</v>
      </c>
      <c r="P130">
        <v>122754</v>
      </c>
      <c r="Q130">
        <v>2</v>
      </c>
      <c r="R130" t="s">
        <v>110</v>
      </c>
    </row>
    <row r="131" spans="15:18" hidden="1" x14ac:dyDescent="0.25">
      <c r="O131" t="s">
        <v>83</v>
      </c>
      <c r="P131">
        <v>122754</v>
      </c>
      <c r="Q131">
        <v>2</v>
      </c>
      <c r="R131" t="s">
        <v>125</v>
      </c>
    </row>
    <row r="132" spans="15:18" hidden="1" x14ac:dyDescent="0.25">
      <c r="O132" t="s">
        <v>84</v>
      </c>
      <c r="P132">
        <v>73420</v>
      </c>
      <c r="Q132">
        <v>2</v>
      </c>
      <c r="R132" t="s">
        <v>110</v>
      </c>
    </row>
    <row r="133" spans="15:18" hidden="1" x14ac:dyDescent="0.25">
      <c r="O133" t="s">
        <v>84</v>
      </c>
      <c r="P133">
        <v>73420</v>
      </c>
      <c r="Q133">
        <v>2</v>
      </c>
      <c r="R133" t="s">
        <v>125</v>
      </c>
    </row>
    <row r="134" spans="15:18" hidden="1" x14ac:dyDescent="0.25">
      <c r="O134" t="s">
        <v>106</v>
      </c>
      <c r="P134">
        <v>54000</v>
      </c>
      <c r="Q134">
        <v>2</v>
      </c>
      <c r="R134" t="s">
        <v>110</v>
      </c>
    </row>
    <row r="135" spans="15:18" hidden="1" x14ac:dyDescent="0.25">
      <c r="O135" t="s">
        <v>106</v>
      </c>
      <c r="P135">
        <v>54000</v>
      </c>
      <c r="Q135">
        <v>2</v>
      </c>
      <c r="R135" t="s">
        <v>125</v>
      </c>
    </row>
    <row r="136" spans="15:18" hidden="1" x14ac:dyDescent="0.25">
      <c r="O136" t="s">
        <v>107</v>
      </c>
      <c r="P136">
        <v>51170</v>
      </c>
      <c r="Q136">
        <v>2</v>
      </c>
      <c r="R136" t="s">
        <v>110</v>
      </c>
    </row>
    <row r="137" spans="15:18" hidden="1" x14ac:dyDescent="0.25">
      <c r="O137" t="s">
        <v>107</v>
      </c>
      <c r="P137">
        <v>51170</v>
      </c>
      <c r="Q137">
        <v>2</v>
      </c>
      <c r="R137" t="s">
        <v>125</v>
      </c>
    </row>
    <row r="138" spans="15:18" hidden="1" x14ac:dyDescent="0.25">
      <c r="O138" t="s">
        <v>108</v>
      </c>
      <c r="P138">
        <v>47700</v>
      </c>
      <c r="Q138">
        <v>2</v>
      </c>
      <c r="R138" t="s">
        <v>110</v>
      </c>
    </row>
    <row r="139" spans="15:18" hidden="1" x14ac:dyDescent="0.25">
      <c r="O139" t="s">
        <v>108</v>
      </c>
      <c r="P139">
        <v>47700</v>
      </c>
      <c r="Q139">
        <v>2</v>
      </c>
      <c r="R139" t="s">
        <v>125</v>
      </c>
    </row>
    <row r="140" spans="15:18" hidden="1" x14ac:dyDescent="0.25">
      <c r="O140" t="s">
        <v>100</v>
      </c>
      <c r="P140">
        <v>231360</v>
      </c>
      <c r="Q140">
        <v>2</v>
      </c>
      <c r="R140" t="s">
        <v>110</v>
      </c>
    </row>
    <row r="141" spans="15:18" hidden="1" x14ac:dyDescent="0.25">
      <c r="O141" t="s">
        <v>100</v>
      </c>
      <c r="P141">
        <v>231360</v>
      </c>
      <c r="Q141">
        <v>2</v>
      </c>
      <c r="R141" t="s">
        <v>125</v>
      </c>
    </row>
    <row r="142" spans="15:18" hidden="1" x14ac:dyDescent="0.25">
      <c r="O142" t="s">
        <v>101</v>
      </c>
      <c r="P142">
        <v>125280</v>
      </c>
      <c r="Q142">
        <v>2</v>
      </c>
      <c r="R142" t="s">
        <v>110</v>
      </c>
    </row>
    <row r="143" spans="15:18" hidden="1" x14ac:dyDescent="0.25">
      <c r="O143" t="s">
        <v>101</v>
      </c>
      <c r="P143">
        <v>125280</v>
      </c>
      <c r="Q143">
        <v>2</v>
      </c>
      <c r="R143" t="s">
        <v>125</v>
      </c>
    </row>
    <row r="144" spans="15:18" hidden="1" x14ac:dyDescent="0.25">
      <c r="O144" t="s">
        <v>102</v>
      </c>
      <c r="P144">
        <v>74870</v>
      </c>
      <c r="Q144">
        <v>2</v>
      </c>
      <c r="R144" t="s">
        <v>110</v>
      </c>
    </row>
    <row r="145" spans="15:18" hidden="1" x14ac:dyDescent="0.25">
      <c r="O145" t="s">
        <v>102</v>
      </c>
      <c r="P145">
        <v>74870</v>
      </c>
      <c r="Q145">
        <v>2</v>
      </c>
      <c r="R145" t="s">
        <v>125</v>
      </c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Distâncias Todas Combinações</vt:lpstr>
      <vt:lpstr>Centros</vt:lpstr>
      <vt:lpstr>Silos</vt:lpstr>
      <vt:lpstr>Dados Extras</vt:lpstr>
      <vt:lpstr>Distâncias Por Localidade</vt:lpstr>
      <vt:lpstr>Estoque</vt:lpstr>
      <vt:lpstr>Compradores</vt:lpstr>
      <vt:lpstr>Itens Soltos</vt:lpstr>
      <vt:lpstr>Planilha1</vt:lpstr>
      <vt:lpstr>Planilha2</vt:lpstr>
      <vt:lpstr>Demanda</vt:lpstr>
      <vt:lpstr>Demanda Interna</vt:lpstr>
      <vt:lpstr>Silo - Porto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Queiroz Mota</dc:creator>
  <cp:lastModifiedBy>Matheus Queiroz Mota</cp:lastModifiedBy>
  <dcterms:created xsi:type="dcterms:W3CDTF">2025-01-14T14:12:13Z</dcterms:created>
  <dcterms:modified xsi:type="dcterms:W3CDTF">2025-04-20T02:30:59Z</dcterms:modified>
</cp:coreProperties>
</file>