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4 - Modelos de simulacion Estaticos\"/>
    </mc:Choice>
  </mc:AlternateContent>
  <xr:revisionPtr revIDLastSave="0" documentId="13_ncr:1_{E26A0529-947A-43A8-80FC-0DE6EBFB6A7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Montecarlo - Ej 9 - Politica A" sheetId="4" r:id="rId1"/>
    <sheet name="Politica B" sheetId="5" r:id="rId2"/>
  </sheets>
  <definedNames>
    <definedName name="_xlnm.Print_Area" localSheetId="0">'Montecarlo - Ej 9 - Politica A'!$A$1:$U$21</definedName>
    <definedName name="_xlnm.Print_Area" localSheetId="1">'Politica B'!$A$1:$U$24</definedName>
    <definedName name="cantidad_pedido" localSheetId="1">'Politica B'!$B$9</definedName>
    <definedName name="cantidad_pedido">'Montecarlo - Ej 9 - Politica A'!$B$6</definedName>
    <definedName name="costo_mant" localSheetId="1">'Politica B'!$B$6</definedName>
    <definedName name="costo_mant">'Montecarlo - Ej 9 - Politica A'!$B$3</definedName>
    <definedName name="costo_pedido" localSheetId="1">'Politica B'!$B$2</definedName>
    <definedName name="costo_pedido">'Montecarlo - Ej 9 - Politica A'!$B$2</definedName>
    <definedName name="costo_stockout" localSheetId="1">'Politica B'!$B$7</definedName>
    <definedName name="costo_stockout">'Montecarlo - Ej 9 - Politica A'!$B$4</definedName>
    <definedName name="intervalo_pedido" localSheetId="1">'Politica B'!$B$10</definedName>
    <definedName name="intervalo_pedido">'Montecarlo - Ej 9 - Politica A'!$B$7</definedName>
    <definedName name="lim_costo_ped">'Politica B'!$C$2:$C$4</definedName>
    <definedName name="lim_demanda" localSheetId="1">'Politica B'!$H$3:$H$8</definedName>
    <definedName name="lim_demanda">'Montecarlo - Ej 9 - Politica A'!$H$3:$H$8</definedName>
    <definedName name="lim_demora" localSheetId="1">'Politica B'!$N$3:$N$6</definedName>
    <definedName name="lim_demora">'Montecarlo - Ej 9 - Politica A'!$N$3:$N$6</definedName>
    <definedName name="prob_demanda" localSheetId="1">'Politica B'!$F$3:$F$8</definedName>
    <definedName name="prob_demanda">'Montecarlo - Ej 9 - Politica A'!$F$3:$F$8</definedName>
    <definedName name="rango_costo_ped">'Politica B'!$B$2:$B$4</definedName>
    <definedName name="rango_demanda" localSheetId="1">'Politica B'!$E$3:$E$8</definedName>
    <definedName name="rango_demanda">'Montecarlo - Ej 9 - Politica A'!$E$3:$E$8</definedName>
    <definedName name="rango_demora" localSheetId="1">'Politica B'!$K$3:$K$6</definedName>
    <definedName name="rango_demora">'Montecarlo - Ej 9 - Politica A'!$K$3:$K$6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4" l="1"/>
  <c r="L14" i="4" s="1"/>
  <c r="M14" i="4" s="1"/>
  <c r="C71" i="5"/>
  <c r="J71" i="5"/>
  <c r="C72" i="5"/>
  <c r="J72" i="5"/>
  <c r="C73" i="5"/>
  <c r="J73" i="5"/>
  <c r="C74" i="5"/>
  <c r="J74" i="5"/>
  <c r="M74" i="5" s="1"/>
  <c r="C75" i="5"/>
  <c r="J75" i="5"/>
  <c r="M75" i="5" s="1"/>
  <c r="C76" i="5"/>
  <c r="C77" i="5"/>
  <c r="J77" i="5"/>
  <c r="M77" i="5" s="1"/>
  <c r="C78" i="5"/>
  <c r="J78" i="5"/>
  <c r="M78" i="5" s="1"/>
  <c r="C79" i="5"/>
  <c r="J79" i="5"/>
  <c r="C80" i="5"/>
  <c r="J80" i="5"/>
  <c r="C81" i="5"/>
  <c r="J81" i="5"/>
  <c r="C82" i="5"/>
  <c r="J82" i="5"/>
  <c r="M82" i="5" s="1"/>
  <c r="C83" i="5"/>
  <c r="J83" i="5"/>
  <c r="M83" i="5" s="1"/>
  <c r="C84" i="5"/>
  <c r="J84" i="5"/>
  <c r="M84" i="5"/>
  <c r="C85" i="5"/>
  <c r="J85" i="5"/>
  <c r="M85" i="5" s="1"/>
  <c r="C86" i="5"/>
  <c r="C87" i="5"/>
  <c r="J87" i="5"/>
  <c r="C88" i="5"/>
  <c r="J88" i="5"/>
  <c r="C89" i="5"/>
  <c r="J89" i="5"/>
  <c r="M89" i="5" s="1"/>
  <c r="C90" i="5"/>
  <c r="J90" i="5"/>
  <c r="M90" i="5"/>
  <c r="C91" i="5"/>
  <c r="J91" i="5"/>
  <c r="M91" i="5" s="1"/>
  <c r="C92" i="5"/>
  <c r="J92" i="5"/>
  <c r="M92" i="5" s="1"/>
  <c r="C93" i="5"/>
  <c r="J93" i="5"/>
  <c r="M93" i="5"/>
  <c r="C94" i="5"/>
  <c r="J94" i="5"/>
  <c r="M94" i="5" s="1"/>
  <c r="C95" i="5"/>
  <c r="J95" i="5"/>
  <c r="M95" i="5" s="1"/>
  <c r="C96" i="5"/>
  <c r="C97" i="5"/>
  <c r="J97" i="5"/>
  <c r="M97" i="5" s="1"/>
  <c r="C98" i="5"/>
  <c r="J98" i="5"/>
  <c r="M98" i="5" s="1"/>
  <c r="C99" i="5"/>
  <c r="J99" i="5"/>
  <c r="M99" i="5" s="1"/>
  <c r="C100" i="5"/>
  <c r="J100" i="5"/>
  <c r="M100" i="5" s="1"/>
  <c r="C101" i="5"/>
  <c r="J101" i="5"/>
  <c r="M101" i="5" s="1"/>
  <c r="C102" i="5"/>
  <c r="J102" i="5"/>
  <c r="M102" i="5" s="1"/>
  <c r="C103" i="5"/>
  <c r="J103" i="5"/>
  <c r="M103" i="5" s="1"/>
  <c r="C104" i="5"/>
  <c r="J104" i="5"/>
  <c r="C105" i="5"/>
  <c r="J105" i="5"/>
  <c r="M105" i="5" s="1"/>
  <c r="C106" i="5"/>
  <c r="C107" i="5"/>
  <c r="J107" i="5"/>
  <c r="M107" i="5" s="1"/>
  <c r="C108" i="5"/>
  <c r="J108" i="5"/>
  <c r="M108" i="5" s="1"/>
  <c r="C109" i="5"/>
  <c r="J109" i="5"/>
  <c r="M109" i="5" s="1"/>
  <c r="C110" i="5"/>
  <c r="J110" i="5"/>
  <c r="M110" i="5" s="1"/>
  <c r="C111" i="5"/>
  <c r="J111" i="5"/>
  <c r="M111" i="5" s="1"/>
  <c r="C112" i="5"/>
  <c r="J112" i="5"/>
  <c r="C113" i="5"/>
  <c r="J113" i="5"/>
  <c r="M113" i="5" s="1"/>
  <c r="C114" i="5"/>
  <c r="J114" i="5"/>
  <c r="M114" i="5" s="1"/>
  <c r="C115" i="5"/>
  <c r="J115" i="5"/>
  <c r="M115" i="5" s="1"/>
  <c r="C116" i="5"/>
  <c r="C117" i="5"/>
  <c r="J117" i="5"/>
  <c r="M117" i="5" s="1"/>
  <c r="C118" i="5"/>
  <c r="J118" i="5"/>
  <c r="M118" i="5" s="1"/>
  <c r="C119" i="5"/>
  <c r="J119" i="5"/>
  <c r="M119" i="5" s="1"/>
  <c r="C120" i="5"/>
  <c r="J120" i="5"/>
  <c r="C121" i="5"/>
  <c r="J121" i="5"/>
  <c r="M121" i="5" s="1"/>
  <c r="C122" i="5"/>
  <c r="J122" i="5"/>
  <c r="M122" i="5" s="1"/>
  <c r="C123" i="5"/>
  <c r="J123" i="5"/>
  <c r="M123" i="5" s="1"/>
  <c r="C124" i="5"/>
  <c r="J124" i="5"/>
  <c r="M124" i="5" s="1"/>
  <c r="C125" i="5"/>
  <c r="J125" i="5"/>
  <c r="M125" i="5" s="1"/>
  <c r="C126" i="5"/>
  <c r="C127" i="5"/>
  <c r="J127" i="5"/>
  <c r="M127" i="5" s="1"/>
  <c r="C128" i="5"/>
  <c r="J128" i="5"/>
  <c r="C129" i="5"/>
  <c r="J129" i="5"/>
  <c r="M129" i="5" s="1"/>
  <c r="C130" i="5"/>
  <c r="J130" i="5"/>
  <c r="M130" i="5" s="1"/>
  <c r="C131" i="5"/>
  <c r="J131" i="5"/>
  <c r="M131" i="5" s="1"/>
  <c r="C132" i="5"/>
  <c r="J132" i="5"/>
  <c r="M132" i="5" s="1"/>
  <c r="C133" i="5"/>
  <c r="J133" i="5"/>
  <c r="M133" i="5" s="1"/>
  <c r="C134" i="5"/>
  <c r="J134" i="5"/>
  <c r="M134" i="5"/>
  <c r="C135" i="5"/>
  <c r="J135" i="5"/>
  <c r="M135" i="5" s="1"/>
  <c r="C136" i="5"/>
  <c r="C137" i="5"/>
  <c r="J137" i="5"/>
  <c r="M137" i="5" s="1"/>
  <c r="C138" i="5"/>
  <c r="J138" i="5"/>
  <c r="M138" i="5"/>
  <c r="C139" i="5"/>
  <c r="J139" i="5"/>
  <c r="M139" i="5" s="1"/>
  <c r="C140" i="5"/>
  <c r="J140" i="5"/>
  <c r="M140" i="5" s="1"/>
  <c r="C141" i="5"/>
  <c r="J141" i="5"/>
  <c r="M141" i="5" s="1"/>
  <c r="C142" i="5"/>
  <c r="J142" i="5"/>
  <c r="M142" i="5" s="1"/>
  <c r="C143" i="5"/>
  <c r="J143" i="5"/>
  <c r="M143" i="5" s="1"/>
  <c r="C144" i="5"/>
  <c r="J144" i="5"/>
  <c r="C145" i="5"/>
  <c r="J145" i="5"/>
  <c r="M145" i="5" s="1"/>
  <c r="C146" i="5"/>
  <c r="C147" i="5"/>
  <c r="J147" i="5"/>
  <c r="M147" i="5" s="1"/>
  <c r="C148" i="5"/>
  <c r="J148" i="5"/>
  <c r="M148" i="5" s="1"/>
  <c r="C149" i="5"/>
  <c r="J149" i="5"/>
  <c r="M149" i="5" s="1"/>
  <c r="C150" i="5"/>
  <c r="J150" i="5"/>
  <c r="M150" i="5" s="1"/>
  <c r="C151" i="5"/>
  <c r="J151" i="5"/>
  <c r="M151" i="5" s="1"/>
  <c r="C152" i="5"/>
  <c r="J152" i="5"/>
  <c r="C153" i="5"/>
  <c r="J153" i="5"/>
  <c r="M153" i="5" s="1"/>
  <c r="C154" i="5"/>
  <c r="J154" i="5"/>
  <c r="M154" i="5" s="1"/>
  <c r="C155" i="5"/>
  <c r="J155" i="5"/>
  <c r="M155" i="5" s="1"/>
  <c r="C156" i="5"/>
  <c r="C157" i="5"/>
  <c r="J157" i="5"/>
  <c r="M157" i="5" s="1"/>
  <c r="C158" i="5"/>
  <c r="J158" i="5"/>
  <c r="M158" i="5"/>
  <c r="C159" i="5"/>
  <c r="J159" i="5"/>
  <c r="M159" i="5" s="1"/>
  <c r="C160" i="5"/>
  <c r="J160" i="5"/>
  <c r="C161" i="5"/>
  <c r="J161" i="5"/>
  <c r="M161" i="5" s="1"/>
  <c r="C162" i="5"/>
  <c r="J162" i="5"/>
  <c r="M162" i="5" s="1"/>
  <c r="C163" i="5"/>
  <c r="J163" i="5"/>
  <c r="M163" i="5" s="1"/>
  <c r="C164" i="5"/>
  <c r="J164" i="5"/>
  <c r="M164" i="5" s="1"/>
  <c r="C165" i="5"/>
  <c r="J165" i="5"/>
  <c r="M165" i="5"/>
  <c r="C166" i="5"/>
  <c r="C167" i="5"/>
  <c r="J167" i="5"/>
  <c r="M167" i="5" s="1"/>
  <c r="C168" i="5"/>
  <c r="J168" i="5"/>
  <c r="C169" i="5"/>
  <c r="J169" i="5"/>
  <c r="M169" i="5" s="1"/>
  <c r="C170" i="5"/>
  <c r="J170" i="5"/>
  <c r="M170" i="5" s="1"/>
  <c r="C171" i="5"/>
  <c r="J171" i="5"/>
  <c r="M171" i="5" s="1"/>
  <c r="C172" i="5"/>
  <c r="J172" i="5"/>
  <c r="M172" i="5" s="1"/>
  <c r="C173" i="5"/>
  <c r="J173" i="5"/>
  <c r="C174" i="5"/>
  <c r="J174" i="5"/>
  <c r="M174" i="5" s="1"/>
  <c r="C175" i="5"/>
  <c r="J175" i="5"/>
  <c r="M175" i="5" s="1"/>
  <c r="C176" i="5"/>
  <c r="C177" i="5"/>
  <c r="J177" i="5"/>
  <c r="M177" i="5" s="1"/>
  <c r="C178" i="5"/>
  <c r="J178" i="5"/>
  <c r="M178" i="5" s="1"/>
  <c r="C179" i="5"/>
  <c r="J179" i="5"/>
  <c r="M179" i="5" s="1"/>
  <c r="C180" i="5"/>
  <c r="J180" i="5"/>
  <c r="M180" i="5" s="1"/>
  <c r="C181" i="5"/>
  <c r="J181" i="5"/>
  <c r="M181" i="5" s="1"/>
  <c r="C182" i="5"/>
  <c r="J182" i="5"/>
  <c r="M182" i="5" s="1"/>
  <c r="C183" i="5"/>
  <c r="J183" i="5"/>
  <c r="M183" i="5" s="1"/>
  <c r="C184" i="5"/>
  <c r="J184" i="5"/>
  <c r="C185" i="5"/>
  <c r="J185" i="5"/>
  <c r="M185" i="5" s="1"/>
  <c r="C186" i="5"/>
  <c r="C187" i="5"/>
  <c r="J187" i="5"/>
  <c r="M187" i="5" s="1"/>
  <c r="C67" i="5"/>
  <c r="J67" i="5"/>
  <c r="M67" i="5" s="1"/>
  <c r="C68" i="5"/>
  <c r="J68" i="5"/>
  <c r="C69" i="5"/>
  <c r="J69" i="5"/>
  <c r="C70" i="5"/>
  <c r="J70" i="5"/>
  <c r="M70" i="5" s="1"/>
  <c r="C64" i="4"/>
  <c r="I64" i="4"/>
  <c r="L64" i="4" s="1"/>
  <c r="C65" i="4"/>
  <c r="I65" i="4"/>
  <c r="L65" i="4" s="1"/>
  <c r="C66" i="4"/>
  <c r="I66" i="4"/>
  <c r="L66" i="4" s="1"/>
  <c r="C67" i="4"/>
  <c r="I67" i="4"/>
  <c r="L67" i="4" s="1"/>
  <c r="C68" i="4"/>
  <c r="I68" i="4"/>
  <c r="L68" i="4" s="1"/>
  <c r="C69" i="4"/>
  <c r="I69" i="4"/>
  <c r="L69" i="4" s="1"/>
  <c r="C70" i="4"/>
  <c r="I70" i="4"/>
  <c r="L70" i="4" s="1"/>
  <c r="C71" i="4"/>
  <c r="I71" i="4"/>
  <c r="L71" i="4" s="1"/>
  <c r="C72" i="4"/>
  <c r="I72" i="4"/>
  <c r="L72" i="4" s="1"/>
  <c r="C73" i="4"/>
  <c r="I73" i="4"/>
  <c r="L73" i="4" s="1"/>
  <c r="C74" i="4"/>
  <c r="I74" i="4"/>
  <c r="L74" i="4" s="1"/>
  <c r="C75" i="4"/>
  <c r="I75" i="4"/>
  <c r="L75" i="4" s="1"/>
  <c r="C76" i="4"/>
  <c r="I76" i="4"/>
  <c r="L76" i="4" s="1"/>
  <c r="C77" i="4"/>
  <c r="I77" i="4"/>
  <c r="L77" i="4" s="1"/>
  <c r="C78" i="4"/>
  <c r="I78" i="4"/>
  <c r="L78" i="4" s="1"/>
  <c r="C79" i="4"/>
  <c r="I79" i="4"/>
  <c r="L79" i="4" s="1"/>
  <c r="C80" i="4"/>
  <c r="I80" i="4"/>
  <c r="L80" i="4" s="1"/>
  <c r="C81" i="4"/>
  <c r="I81" i="4"/>
  <c r="L81" i="4" s="1"/>
  <c r="C82" i="4"/>
  <c r="I82" i="4"/>
  <c r="L82" i="4" s="1"/>
  <c r="C83" i="4"/>
  <c r="I83" i="4"/>
  <c r="L83" i="4" s="1"/>
  <c r="C84" i="4"/>
  <c r="I84" i="4"/>
  <c r="L84" i="4" s="1"/>
  <c r="C85" i="4"/>
  <c r="I85" i="4"/>
  <c r="L85" i="4" s="1"/>
  <c r="C86" i="4"/>
  <c r="I86" i="4"/>
  <c r="L86" i="4" s="1"/>
  <c r="C87" i="4"/>
  <c r="I87" i="4"/>
  <c r="L87" i="4" s="1"/>
  <c r="C88" i="4"/>
  <c r="I88" i="4"/>
  <c r="L88" i="4" s="1"/>
  <c r="C89" i="4"/>
  <c r="I89" i="4"/>
  <c r="L89" i="4" s="1"/>
  <c r="C90" i="4"/>
  <c r="I90" i="4"/>
  <c r="L90" i="4" s="1"/>
  <c r="C91" i="4"/>
  <c r="I91" i="4"/>
  <c r="L91" i="4" s="1"/>
  <c r="C92" i="4"/>
  <c r="I92" i="4"/>
  <c r="L92" i="4" s="1"/>
  <c r="C93" i="4"/>
  <c r="I93" i="4"/>
  <c r="L93" i="4" s="1"/>
  <c r="C94" i="4"/>
  <c r="I94" i="4"/>
  <c r="L94" i="4" s="1"/>
  <c r="C95" i="4"/>
  <c r="I95" i="4"/>
  <c r="L95" i="4" s="1"/>
  <c r="C96" i="4"/>
  <c r="I96" i="4"/>
  <c r="L96" i="4" s="1"/>
  <c r="C97" i="4"/>
  <c r="I97" i="4"/>
  <c r="L97" i="4" s="1"/>
  <c r="C98" i="4"/>
  <c r="I98" i="4"/>
  <c r="L98" i="4" s="1"/>
  <c r="C99" i="4"/>
  <c r="I99" i="4"/>
  <c r="L99" i="4" s="1"/>
  <c r="C100" i="4"/>
  <c r="I100" i="4"/>
  <c r="L100" i="4" s="1"/>
  <c r="C101" i="4"/>
  <c r="I101" i="4"/>
  <c r="L101" i="4" s="1"/>
  <c r="C102" i="4"/>
  <c r="I102" i="4"/>
  <c r="L102" i="4" s="1"/>
  <c r="C103" i="4"/>
  <c r="I103" i="4"/>
  <c r="L103" i="4" s="1"/>
  <c r="C104" i="4"/>
  <c r="I104" i="4"/>
  <c r="L104" i="4" s="1"/>
  <c r="C105" i="4"/>
  <c r="I105" i="4"/>
  <c r="L105" i="4" s="1"/>
  <c r="C106" i="4"/>
  <c r="I106" i="4"/>
  <c r="L106" i="4" s="1"/>
  <c r="C107" i="4"/>
  <c r="I107" i="4"/>
  <c r="L107" i="4" s="1"/>
  <c r="C108" i="4"/>
  <c r="I108" i="4"/>
  <c r="L108" i="4" s="1"/>
  <c r="C109" i="4"/>
  <c r="I109" i="4"/>
  <c r="L109" i="4" s="1"/>
  <c r="C110" i="4"/>
  <c r="I110" i="4"/>
  <c r="L110" i="4" s="1"/>
  <c r="C111" i="4"/>
  <c r="I111" i="4"/>
  <c r="L111" i="4" s="1"/>
  <c r="C112" i="4"/>
  <c r="I112" i="4"/>
  <c r="L112" i="4" s="1"/>
  <c r="C113" i="4"/>
  <c r="I113" i="4"/>
  <c r="L113" i="4" s="1"/>
  <c r="C114" i="4"/>
  <c r="I114" i="4"/>
  <c r="L114" i="4" s="1"/>
  <c r="C115" i="4"/>
  <c r="I115" i="4"/>
  <c r="L115" i="4" s="1"/>
  <c r="C116" i="4"/>
  <c r="I116" i="4"/>
  <c r="L116" i="4" s="1"/>
  <c r="C117" i="4"/>
  <c r="I117" i="4"/>
  <c r="L117" i="4" s="1"/>
  <c r="C118" i="4"/>
  <c r="I118" i="4"/>
  <c r="L118" i="4" s="1"/>
  <c r="C119" i="4"/>
  <c r="I119" i="4"/>
  <c r="L119" i="4" s="1"/>
  <c r="C120" i="4"/>
  <c r="I120" i="4"/>
  <c r="L120" i="4" s="1"/>
  <c r="C121" i="4"/>
  <c r="I121" i="4"/>
  <c r="L121" i="4" s="1"/>
  <c r="C122" i="4"/>
  <c r="I122" i="4"/>
  <c r="L122" i="4" s="1"/>
  <c r="C123" i="4"/>
  <c r="I123" i="4"/>
  <c r="L123" i="4" s="1"/>
  <c r="C124" i="4"/>
  <c r="I124" i="4"/>
  <c r="L124" i="4" s="1"/>
  <c r="C125" i="4"/>
  <c r="I125" i="4"/>
  <c r="L125" i="4" s="1"/>
  <c r="C126" i="4"/>
  <c r="I126" i="4"/>
  <c r="L126" i="4" s="1"/>
  <c r="C127" i="4"/>
  <c r="I127" i="4"/>
  <c r="L127" i="4" s="1"/>
  <c r="C128" i="4"/>
  <c r="I128" i="4"/>
  <c r="L128" i="4" s="1"/>
  <c r="C129" i="4"/>
  <c r="I129" i="4"/>
  <c r="L129" i="4" s="1"/>
  <c r="C130" i="4"/>
  <c r="I130" i="4"/>
  <c r="L130" i="4" s="1"/>
  <c r="C131" i="4"/>
  <c r="I131" i="4"/>
  <c r="L131" i="4" s="1"/>
  <c r="C132" i="4"/>
  <c r="I132" i="4"/>
  <c r="L132" i="4" s="1"/>
  <c r="C133" i="4"/>
  <c r="I133" i="4"/>
  <c r="L133" i="4" s="1"/>
  <c r="C134" i="4"/>
  <c r="I134" i="4"/>
  <c r="L134" i="4" s="1"/>
  <c r="C135" i="4"/>
  <c r="I135" i="4"/>
  <c r="L135" i="4" s="1"/>
  <c r="C136" i="4"/>
  <c r="I136" i="4"/>
  <c r="L136" i="4" s="1"/>
  <c r="C137" i="4"/>
  <c r="I137" i="4"/>
  <c r="L137" i="4" s="1"/>
  <c r="C138" i="4"/>
  <c r="I138" i="4"/>
  <c r="L138" i="4" s="1"/>
  <c r="C139" i="4"/>
  <c r="I139" i="4"/>
  <c r="L139" i="4" s="1"/>
  <c r="C140" i="4"/>
  <c r="I140" i="4"/>
  <c r="L140" i="4" s="1"/>
  <c r="C141" i="4"/>
  <c r="I141" i="4"/>
  <c r="L141" i="4" s="1"/>
  <c r="C142" i="4"/>
  <c r="I142" i="4"/>
  <c r="L142" i="4" s="1"/>
  <c r="C143" i="4"/>
  <c r="I143" i="4"/>
  <c r="L143" i="4" s="1"/>
  <c r="C144" i="4"/>
  <c r="I144" i="4"/>
  <c r="L144" i="4" s="1"/>
  <c r="C145" i="4"/>
  <c r="I145" i="4"/>
  <c r="L145" i="4" s="1"/>
  <c r="C146" i="4"/>
  <c r="I146" i="4"/>
  <c r="L146" i="4" s="1"/>
  <c r="C147" i="4"/>
  <c r="I147" i="4"/>
  <c r="L147" i="4" s="1"/>
  <c r="C148" i="4"/>
  <c r="I148" i="4"/>
  <c r="L148" i="4" s="1"/>
  <c r="C149" i="4"/>
  <c r="I149" i="4"/>
  <c r="L149" i="4" s="1"/>
  <c r="C150" i="4"/>
  <c r="I150" i="4"/>
  <c r="L150" i="4" s="1"/>
  <c r="C151" i="4"/>
  <c r="I151" i="4"/>
  <c r="L151" i="4" s="1"/>
  <c r="C152" i="4"/>
  <c r="I152" i="4"/>
  <c r="L152" i="4" s="1"/>
  <c r="C153" i="4"/>
  <c r="I153" i="4"/>
  <c r="L153" i="4" s="1"/>
  <c r="C154" i="4"/>
  <c r="I154" i="4"/>
  <c r="L154" i="4" s="1"/>
  <c r="C155" i="4"/>
  <c r="I155" i="4"/>
  <c r="L155" i="4" s="1"/>
  <c r="C156" i="4"/>
  <c r="I156" i="4"/>
  <c r="L156" i="4" s="1"/>
  <c r="C157" i="4"/>
  <c r="I157" i="4"/>
  <c r="L157" i="4" s="1"/>
  <c r="C158" i="4"/>
  <c r="I158" i="4"/>
  <c r="L158" i="4" s="1"/>
  <c r="C159" i="4"/>
  <c r="I159" i="4"/>
  <c r="L159" i="4" s="1"/>
  <c r="C160" i="4"/>
  <c r="I160" i="4"/>
  <c r="L160" i="4" s="1"/>
  <c r="C161" i="4"/>
  <c r="I161" i="4"/>
  <c r="L161" i="4" s="1"/>
  <c r="C53" i="4"/>
  <c r="I53" i="4"/>
  <c r="L53" i="4" s="1"/>
  <c r="C54" i="4"/>
  <c r="I54" i="4"/>
  <c r="L54" i="4" s="1"/>
  <c r="C55" i="4"/>
  <c r="I55" i="4"/>
  <c r="L55" i="4" s="1"/>
  <c r="C56" i="4"/>
  <c r="I56" i="4"/>
  <c r="L56" i="4" s="1"/>
  <c r="C57" i="4"/>
  <c r="I57" i="4"/>
  <c r="L57" i="4" s="1"/>
  <c r="C58" i="4"/>
  <c r="I58" i="4"/>
  <c r="L58" i="4" s="1"/>
  <c r="C59" i="4"/>
  <c r="I59" i="4"/>
  <c r="L59" i="4" s="1"/>
  <c r="C60" i="4"/>
  <c r="I60" i="4"/>
  <c r="L60" i="4" s="1"/>
  <c r="C61" i="4"/>
  <c r="I61" i="4"/>
  <c r="L61" i="4" s="1"/>
  <c r="C62" i="4"/>
  <c r="I62" i="4"/>
  <c r="L62" i="4" s="1"/>
  <c r="C63" i="4"/>
  <c r="I63" i="4"/>
  <c r="L63" i="4" s="1"/>
  <c r="J23" i="5"/>
  <c r="J24" i="5"/>
  <c r="J25" i="5"/>
  <c r="J27" i="5"/>
  <c r="J29" i="5"/>
  <c r="J30" i="5"/>
  <c r="J31" i="5"/>
  <c r="J32" i="5"/>
  <c r="J33" i="5"/>
  <c r="J34" i="5"/>
  <c r="J35" i="5"/>
  <c r="J37" i="5"/>
  <c r="J38" i="5"/>
  <c r="J39" i="5"/>
  <c r="M39" i="5" s="1"/>
  <c r="J41" i="5"/>
  <c r="M41" i="5" s="1"/>
  <c r="J42" i="5"/>
  <c r="M42" i="5" s="1"/>
  <c r="J43" i="5"/>
  <c r="M43" i="5" s="1"/>
  <c r="J44" i="5"/>
  <c r="J45" i="5"/>
  <c r="M45" i="5" s="1"/>
  <c r="J47" i="5"/>
  <c r="M47" i="5" s="1"/>
  <c r="J48" i="5"/>
  <c r="J49" i="5"/>
  <c r="M49" i="5" s="1"/>
  <c r="J50" i="5"/>
  <c r="M50" i="5" s="1"/>
  <c r="J51" i="5"/>
  <c r="J53" i="5"/>
  <c r="M53" i="5" s="1"/>
  <c r="J54" i="5"/>
  <c r="M54" i="5" s="1"/>
  <c r="J55" i="5"/>
  <c r="J57" i="5"/>
  <c r="M57" i="5" s="1"/>
  <c r="J58" i="5"/>
  <c r="J59" i="5"/>
  <c r="M59" i="5" s="1"/>
  <c r="J60" i="5"/>
  <c r="J61" i="5"/>
  <c r="M61" i="5" s="1"/>
  <c r="J62" i="5"/>
  <c r="M62" i="5" s="1"/>
  <c r="J63" i="5"/>
  <c r="M63" i="5" s="1"/>
  <c r="J65" i="5"/>
  <c r="J17" i="5"/>
  <c r="J18" i="5"/>
  <c r="J19" i="5"/>
  <c r="J20" i="5"/>
  <c r="J21" i="5"/>
  <c r="J22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M55" i="5"/>
  <c r="C56" i="5"/>
  <c r="C57" i="5"/>
  <c r="C58" i="5"/>
  <c r="C59" i="5"/>
  <c r="C60" i="5"/>
  <c r="C61" i="5"/>
  <c r="C62" i="5"/>
  <c r="C63" i="5"/>
  <c r="C64" i="5"/>
  <c r="C65" i="5"/>
  <c r="C66" i="5"/>
  <c r="O16" i="5"/>
  <c r="G16" i="5"/>
  <c r="J16" i="5" s="1"/>
  <c r="M184" i="5" l="1"/>
  <c r="M160" i="5"/>
  <c r="M112" i="5"/>
  <c r="M120" i="5"/>
  <c r="M168" i="5"/>
  <c r="M144" i="5"/>
  <c r="M128" i="5"/>
  <c r="M80" i="5"/>
  <c r="M72" i="5"/>
  <c r="M173" i="5"/>
  <c r="M152" i="5"/>
  <c r="M104" i="5"/>
  <c r="M88" i="5"/>
  <c r="M87" i="5"/>
  <c r="M79" i="5"/>
  <c r="M71" i="5"/>
  <c r="M81" i="5"/>
  <c r="M73" i="5"/>
  <c r="M68" i="5"/>
  <c r="M69" i="5"/>
  <c r="M48" i="5"/>
  <c r="M60" i="5"/>
  <c r="M38" i="5"/>
  <c r="C38" i="5"/>
  <c r="C37" i="5"/>
  <c r="C36" i="5"/>
  <c r="M35" i="5"/>
  <c r="C35" i="5"/>
  <c r="M34" i="5"/>
  <c r="C34" i="5"/>
  <c r="M33" i="5"/>
  <c r="C33" i="5"/>
  <c r="M32" i="5"/>
  <c r="C32" i="5"/>
  <c r="M31" i="5"/>
  <c r="C31" i="5"/>
  <c r="C30" i="5"/>
  <c r="M29" i="5"/>
  <c r="C29" i="5"/>
  <c r="C28" i="5"/>
  <c r="M27" i="5"/>
  <c r="C27" i="5"/>
  <c r="C26" i="5"/>
  <c r="M25" i="5"/>
  <c r="C25" i="5"/>
  <c r="M24" i="5"/>
  <c r="C24" i="5"/>
  <c r="C23" i="5"/>
  <c r="M22" i="5"/>
  <c r="C22" i="5"/>
  <c r="M21" i="5"/>
  <c r="C21" i="5"/>
  <c r="M20" i="5"/>
  <c r="C20" i="5"/>
  <c r="M19" i="5"/>
  <c r="C19" i="5"/>
  <c r="M18" i="5"/>
  <c r="C18" i="5"/>
  <c r="M17" i="5"/>
  <c r="C17" i="5"/>
  <c r="M16" i="5"/>
  <c r="P16" i="5" s="1"/>
  <c r="C16" i="5"/>
  <c r="F9" i="5"/>
  <c r="P17" i="5" l="1"/>
  <c r="P18" i="5" s="1"/>
  <c r="P19" i="5" s="1"/>
  <c r="P20" i="5" s="1"/>
  <c r="L7" i="5"/>
  <c r="U4" i="5"/>
  <c r="M3" i="5" l="1"/>
  <c r="O3" i="5" s="1"/>
  <c r="G3" i="5"/>
  <c r="I3" i="5" s="1"/>
  <c r="M4" i="5" l="1"/>
  <c r="N4" i="5"/>
  <c r="G4" i="5"/>
  <c r="H4" i="5"/>
  <c r="C23" i="4"/>
  <c r="I23" i="4"/>
  <c r="L23" i="4" s="1"/>
  <c r="C24" i="4"/>
  <c r="I24" i="4"/>
  <c r="L24" i="4" s="1"/>
  <c r="C25" i="4"/>
  <c r="I25" i="4"/>
  <c r="L25" i="4" s="1"/>
  <c r="C26" i="4"/>
  <c r="I26" i="4"/>
  <c r="L26" i="4" s="1"/>
  <c r="C27" i="4"/>
  <c r="I27" i="4"/>
  <c r="L27" i="4" s="1"/>
  <c r="C28" i="4"/>
  <c r="I28" i="4"/>
  <c r="L28" i="4" s="1"/>
  <c r="C29" i="4"/>
  <c r="I29" i="4"/>
  <c r="L29" i="4" s="1"/>
  <c r="C30" i="4"/>
  <c r="I30" i="4"/>
  <c r="L30" i="4" s="1"/>
  <c r="C31" i="4"/>
  <c r="I31" i="4"/>
  <c r="L31" i="4" s="1"/>
  <c r="C32" i="4"/>
  <c r="I32" i="4"/>
  <c r="L32" i="4" s="1"/>
  <c r="C33" i="4"/>
  <c r="I33" i="4"/>
  <c r="L33" i="4" s="1"/>
  <c r="C34" i="4"/>
  <c r="I34" i="4"/>
  <c r="L34" i="4" s="1"/>
  <c r="C35" i="4"/>
  <c r="I35" i="4"/>
  <c r="L35" i="4" s="1"/>
  <c r="C36" i="4"/>
  <c r="I36" i="4"/>
  <c r="L36" i="4" s="1"/>
  <c r="C37" i="4"/>
  <c r="I37" i="4"/>
  <c r="L37" i="4" s="1"/>
  <c r="C38" i="4"/>
  <c r="I38" i="4"/>
  <c r="L38" i="4" s="1"/>
  <c r="C39" i="4"/>
  <c r="I39" i="4"/>
  <c r="L39" i="4" s="1"/>
  <c r="C40" i="4"/>
  <c r="I40" i="4"/>
  <c r="L40" i="4" s="1"/>
  <c r="C41" i="4"/>
  <c r="I41" i="4"/>
  <c r="L41" i="4" s="1"/>
  <c r="C42" i="4"/>
  <c r="I42" i="4"/>
  <c r="L42" i="4" s="1"/>
  <c r="C43" i="4"/>
  <c r="I43" i="4"/>
  <c r="L43" i="4" s="1"/>
  <c r="C44" i="4"/>
  <c r="I44" i="4"/>
  <c r="L44" i="4" s="1"/>
  <c r="C45" i="4"/>
  <c r="I45" i="4"/>
  <c r="L45" i="4" s="1"/>
  <c r="C46" i="4"/>
  <c r="I46" i="4"/>
  <c r="L46" i="4" s="1"/>
  <c r="C47" i="4"/>
  <c r="I47" i="4"/>
  <c r="L47" i="4" s="1"/>
  <c r="C48" i="4"/>
  <c r="I48" i="4"/>
  <c r="L48" i="4" s="1"/>
  <c r="C49" i="4"/>
  <c r="I49" i="4"/>
  <c r="L49" i="4" s="1"/>
  <c r="C50" i="4"/>
  <c r="I50" i="4"/>
  <c r="L50" i="4" s="1"/>
  <c r="C51" i="4"/>
  <c r="I51" i="4"/>
  <c r="L51" i="4" s="1"/>
  <c r="C52" i="4"/>
  <c r="I52" i="4"/>
  <c r="L52" i="4" s="1"/>
  <c r="C15" i="4"/>
  <c r="I15" i="4"/>
  <c r="L15" i="4" s="1"/>
  <c r="C16" i="4"/>
  <c r="I16" i="4"/>
  <c r="L16" i="4" s="1"/>
  <c r="C17" i="4"/>
  <c r="I17" i="4"/>
  <c r="L17" i="4" s="1"/>
  <c r="C18" i="4"/>
  <c r="I18" i="4"/>
  <c r="L18" i="4" s="1"/>
  <c r="C19" i="4"/>
  <c r="I19" i="4"/>
  <c r="L19" i="4" s="1"/>
  <c r="C20" i="4"/>
  <c r="I20" i="4"/>
  <c r="L20" i="4" s="1"/>
  <c r="C21" i="4"/>
  <c r="I21" i="4"/>
  <c r="L21" i="4" s="1"/>
  <c r="C22" i="4"/>
  <c r="I22" i="4"/>
  <c r="L22" i="4" s="1"/>
  <c r="N14" i="4"/>
  <c r="F9" i="4"/>
  <c r="M5" i="5" l="1"/>
  <c r="N5" i="5"/>
  <c r="O4" i="5"/>
  <c r="G5" i="5"/>
  <c r="H5" i="5"/>
  <c r="I4" i="5"/>
  <c r="U4" i="4"/>
  <c r="D78" i="5" l="1"/>
  <c r="D118" i="5"/>
  <c r="D139" i="5"/>
  <c r="D73" i="5"/>
  <c r="D166" i="5"/>
  <c r="D116" i="5"/>
  <c r="D168" i="5"/>
  <c r="D101" i="5"/>
  <c r="D85" i="5"/>
  <c r="M6" i="5"/>
  <c r="O6" i="5" s="1"/>
  <c r="N6" i="5"/>
  <c r="O5" i="5"/>
  <c r="H6" i="5"/>
  <c r="G6" i="5"/>
  <c r="I5" i="5"/>
  <c r="G3" i="4"/>
  <c r="H4" i="4" s="1"/>
  <c r="M3" i="4"/>
  <c r="L7" i="4"/>
  <c r="C14" i="4"/>
  <c r="D14" i="4" s="1"/>
  <c r="E14" i="4" l="1"/>
  <c r="F14" i="4" s="1"/>
  <c r="N16" i="5"/>
  <c r="G7" i="5"/>
  <c r="H7" i="5"/>
  <c r="I6" i="5"/>
  <c r="O3" i="4"/>
  <c r="M4" i="4"/>
  <c r="N4" i="4"/>
  <c r="I3" i="4"/>
  <c r="G4" i="4"/>
  <c r="H14" i="4" l="1"/>
  <c r="D152" i="5"/>
  <c r="D91" i="5"/>
  <c r="D107" i="5"/>
  <c r="D142" i="5"/>
  <c r="D108" i="5"/>
  <c r="D172" i="5"/>
  <c r="D128" i="5"/>
  <c r="D127" i="5"/>
  <c r="D104" i="5"/>
  <c r="D92" i="5"/>
  <c r="D144" i="5"/>
  <c r="D171" i="5"/>
  <c r="D148" i="5"/>
  <c r="D134" i="5"/>
  <c r="D121" i="5"/>
  <c r="D145" i="5"/>
  <c r="D182" i="5"/>
  <c r="D98" i="5"/>
  <c r="D119" i="5"/>
  <c r="D181" i="5"/>
  <c r="D93" i="5"/>
  <c r="D96" i="5"/>
  <c r="D95" i="5"/>
  <c r="D74" i="5"/>
  <c r="D75" i="5"/>
  <c r="D112" i="5"/>
  <c r="D72" i="5"/>
  <c r="D175" i="5"/>
  <c r="D109" i="5"/>
  <c r="D129" i="5"/>
  <c r="D140" i="5"/>
  <c r="D94" i="5"/>
  <c r="D77" i="5"/>
  <c r="D67" i="5"/>
  <c r="D162" i="5"/>
  <c r="D126" i="5"/>
  <c r="D135" i="5"/>
  <c r="D71" i="5"/>
  <c r="D130" i="5"/>
  <c r="D115" i="5"/>
  <c r="D111" i="5"/>
  <c r="D102" i="5"/>
  <c r="D90" i="5"/>
  <c r="D88" i="5"/>
  <c r="D155" i="5"/>
  <c r="D179" i="5"/>
  <c r="D120" i="5"/>
  <c r="N17" i="5"/>
  <c r="O18" i="5" s="1"/>
  <c r="O17" i="5"/>
  <c r="G8" i="5"/>
  <c r="I8" i="5" s="1"/>
  <c r="H8" i="5"/>
  <c r="D100" i="5" s="1"/>
  <c r="I7" i="5"/>
  <c r="D31" i="5"/>
  <c r="M5" i="4"/>
  <c r="N6" i="4" s="1"/>
  <c r="N5" i="4"/>
  <c r="M35" i="4" s="1"/>
  <c r="O4" i="4"/>
  <c r="H5" i="4"/>
  <c r="G5" i="4"/>
  <c r="I4" i="4"/>
  <c r="D163" i="5" l="1"/>
  <c r="D149" i="5"/>
  <c r="D69" i="5"/>
  <c r="D137" i="5"/>
  <c r="M28" i="4"/>
  <c r="M29" i="4" s="1"/>
  <c r="D117" i="5"/>
  <c r="D122" i="5"/>
  <c r="D68" i="5"/>
  <c r="D170" i="5"/>
  <c r="D177" i="5"/>
  <c r="D84" i="5"/>
  <c r="D83" i="5"/>
  <c r="D184" i="5"/>
  <c r="D79" i="5"/>
  <c r="D80" i="5"/>
  <c r="D151" i="5"/>
  <c r="D147" i="5"/>
  <c r="D164" i="5"/>
  <c r="D76" i="5"/>
  <c r="D62" i="5"/>
  <c r="D146" i="5"/>
  <c r="D97" i="5"/>
  <c r="D106" i="5"/>
  <c r="D160" i="5"/>
  <c r="D124" i="5"/>
  <c r="D186" i="5"/>
  <c r="D70" i="5"/>
  <c r="D82" i="5"/>
  <c r="D154" i="5"/>
  <c r="D150" i="5"/>
  <c r="D138" i="5"/>
  <c r="D81" i="5"/>
  <c r="D132" i="5"/>
  <c r="D174" i="5"/>
  <c r="D165" i="5"/>
  <c r="D103" i="5"/>
  <c r="D105" i="5"/>
  <c r="D156" i="5"/>
  <c r="D161" i="5"/>
  <c r="D143" i="5"/>
  <c r="D131" i="5"/>
  <c r="D180" i="5"/>
  <c r="D178" i="5"/>
  <c r="D158" i="5"/>
  <c r="D123" i="5"/>
  <c r="D153" i="5"/>
  <c r="D169" i="5"/>
  <c r="D159" i="5"/>
  <c r="D141" i="5"/>
  <c r="D157" i="5"/>
  <c r="D114" i="5"/>
  <c r="D86" i="5"/>
  <c r="D87" i="5"/>
  <c r="D173" i="5"/>
  <c r="D183" i="5"/>
  <c r="D136" i="5"/>
  <c r="D110" i="5"/>
  <c r="D99" i="5"/>
  <c r="D185" i="5"/>
  <c r="D187" i="5"/>
  <c r="D167" i="5"/>
  <c r="D89" i="5"/>
  <c r="D113" i="5"/>
  <c r="D125" i="5"/>
  <c r="D176" i="5"/>
  <c r="D133" i="5"/>
  <c r="N36" i="4"/>
  <c r="M36" i="4"/>
  <c r="M70" i="4"/>
  <c r="M77" i="4"/>
  <c r="M21" i="4"/>
  <c r="M112" i="4"/>
  <c r="M84" i="4"/>
  <c r="M126" i="4"/>
  <c r="M147" i="4"/>
  <c r="M133" i="4"/>
  <c r="M42" i="4"/>
  <c r="M49" i="4"/>
  <c r="M140" i="4"/>
  <c r="M56" i="4"/>
  <c r="M161" i="4"/>
  <c r="M63" i="4"/>
  <c r="M98" i="4"/>
  <c r="D23" i="4"/>
  <c r="M91" i="4"/>
  <c r="M154" i="4"/>
  <c r="M119" i="4"/>
  <c r="M105" i="4"/>
  <c r="D41" i="5"/>
  <c r="D52" i="5"/>
  <c r="D48" i="5"/>
  <c r="D47" i="5"/>
  <c r="D39" i="5"/>
  <c r="D59" i="5"/>
  <c r="D61" i="5"/>
  <c r="D46" i="5"/>
  <c r="D64" i="5"/>
  <c r="D60" i="5"/>
  <c r="D17" i="5"/>
  <c r="G17" i="5" s="1"/>
  <c r="D50" i="5"/>
  <c r="D56" i="5"/>
  <c r="D53" i="5"/>
  <c r="D58" i="5"/>
  <c r="D49" i="5"/>
  <c r="D44" i="5"/>
  <c r="D45" i="5"/>
  <c r="D54" i="5"/>
  <c r="D63" i="5"/>
  <c r="D40" i="5"/>
  <c r="D42" i="5"/>
  <c r="D57" i="5"/>
  <c r="D55" i="5"/>
  <c r="D51" i="5"/>
  <c r="D43" i="5"/>
  <c r="D66" i="5"/>
  <c r="D65" i="5"/>
  <c r="N18" i="5"/>
  <c r="D16" i="5"/>
  <c r="D27" i="5"/>
  <c r="D21" i="5"/>
  <c r="D30" i="5"/>
  <c r="D33" i="5"/>
  <c r="D28" i="5"/>
  <c r="D37" i="5"/>
  <c r="D38" i="5"/>
  <c r="D34" i="5"/>
  <c r="D22" i="5"/>
  <c r="D26" i="5"/>
  <c r="D19" i="5"/>
  <c r="D32" i="5"/>
  <c r="D29" i="5"/>
  <c r="D20" i="5"/>
  <c r="D18" i="5"/>
  <c r="D23" i="5"/>
  <c r="D24" i="5"/>
  <c r="D35" i="5"/>
  <c r="D36" i="5"/>
  <c r="D25" i="5"/>
  <c r="M6" i="4"/>
  <c r="O6" i="4" s="1"/>
  <c r="O5" i="4"/>
  <c r="G6" i="4"/>
  <c r="I5" i="4"/>
  <c r="H6" i="4"/>
  <c r="N29" i="4" l="1"/>
  <c r="N57" i="4"/>
  <c r="M57" i="4"/>
  <c r="N50" i="4"/>
  <c r="M50" i="4"/>
  <c r="N71" i="4"/>
  <c r="M71" i="4"/>
  <c r="N92" i="4"/>
  <c r="M92" i="4"/>
  <c r="M64" i="4"/>
  <c r="N64" i="4"/>
  <c r="M43" i="4"/>
  <c r="N43" i="4"/>
  <c r="N113" i="4"/>
  <c r="M113" i="4"/>
  <c r="N22" i="4"/>
  <c r="M22" i="4"/>
  <c r="N30" i="4"/>
  <c r="M30" i="4"/>
  <c r="N127" i="4"/>
  <c r="M127" i="4"/>
  <c r="N78" i="4"/>
  <c r="M78" i="4"/>
  <c r="N155" i="4"/>
  <c r="M155" i="4"/>
  <c r="N37" i="4"/>
  <c r="M37" i="4"/>
  <c r="M120" i="4"/>
  <c r="N120" i="4"/>
  <c r="N99" i="4"/>
  <c r="M99" i="4"/>
  <c r="N134" i="4"/>
  <c r="M134" i="4"/>
  <c r="N141" i="4"/>
  <c r="M141" i="4"/>
  <c r="N148" i="4"/>
  <c r="M148" i="4"/>
  <c r="N85" i="4"/>
  <c r="M85" i="4"/>
  <c r="N106" i="4"/>
  <c r="M106" i="4"/>
  <c r="G18" i="5"/>
  <c r="G19" i="5" s="1"/>
  <c r="G20" i="5" s="1"/>
  <c r="G21" i="5" s="1"/>
  <c r="N19" i="5"/>
  <c r="O19" i="5"/>
  <c r="E16" i="5"/>
  <c r="G7" i="4"/>
  <c r="I6" i="4"/>
  <c r="H7" i="4"/>
  <c r="F16" i="5" l="1"/>
  <c r="E17" i="5" s="1"/>
  <c r="D124" i="4"/>
  <c r="D57" i="4"/>
  <c r="D109" i="4"/>
  <c r="D111" i="4"/>
  <c r="D128" i="4"/>
  <c r="D131" i="4"/>
  <c r="D122" i="4"/>
  <c r="D143" i="4"/>
  <c r="D65" i="4"/>
  <c r="D107" i="4"/>
  <c r="D137" i="4"/>
  <c r="D147" i="4"/>
  <c r="D55" i="4"/>
  <c r="D136" i="4"/>
  <c r="D138" i="4"/>
  <c r="D49" i="4"/>
  <c r="N65" i="4"/>
  <c r="M65" i="4"/>
  <c r="N86" i="4"/>
  <c r="M86" i="4"/>
  <c r="D154" i="4"/>
  <c r="D60" i="4"/>
  <c r="D89" i="4"/>
  <c r="D63" i="4"/>
  <c r="D93" i="4"/>
  <c r="D84" i="4"/>
  <c r="D54" i="4"/>
  <c r="D125" i="4"/>
  <c r="D62" i="4"/>
  <c r="D67" i="4"/>
  <c r="D157" i="4"/>
  <c r="D35" i="4"/>
  <c r="D71" i="4"/>
  <c r="D78" i="4"/>
  <c r="D53" i="4"/>
  <c r="D82" i="4"/>
  <c r="D36" i="4"/>
  <c r="D38" i="4"/>
  <c r="D81" i="4"/>
  <c r="D86" i="4"/>
  <c r="D85" i="4"/>
  <c r="D126" i="4"/>
  <c r="D129" i="4"/>
  <c r="D114" i="4"/>
  <c r="D50" i="4"/>
  <c r="D113" i="4"/>
  <c r="D48" i="4"/>
  <c r="D39" i="4"/>
  <c r="D149" i="4"/>
  <c r="D74" i="4"/>
  <c r="D40" i="4"/>
  <c r="N107" i="4"/>
  <c r="M107" i="4"/>
  <c r="N142" i="4"/>
  <c r="M142" i="4"/>
  <c r="M149" i="4"/>
  <c r="N149" i="4"/>
  <c r="N156" i="4"/>
  <c r="M156" i="4"/>
  <c r="M79" i="4"/>
  <c r="N79" i="4"/>
  <c r="N128" i="4"/>
  <c r="M128" i="4"/>
  <c r="M93" i="4"/>
  <c r="N93" i="4"/>
  <c r="M51" i="4"/>
  <c r="N51" i="4"/>
  <c r="N135" i="4"/>
  <c r="M135" i="4"/>
  <c r="N100" i="4"/>
  <c r="M100" i="4"/>
  <c r="N72" i="4"/>
  <c r="M72" i="4"/>
  <c r="N121" i="4"/>
  <c r="M121" i="4"/>
  <c r="N44" i="4"/>
  <c r="M44" i="4"/>
  <c r="M38" i="4"/>
  <c r="N38" i="4"/>
  <c r="N31" i="4"/>
  <c r="M31" i="4"/>
  <c r="N23" i="4"/>
  <c r="M23" i="4"/>
  <c r="N114" i="4"/>
  <c r="M114" i="4"/>
  <c r="N58" i="4"/>
  <c r="M58" i="4"/>
  <c r="G22" i="5"/>
  <c r="G23" i="5" s="1"/>
  <c r="P21" i="5"/>
  <c r="P22" i="5" s="1"/>
  <c r="O20" i="5"/>
  <c r="N20" i="5"/>
  <c r="H16" i="5"/>
  <c r="I16" i="5"/>
  <c r="G8" i="4"/>
  <c r="I8" i="4" s="1"/>
  <c r="I7" i="4"/>
  <c r="H8" i="4"/>
  <c r="D96" i="4" s="1"/>
  <c r="I17" i="5" l="1"/>
  <c r="F17" i="5"/>
  <c r="H17" i="5" s="1"/>
  <c r="D27" i="4"/>
  <c r="D17" i="4"/>
  <c r="D145" i="4"/>
  <c r="D119" i="4"/>
  <c r="D156" i="4"/>
  <c r="D87" i="4"/>
  <c r="D37" i="4"/>
  <c r="D160" i="4"/>
  <c r="D139" i="4"/>
  <c r="D25" i="4"/>
  <c r="D141" i="4"/>
  <c r="D97" i="4"/>
  <c r="D148" i="4"/>
  <c r="D26" i="4"/>
  <c r="D92" i="4"/>
  <c r="D28" i="4"/>
  <c r="D83" i="4"/>
  <c r="D144" i="4"/>
  <c r="D104" i="4"/>
  <c r="D19" i="4"/>
  <c r="D121" i="4"/>
  <c r="D31" i="4"/>
  <c r="D20" i="4"/>
  <c r="D30" i="4"/>
  <c r="D76" i="4"/>
  <c r="D117" i="4"/>
  <c r="D51" i="4"/>
  <c r="D110" i="4"/>
  <c r="D100" i="4"/>
  <c r="D130" i="4"/>
  <c r="D46" i="4"/>
  <c r="D16" i="4"/>
  <c r="D133" i="4"/>
  <c r="D91" i="4"/>
  <c r="D103" i="4"/>
  <c r="D52" i="4"/>
  <c r="D108" i="4"/>
  <c r="D95" i="4"/>
  <c r="D69" i="4"/>
  <c r="D68" i="4"/>
  <c r="D34" i="4"/>
  <c r="D101" i="4"/>
  <c r="D64" i="4"/>
  <c r="D18" i="4"/>
  <c r="D70" i="4"/>
  <c r="D15" i="4"/>
  <c r="D127" i="4"/>
  <c r="D77" i="4"/>
  <c r="D29" i="4"/>
  <c r="D105" i="4"/>
  <c r="D58" i="4"/>
  <c r="M39" i="4"/>
  <c r="N39" i="4"/>
  <c r="M32" i="4"/>
  <c r="N32" i="4"/>
  <c r="N115" i="4"/>
  <c r="M115" i="4"/>
  <c r="N45" i="4"/>
  <c r="M45" i="4"/>
  <c r="M59" i="4"/>
  <c r="N59" i="4"/>
  <c r="M24" i="4"/>
  <c r="N24" i="4"/>
  <c r="D140" i="4"/>
  <c r="D116" i="4"/>
  <c r="D94" i="4"/>
  <c r="D112" i="4"/>
  <c r="D88" i="4"/>
  <c r="D153" i="4"/>
  <c r="D73" i="4"/>
  <c r="D118" i="4"/>
  <c r="D59" i="4"/>
  <c r="D33" i="4"/>
  <c r="D61" i="4"/>
  <c r="D24" i="4"/>
  <c r="D102" i="4"/>
  <c r="D90" i="4"/>
  <c r="D75" i="4"/>
  <c r="D146" i="4"/>
  <c r="D150" i="4"/>
  <c r="D66" i="4"/>
  <c r="D32" i="4"/>
  <c r="D80" i="4"/>
  <c r="D155" i="4"/>
  <c r="D21" i="4"/>
  <c r="D115" i="4"/>
  <c r="D43" i="4"/>
  <c r="D56" i="4"/>
  <c r="D132" i="4"/>
  <c r="D135" i="4"/>
  <c r="D159" i="4"/>
  <c r="D45" i="4"/>
  <c r="D152" i="4"/>
  <c r="D44" i="4"/>
  <c r="D99" i="4"/>
  <c r="D142" i="4"/>
  <c r="D41" i="4"/>
  <c r="D151" i="4"/>
  <c r="D22" i="4"/>
  <c r="D123" i="4"/>
  <c r="D134" i="4"/>
  <c r="D42" i="4"/>
  <c r="D106" i="4"/>
  <c r="D79" i="4"/>
  <c r="D120" i="4"/>
  <c r="D98" i="4"/>
  <c r="D72" i="4"/>
  <c r="D47" i="4"/>
  <c r="D158" i="4"/>
  <c r="D161" i="4"/>
  <c r="M136" i="4"/>
  <c r="N136" i="4"/>
  <c r="M129" i="4"/>
  <c r="N129" i="4"/>
  <c r="M73" i="4"/>
  <c r="N73" i="4"/>
  <c r="N143" i="4"/>
  <c r="M143" i="4"/>
  <c r="M108" i="4"/>
  <c r="N108" i="4"/>
  <c r="M80" i="4"/>
  <c r="N80" i="4"/>
  <c r="N66" i="4"/>
  <c r="M66" i="4"/>
  <c r="M150" i="4"/>
  <c r="N150" i="4"/>
  <c r="N122" i="4"/>
  <c r="M122" i="4"/>
  <c r="N101" i="4"/>
  <c r="M101" i="4"/>
  <c r="M157" i="4"/>
  <c r="N157" i="4"/>
  <c r="N52" i="4"/>
  <c r="M52" i="4"/>
  <c r="M94" i="4"/>
  <c r="N94" i="4"/>
  <c r="N87" i="4"/>
  <c r="M87" i="4"/>
  <c r="G24" i="5"/>
  <c r="G25" i="5" s="1"/>
  <c r="G26" i="5" s="1"/>
  <c r="J26" i="5" s="1"/>
  <c r="M23" i="5"/>
  <c r="P23" i="5" s="1"/>
  <c r="P24" i="5" s="1"/>
  <c r="P25" i="5" s="1"/>
  <c r="O21" i="5"/>
  <c r="N21" i="5"/>
  <c r="L16" i="5"/>
  <c r="L17" i="5" s="1"/>
  <c r="K16" i="5"/>
  <c r="Q16" i="5" s="1"/>
  <c r="E18" i="5"/>
  <c r="I18" i="5" s="1"/>
  <c r="K17" i="5"/>
  <c r="N88" i="4" l="1"/>
  <c r="M88" i="4"/>
  <c r="N158" i="4"/>
  <c r="M158" i="4"/>
  <c r="M53" i="4"/>
  <c r="N53" i="4"/>
  <c r="M102" i="4"/>
  <c r="N102" i="4"/>
  <c r="N123" i="4"/>
  <c r="M123" i="4"/>
  <c r="M151" i="4"/>
  <c r="N151" i="4"/>
  <c r="N95" i="4"/>
  <c r="M95" i="4"/>
  <c r="M109" i="4"/>
  <c r="N109" i="4"/>
  <c r="N137" i="4"/>
  <c r="M137" i="4"/>
  <c r="N60" i="4"/>
  <c r="M60" i="4"/>
  <c r="N116" i="4"/>
  <c r="M116" i="4"/>
  <c r="M74" i="4"/>
  <c r="N74" i="4"/>
  <c r="M33" i="4"/>
  <c r="N33" i="4"/>
  <c r="M144" i="4"/>
  <c r="N144" i="4"/>
  <c r="N81" i="4"/>
  <c r="M81" i="4"/>
  <c r="M130" i="4"/>
  <c r="N130" i="4"/>
  <c r="M40" i="4"/>
  <c r="N40" i="4"/>
  <c r="M67" i="4"/>
  <c r="N67" i="4"/>
  <c r="M46" i="4"/>
  <c r="N46" i="4"/>
  <c r="M25" i="4"/>
  <c r="N25" i="4"/>
  <c r="M26" i="5"/>
  <c r="P26" i="5" s="1"/>
  <c r="P27" i="5" s="1"/>
  <c r="G27" i="5"/>
  <c r="G28" i="5" s="1"/>
  <c r="O22" i="5"/>
  <c r="N22" i="5"/>
  <c r="Q17" i="5"/>
  <c r="F18" i="5"/>
  <c r="E19" i="5" s="1"/>
  <c r="I19" i="5" s="1"/>
  <c r="G14" i="4"/>
  <c r="K14" i="4" s="1"/>
  <c r="M47" i="4" l="1"/>
  <c r="N47" i="4"/>
  <c r="N41" i="4"/>
  <c r="M41" i="4"/>
  <c r="N42" i="4" s="1"/>
  <c r="M26" i="4"/>
  <c r="N26" i="4"/>
  <c r="M68" i="4"/>
  <c r="N68" i="4"/>
  <c r="M82" i="4"/>
  <c r="N82" i="4"/>
  <c r="N124" i="4"/>
  <c r="M124" i="4"/>
  <c r="M131" i="4"/>
  <c r="N131" i="4"/>
  <c r="M145" i="4"/>
  <c r="N145" i="4"/>
  <c r="N110" i="4"/>
  <c r="M110" i="4"/>
  <c r="M152" i="4"/>
  <c r="N152" i="4"/>
  <c r="M61" i="4"/>
  <c r="N61" i="4"/>
  <c r="M138" i="4"/>
  <c r="N138" i="4"/>
  <c r="M159" i="4"/>
  <c r="N159" i="4"/>
  <c r="M89" i="4"/>
  <c r="N89" i="4"/>
  <c r="M54" i="4"/>
  <c r="N54" i="4"/>
  <c r="M117" i="4"/>
  <c r="N117" i="4"/>
  <c r="M96" i="4"/>
  <c r="N96" i="4"/>
  <c r="N34" i="4"/>
  <c r="M34" i="4"/>
  <c r="N35" i="4" s="1"/>
  <c r="M75" i="4"/>
  <c r="N75" i="4"/>
  <c r="N103" i="4"/>
  <c r="M103" i="4"/>
  <c r="J28" i="5"/>
  <c r="M28" i="5" s="1"/>
  <c r="P28" i="5" s="1"/>
  <c r="P29" i="5" s="1"/>
  <c r="M30" i="5"/>
  <c r="O23" i="5"/>
  <c r="N23" i="5"/>
  <c r="H18" i="5"/>
  <c r="L18" i="5" s="1"/>
  <c r="F19" i="5"/>
  <c r="J14" i="4"/>
  <c r="P14" i="4" s="1"/>
  <c r="N15" i="4"/>
  <c r="E15" i="4" s="1"/>
  <c r="M15" i="4"/>
  <c r="M76" i="4" l="1"/>
  <c r="N77" i="4" s="1"/>
  <c r="N76" i="4"/>
  <c r="M132" i="4"/>
  <c r="N133" i="4" s="1"/>
  <c r="N132" i="4"/>
  <c r="N104" i="4"/>
  <c r="M104" i="4"/>
  <c r="N105" i="4" s="1"/>
  <c r="M125" i="4"/>
  <c r="N126" i="4" s="1"/>
  <c r="N125" i="4"/>
  <c r="M27" i="4"/>
  <c r="N28" i="4" s="1"/>
  <c r="N27" i="4"/>
  <c r="M160" i="4"/>
  <c r="N161" i="4" s="1"/>
  <c r="N160" i="4"/>
  <c r="M83" i="4"/>
  <c r="N84" i="4" s="1"/>
  <c r="N83" i="4"/>
  <c r="M69" i="4"/>
  <c r="N70" i="4" s="1"/>
  <c r="N69" i="4"/>
  <c r="N97" i="4"/>
  <c r="M97" i="4"/>
  <c r="N98" i="4" s="1"/>
  <c r="M55" i="4"/>
  <c r="N56" i="4" s="1"/>
  <c r="N55" i="4"/>
  <c r="M62" i="4"/>
  <c r="N63" i="4" s="1"/>
  <c r="N62" i="4"/>
  <c r="N146" i="4"/>
  <c r="M146" i="4"/>
  <c r="N147" i="4" s="1"/>
  <c r="M111" i="4"/>
  <c r="N112" i="4" s="1"/>
  <c r="N111" i="4"/>
  <c r="N90" i="4"/>
  <c r="M90" i="4"/>
  <c r="N91" i="4" s="1"/>
  <c r="M139" i="4"/>
  <c r="N140" i="4" s="1"/>
  <c r="N139" i="4"/>
  <c r="M153" i="4"/>
  <c r="N154" i="4" s="1"/>
  <c r="N153" i="4"/>
  <c r="M48" i="4"/>
  <c r="N49" i="4" s="1"/>
  <c r="N48" i="4"/>
  <c r="M118" i="4"/>
  <c r="N119" i="4" s="1"/>
  <c r="N118" i="4"/>
  <c r="G29" i="5"/>
  <c r="G30" i="5" s="1"/>
  <c r="G31" i="5" s="1"/>
  <c r="G32" i="5" s="1"/>
  <c r="G33" i="5" s="1"/>
  <c r="G34" i="5" s="1"/>
  <c r="G35" i="5" s="1"/>
  <c r="G36" i="5" s="1"/>
  <c r="J36" i="5" s="1"/>
  <c r="P30" i="5"/>
  <c r="P31" i="5" s="1"/>
  <c r="P32" i="5" s="1"/>
  <c r="P33" i="5" s="1"/>
  <c r="P34" i="5" s="1"/>
  <c r="P35" i="5" s="1"/>
  <c r="O24" i="5"/>
  <c r="N24" i="5"/>
  <c r="K18" i="5"/>
  <c r="Q18" i="5" s="1"/>
  <c r="R18" i="5" s="1"/>
  <c r="E20" i="5"/>
  <c r="I20" i="5" s="1"/>
  <c r="H19" i="5"/>
  <c r="H15" i="4"/>
  <c r="F15" i="4"/>
  <c r="N16" i="4"/>
  <c r="M16" i="4"/>
  <c r="M36" i="5" l="1"/>
  <c r="P36" i="5" s="1"/>
  <c r="G37" i="5"/>
  <c r="O25" i="5"/>
  <c r="N25" i="5"/>
  <c r="S18" i="5"/>
  <c r="K19" i="5"/>
  <c r="Q19" i="5" s="1"/>
  <c r="R19" i="5" s="1"/>
  <c r="L19" i="5"/>
  <c r="F20" i="5"/>
  <c r="G15" i="4"/>
  <c r="E16" i="4"/>
  <c r="H16" i="4" s="1"/>
  <c r="N17" i="4"/>
  <c r="M17" i="4"/>
  <c r="M37" i="5" l="1"/>
  <c r="P37" i="5" s="1"/>
  <c r="P38" i="5" s="1"/>
  <c r="P39" i="5" s="1"/>
  <c r="O26" i="5"/>
  <c r="N26" i="5"/>
  <c r="S19" i="5"/>
  <c r="H20" i="5"/>
  <c r="E21" i="5"/>
  <c r="I21" i="5" s="1"/>
  <c r="F16" i="4"/>
  <c r="G16" i="4" s="1"/>
  <c r="J15" i="4"/>
  <c r="P15" i="4" s="1"/>
  <c r="K15" i="4"/>
  <c r="N18" i="4"/>
  <c r="M18" i="4"/>
  <c r="G38" i="5" l="1"/>
  <c r="G39" i="5" s="1"/>
  <c r="G40" i="5" s="1"/>
  <c r="O27" i="5"/>
  <c r="N27" i="5"/>
  <c r="K20" i="5"/>
  <c r="Q20" i="5" s="1"/>
  <c r="L20" i="5"/>
  <c r="F21" i="5"/>
  <c r="E17" i="4"/>
  <c r="H17" i="4" s="1"/>
  <c r="N19" i="4"/>
  <c r="M19" i="4"/>
  <c r="K16" i="4"/>
  <c r="J16" i="4"/>
  <c r="P16" i="4" s="1"/>
  <c r="J40" i="5" l="1"/>
  <c r="M40" i="5" s="1"/>
  <c r="P40" i="5" s="1"/>
  <c r="P41" i="5" s="1"/>
  <c r="P42" i="5" s="1"/>
  <c r="P43" i="5" s="1"/>
  <c r="M44" i="5"/>
  <c r="O28" i="5"/>
  <c r="N28" i="5"/>
  <c r="R20" i="5"/>
  <c r="E22" i="5"/>
  <c r="I22" i="5" s="1"/>
  <c r="H21" i="5"/>
  <c r="F17" i="4"/>
  <c r="E18" i="4" s="1"/>
  <c r="H18" i="4" s="1"/>
  <c r="Q16" i="4"/>
  <c r="R16" i="4" s="1"/>
  <c r="N20" i="4"/>
  <c r="M20" i="4"/>
  <c r="N21" i="4" s="1"/>
  <c r="P44" i="5" l="1"/>
  <c r="P45" i="5" s="1"/>
  <c r="G41" i="5"/>
  <c r="G42" i="5" s="1"/>
  <c r="G43" i="5" s="1"/>
  <c r="G44" i="5" s="1"/>
  <c r="G45" i="5" s="1"/>
  <c r="G46" i="5" s="1"/>
  <c r="J46" i="5" s="1"/>
  <c r="M46" i="5" s="1"/>
  <c r="O29" i="5"/>
  <c r="N29" i="5"/>
  <c r="S20" i="5"/>
  <c r="K21" i="5"/>
  <c r="Q21" i="5" s="1"/>
  <c r="R21" i="5" s="1"/>
  <c r="L21" i="5"/>
  <c r="F22" i="5"/>
  <c r="G17" i="4"/>
  <c r="K17" i="4" s="1"/>
  <c r="F18" i="4"/>
  <c r="G18" i="4" s="1"/>
  <c r="P46" i="5" l="1"/>
  <c r="P47" i="5" s="1"/>
  <c r="P48" i="5" s="1"/>
  <c r="P49" i="5" s="1"/>
  <c r="P50" i="5" s="1"/>
  <c r="G47" i="5"/>
  <c r="G48" i="5" s="1"/>
  <c r="G49" i="5" s="1"/>
  <c r="G50" i="5" s="1"/>
  <c r="G51" i="5" s="1"/>
  <c r="M51" i="5" s="1"/>
  <c r="O30" i="5"/>
  <c r="N30" i="5"/>
  <c r="S21" i="5"/>
  <c r="H22" i="5"/>
  <c r="E23" i="5"/>
  <c r="I23" i="5" s="1"/>
  <c r="J17" i="4"/>
  <c r="P17" i="4" s="1"/>
  <c r="Q17" i="4" s="1"/>
  <c r="R17" i="4" s="1"/>
  <c r="E19" i="4"/>
  <c r="H19" i="4" s="1"/>
  <c r="K18" i="4"/>
  <c r="J18" i="4"/>
  <c r="P51" i="5" l="1"/>
  <c r="G52" i="5"/>
  <c r="O31" i="5"/>
  <c r="N31" i="5"/>
  <c r="K22" i="5"/>
  <c r="Q22" i="5" s="1"/>
  <c r="L22" i="5"/>
  <c r="F23" i="5"/>
  <c r="P18" i="4"/>
  <c r="Q18" i="4" s="1"/>
  <c r="F19" i="4"/>
  <c r="E20" i="4" s="1"/>
  <c r="H20" i="4" s="1"/>
  <c r="J52" i="5" l="1"/>
  <c r="M52" i="5" s="1"/>
  <c r="P52" i="5" s="1"/>
  <c r="P53" i="5" s="1"/>
  <c r="P54" i="5" s="1"/>
  <c r="P55" i="5" s="1"/>
  <c r="O32" i="5"/>
  <c r="N32" i="5"/>
  <c r="R22" i="5"/>
  <c r="E24" i="5"/>
  <c r="I24" i="5" s="1"/>
  <c r="H23" i="5"/>
  <c r="F20" i="4"/>
  <c r="G20" i="4" s="1"/>
  <c r="G19" i="4"/>
  <c r="K19" i="4" s="1"/>
  <c r="R18" i="4"/>
  <c r="G53" i="5" l="1"/>
  <c r="G54" i="5" s="1"/>
  <c r="G55" i="5" s="1"/>
  <c r="G56" i="5" s="1"/>
  <c r="J56" i="5" s="1"/>
  <c r="M56" i="5" s="1"/>
  <c r="P56" i="5" s="1"/>
  <c r="P57" i="5" s="1"/>
  <c r="O33" i="5"/>
  <c r="N33" i="5"/>
  <c r="F24" i="5"/>
  <c r="S22" i="5"/>
  <c r="K23" i="5"/>
  <c r="Q23" i="5" s="1"/>
  <c r="R23" i="5" s="1"/>
  <c r="L23" i="5"/>
  <c r="E21" i="4"/>
  <c r="H21" i="4" s="1"/>
  <c r="J19" i="4"/>
  <c r="P19" i="4" s="1"/>
  <c r="Q19" i="4" s="1"/>
  <c r="R19" i="4" s="1"/>
  <c r="K20" i="4"/>
  <c r="J20" i="4"/>
  <c r="G57" i="5" l="1"/>
  <c r="G58" i="5" s="1"/>
  <c r="M58" i="5" s="1"/>
  <c r="P58" i="5" s="1"/>
  <c r="P59" i="5" s="1"/>
  <c r="P60" i="5" s="1"/>
  <c r="P61" i="5" s="1"/>
  <c r="P62" i="5" s="1"/>
  <c r="P63" i="5" s="1"/>
  <c r="M65" i="5"/>
  <c r="O34" i="5"/>
  <c r="N34" i="5"/>
  <c r="H24" i="5"/>
  <c r="E25" i="5"/>
  <c r="I25" i="5" s="1"/>
  <c r="S23" i="5"/>
  <c r="P20" i="4"/>
  <c r="Q20" i="4" s="1"/>
  <c r="R20" i="4" s="1"/>
  <c r="F21" i="4"/>
  <c r="E22" i="4" s="1"/>
  <c r="H22" i="4" s="1"/>
  <c r="G59" i="5" l="1"/>
  <c r="G60" i="5" s="1"/>
  <c r="G61" i="5" s="1"/>
  <c r="G62" i="5" s="1"/>
  <c r="G63" i="5" s="1"/>
  <c r="G64" i="5" s="1"/>
  <c r="O35" i="5"/>
  <c r="N35" i="5"/>
  <c r="K24" i="5"/>
  <c r="Q24" i="5" s="1"/>
  <c r="L24" i="5"/>
  <c r="F25" i="5"/>
  <c r="F22" i="4"/>
  <c r="G22" i="4" s="1"/>
  <c r="G21" i="4"/>
  <c r="K21" i="4" s="1"/>
  <c r="J64" i="5" l="1"/>
  <c r="M64" i="5" s="1"/>
  <c r="P64" i="5" s="1"/>
  <c r="P65" i="5" s="1"/>
  <c r="O36" i="5"/>
  <c r="N36" i="5"/>
  <c r="R24" i="5"/>
  <c r="E26" i="5"/>
  <c r="I26" i="5" s="1"/>
  <c r="H25" i="5"/>
  <c r="E23" i="4"/>
  <c r="H23" i="4" s="1"/>
  <c r="J21" i="4"/>
  <c r="P21" i="4" s="1"/>
  <c r="Q21" i="4" s="1"/>
  <c r="K22" i="4"/>
  <c r="J22" i="4"/>
  <c r="G65" i="5" l="1"/>
  <c r="G66" i="5" s="1"/>
  <c r="J66" i="5" s="1"/>
  <c r="O37" i="5"/>
  <c r="N37" i="5"/>
  <c r="S24" i="5"/>
  <c r="L25" i="5"/>
  <c r="K25" i="5"/>
  <c r="Q25" i="5" s="1"/>
  <c r="R25" i="5" s="1"/>
  <c r="F26" i="5"/>
  <c r="F23" i="4"/>
  <c r="E24" i="4" s="1"/>
  <c r="H24" i="4" s="1"/>
  <c r="R21" i="4"/>
  <c r="P22" i="4"/>
  <c r="Q22" i="4" s="1"/>
  <c r="M66" i="5" l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G67" i="5"/>
  <c r="G68" i="5" s="1"/>
  <c r="G69" i="5" s="1"/>
  <c r="G70" i="5" s="1"/>
  <c r="G71" i="5" s="1"/>
  <c r="G72" i="5" s="1"/>
  <c r="G73" i="5" s="1"/>
  <c r="G74" i="5" s="1"/>
  <c r="G75" i="5" s="1"/>
  <c r="G76" i="5" s="1"/>
  <c r="J76" i="5" s="1"/>
  <c r="N38" i="5"/>
  <c r="O38" i="5"/>
  <c r="S25" i="5"/>
  <c r="E27" i="5"/>
  <c r="I27" i="5" s="1"/>
  <c r="H26" i="5"/>
  <c r="F24" i="4"/>
  <c r="E25" i="4" s="1"/>
  <c r="H25" i="4" s="1"/>
  <c r="G23" i="4"/>
  <c r="K23" i="4" s="1"/>
  <c r="R22" i="4"/>
  <c r="M76" i="5" l="1"/>
  <c r="G77" i="5"/>
  <c r="G78" i="5" s="1"/>
  <c r="G79" i="5" s="1"/>
  <c r="G80" i="5" s="1"/>
  <c r="G81" i="5" s="1"/>
  <c r="G82" i="5" s="1"/>
  <c r="G83" i="5" s="1"/>
  <c r="G84" i="5" s="1"/>
  <c r="G85" i="5" s="1"/>
  <c r="G86" i="5" s="1"/>
  <c r="J86" i="5" s="1"/>
  <c r="N39" i="5"/>
  <c r="O39" i="5"/>
  <c r="K26" i="5"/>
  <c r="Q26" i="5" s="1"/>
  <c r="L26" i="5"/>
  <c r="F27" i="5"/>
  <c r="J23" i="4"/>
  <c r="P23" i="4" s="1"/>
  <c r="G24" i="4"/>
  <c r="K24" i="4" s="1"/>
  <c r="F25" i="4"/>
  <c r="G25" i="4" s="1"/>
  <c r="P76" i="5" l="1"/>
  <c r="P77" i="5" s="1"/>
  <c r="P78" i="5" s="1"/>
  <c r="P79" i="5" s="1"/>
  <c r="P80" i="5" s="1"/>
  <c r="P81" i="5" s="1"/>
  <c r="P82" i="5" s="1"/>
  <c r="P83" i="5" s="1"/>
  <c r="P84" i="5" s="1"/>
  <c r="P85" i="5" s="1"/>
  <c r="N76" i="5"/>
  <c r="G87" i="5"/>
  <c r="G88" i="5" s="1"/>
  <c r="G89" i="5" s="1"/>
  <c r="G90" i="5" s="1"/>
  <c r="G91" i="5" s="1"/>
  <c r="G92" i="5" s="1"/>
  <c r="G93" i="5" s="1"/>
  <c r="G94" i="5" s="1"/>
  <c r="G95" i="5" s="1"/>
  <c r="G96" i="5" s="1"/>
  <c r="J96" i="5" s="1"/>
  <c r="M86" i="5"/>
  <c r="O40" i="5"/>
  <c r="N40" i="5"/>
  <c r="R26" i="5"/>
  <c r="E28" i="5"/>
  <c r="I28" i="5" s="1"/>
  <c r="H27" i="5"/>
  <c r="J24" i="4"/>
  <c r="E26" i="4"/>
  <c r="H26" i="4" s="1"/>
  <c r="J25" i="4"/>
  <c r="K25" i="4"/>
  <c r="Q23" i="4"/>
  <c r="P86" i="5" l="1"/>
  <c r="P87" i="5" s="1"/>
  <c r="P88" i="5" s="1"/>
  <c r="P89" i="5" s="1"/>
  <c r="P90" i="5" s="1"/>
  <c r="P91" i="5" s="1"/>
  <c r="P92" i="5" s="1"/>
  <c r="P93" i="5" s="1"/>
  <c r="P94" i="5" s="1"/>
  <c r="P95" i="5" s="1"/>
  <c r="N86" i="5"/>
  <c r="O77" i="5"/>
  <c r="N77" i="5"/>
  <c r="G97" i="5"/>
  <c r="G98" i="5" s="1"/>
  <c r="G99" i="5" s="1"/>
  <c r="G100" i="5" s="1"/>
  <c r="G101" i="5" s="1"/>
  <c r="G102" i="5" s="1"/>
  <c r="G103" i="5" s="1"/>
  <c r="G104" i="5" s="1"/>
  <c r="G105" i="5" s="1"/>
  <c r="G106" i="5" s="1"/>
  <c r="J106" i="5" s="1"/>
  <c r="M96" i="5"/>
  <c r="N41" i="5"/>
  <c r="O41" i="5"/>
  <c r="S26" i="5"/>
  <c r="L27" i="5"/>
  <c r="K27" i="5"/>
  <c r="Q27" i="5" s="1"/>
  <c r="R27" i="5" s="1"/>
  <c r="F28" i="5"/>
  <c r="F26" i="4"/>
  <c r="G26" i="4" s="1"/>
  <c r="K26" i="4" s="1"/>
  <c r="R23" i="4"/>
  <c r="M106" i="5" l="1"/>
  <c r="G107" i="5"/>
  <c r="G108" i="5" s="1"/>
  <c r="G109" i="5" s="1"/>
  <c r="G110" i="5" s="1"/>
  <c r="G111" i="5" s="1"/>
  <c r="G112" i="5" s="1"/>
  <c r="G113" i="5" s="1"/>
  <c r="G114" i="5" s="1"/>
  <c r="G115" i="5" s="1"/>
  <c r="G116" i="5" s="1"/>
  <c r="J116" i="5" s="1"/>
  <c r="O87" i="5"/>
  <c r="N87" i="5"/>
  <c r="O78" i="5"/>
  <c r="N78" i="5"/>
  <c r="P96" i="5"/>
  <c r="P97" i="5" s="1"/>
  <c r="P98" i="5" s="1"/>
  <c r="P99" i="5" s="1"/>
  <c r="P100" i="5" s="1"/>
  <c r="P101" i="5" s="1"/>
  <c r="P102" i="5" s="1"/>
  <c r="P103" i="5" s="1"/>
  <c r="P104" i="5" s="1"/>
  <c r="P105" i="5" s="1"/>
  <c r="N96" i="5"/>
  <c r="N42" i="5"/>
  <c r="O42" i="5"/>
  <c r="S27" i="5"/>
  <c r="H28" i="5"/>
  <c r="E29" i="5"/>
  <c r="I29" i="5" s="1"/>
  <c r="E27" i="4"/>
  <c r="H27" i="4" s="1"/>
  <c r="J26" i="4"/>
  <c r="P24" i="4"/>
  <c r="N106" i="5" l="1"/>
  <c r="P106" i="5"/>
  <c r="P107" i="5" s="1"/>
  <c r="P108" i="5" s="1"/>
  <c r="P109" i="5" s="1"/>
  <c r="P110" i="5" s="1"/>
  <c r="P111" i="5" s="1"/>
  <c r="P112" i="5" s="1"/>
  <c r="P113" i="5" s="1"/>
  <c r="P114" i="5" s="1"/>
  <c r="P115" i="5" s="1"/>
  <c r="O79" i="5"/>
  <c r="N79" i="5"/>
  <c r="M116" i="5"/>
  <c r="G117" i="5"/>
  <c r="G118" i="5" s="1"/>
  <c r="G119" i="5" s="1"/>
  <c r="G120" i="5" s="1"/>
  <c r="G121" i="5" s="1"/>
  <c r="G122" i="5" s="1"/>
  <c r="G123" i="5" s="1"/>
  <c r="G124" i="5" s="1"/>
  <c r="G125" i="5" s="1"/>
  <c r="G126" i="5" s="1"/>
  <c r="J126" i="5" s="1"/>
  <c r="O88" i="5"/>
  <c r="N88" i="5"/>
  <c r="O97" i="5"/>
  <c r="N97" i="5"/>
  <c r="O43" i="5"/>
  <c r="N43" i="5"/>
  <c r="F29" i="5"/>
  <c r="E30" i="5" s="1"/>
  <c r="I30" i="5" s="1"/>
  <c r="K28" i="5"/>
  <c r="Q28" i="5" s="1"/>
  <c r="L28" i="5"/>
  <c r="F27" i="4"/>
  <c r="G27" i="4" s="1"/>
  <c r="Q24" i="4"/>
  <c r="O98" i="5" l="1"/>
  <c r="N98" i="5"/>
  <c r="O107" i="5"/>
  <c r="N107" i="5"/>
  <c r="O80" i="5"/>
  <c r="N80" i="5"/>
  <c r="P116" i="5"/>
  <c r="P117" i="5" s="1"/>
  <c r="P118" i="5" s="1"/>
  <c r="P119" i="5" s="1"/>
  <c r="P120" i="5" s="1"/>
  <c r="P121" i="5" s="1"/>
  <c r="P122" i="5" s="1"/>
  <c r="P123" i="5" s="1"/>
  <c r="P124" i="5" s="1"/>
  <c r="P125" i="5" s="1"/>
  <c r="N116" i="5"/>
  <c r="G127" i="5"/>
  <c r="G128" i="5" s="1"/>
  <c r="G129" i="5" s="1"/>
  <c r="G130" i="5" s="1"/>
  <c r="G131" i="5" s="1"/>
  <c r="G132" i="5" s="1"/>
  <c r="G133" i="5" s="1"/>
  <c r="G134" i="5" s="1"/>
  <c r="G135" i="5" s="1"/>
  <c r="G136" i="5" s="1"/>
  <c r="J136" i="5" s="1"/>
  <c r="M126" i="5"/>
  <c r="O89" i="5"/>
  <c r="N89" i="5"/>
  <c r="N44" i="5"/>
  <c r="O44" i="5"/>
  <c r="H29" i="5"/>
  <c r="K29" i="5" s="1"/>
  <c r="Q29" i="5" s="1"/>
  <c r="R28" i="5"/>
  <c r="F30" i="5"/>
  <c r="E28" i="4"/>
  <c r="H28" i="4" s="1"/>
  <c r="K27" i="4"/>
  <c r="J27" i="4"/>
  <c r="R24" i="4"/>
  <c r="O99" i="5" l="1"/>
  <c r="N99" i="5"/>
  <c r="G137" i="5"/>
  <c r="G138" i="5" s="1"/>
  <c r="G139" i="5" s="1"/>
  <c r="G140" i="5" s="1"/>
  <c r="G141" i="5" s="1"/>
  <c r="G142" i="5" s="1"/>
  <c r="G143" i="5" s="1"/>
  <c r="G144" i="5" s="1"/>
  <c r="G145" i="5" s="1"/>
  <c r="G146" i="5" s="1"/>
  <c r="J146" i="5" s="1"/>
  <c r="M136" i="5"/>
  <c r="O90" i="5"/>
  <c r="N90" i="5"/>
  <c r="O81" i="5"/>
  <c r="N81" i="5"/>
  <c r="O108" i="5"/>
  <c r="N108" i="5"/>
  <c r="P126" i="5"/>
  <c r="P127" i="5" s="1"/>
  <c r="P128" i="5" s="1"/>
  <c r="P129" i="5" s="1"/>
  <c r="P130" i="5" s="1"/>
  <c r="P131" i="5" s="1"/>
  <c r="P132" i="5" s="1"/>
  <c r="P133" i="5" s="1"/>
  <c r="P134" i="5" s="1"/>
  <c r="P135" i="5" s="1"/>
  <c r="N126" i="5"/>
  <c r="O117" i="5"/>
  <c r="N117" i="5"/>
  <c r="O45" i="5"/>
  <c r="N45" i="5"/>
  <c r="L29" i="5"/>
  <c r="R29" i="5"/>
  <c r="S28" i="5"/>
  <c r="H30" i="5"/>
  <c r="E31" i="5"/>
  <c r="I31" i="5" s="1"/>
  <c r="F28" i="4"/>
  <c r="G28" i="4" s="1"/>
  <c r="P25" i="4"/>
  <c r="M146" i="5" l="1"/>
  <c r="G147" i="5"/>
  <c r="G148" i="5" s="1"/>
  <c r="G149" i="5" s="1"/>
  <c r="G150" i="5" s="1"/>
  <c r="G151" i="5" s="1"/>
  <c r="G152" i="5" s="1"/>
  <c r="G153" i="5" s="1"/>
  <c r="G154" i="5" s="1"/>
  <c r="G155" i="5" s="1"/>
  <c r="G156" i="5" s="1"/>
  <c r="J156" i="5" s="1"/>
  <c r="O109" i="5"/>
  <c r="N109" i="5"/>
  <c r="O100" i="5"/>
  <c r="N100" i="5"/>
  <c r="O127" i="5"/>
  <c r="N127" i="5"/>
  <c r="O91" i="5"/>
  <c r="N91" i="5"/>
  <c r="O118" i="5"/>
  <c r="N118" i="5"/>
  <c r="P136" i="5"/>
  <c r="P137" i="5" s="1"/>
  <c r="P138" i="5" s="1"/>
  <c r="P139" i="5" s="1"/>
  <c r="P140" i="5" s="1"/>
  <c r="P141" i="5" s="1"/>
  <c r="P142" i="5" s="1"/>
  <c r="P143" i="5" s="1"/>
  <c r="P144" i="5" s="1"/>
  <c r="P145" i="5" s="1"/>
  <c r="N136" i="5"/>
  <c r="O82" i="5"/>
  <c r="N82" i="5"/>
  <c r="O46" i="5"/>
  <c r="N46" i="5"/>
  <c r="S29" i="5"/>
  <c r="K30" i="5"/>
  <c r="Q30" i="5" s="1"/>
  <c r="R30" i="5" s="1"/>
  <c r="L30" i="5"/>
  <c r="F31" i="5"/>
  <c r="E29" i="4"/>
  <c r="H29" i="4" s="1"/>
  <c r="K28" i="4"/>
  <c r="J28" i="4"/>
  <c r="Q25" i="4"/>
  <c r="O92" i="5" l="1"/>
  <c r="N92" i="5"/>
  <c r="O110" i="5"/>
  <c r="N110" i="5"/>
  <c r="O119" i="5"/>
  <c r="N119" i="5"/>
  <c r="O101" i="5"/>
  <c r="N101" i="5"/>
  <c r="N146" i="5"/>
  <c r="P146" i="5"/>
  <c r="P147" i="5" s="1"/>
  <c r="P148" i="5" s="1"/>
  <c r="P149" i="5" s="1"/>
  <c r="P150" i="5" s="1"/>
  <c r="P151" i="5" s="1"/>
  <c r="P152" i="5" s="1"/>
  <c r="P153" i="5" s="1"/>
  <c r="P154" i="5" s="1"/>
  <c r="P155" i="5" s="1"/>
  <c r="M156" i="5"/>
  <c r="G157" i="5"/>
  <c r="G158" i="5" s="1"/>
  <c r="G159" i="5" s="1"/>
  <c r="G160" i="5" s="1"/>
  <c r="G161" i="5" s="1"/>
  <c r="G162" i="5" s="1"/>
  <c r="G163" i="5" s="1"/>
  <c r="G164" i="5" s="1"/>
  <c r="G165" i="5" s="1"/>
  <c r="G166" i="5" s="1"/>
  <c r="J166" i="5" s="1"/>
  <c r="O137" i="5"/>
  <c r="N137" i="5"/>
  <c r="O83" i="5"/>
  <c r="N83" i="5"/>
  <c r="O128" i="5"/>
  <c r="N128" i="5"/>
  <c r="N47" i="5"/>
  <c r="O47" i="5"/>
  <c r="S30" i="5"/>
  <c r="H31" i="5"/>
  <c r="E32" i="5"/>
  <c r="I32" i="5" s="1"/>
  <c r="F29" i="4"/>
  <c r="G29" i="4" s="1"/>
  <c r="R25" i="4"/>
  <c r="O129" i="5" l="1"/>
  <c r="N129" i="5"/>
  <c r="O93" i="5"/>
  <c r="N93" i="5"/>
  <c r="O138" i="5"/>
  <c r="N138" i="5"/>
  <c r="O120" i="5"/>
  <c r="N120" i="5"/>
  <c r="G167" i="5"/>
  <c r="G168" i="5" s="1"/>
  <c r="G169" i="5" s="1"/>
  <c r="G170" i="5" s="1"/>
  <c r="G171" i="5" s="1"/>
  <c r="G172" i="5" s="1"/>
  <c r="G173" i="5" s="1"/>
  <c r="G174" i="5" s="1"/>
  <c r="G175" i="5" s="1"/>
  <c r="G176" i="5" s="1"/>
  <c r="J176" i="5" s="1"/>
  <c r="M166" i="5"/>
  <c r="O111" i="5"/>
  <c r="N111" i="5"/>
  <c r="O147" i="5"/>
  <c r="N147" i="5"/>
  <c r="P156" i="5"/>
  <c r="P157" i="5" s="1"/>
  <c r="P158" i="5" s="1"/>
  <c r="P159" i="5" s="1"/>
  <c r="P160" i="5" s="1"/>
  <c r="P161" i="5" s="1"/>
  <c r="P162" i="5" s="1"/>
  <c r="P163" i="5" s="1"/>
  <c r="P164" i="5" s="1"/>
  <c r="P165" i="5" s="1"/>
  <c r="N156" i="5"/>
  <c r="O84" i="5"/>
  <c r="N84" i="5"/>
  <c r="O102" i="5"/>
  <c r="N102" i="5"/>
  <c r="N48" i="5"/>
  <c r="O48" i="5"/>
  <c r="K31" i="5"/>
  <c r="Q31" i="5" s="1"/>
  <c r="L31" i="5"/>
  <c r="F32" i="5"/>
  <c r="E30" i="4"/>
  <c r="H30" i="4" s="1"/>
  <c r="K29" i="4"/>
  <c r="J29" i="4"/>
  <c r="P26" i="4"/>
  <c r="P166" i="5" l="1"/>
  <c r="P167" i="5" s="1"/>
  <c r="P168" i="5" s="1"/>
  <c r="P169" i="5" s="1"/>
  <c r="P170" i="5" s="1"/>
  <c r="P171" i="5" s="1"/>
  <c r="P172" i="5" s="1"/>
  <c r="P173" i="5" s="1"/>
  <c r="P174" i="5" s="1"/>
  <c r="P175" i="5" s="1"/>
  <c r="N166" i="5"/>
  <c r="O85" i="5"/>
  <c r="N85" i="5"/>
  <c r="O86" i="5" s="1"/>
  <c r="O103" i="5"/>
  <c r="N103" i="5"/>
  <c r="O148" i="5"/>
  <c r="N148" i="5"/>
  <c r="O139" i="5"/>
  <c r="N139" i="5"/>
  <c r="O130" i="5"/>
  <c r="N130" i="5"/>
  <c r="G177" i="5"/>
  <c r="G178" i="5" s="1"/>
  <c r="G179" i="5" s="1"/>
  <c r="G180" i="5" s="1"/>
  <c r="G181" i="5" s="1"/>
  <c r="G182" i="5" s="1"/>
  <c r="G183" i="5" s="1"/>
  <c r="G184" i="5" s="1"/>
  <c r="G185" i="5" s="1"/>
  <c r="G186" i="5" s="1"/>
  <c r="J186" i="5" s="1"/>
  <c r="M176" i="5"/>
  <c r="O112" i="5"/>
  <c r="N112" i="5"/>
  <c r="O94" i="5"/>
  <c r="N94" i="5"/>
  <c r="O157" i="5"/>
  <c r="N157" i="5"/>
  <c r="O121" i="5"/>
  <c r="N121" i="5"/>
  <c r="O49" i="5"/>
  <c r="N49" i="5"/>
  <c r="H32" i="5"/>
  <c r="E33" i="5"/>
  <c r="I33" i="5" s="1"/>
  <c r="R31" i="5"/>
  <c r="F30" i="4"/>
  <c r="E31" i="4" s="1"/>
  <c r="H31" i="4" s="1"/>
  <c r="Q26" i="4"/>
  <c r="O95" i="5" l="1"/>
  <c r="N95" i="5"/>
  <c r="O96" i="5" s="1"/>
  <c r="O167" i="5"/>
  <c r="N167" i="5"/>
  <c r="O104" i="5"/>
  <c r="N104" i="5"/>
  <c r="O140" i="5"/>
  <c r="N140" i="5"/>
  <c r="O158" i="5"/>
  <c r="N158" i="5"/>
  <c r="O131" i="5"/>
  <c r="N131" i="5"/>
  <c r="O122" i="5"/>
  <c r="N122" i="5"/>
  <c r="P176" i="5"/>
  <c r="P177" i="5" s="1"/>
  <c r="P178" i="5" s="1"/>
  <c r="P179" i="5" s="1"/>
  <c r="P180" i="5" s="1"/>
  <c r="P181" i="5" s="1"/>
  <c r="P182" i="5" s="1"/>
  <c r="P183" i="5" s="1"/>
  <c r="P184" i="5" s="1"/>
  <c r="P185" i="5" s="1"/>
  <c r="N176" i="5"/>
  <c r="G187" i="5"/>
  <c r="M186" i="5"/>
  <c r="O113" i="5"/>
  <c r="N113" i="5"/>
  <c r="O149" i="5"/>
  <c r="N149" i="5"/>
  <c r="N50" i="5"/>
  <c r="O50" i="5"/>
  <c r="K32" i="5"/>
  <c r="Q32" i="5" s="1"/>
  <c r="L32" i="5"/>
  <c r="S31" i="5"/>
  <c r="F33" i="5"/>
  <c r="G30" i="4"/>
  <c r="J30" i="4" s="1"/>
  <c r="F31" i="4"/>
  <c r="P27" i="4"/>
  <c r="R26" i="4"/>
  <c r="O132" i="5" l="1"/>
  <c r="N132" i="5"/>
  <c r="N186" i="5"/>
  <c r="P186" i="5"/>
  <c r="P187" i="5" s="1"/>
  <c r="O168" i="5"/>
  <c r="N168" i="5"/>
  <c r="O150" i="5"/>
  <c r="N150" i="5"/>
  <c r="O123" i="5"/>
  <c r="N123" i="5"/>
  <c r="O105" i="5"/>
  <c r="N105" i="5"/>
  <c r="O106" i="5" s="1"/>
  <c r="O159" i="5"/>
  <c r="N159" i="5"/>
  <c r="O114" i="5"/>
  <c r="N114" i="5"/>
  <c r="O177" i="5"/>
  <c r="N177" i="5"/>
  <c r="O141" i="5"/>
  <c r="N141" i="5"/>
  <c r="N51" i="5"/>
  <c r="O51" i="5"/>
  <c r="E34" i="5"/>
  <c r="I34" i="5" s="1"/>
  <c r="H33" i="5"/>
  <c r="R32" i="5"/>
  <c r="K30" i="4"/>
  <c r="E32" i="4"/>
  <c r="H32" i="4" s="1"/>
  <c r="G31" i="4"/>
  <c r="Q27" i="4"/>
  <c r="R27" i="4" s="1"/>
  <c r="O133" i="5" l="1"/>
  <c r="N133" i="5"/>
  <c r="O124" i="5"/>
  <c r="N124" i="5"/>
  <c r="O169" i="5"/>
  <c r="N169" i="5"/>
  <c r="O142" i="5"/>
  <c r="N142" i="5"/>
  <c r="O115" i="5"/>
  <c r="N115" i="5"/>
  <c r="O116" i="5" s="1"/>
  <c r="O187" i="5"/>
  <c r="N187" i="5"/>
  <c r="O178" i="5"/>
  <c r="N178" i="5"/>
  <c r="O160" i="5"/>
  <c r="N160" i="5"/>
  <c r="O151" i="5"/>
  <c r="N151" i="5"/>
  <c r="O52" i="5"/>
  <c r="N52" i="5"/>
  <c r="S32" i="5"/>
  <c r="K33" i="5"/>
  <c r="Q33" i="5" s="1"/>
  <c r="R33" i="5" s="1"/>
  <c r="L33" i="5"/>
  <c r="F34" i="5"/>
  <c r="F32" i="4"/>
  <c r="K31" i="4"/>
  <c r="J31" i="4"/>
  <c r="P28" i="4"/>
  <c r="O179" i="5" l="1"/>
  <c r="N179" i="5"/>
  <c r="O161" i="5"/>
  <c r="N161" i="5"/>
  <c r="O143" i="5"/>
  <c r="N143" i="5"/>
  <c r="O125" i="5"/>
  <c r="N125" i="5"/>
  <c r="O126" i="5" s="1"/>
  <c r="O134" i="5"/>
  <c r="N134" i="5"/>
  <c r="O152" i="5"/>
  <c r="N152" i="5"/>
  <c r="O170" i="5"/>
  <c r="N170" i="5"/>
  <c r="N53" i="5"/>
  <c r="O53" i="5"/>
  <c r="S33" i="5"/>
  <c r="H34" i="5"/>
  <c r="E35" i="5"/>
  <c r="I35" i="5" s="1"/>
  <c r="E33" i="4"/>
  <c r="H33" i="4" s="1"/>
  <c r="G32" i="4"/>
  <c r="Q28" i="4"/>
  <c r="R28" i="4" s="1"/>
  <c r="O180" i="5" l="1"/>
  <c r="N180" i="5"/>
  <c r="O162" i="5"/>
  <c r="N162" i="5"/>
  <c r="O144" i="5"/>
  <c r="N144" i="5"/>
  <c r="O135" i="5"/>
  <c r="N135" i="5"/>
  <c r="O136" i="5" s="1"/>
  <c r="O171" i="5"/>
  <c r="N171" i="5"/>
  <c r="O153" i="5"/>
  <c r="N153" i="5"/>
  <c r="O54" i="5"/>
  <c r="N54" i="5"/>
  <c r="N56" i="5"/>
  <c r="K34" i="5"/>
  <c r="Q34" i="5" s="1"/>
  <c r="L34" i="5"/>
  <c r="F35" i="5"/>
  <c r="F33" i="4"/>
  <c r="J32" i="4"/>
  <c r="K32" i="4"/>
  <c r="P29" i="4"/>
  <c r="Q29" i="4" s="1"/>
  <c r="R29" i="4" s="1"/>
  <c r="O181" i="5" l="1"/>
  <c r="N181" i="5"/>
  <c r="O172" i="5"/>
  <c r="N172" i="5"/>
  <c r="O145" i="5"/>
  <c r="N145" i="5"/>
  <c r="O146" i="5" s="1"/>
  <c r="O163" i="5"/>
  <c r="N163" i="5"/>
  <c r="O154" i="5"/>
  <c r="N154" i="5"/>
  <c r="N55" i="5"/>
  <c r="O56" i="5" s="1"/>
  <c r="O55" i="5"/>
  <c r="N57" i="5"/>
  <c r="O57" i="5"/>
  <c r="R34" i="5"/>
  <c r="E36" i="5"/>
  <c r="I36" i="5" s="1"/>
  <c r="H35" i="5"/>
  <c r="G33" i="4"/>
  <c r="E34" i="4"/>
  <c r="H34" i="4" s="1"/>
  <c r="P30" i="4"/>
  <c r="O155" i="5" l="1"/>
  <c r="N155" i="5"/>
  <c r="O156" i="5" s="1"/>
  <c r="O173" i="5"/>
  <c r="N173" i="5"/>
  <c r="O164" i="5"/>
  <c r="N164" i="5"/>
  <c r="O182" i="5"/>
  <c r="N182" i="5"/>
  <c r="N58" i="5"/>
  <c r="O58" i="5"/>
  <c r="S34" i="5"/>
  <c r="L35" i="5"/>
  <c r="K35" i="5"/>
  <c r="Q35" i="5" s="1"/>
  <c r="R35" i="5" s="1"/>
  <c r="F36" i="5"/>
  <c r="K33" i="4"/>
  <c r="J33" i="4"/>
  <c r="F34" i="4"/>
  <c r="Q30" i="4"/>
  <c r="O174" i="5" l="1"/>
  <c r="N174" i="5"/>
  <c r="O183" i="5"/>
  <c r="N183" i="5"/>
  <c r="O165" i="5"/>
  <c r="N165" i="5"/>
  <c r="O166" i="5" s="1"/>
  <c r="N59" i="5"/>
  <c r="O59" i="5"/>
  <c r="E37" i="5"/>
  <c r="I37" i="5" s="1"/>
  <c r="H36" i="5"/>
  <c r="S35" i="5"/>
  <c r="E35" i="4"/>
  <c r="H35" i="4" s="1"/>
  <c r="G34" i="4"/>
  <c r="R30" i="4"/>
  <c r="O175" i="5" l="1"/>
  <c r="N175" i="5"/>
  <c r="O176" i="5" s="1"/>
  <c r="O184" i="5"/>
  <c r="N184" i="5"/>
  <c r="N60" i="5"/>
  <c r="O60" i="5"/>
  <c r="F37" i="5"/>
  <c r="L36" i="5"/>
  <c r="K36" i="5"/>
  <c r="Q36" i="5" s="1"/>
  <c r="F35" i="4"/>
  <c r="K34" i="4"/>
  <c r="J34" i="4"/>
  <c r="P31" i="4"/>
  <c r="O185" i="5" l="1"/>
  <c r="N185" i="5"/>
  <c r="O186" i="5" s="1"/>
  <c r="N61" i="5"/>
  <c r="O61" i="5"/>
  <c r="E38" i="5"/>
  <c r="I38" i="5" s="1"/>
  <c r="H37" i="5"/>
  <c r="R36" i="5"/>
  <c r="E36" i="4"/>
  <c r="H36" i="4" s="1"/>
  <c r="G35" i="4"/>
  <c r="Q31" i="4"/>
  <c r="N62" i="5" l="1"/>
  <c r="O62" i="5"/>
  <c r="F38" i="5"/>
  <c r="K37" i="5"/>
  <c r="Q37" i="5" s="1"/>
  <c r="L37" i="5"/>
  <c r="S36" i="5"/>
  <c r="J35" i="4"/>
  <c r="K35" i="4"/>
  <c r="F36" i="4"/>
  <c r="R31" i="4"/>
  <c r="N63" i="5" l="1"/>
  <c r="O63" i="5"/>
  <c r="E39" i="5"/>
  <c r="I39" i="5" s="1"/>
  <c r="H38" i="5"/>
  <c r="R37" i="5"/>
  <c r="G36" i="4"/>
  <c r="E37" i="4"/>
  <c r="H37" i="4" s="1"/>
  <c r="P32" i="4"/>
  <c r="N64" i="5" l="1"/>
  <c r="O64" i="5"/>
  <c r="F39" i="5"/>
  <c r="L38" i="5"/>
  <c r="K38" i="5"/>
  <c r="Q38" i="5" s="1"/>
  <c r="S37" i="5"/>
  <c r="K36" i="4"/>
  <c r="J36" i="4"/>
  <c r="F37" i="4"/>
  <c r="Q32" i="4"/>
  <c r="N65" i="5" l="1"/>
  <c r="O65" i="5"/>
  <c r="H39" i="5"/>
  <c r="E40" i="5"/>
  <c r="I40" i="5" s="1"/>
  <c r="R38" i="5"/>
  <c r="G37" i="4"/>
  <c r="E38" i="4"/>
  <c r="H38" i="4" s="1"/>
  <c r="R32" i="4"/>
  <c r="P33" i="4"/>
  <c r="Q33" i="4" s="1"/>
  <c r="O66" i="5" l="1"/>
  <c r="N66" i="5"/>
  <c r="F40" i="5"/>
  <c r="E41" i="5" s="1"/>
  <c r="I41" i="5" s="1"/>
  <c r="L39" i="5"/>
  <c r="K39" i="5"/>
  <c r="Q39" i="5" s="1"/>
  <c r="R39" i="5" s="1"/>
  <c r="S38" i="5"/>
  <c r="J37" i="4"/>
  <c r="K37" i="4"/>
  <c r="F38" i="4"/>
  <c r="R33" i="4"/>
  <c r="O67" i="5" l="1"/>
  <c r="N67" i="5"/>
  <c r="F41" i="5"/>
  <c r="E42" i="5" s="1"/>
  <c r="I42" i="5" s="1"/>
  <c r="H40" i="5"/>
  <c r="K40" i="5" s="1"/>
  <c r="S39" i="5"/>
  <c r="E39" i="4"/>
  <c r="H39" i="4" s="1"/>
  <c r="G38" i="4"/>
  <c r="P34" i="4"/>
  <c r="O68" i="5" l="1"/>
  <c r="N68" i="5"/>
  <c r="H41" i="5"/>
  <c r="K41" i="5" s="1"/>
  <c r="L40" i="5"/>
  <c r="F42" i="5"/>
  <c r="Q40" i="5"/>
  <c r="K38" i="4"/>
  <c r="J38" i="4"/>
  <c r="F39" i="4"/>
  <c r="Q34" i="4"/>
  <c r="O69" i="5" l="1"/>
  <c r="N69" i="5"/>
  <c r="L41" i="5"/>
  <c r="H42" i="5"/>
  <c r="E43" i="5"/>
  <c r="I43" i="5" s="1"/>
  <c r="R40" i="5"/>
  <c r="E40" i="4"/>
  <c r="H40" i="4" s="1"/>
  <c r="G39" i="4"/>
  <c r="R34" i="4"/>
  <c r="P35" i="4"/>
  <c r="Q35" i="4" s="1"/>
  <c r="O70" i="5" l="1"/>
  <c r="N70" i="5"/>
  <c r="F43" i="5"/>
  <c r="L42" i="5"/>
  <c r="K42" i="5"/>
  <c r="Q41" i="5"/>
  <c r="S40" i="5"/>
  <c r="K39" i="4"/>
  <c r="J39" i="4"/>
  <c r="F40" i="4"/>
  <c r="R35" i="4"/>
  <c r="O71" i="5" l="1"/>
  <c r="N71" i="5"/>
  <c r="E44" i="5"/>
  <c r="I44" i="5" s="1"/>
  <c r="H43" i="5"/>
  <c r="R41" i="5"/>
  <c r="E41" i="4"/>
  <c r="H41" i="4" s="1"/>
  <c r="G40" i="4"/>
  <c r="P36" i="4"/>
  <c r="O72" i="5" l="1"/>
  <c r="N72" i="5"/>
  <c r="F44" i="5"/>
  <c r="E45" i="5" s="1"/>
  <c r="I45" i="5" s="1"/>
  <c r="L43" i="5"/>
  <c r="K43" i="5"/>
  <c r="Q42" i="5"/>
  <c r="R42" i="5" s="1"/>
  <c r="S41" i="5"/>
  <c r="K40" i="4"/>
  <c r="J40" i="4"/>
  <c r="F41" i="4"/>
  <c r="Q36" i="4"/>
  <c r="O73" i="5" l="1"/>
  <c r="N73" i="5"/>
  <c r="H44" i="5"/>
  <c r="K44" i="5" s="1"/>
  <c r="F45" i="5"/>
  <c r="S42" i="5"/>
  <c r="G41" i="4"/>
  <c r="E42" i="4"/>
  <c r="H42" i="4" s="1"/>
  <c r="R36" i="4"/>
  <c r="O74" i="5" l="1"/>
  <c r="N74" i="5"/>
  <c r="L44" i="5"/>
  <c r="H45" i="5"/>
  <c r="E46" i="5"/>
  <c r="I46" i="5" s="1"/>
  <c r="Q43" i="5"/>
  <c r="K41" i="4"/>
  <c r="J41" i="4"/>
  <c r="F42" i="4"/>
  <c r="P37" i="4"/>
  <c r="O75" i="5" l="1"/>
  <c r="N75" i="5"/>
  <c r="O76" i="5" s="1"/>
  <c r="L45" i="5"/>
  <c r="K45" i="5"/>
  <c r="F46" i="5"/>
  <c r="R43" i="5"/>
  <c r="E43" i="4"/>
  <c r="H43" i="4" s="1"/>
  <c r="G42" i="4"/>
  <c r="Q37" i="4"/>
  <c r="H46" i="5" l="1"/>
  <c r="E47" i="5"/>
  <c r="I47" i="5" s="1"/>
  <c r="Q44" i="5"/>
  <c r="S43" i="5"/>
  <c r="K42" i="4"/>
  <c r="J42" i="4"/>
  <c r="F43" i="4"/>
  <c r="R37" i="4"/>
  <c r="P38" i="4"/>
  <c r="Q38" i="4" s="1"/>
  <c r="L46" i="5" l="1"/>
  <c r="K46" i="5"/>
  <c r="F47" i="5"/>
  <c r="R44" i="5"/>
  <c r="E44" i="4"/>
  <c r="H44" i="4" s="1"/>
  <c r="G43" i="4"/>
  <c r="R38" i="4"/>
  <c r="E48" i="5" l="1"/>
  <c r="I48" i="5" s="1"/>
  <c r="H47" i="5"/>
  <c r="S44" i="5"/>
  <c r="Q45" i="5"/>
  <c r="R45" i="5" s="1"/>
  <c r="K43" i="4"/>
  <c r="J43" i="4"/>
  <c r="F44" i="4"/>
  <c r="P39" i="4"/>
  <c r="F48" i="5" l="1"/>
  <c r="L47" i="5"/>
  <c r="K47" i="5"/>
  <c r="S45" i="5"/>
  <c r="E45" i="4"/>
  <c r="H45" i="4" s="1"/>
  <c r="G44" i="4"/>
  <c r="Q39" i="4"/>
  <c r="H48" i="5" l="1"/>
  <c r="E49" i="5"/>
  <c r="I49" i="5" s="1"/>
  <c r="Q46" i="5"/>
  <c r="K44" i="4"/>
  <c r="J44" i="4"/>
  <c r="F45" i="4"/>
  <c r="R39" i="4"/>
  <c r="P40" i="4"/>
  <c r="Q40" i="4" s="1"/>
  <c r="F49" i="5" l="1"/>
  <c r="E50" i="5" s="1"/>
  <c r="I50" i="5" s="1"/>
  <c r="L48" i="5"/>
  <c r="K48" i="5"/>
  <c r="R46" i="5"/>
  <c r="E46" i="4"/>
  <c r="H46" i="4" s="1"/>
  <c r="G45" i="4"/>
  <c r="R40" i="4"/>
  <c r="H49" i="5" l="1"/>
  <c r="K49" i="5" s="1"/>
  <c r="F50" i="5"/>
  <c r="Q47" i="5"/>
  <c r="S46" i="5"/>
  <c r="F46" i="4"/>
  <c r="K45" i="4"/>
  <c r="J45" i="4"/>
  <c r="P41" i="4"/>
  <c r="Q41" i="4" s="1"/>
  <c r="L49" i="5" l="1"/>
  <c r="H50" i="5"/>
  <c r="E51" i="5"/>
  <c r="I51" i="5" s="1"/>
  <c r="R47" i="5"/>
  <c r="E47" i="4"/>
  <c r="H47" i="4" s="1"/>
  <c r="G46" i="4"/>
  <c r="R41" i="4"/>
  <c r="F51" i="5" l="1"/>
  <c r="H51" i="5" s="1"/>
  <c r="L50" i="5"/>
  <c r="K50" i="5"/>
  <c r="Q48" i="5"/>
  <c r="S47" i="5"/>
  <c r="K46" i="4"/>
  <c r="J46" i="4"/>
  <c r="F47" i="4"/>
  <c r="P42" i="4"/>
  <c r="E52" i="5" l="1"/>
  <c r="I52" i="5" s="1"/>
  <c r="L51" i="5"/>
  <c r="K51" i="5"/>
  <c r="Q49" i="5"/>
  <c r="R48" i="5"/>
  <c r="E48" i="4"/>
  <c r="H48" i="4" s="1"/>
  <c r="G47" i="4"/>
  <c r="Q42" i="4"/>
  <c r="F52" i="5" l="1"/>
  <c r="E53" i="5" s="1"/>
  <c r="I53" i="5" s="1"/>
  <c r="R49" i="5"/>
  <c r="S48" i="5"/>
  <c r="K47" i="4"/>
  <c r="J47" i="4"/>
  <c r="F48" i="4"/>
  <c r="R42" i="4"/>
  <c r="H52" i="5" l="1"/>
  <c r="K52" i="5" s="1"/>
  <c r="F53" i="5"/>
  <c r="E54" i="5" s="1"/>
  <c r="I54" i="5" s="1"/>
  <c r="Q50" i="5"/>
  <c r="S49" i="5"/>
  <c r="E49" i="4"/>
  <c r="H49" i="4" s="1"/>
  <c r="G48" i="4"/>
  <c r="P43" i="4"/>
  <c r="H53" i="5" l="1"/>
  <c r="K53" i="5" s="1"/>
  <c r="L52" i="5"/>
  <c r="F54" i="5"/>
  <c r="H54" i="5" s="1"/>
  <c r="R50" i="5"/>
  <c r="K48" i="4"/>
  <c r="J48" i="4"/>
  <c r="F49" i="4"/>
  <c r="Q43" i="4"/>
  <c r="E55" i="5" l="1"/>
  <c r="I55" i="5" s="1"/>
  <c r="L53" i="5"/>
  <c r="L54" i="5" s="1"/>
  <c r="K54" i="5"/>
  <c r="Q51" i="5"/>
  <c r="R51" i="5" s="1"/>
  <c r="S50" i="5"/>
  <c r="G49" i="4"/>
  <c r="E50" i="4"/>
  <c r="H50" i="4" s="1"/>
  <c r="R43" i="4"/>
  <c r="P44" i="4"/>
  <c r="Q44" i="4" s="1"/>
  <c r="F55" i="5" l="1"/>
  <c r="E56" i="5" s="1"/>
  <c r="I56" i="5" s="1"/>
  <c r="S51" i="5"/>
  <c r="K49" i="4"/>
  <c r="J49" i="4"/>
  <c r="F50" i="4"/>
  <c r="R44" i="4"/>
  <c r="H55" i="5" l="1"/>
  <c r="K55" i="5" s="1"/>
  <c r="F56" i="5"/>
  <c r="Q52" i="5"/>
  <c r="E51" i="4"/>
  <c r="H51" i="4" s="1"/>
  <c r="G50" i="4"/>
  <c r="P45" i="4"/>
  <c r="L55" i="5" l="1"/>
  <c r="H56" i="5"/>
  <c r="E57" i="5"/>
  <c r="I57" i="5" s="1"/>
  <c r="R52" i="5"/>
  <c r="K50" i="4"/>
  <c r="J50" i="4"/>
  <c r="F51" i="4"/>
  <c r="Q45" i="4"/>
  <c r="L56" i="5" l="1"/>
  <c r="K56" i="5"/>
  <c r="F57" i="5"/>
  <c r="S52" i="5"/>
  <c r="Q53" i="5"/>
  <c r="E52" i="4"/>
  <c r="H52" i="4" s="1"/>
  <c r="G51" i="4"/>
  <c r="R45" i="4"/>
  <c r="H57" i="5" l="1"/>
  <c r="E58" i="5"/>
  <c r="I58" i="5" s="1"/>
  <c r="R53" i="5"/>
  <c r="K51" i="4"/>
  <c r="J51" i="4"/>
  <c r="F52" i="4"/>
  <c r="P46" i="4"/>
  <c r="E53" i="4" l="1"/>
  <c r="H53" i="4" s="1"/>
  <c r="L57" i="5"/>
  <c r="K57" i="5"/>
  <c r="F58" i="5"/>
  <c r="Q54" i="5"/>
  <c r="S53" i="5"/>
  <c r="G52" i="4"/>
  <c r="Q46" i="4"/>
  <c r="F53" i="4" l="1"/>
  <c r="H58" i="5"/>
  <c r="E59" i="5"/>
  <c r="I59" i="5" s="1"/>
  <c r="R54" i="5"/>
  <c r="J52" i="4"/>
  <c r="K52" i="4"/>
  <c r="R46" i="4"/>
  <c r="G53" i="4" l="1"/>
  <c r="E54" i="4"/>
  <c r="H54" i="4" s="1"/>
  <c r="L58" i="5"/>
  <c r="K58" i="5"/>
  <c r="F59" i="5"/>
  <c r="Q55" i="5"/>
  <c r="R55" i="5" s="1"/>
  <c r="S54" i="5"/>
  <c r="P47" i="4"/>
  <c r="K53" i="4" l="1"/>
  <c r="J53" i="4"/>
  <c r="F54" i="4"/>
  <c r="E60" i="5"/>
  <c r="I60" i="5" s="1"/>
  <c r="H59" i="5"/>
  <c r="S55" i="5"/>
  <c r="Q47" i="4"/>
  <c r="G54" i="4" l="1"/>
  <c r="E55" i="4"/>
  <c r="H55" i="4" s="1"/>
  <c r="F60" i="5"/>
  <c r="E61" i="5" s="1"/>
  <c r="I61" i="5" s="1"/>
  <c r="L59" i="5"/>
  <c r="K59" i="5"/>
  <c r="Q56" i="5"/>
  <c r="R47" i="4"/>
  <c r="F55" i="4" l="1"/>
  <c r="K54" i="4"/>
  <c r="J54" i="4"/>
  <c r="H60" i="5"/>
  <c r="K60" i="5" s="1"/>
  <c r="F61" i="5"/>
  <c r="E62" i="5" s="1"/>
  <c r="I62" i="5" s="1"/>
  <c r="R56" i="5"/>
  <c r="P48" i="4"/>
  <c r="E56" i="4" l="1"/>
  <c r="H56" i="4" s="1"/>
  <c r="G55" i="4"/>
  <c r="L60" i="5"/>
  <c r="H61" i="5"/>
  <c r="K61" i="5" s="1"/>
  <c r="F62" i="5"/>
  <c r="S56" i="5"/>
  <c r="Q57" i="5"/>
  <c r="R57" i="5" s="1"/>
  <c r="Q48" i="4"/>
  <c r="F56" i="4" l="1"/>
  <c r="K55" i="4"/>
  <c r="J55" i="4"/>
  <c r="L61" i="5"/>
  <c r="H62" i="5"/>
  <c r="E63" i="5"/>
  <c r="I63" i="5" s="1"/>
  <c r="S57" i="5"/>
  <c r="R48" i="4"/>
  <c r="G56" i="4" l="1"/>
  <c r="E57" i="4"/>
  <c r="H57" i="4" s="1"/>
  <c r="L62" i="5"/>
  <c r="K62" i="5"/>
  <c r="F63" i="5"/>
  <c r="Q58" i="5"/>
  <c r="P49" i="4"/>
  <c r="J56" i="4" l="1"/>
  <c r="K56" i="4"/>
  <c r="F57" i="4"/>
  <c r="E64" i="5"/>
  <c r="I64" i="5" s="1"/>
  <c r="H63" i="5"/>
  <c r="R58" i="5"/>
  <c r="Q49" i="4"/>
  <c r="G57" i="4" l="1"/>
  <c r="E58" i="4"/>
  <c r="H58" i="4" s="1"/>
  <c r="F64" i="5"/>
  <c r="E65" i="5" s="1"/>
  <c r="I65" i="5" s="1"/>
  <c r="L63" i="5"/>
  <c r="K63" i="5"/>
  <c r="Q59" i="5"/>
  <c r="S58" i="5"/>
  <c r="R49" i="4"/>
  <c r="J57" i="4" l="1"/>
  <c r="K57" i="4"/>
  <c r="F58" i="4"/>
  <c r="H64" i="5"/>
  <c r="K64" i="5" s="1"/>
  <c r="F65" i="5"/>
  <c r="H65" i="5" s="1"/>
  <c r="R59" i="5"/>
  <c r="P50" i="4"/>
  <c r="G58" i="4" l="1"/>
  <c r="E59" i="4"/>
  <c r="H59" i="4" s="1"/>
  <c r="E66" i="5"/>
  <c r="I66" i="5" s="1"/>
  <c r="L64" i="5"/>
  <c r="L65" i="5" s="1"/>
  <c r="K65" i="5"/>
  <c r="Q60" i="5"/>
  <c r="S59" i="5"/>
  <c r="Q50" i="4"/>
  <c r="K58" i="4" l="1"/>
  <c r="J58" i="4"/>
  <c r="F59" i="4"/>
  <c r="F66" i="5"/>
  <c r="R60" i="5"/>
  <c r="R50" i="4"/>
  <c r="P51" i="4"/>
  <c r="Q51" i="4" s="1"/>
  <c r="E67" i="5" l="1"/>
  <c r="I67" i="5" s="1"/>
  <c r="E60" i="4"/>
  <c r="H60" i="4" s="1"/>
  <c r="G59" i="4"/>
  <c r="H66" i="5"/>
  <c r="K66" i="5" s="1"/>
  <c r="Q61" i="5"/>
  <c r="R61" i="5" s="1"/>
  <c r="S60" i="5"/>
  <c r="R51" i="4"/>
  <c r="F67" i="5" l="1"/>
  <c r="F60" i="4"/>
  <c r="J59" i="4"/>
  <c r="K59" i="4"/>
  <c r="L66" i="5"/>
  <c r="S61" i="5"/>
  <c r="Q62" i="5"/>
  <c r="P52" i="4"/>
  <c r="P53" i="4" s="1"/>
  <c r="P54" i="4" s="1"/>
  <c r="P55" i="4" s="1"/>
  <c r="P56" i="4" s="1"/>
  <c r="P57" i="4" s="1"/>
  <c r="P58" i="4" s="1"/>
  <c r="H67" i="5" l="1"/>
  <c r="E68" i="5"/>
  <c r="I68" i="5" s="1"/>
  <c r="P59" i="4"/>
  <c r="E61" i="4"/>
  <c r="H61" i="4" s="1"/>
  <c r="G60" i="4"/>
  <c r="R62" i="5"/>
  <c r="Q52" i="4"/>
  <c r="Q53" i="4" s="1"/>
  <c r="F68" i="5" l="1"/>
  <c r="L67" i="5"/>
  <c r="K67" i="5"/>
  <c r="K60" i="4"/>
  <c r="J60" i="4"/>
  <c r="P60" i="4" s="1"/>
  <c r="Q54" i="4"/>
  <c r="R53" i="4"/>
  <c r="F61" i="4"/>
  <c r="S62" i="5"/>
  <c r="R52" i="4"/>
  <c r="H68" i="5" l="1"/>
  <c r="E69" i="5"/>
  <c r="I69" i="5" s="1"/>
  <c r="R54" i="4"/>
  <c r="Q55" i="4"/>
  <c r="E62" i="4"/>
  <c r="H62" i="4" s="1"/>
  <c r="G61" i="4"/>
  <c r="Q63" i="5"/>
  <c r="R63" i="5" s="1"/>
  <c r="S63" i="5" s="1"/>
  <c r="L68" i="5" l="1"/>
  <c r="K68" i="5"/>
  <c r="F69" i="5"/>
  <c r="R55" i="4"/>
  <c r="Q56" i="4"/>
  <c r="J61" i="4"/>
  <c r="P61" i="4" s="1"/>
  <c r="K61" i="4"/>
  <c r="F62" i="4"/>
  <c r="Q64" i="5"/>
  <c r="H69" i="5" l="1"/>
  <c r="E70" i="5"/>
  <c r="I70" i="5" s="1"/>
  <c r="G62" i="4"/>
  <c r="E63" i="4"/>
  <c r="H63" i="4" s="1"/>
  <c r="Q57" i="4"/>
  <c r="R56" i="4"/>
  <c r="Q65" i="5"/>
  <c r="R64" i="5"/>
  <c r="L69" i="5" l="1"/>
  <c r="K69" i="5"/>
  <c r="F70" i="5"/>
  <c r="R57" i="4"/>
  <c r="Q58" i="4"/>
  <c r="K62" i="4"/>
  <c r="J62" i="4"/>
  <c r="P62" i="4" s="1"/>
  <c r="F63" i="4"/>
  <c r="S64" i="5"/>
  <c r="R65" i="5"/>
  <c r="H70" i="5" l="1"/>
  <c r="K70" i="5" s="1"/>
  <c r="E71" i="5"/>
  <c r="I71" i="5" s="1"/>
  <c r="G63" i="4"/>
  <c r="J63" i="4" s="1"/>
  <c r="P63" i="4" s="1"/>
  <c r="E64" i="4"/>
  <c r="H64" i="4" s="1"/>
  <c r="R58" i="4"/>
  <c r="Q59" i="4"/>
  <c r="Q66" i="5"/>
  <c r="S65" i="5"/>
  <c r="F71" i="5" l="1"/>
  <c r="E72" i="5" s="1"/>
  <c r="I72" i="5" s="1"/>
  <c r="L70" i="5"/>
  <c r="R66" i="5"/>
  <c r="Q67" i="5"/>
  <c r="Q68" i="5" s="1"/>
  <c r="Q69" i="5" s="1"/>
  <c r="Q70" i="5" s="1"/>
  <c r="F64" i="4"/>
  <c r="E65" i="4" s="1"/>
  <c r="H65" i="4" s="1"/>
  <c r="K63" i="4"/>
  <c r="Q60" i="4"/>
  <c r="R59" i="4"/>
  <c r="R67" i="5" l="1"/>
  <c r="S67" i="5" s="1"/>
  <c r="H71" i="5"/>
  <c r="K71" i="5" s="1"/>
  <c r="Q71" i="5" s="1"/>
  <c r="F72" i="5"/>
  <c r="S66" i="5"/>
  <c r="G64" i="4"/>
  <c r="K64" i="4" s="1"/>
  <c r="F65" i="4"/>
  <c r="R60" i="4"/>
  <c r="Q61" i="4"/>
  <c r="R68" i="5" l="1"/>
  <c r="S68" i="5" s="1"/>
  <c r="L71" i="5"/>
  <c r="H72" i="5"/>
  <c r="E73" i="5"/>
  <c r="I73" i="5" s="1"/>
  <c r="J64" i="4"/>
  <c r="P64" i="4" s="1"/>
  <c r="E66" i="4"/>
  <c r="H66" i="4" s="1"/>
  <c r="G65" i="4"/>
  <c r="Q62" i="4"/>
  <c r="R61" i="4"/>
  <c r="R69" i="5" l="1"/>
  <c r="R70" i="5" s="1"/>
  <c r="F73" i="5"/>
  <c r="E74" i="5" s="1"/>
  <c r="I74" i="5" s="1"/>
  <c r="L72" i="5"/>
  <c r="K72" i="5"/>
  <c r="Q72" i="5" s="1"/>
  <c r="K65" i="4"/>
  <c r="J65" i="4"/>
  <c r="P65" i="4" s="1"/>
  <c r="F66" i="4"/>
  <c r="Q63" i="4"/>
  <c r="R62" i="4"/>
  <c r="R2" i="5"/>
  <c r="Q2" i="5"/>
  <c r="S69" i="5" l="1"/>
  <c r="H73" i="5"/>
  <c r="K73" i="5" s="1"/>
  <c r="Q73" i="5" s="1"/>
  <c r="F74" i="5"/>
  <c r="S70" i="5"/>
  <c r="R71" i="5"/>
  <c r="E67" i="4"/>
  <c r="H67" i="4" s="1"/>
  <c r="G66" i="4"/>
  <c r="R63" i="4"/>
  <c r="Q64" i="4"/>
  <c r="S2" i="5"/>
  <c r="L73" i="5" l="1"/>
  <c r="E75" i="5"/>
  <c r="I75" i="5" s="1"/>
  <c r="H74" i="5"/>
  <c r="R72" i="5"/>
  <c r="S71" i="5"/>
  <c r="J66" i="4"/>
  <c r="P66" i="4" s="1"/>
  <c r="K66" i="4"/>
  <c r="Q65" i="4"/>
  <c r="R64" i="4"/>
  <c r="F67" i="4"/>
  <c r="S72" i="5" l="1"/>
  <c r="R73" i="5"/>
  <c r="F75" i="5"/>
  <c r="L74" i="5"/>
  <c r="K74" i="5"/>
  <c r="Q74" i="5" s="1"/>
  <c r="R65" i="4"/>
  <c r="Q66" i="4"/>
  <c r="G67" i="4"/>
  <c r="E68" i="4"/>
  <c r="H68" i="4" s="1"/>
  <c r="S73" i="5" l="1"/>
  <c r="R74" i="5"/>
  <c r="E76" i="5"/>
  <c r="I76" i="5" s="1"/>
  <c r="H75" i="5"/>
  <c r="R66" i="4"/>
  <c r="J67" i="4"/>
  <c r="P67" i="4" s="1"/>
  <c r="Q67" i="4" s="1"/>
  <c r="K67" i="4"/>
  <c r="F68" i="4"/>
  <c r="S74" i="5" l="1"/>
  <c r="L75" i="5"/>
  <c r="K75" i="5"/>
  <c r="Q75" i="5" s="1"/>
  <c r="R75" i="5" s="1"/>
  <c r="F76" i="5"/>
  <c r="R67" i="4"/>
  <c r="G68" i="4"/>
  <c r="E69" i="4"/>
  <c r="H69" i="4" s="1"/>
  <c r="S75" i="5" l="1"/>
  <c r="H76" i="5"/>
  <c r="E77" i="5"/>
  <c r="I77" i="5" s="1"/>
  <c r="K68" i="4"/>
  <c r="J68" i="4"/>
  <c r="P68" i="4" s="1"/>
  <c r="F69" i="4"/>
  <c r="F77" i="5" l="1"/>
  <c r="H77" i="5" s="1"/>
  <c r="L76" i="5"/>
  <c r="K76" i="5"/>
  <c r="Q76" i="5" s="1"/>
  <c r="Q68" i="4"/>
  <c r="G69" i="4"/>
  <c r="E70" i="4"/>
  <c r="H70" i="4" s="1"/>
  <c r="E78" i="5" l="1"/>
  <c r="I78" i="5" s="1"/>
  <c r="R76" i="5"/>
  <c r="L77" i="5"/>
  <c r="K77" i="5"/>
  <c r="Q77" i="5" s="1"/>
  <c r="R68" i="4"/>
  <c r="J69" i="4"/>
  <c r="P69" i="4" s="1"/>
  <c r="Q69" i="4" s="1"/>
  <c r="K69" i="4"/>
  <c r="F70" i="4"/>
  <c r="F78" i="5" l="1"/>
  <c r="E79" i="5" s="1"/>
  <c r="I79" i="5" s="1"/>
  <c r="S76" i="5"/>
  <c r="R77" i="5"/>
  <c r="R69" i="4"/>
  <c r="G70" i="4"/>
  <c r="E71" i="4"/>
  <c r="H71" i="4" s="1"/>
  <c r="H78" i="5" l="1"/>
  <c r="L78" i="5" s="1"/>
  <c r="S77" i="5"/>
  <c r="F79" i="5"/>
  <c r="F71" i="4"/>
  <c r="E72" i="4" s="1"/>
  <c r="H72" i="4" s="1"/>
  <c r="J70" i="4"/>
  <c r="P70" i="4" s="1"/>
  <c r="K70" i="4"/>
  <c r="G71" i="4" l="1"/>
  <c r="K71" i="4" s="1"/>
  <c r="K78" i="5"/>
  <c r="Q78" i="5" s="1"/>
  <c r="R78" i="5" s="1"/>
  <c r="S78" i="5" s="1"/>
  <c r="H79" i="5"/>
  <c r="E80" i="5"/>
  <c r="I80" i="5" s="1"/>
  <c r="F72" i="4"/>
  <c r="E73" i="4" s="1"/>
  <c r="H73" i="4" s="1"/>
  <c r="Q70" i="4"/>
  <c r="J71" i="4" l="1"/>
  <c r="P71" i="4" s="1"/>
  <c r="Q71" i="4" s="1"/>
  <c r="F80" i="5"/>
  <c r="E81" i="5" s="1"/>
  <c r="I81" i="5" s="1"/>
  <c r="L79" i="5"/>
  <c r="K79" i="5"/>
  <c r="Q79" i="5" s="1"/>
  <c r="G72" i="4"/>
  <c r="K72" i="4" s="1"/>
  <c r="F73" i="4"/>
  <c r="G73" i="4" s="1"/>
  <c r="R70" i="4"/>
  <c r="F81" i="5" l="1"/>
  <c r="E82" i="5" s="1"/>
  <c r="I82" i="5" s="1"/>
  <c r="H80" i="5"/>
  <c r="K80" i="5" s="1"/>
  <c r="Q80" i="5" s="1"/>
  <c r="R79" i="5"/>
  <c r="J72" i="4"/>
  <c r="P72" i="4" s="1"/>
  <c r="Q72" i="4" s="1"/>
  <c r="E74" i="4"/>
  <c r="H74" i="4" s="1"/>
  <c r="R71" i="4"/>
  <c r="K73" i="4"/>
  <c r="J73" i="4"/>
  <c r="L80" i="5" l="1"/>
  <c r="H81" i="5"/>
  <c r="K81" i="5" s="1"/>
  <c r="Q81" i="5" s="1"/>
  <c r="F82" i="5"/>
  <c r="E83" i="5" s="1"/>
  <c r="I83" i="5" s="1"/>
  <c r="R80" i="5"/>
  <c r="S79" i="5"/>
  <c r="P73" i="4"/>
  <c r="Q73" i="4" s="1"/>
  <c r="F74" i="4"/>
  <c r="G74" i="4" s="1"/>
  <c r="R72" i="4"/>
  <c r="H82" i="5" l="1"/>
  <c r="K82" i="5" s="1"/>
  <c r="Q82" i="5" s="1"/>
  <c r="L81" i="5"/>
  <c r="F83" i="5"/>
  <c r="H83" i="5" s="1"/>
  <c r="S80" i="5"/>
  <c r="R81" i="5"/>
  <c r="E75" i="4"/>
  <c r="H75" i="4" s="1"/>
  <c r="R73" i="4"/>
  <c r="K74" i="4"/>
  <c r="J74" i="4"/>
  <c r="P74" i="4" s="1"/>
  <c r="Q74" i="4" s="1"/>
  <c r="L82" i="5" l="1"/>
  <c r="L83" i="5" s="1"/>
  <c r="E84" i="5"/>
  <c r="I84" i="5" s="1"/>
  <c r="S81" i="5"/>
  <c r="R82" i="5"/>
  <c r="K83" i="5"/>
  <c r="Q83" i="5" s="1"/>
  <c r="F75" i="4"/>
  <c r="E76" i="4" s="1"/>
  <c r="H76" i="4" s="1"/>
  <c r="R74" i="4"/>
  <c r="F84" i="5" l="1"/>
  <c r="E85" i="5" s="1"/>
  <c r="I85" i="5" s="1"/>
  <c r="S82" i="5"/>
  <c r="R83" i="5"/>
  <c r="F76" i="4"/>
  <c r="E77" i="4" s="1"/>
  <c r="H77" i="4" s="1"/>
  <c r="G75" i="4"/>
  <c r="K75" i="4" s="1"/>
  <c r="H84" i="5" l="1"/>
  <c r="L84" i="5" s="1"/>
  <c r="F85" i="5"/>
  <c r="S83" i="5"/>
  <c r="J75" i="4"/>
  <c r="P75" i="4" s="1"/>
  <c r="Q75" i="4" s="1"/>
  <c r="G76" i="4"/>
  <c r="J76" i="4" s="1"/>
  <c r="F77" i="4"/>
  <c r="G77" i="4" s="1"/>
  <c r="K84" i="5" l="1"/>
  <c r="Q84" i="5" s="1"/>
  <c r="R84" i="5" s="1"/>
  <c r="S84" i="5" s="1"/>
  <c r="H85" i="5"/>
  <c r="L85" i="5" s="1"/>
  <c r="E86" i="5"/>
  <c r="I86" i="5" s="1"/>
  <c r="E78" i="4"/>
  <c r="H78" i="4" s="1"/>
  <c r="P76" i="4"/>
  <c r="Q76" i="4" s="1"/>
  <c r="K76" i="4"/>
  <c r="K77" i="4" s="1"/>
  <c r="R75" i="4"/>
  <c r="J77" i="4"/>
  <c r="F86" i="5" l="1"/>
  <c r="E87" i="5" s="1"/>
  <c r="I87" i="5" s="1"/>
  <c r="K85" i="5"/>
  <c r="Q85" i="5" s="1"/>
  <c r="R85" i="5" s="1"/>
  <c r="F78" i="4"/>
  <c r="E79" i="4" s="1"/>
  <c r="H79" i="4" s="1"/>
  <c r="P77" i="4"/>
  <c r="Q77" i="4" s="1"/>
  <c r="R76" i="4"/>
  <c r="H86" i="5" l="1"/>
  <c r="L86" i="5" s="1"/>
  <c r="F87" i="5"/>
  <c r="E88" i="5" s="1"/>
  <c r="I88" i="5" s="1"/>
  <c r="S85" i="5"/>
  <c r="F79" i="4"/>
  <c r="G79" i="4" s="1"/>
  <c r="G78" i="4"/>
  <c r="J78" i="4" s="1"/>
  <c r="P78" i="4" s="1"/>
  <c r="Q78" i="4" s="1"/>
  <c r="R77" i="4"/>
  <c r="H87" i="5" l="1"/>
  <c r="K87" i="5" s="1"/>
  <c r="K86" i="5"/>
  <c r="Q86" i="5" s="1"/>
  <c r="R86" i="5" s="1"/>
  <c r="S86" i="5" s="1"/>
  <c r="F88" i="5"/>
  <c r="E89" i="5" s="1"/>
  <c r="I89" i="5" s="1"/>
  <c r="E80" i="4"/>
  <c r="H80" i="4" s="1"/>
  <c r="K78" i="4"/>
  <c r="K79" i="4" s="1"/>
  <c r="R78" i="4"/>
  <c r="J79" i="4"/>
  <c r="P79" i="4" s="1"/>
  <c r="F89" i="5" l="1"/>
  <c r="E90" i="5" s="1"/>
  <c r="I90" i="5" s="1"/>
  <c r="Q87" i="5"/>
  <c r="R87" i="5" s="1"/>
  <c r="S87" i="5" s="1"/>
  <c r="L87" i="5"/>
  <c r="H88" i="5"/>
  <c r="K88" i="5" s="1"/>
  <c r="F80" i="4"/>
  <c r="E81" i="4" s="1"/>
  <c r="H81" i="4" s="1"/>
  <c r="Q79" i="4"/>
  <c r="Q88" i="5" l="1"/>
  <c r="R88" i="5" s="1"/>
  <c r="S88" i="5" s="1"/>
  <c r="H89" i="5"/>
  <c r="K89" i="5" s="1"/>
  <c r="L88" i="5"/>
  <c r="F90" i="5"/>
  <c r="G80" i="4"/>
  <c r="J80" i="4" s="1"/>
  <c r="P80" i="4" s="1"/>
  <c r="Q80" i="4" s="1"/>
  <c r="R79" i="4"/>
  <c r="F81" i="4"/>
  <c r="Q89" i="5" l="1"/>
  <c r="R89" i="5" s="1"/>
  <c r="L89" i="5"/>
  <c r="E91" i="5"/>
  <c r="I91" i="5" s="1"/>
  <c r="H90" i="5"/>
  <c r="K80" i="4"/>
  <c r="R80" i="4"/>
  <c r="E82" i="4"/>
  <c r="H82" i="4" s="1"/>
  <c r="G81" i="4"/>
  <c r="S89" i="5" l="1"/>
  <c r="F91" i="5"/>
  <c r="L90" i="5"/>
  <c r="K90" i="5"/>
  <c r="Q90" i="5" s="1"/>
  <c r="R90" i="5" s="1"/>
  <c r="K81" i="4"/>
  <c r="J81" i="4"/>
  <c r="P81" i="4" s="1"/>
  <c r="F82" i="4"/>
  <c r="S90" i="5" l="1"/>
  <c r="E92" i="5"/>
  <c r="I92" i="5" s="1"/>
  <c r="H91" i="5"/>
  <c r="Q81" i="4"/>
  <c r="E83" i="4"/>
  <c r="H83" i="4" s="1"/>
  <c r="G82" i="4"/>
  <c r="L91" i="5" l="1"/>
  <c r="K91" i="5"/>
  <c r="Q91" i="5" s="1"/>
  <c r="F92" i="5"/>
  <c r="F83" i="4"/>
  <c r="G83" i="4" s="1"/>
  <c r="R81" i="4"/>
  <c r="J82" i="4"/>
  <c r="P82" i="4" s="1"/>
  <c r="Q82" i="4" s="1"/>
  <c r="K82" i="4"/>
  <c r="R91" i="5" l="1"/>
  <c r="H92" i="5"/>
  <c r="E93" i="5"/>
  <c r="I93" i="5" s="1"/>
  <c r="E84" i="4"/>
  <c r="H84" i="4" s="1"/>
  <c r="R82" i="4"/>
  <c r="J83" i="4"/>
  <c r="P83" i="4" s="1"/>
  <c r="K83" i="4"/>
  <c r="S91" i="5" l="1"/>
  <c r="L92" i="5"/>
  <c r="K92" i="5"/>
  <c r="Q92" i="5" s="1"/>
  <c r="R92" i="5" s="1"/>
  <c r="F93" i="5"/>
  <c r="F84" i="4"/>
  <c r="E85" i="4" s="1"/>
  <c r="H85" i="4" s="1"/>
  <c r="Q83" i="4"/>
  <c r="S92" i="5" l="1"/>
  <c r="H93" i="5"/>
  <c r="E94" i="5"/>
  <c r="I94" i="5" s="1"/>
  <c r="G84" i="4"/>
  <c r="J84" i="4" s="1"/>
  <c r="P84" i="4" s="1"/>
  <c r="F85" i="4"/>
  <c r="G85" i="4" s="1"/>
  <c r="R83" i="4"/>
  <c r="L93" i="5" l="1"/>
  <c r="K93" i="5"/>
  <c r="Q93" i="5" s="1"/>
  <c r="F94" i="5"/>
  <c r="K84" i="4"/>
  <c r="K85" i="4" s="1"/>
  <c r="E86" i="4"/>
  <c r="H86" i="4" s="1"/>
  <c r="J85" i="4"/>
  <c r="P85" i="4" s="1"/>
  <c r="Q84" i="4"/>
  <c r="R93" i="5" l="1"/>
  <c r="H94" i="5"/>
  <c r="E95" i="5"/>
  <c r="I95" i="5" s="1"/>
  <c r="F86" i="4"/>
  <c r="E87" i="4" s="1"/>
  <c r="H87" i="4" s="1"/>
  <c r="Q85" i="4"/>
  <c r="R84" i="4"/>
  <c r="F95" i="5" l="1"/>
  <c r="E96" i="5" s="1"/>
  <c r="I96" i="5" s="1"/>
  <c r="S93" i="5"/>
  <c r="K94" i="5"/>
  <c r="Q94" i="5" s="1"/>
  <c r="R94" i="5" s="1"/>
  <c r="L94" i="5"/>
  <c r="F87" i="4"/>
  <c r="G86" i="4"/>
  <c r="K86" i="4" s="1"/>
  <c r="R85" i="4"/>
  <c r="H95" i="5" l="1"/>
  <c r="K95" i="5" s="1"/>
  <c r="Q95" i="5" s="1"/>
  <c r="F96" i="5"/>
  <c r="E97" i="5" s="1"/>
  <c r="I97" i="5" s="1"/>
  <c r="S94" i="5"/>
  <c r="J86" i="4"/>
  <c r="P86" i="4" s="1"/>
  <c r="Q86" i="4" s="1"/>
  <c r="R86" i="4" s="1"/>
  <c r="E88" i="4"/>
  <c r="H88" i="4" s="1"/>
  <c r="G87" i="4"/>
  <c r="J87" i="4" s="1"/>
  <c r="F97" i="5" l="1"/>
  <c r="E98" i="5" s="1"/>
  <c r="I98" i="5" s="1"/>
  <c r="L95" i="5"/>
  <c r="H96" i="5"/>
  <c r="K96" i="5" s="1"/>
  <c r="Q96" i="5" s="1"/>
  <c r="R95" i="5"/>
  <c r="P87" i="4"/>
  <c r="Q87" i="4" s="1"/>
  <c r="K87" i="4"/>
  <c r="F88" i="4"/>
  <c r="L96" i="5" l="1"/>
  <c r="F98" i="5"/>
  <c r="H98" i="5" s="1"/>
  <c r="H97" i="5"/>
  <c r="K97" i="5" s="1"/>
  <c r="Q97" i="5" s="1"/>
  <c r="R96" i="5"/>
  <c r="S95" i="5"/>
  <c r="G88" i="4"/>
  <c r="E89" i="4"/>
  <c r="H89" i="4" s="1"/>
  <c r="R87" i="4"/>
  <c r="L97" i="5" l="1"/>
  <c r="L98" i="5" s="1"/>
  <c r="E99" i="5"/>
  <c r="I99" i="5" s="1"/>
  <c r="K98" i="5"/>
  <c r="Q98" i="5" s="1"/>
  <c r="S96" i="5"/>
  <c r="R97" i="5"/>
  <c r="J88" i="4"/>
  <c r="P88" i="4" s="1"/>
  <c r="Q88" i="4" s="1"/>
  <c r="R88" i="4" s="1"/>
  <c r="K88" i="4"/>
  <c r="F89" i="4"/>
  <c r="F99" i="5" l="1"/>
  <c r="H99" i="5" s="1"/>
  <c r="S97" i="5"/>
  <c r="R98" i="5"/>
  <c r="G89" i="4"/>
  <c r="E90" i="4"/>
  <c r="H90" i="4" s="1"/>
  <c r="E100" i="5" l="1"/>
  <c r="I100" i="5" s="1"/>
  <c r="S98" i="5"/>
  <c r="L99" i="5"/>
  <c r="K99" i="5"/>
  <c r="Q99" i="5" s="1"/>
  <c r="R99" i="5" s="1"/>
  <c r="J89" i="4"/>
  <c r="P89" i="4" s="1"/>
  <c r="Q89" i="4" s="1"/>
  <c r="K89" i="4"/>
  <c r="F90" i="4"/>
  <c r="F100" i="5" l="1"/>
  <c r="E101" i="5" s="1"/>
  <c r="I101" i="5" s="1"/>
  <c r="S99" i="5"/>
  <c r="R89" i="4"/>
  <c r="G90" i="4"/>
  <c r="E91" i="4"/>
  <c r="H91" i="4" s="1"/>
  <c r="H100" i="5" l="1"/>
  <c r="K100" i="5" s="1"/>
  <c r="Q100" i="5" s="1"/>
  <c r="F101" i="5"/>
  <c r="E102" i="5" s="1"/>
  <c r="I102" i="5" s="1"/>
  <c r="K90" i="4"/>
  <c r="J90" i="4"/>
  <c r="P90" i="4" s="1"/>
  <c r="Q90" i="4" s="1"/>
  <c r="F91" i="4"/>
  <c r="L100" i="5" l="1"/>
  <c r="H101" i="5"/>
  <c r="K101" i="5" s="1"/>
  <c r="Q101" i="5" s="1"/>
  <c r="F102" i="5"/>
  <c r="R100" i="5"/>
  <c r="R90" i="4"/>
  <c r="G91" i="4"/>
  <c r="E92" i="4"/>
  <c r="H92" i="4" s="1"/>
  <c r="L101" i="5" l="1"/>
  <c r="H102" i="5"/>
  <c r="E103" i="5"/>
  <c r="I103" i="5" s="1"/>
  <c r="S100" i="5"/>
  <c r="R101" i="5"/>
  <c r="K91" i="4"/>
  <c r="J91" i="4"/>
  <c r="P91" i="4" s="1"/>
  <c r="Q91" i="4" s="1"/>
  <c r="F92" i="4"/>
  <c r="F103" i="5" l="1"/>
  <c r="E104" i="5" s="1"/>
  <c r="I104" i="5" s="1"/>
  <c r="K102" i="5"/>
  <c r="Q102" i="5" s="1"/>
  <c r="L102" i="5"/>
  <c r="S101" i="5"/>
  <c r="R91" i="4"/>
  <c r="G92" i="4"/>
  <c r="E93" i="4"/>
  <c r="H93" i="4" s="1"/>
  <c r="H103" i="5" l="1"/>
  <c r="K103" i="5" s="1"/>
  <c r="Q103" i="5" s="1"/>
  <c r="F93" i="4"/>
  <c r="E94" i="4" s="1"/>
  <c r="H94" i="4" s="1"/>
  <c r="F104" i="5"/>
  <c r="R102" i="5"/>
  <c r="J92" i="4"/>
  <c r="P92" i="4" s="1"/>
  <c r="Q92" i="4" s="1"/>
  <c r="K92" i="4"/>
  <c r="G93" i="4" l="1"/>
  <c r="K93" i="4" s="1"/>
  <c r="L103" i="5"/>
  <c r="S102" i="5"/>
  <c r="R103" i="5"/>
  <c r="H104" i="5"/>
  <c r="E105" i="5"/>
  <c r="I105" i="5" s="1"/>
  <c r="R92" i="4"/>
  <c r="F94" i="4"/>
  <c r="J93" i="4" l="1"/>
  <c r="P93" i="4" s="1"/>
  <c r="Q93" i="4" s="1"/>
  <c r="R93" i="4" s="1"/>
  <c r="F105" i="5"/>
  <c r="E106" i="5" s="1"/>
  <c r="I106" i="5" s="1"/>
  <c r="L104" i="5"/>
  <c r="K104" i="5"/>
  <c r="Q104" i="5" s="1"/>
  <c r="S103" i="5"/>
  <c r="G94" i="4"/>
  <c r="E95" i="4"/>
  <c r="H95" i="4" s="1"/>
  <c r="H105" i="5" l="1"/>
  <c r="K105" i="5" s="1"/>
  <c r="Q105" i="5" s="1"/>
  <c r="F106" i="5"/>
  <c r="R104" i="5"/>
  <c r="J94" i="4"/>
  <c r="P94" i="4" s="1"/>
  <c r="Q94" i="4" s="1"/>
  <c r="K94" i="4"/>
  <c r="F95" i="4"/>
  <c r="L105" i="5" l="1"/>
  <c r="E107" i="5"/>
  <c r="I107" i="5" s="1"/>
  <c r="H106" i="5"/>
  <c r="S104" i="5"/>
  <c r="R105" i="5"/>
  <c r="R94" i="4"/>
  <c r="G95" i="4"/>
  <c r="E96" i="4"/>
  <c r="H96" i="4" s="1"/>
  <c r="L106" i="5" l="1"/>
  <c r="K106" i="5"/>
  <c r="Q106" i="5" s="1"/>
  <c r="S105" i="5"/>
  <c r="F107" i="5"/>
  <c r="K95" i="4"/>
  <c r="J95" i="4"/>
  <c r="P95" i="4" s="1"/>
  <c r="Q95" i="4" s="1"/>
  <c r="R95" i="4" s="1"/>
  <c r="F96" i="4"/>
  <c r="E108" i="5" l="1"/>
  <c r="I108" i="5" s="1"/>
  <c r="H107" i="5"/>
  <c r="R106" i="5"/>
  <c r="E97" i="4"/>
  <c r="H97" i="4" s="1"/>
  <c r="G96" i="4"/>
  <c r="F108" i="5" l="1"/>
  <c r="L107" i="5"/>
  <c r="K107" i="5"/>
  <c r="Q107" i="5" s="1"/>
  <c r="R107" i="5" s="1"/>
  <c r="S106" i="5"/>
  <c r="F97" i="4"/>
  <c r="K96" i="4"/>
  <c r="J96" i="4"/>
  <c r="P96" i="4" s="1"/>
  <c r="Q96" i="4" s="1"/>
  <c r="S107" i="5" l="1"/>
  <c r="H108" i="5"/>
  <c r="E109" i="5"/>
  <c r="I109" i="5" s="1"/>
  <c r="G97" i="4"/>
  <c r="E98" i="4"/>
  <c r="H98" i="4" s="1"/>
  <c r="R96" i="4"/>
  <c r="F109" i="5" l="1"/>
  <c r="H109" i="5" s="1"/>
  <c r="L108" i="5"/>
  <c r="K108" i="5"/>
  <c r="Q108" i="5" s="1"/>
  <c r="K97" i="4"/>
  <c r="J97" i="4"/>
  <c r="P97" i="4" s="1"/>
  <c r="Q97" i="4" s="1"/>
  <c r="F98" i="4"/>
  <c r="E110" i="5" l="1"/>
  <c r="I110" i="5" s="1"/>
  <c r="L109" i="5"/>
  <c r="K109" i="5"/>
  <c r="Q109" i="5" s="1"/>
  <c r="R108" i="5"/>
  <c r="R97" i="4"/>
  <c r="G98" i="4"/>
  <c r="E99" i="4"/>
  <c r="H99" i="4" s="1"/>
  <c r="F110" i="5" l="1"/>
  <c r="E111" i="5" s="1"/>
  <c r="I111" i="5" s="1"/>
  <c r="S108" i="5"/>
  <c r="R109" i="5"/>
  <c r="J98" i="4"/>
  <c r="P98" i="4" s="1"/>
  <c r="Q98" i="4" s="1"/>
  <c r="K98" i="4"/>
  <c r="F99" i="4"/>
  <c r="H110" i="5" l="1"/>
  <c r="L110" i="5" s="1"/>
  <c r="S109" i="5"/>
  <c r="F111" i="5"/>
  <c r="R98" i="4"/>
  <c r="G99" i="4"/>
  <c r="E100" i="4"/>
  <c r="H100" i="4" s="1"/>
  <c r="K110" i="5" l="1"/>
  <c r="Q110" i="5" s="1"/>
  <c r="R110" i="5" s="1"/>
  <c r="H111" i="5"/>
  <c r="E112" i="5"/>
  <c r="I112" i="5" s="1"/>
  <c r="K99" i="4"/>
  <c r="J99" i="4"/>
  <c r="P99" i="4" s="1"/>
  <c r="Q99" i="4" s="1"/>
  <c r="F100" i="4"/>
  <c r="S110" i="5" l="1"/>
  <c r="F112" i="5"/>
  <c r="L111" i="5"/>
  <c r="K111" i="5"/>
  <c r="Q111" i="5" s="1"/>
  <c r="R111" i="5" s="1"/>
  <c r="R99" i="4"/>
  <c r="G100" i="4"/>
  <c r="E101" i="4"/>
  <c r="H101" i="4" s="1"/>
  <c r="S111" i="5" l="1"/>
  <c r="H112" i="5"/>
  <c r="E113" i="5"/>
  <c r="I113" i="5" s="1"/>
  <c r="F101" i="4"/>
  <c r="E102" i="4" s="1"/>
  <c r="H102" i="4" s="1"/>
  <c r="J100" i="4"/>
  <c r="P100" i="4" s="1"/>
  <c r="K100" i="4"/>
  <c r="F113" i="5" l="1"/>
  <c r="E114" i="5" s="1"/>
  <c r="I114" i="5" s="1"/>
  <c r="G101" i="4"/>
  <c r="J101" i="4" s="1"/>
  <c r="P101" i="4" s="1"/>
  <c r="L112" i="5"/>
  <c r="K112" i="5"/>
  <c r="Q112" i="5" s="1"/>
  <c r="Q100" i="4"/>
  <c r="F102" i="4"/>
  <c r="H113" i="5" l="1"/>
  <c r="L113" i="5" s="1"/>
  <c r="F114" i="5"/>
  <c r="H114" i="5" s="1"/>
  <c r="K101" i="4"/>
  <c r="R112" i="5"/>
  <c r="R100" i="4"/>
  <c r="Q101" i="4"/>
  <c r="E103" i="4"/>
  <c r="H103" i="4" s="1"/>
  <c r="G102" i="4"/>
  <c r="K113" i="5" l="1"/>
  <c r="Q113" i="5" s="1"/>
  <c r="R113" i="5" s="1"/>
  <c r="E115" i="5"/>
  <c r="I115" i="5" s="1"/>
  <c r="L114" i="5"/>
  <c r="K114" i="5"/>
  <c r="S112" i="5"/>
  <c r="R101" i="4"/>
  <c r="J102" i="4"/>
  <c r="P102" i="4" s="1"/>
  <c r="Q102" i="4" s="1"/>
  <c r="K102" i="4"/>
  <c r="F103" i="4"/>
  <c r="F115" i="5" l="1"/>
  <c r="H115" i="5" s="1"/>
  <c r="L115" i="5" s="1"/>
  <c r="Q114" i="5"/>
  <c r="R114" i="5" s="1"/>
  <c r="S113" i="5"/>
  <c r="R102" i="4"/>
  <c r="G103" i="4"/>
  <c r="E104" i="4"/>
  <c r="H104" i="4" s="1"/>
  <c r="K115" i="5" l="1"/>
  <c r="Q115" i="5" s="1"/>
  <c r="R115" i="5" s="1"/>
  <c r="E116" i="5"/>
  <c r="I116" i="5" s="1"/>
  <c r="S114" i="5"/>
  <c r="F104" i="4"/>
  <c r="G104" i="4" s="1"/>
  <c r="K103" i="4"/>
  <c r="J103" i="4"/>
  <c r="P103" i="4" s="1"/>
  <c r="F116" i="5" l="1"/>
  <c r="H116" i="5" s="1"/>
  <c r="L116" i="5" s="1"/>
  <c r="S115" i="5"/>
  <c r="E105" i="4"/>
  <c r="H105" i="4" s="1"/>
  <c r="Q103" i="4"/>
  <c r="J104" i="4"/>
  <c r="P104" i="4" s="1"/>
  <c r="K104" i="4"/>
  <c r="K116" i="5" l="1"/>
  <c r="Q116" i="5" s="1"/>
  <c r="R116" i="5" s="1"/>
  <c r="E117" i="5"/>
  <c r="I117" i="5" s="1"/>
  <c r="F105" i="4"/>
  <c r="G105" i="4" s="1"/>
  <c r="Q104" i="4"/>
  <c r="R103" i="4"/>
  <c r="F117" i="5" l="1"/>
  <c r="E118" i="5" s="1"/>
  <c r="I118" i="5" s="1"/>
  <c r="S116" i="5"/>
  <c r="E106" i="4"/>
  <c r="H106" i="4" s="1"/>
  <c r="R104" i="4"/>
  <c r="K105" i="4"/>
  <c r="J105" i="4"/>
  <c r="P105" i="4" s="1"/>
  <c r="Q105" i="4" s="1"/>
  <c r="H117" i="5" l="1"/>
  <c r="K117" i="5" s="1"/>
  <c r="Q117" i="5" s="1"/>
  <c r="R117" i="5" s="1"/>
  <c r="S117" i="5" s="1"/>
  <c r="F118" i="5"/>
  <c r="E119" i="5" s="1"/>
  <c r="I119" i="5" s="1"/>
  <c r="F106" i="4"/>
  <c r="E107" i="4" s="1"/>
  <c r="H107" i="4" s="1"/>
  <c r="R105" i="4"/>
  <c r="L117" i="5" l="1"/>
  <c r="F119" i="5"/>
  <c r="E120" i="5" s="1"/>
  <c r="I120" i="5" s="1"/>
  <c r="H118" i="5"/>
  <c r="K118" i="5" s="1"/>
  <c r="Q118" i="5" s="1"/>
  <c r="R118" i="5" s="1"/>
  <c r="S118" i="5" s="1"/>
  <c r="G106" i="4"/>
  <c r="K106" i="4" s="1"/>
  <c r="F107" i="4"/>
  <c r="H119" i="5" l="1"/>
  <c r="L118" i="5"/>
  <c r="F120" i="5"/>
  <c r="J106" i="4"/>
  <c r="P106" i="4" s="1"/>
  <c r="Q106" i="4" s="1"/>
  <c r="R106" i="4" s="1"/>
  <c r="E108" i="4"/>
  <c r="H108" i="4" s="1"/>
  <c r="G107" i="4"/>
  <c r="L119" i="5" l="1"/>
  <c r="K119" i="5"/>
  <c r="Q119" i="5" s="1"/>
  <c r="R119" i="5" s="1"/>
  <c r="E121" i="5"/>
  <c r="I121" i="5" s="1"/>
  <c r="H120" i="5"/>
  <c r="K107" i="4"/>
  <c r="J107" i="4"/>
  <c r="P107" i="4" s="1"/>
  <c r="Q107" i="4" s="1"/>
  <c r="F108" i="4"/>
  <c r="S119" i="5" l="1"/>
  <c r="L120" i="5"/>
  <c r="K120" i="5"/>
  <c r="Q120" i="5" s="1"/>
  <c r="R120" i="5" s="1"/>
  <c r="F121" i="5"/>
  <c r="R107" i="4"/>
  <c r="G108" i="4"/>
  <c r="E109" i="4"/>
  <c r="H109" i="4" s="1"/>
  <c r="S120" i="5" l="1"/>
  <c r="E122" i="5"/>
  <c r="I122" i="5" s="1"/>
  <c r="H121" i="5"/>
  <c r="J108" i="4"/>
  <c r="P108" i="4" s="1"/>
  <c r="Q108" i="4" s="1"/>
  <c r="K108" i="4"/>
  <c r="F109" i="4"/>
  <c r="K121" i="5" l="1"/>
  <c r="Q121" i="5" s="1"/>
  <c r="L121" i="5"/>
  <c r="F122" i="5"/>
  <c r="R108" i="4"/>
  <c r="G109" i="4"/>
  <c r="E110" i="4"/>
  <c r="H110" i="4" s="1"/>
  <c r="R121" i="5" l="1"/>
  <c r="H122" i="5"/>
  <c r="E123" i="5"/>
  <c r="I123" i="5" s="1"/>
  <c r="K109" i="4"/>
  <c r="J109" i="4"/>
  <c r="P109" i="4" s="1"/>
  <c r="Q109" i="4" s="1"/>
  <c r="F110" i="4"/>
  <c r="K122" i="5" l="1"/>
  <c r="Q122" i="5" s="1"/>
  <c r="L122" i="5"/>
  <c r="S121" i="5"/>
  <c r="F123" i="5"/>
  <c r="R109" i="4"/>
  <c r="G110" i="4"/>
  <c r="E111" i="4"/>
  <c r="H111" i="4" s="1"/>
  <c r="R122" i="5" l="1"/>
  <c r="H123" i="5"/>
  <c r="E124" i="5"/>
  <c r="I124" i="5" s="1"/>
  <c r="J110" i="4"/>
  <c r="P110" i="4" s="1"/>
  <c r="Q110" i="4" s="1"/>
  <c r="K110" i="4"/>
  <c r="F111" i="4"/>
  <c r="S122" i="5" l="1"/>
  <c r="K123" i="5"/>
  <c r="Q123" i="5" s="1"/>
  <c r="R123" i="5" s="1"/>
  <c r="S123" i="5" s="1"/>
  <c r="L123" i="5"/>
  <c r="F124" i="5"/>
  <c r="R110" i="4"/>
  <c r="G111" i="4"/>
  <c r="E112" i="4"/>
  <c r="H112" i="4" s="1"/>
  <c r="E125" i="5" l="1"/>
  <c r="I125" i="5" s="1"/>
  <c r="H124" i="5"/>
  <c r="K111" i="4"/>
  <c r="J111" i="4"/>
  <c r="P111" i="4" s="1"/>
  <c r="Q111" i="4" s="1"/>
  <c r="F112" i="4"/>
  <c r="F125" i="5" l="1"/>
  <c r="L124" i="5"/>
  <c r="K124" i="5"/>
  <c r="Q124" i="5" s="1"/>
  <c r="R124" i="5" s="1"/>
  <c r="R111" i="4"/>
  <c r="G112" i="4"/>
  <c r="E113" i="4"/>
  <c r="H113" i="4" s="1"/>
  <c r="E126" i="5" l="1"/>
  <c r="I126" i="5" s="1"/>
  <c r="H125" i="5"/>
  <c r="S124" i="5"/>
  <c r="J112" i="4"/>
  <c r="P112" i="4" s="1"/>
  <c r="Q112" i="4" s="1"/>
  <c r="K112" i="4"/>
  <c r="F113" i="4"/>
  <c r="K125" i="5" l="1"/>
  <c r="Q125" i="5" s="1"/>
  <c r="R125" i="5" s="1"/>
  <c r="L125" i="5"/>
  <c r="F126" i="5"/>
  <c r="R112" i="4"/>
  <c r="G113" i="4"/>
  <c r="E114" i="4"/>
  <c r="H114" i="4" s="1"/>
  <c r="S125" i="5" l="1"/>
  <c r="E127" i="5"/>
  <c r="I127" i="5" s="1"/>
  <c r="H126" i="5"/>
  <c r="K113" i="4"/>
  <c r="J113" i="4"/>
  <c r="P113" i="4" s="1"/>
  <c r="F114" i="4"/>
  <c r="K126" i="5" l="1"/>
  <c r="Q126" i="5" s="1"/>
  <c r="R126" i="5" s="1"/>
  <c r="L126" i="5"/>
  <c r="F127" i="5"/>
  <c r="Q113" i="4"/>
  <c r="G114" i="4"/>
  <c r="E115" i="4"/>
  <c r="H115" i="4" s="1"/>
  <c r="S126" i="5" l="1"/>
  <c r="H127" i="5"/>
  <c r="E128" i="5"/>
  <c r="I128" i="5" s="1"/>
  <c r="R113" i="4"/>
  <c r="K114" i="4"/>
  <c r="J114" i="4"/>
  <c r="P114" i="4" s="1"/>
  <c r="Q114" i="4" s="1"/>
  <c r="F115" i="4"/>
  <c r="K127" i="5" l="1"/>
  <c r="Q127" i="5" s="1"/>
  <c r="R127" i="5" s="1"/>
  <c r="L127" i="5"/>
  <c r="F128" i="5"/>
  <c r="R114" i="4"/>
  <c r="G115" i="4"/>
  <c r="E116" i="4"/>
  <c r="H116" i="4" s="1"/>
  <c r="S127" i="5" l="1"/>
  <c r="E129" i="5"/>
  <c r="I129" i="5" s="1"/>
  <c r="H128" i="5"/>
  <c r="K115" i="4"/>
  <c r="J115" i="4"/>
  <c r="P115" i="4" s="1"/>
  <c r="F116" i="4"/>
  <c r="Q2" i="4"/>
  <c r="Q115" i="4" l="1"/>
  <c r="R115" i="4" s="1"/>
  <c r="K128" i="5"/>
  <c r="Q128" i="5" s="1"/>
  <c r="R128" i="5" s="1"/>
  <c r="S128" i="5" s="1"/>
  <c r="L128" i="5"/>
  <c r="F129" i="5"/>
  <c r="E117" i="4"/>
  <c r="H117" i="4" s="1"/>
  <c r="G116" i="4"/>
  <c r="R2" i="4"/>
  <c r="S2" i="4" l="1"/>
  <c r="E130" i="5"/>
  <c r="I130" i="5" s="1"/>
  <c r="H129" i="5"/>
  <c r="J116" i="4"/>
  <c r="P116" i="4" s="1"/>
  <c r="Q116" i="4" s="1"/>
  <c r="K116" i="4"/>
  <c r="F117" i="4"/>
  <c r="F130" i="5" l="1"/>
  <c r="K129" i="5"/>
  <c r="Q129" i="5" s="1"/>
  <c r="R129" i="5" s="1"/>
  <c r="L129" i="5"/>
  <c r="R116" i="4"/>
  <c r="G117" i="4"/>
  <c r="E118" i="4"/>
  <c r="H118" i="4" s="1"/>
  <c r="H130" i="5" l="1"/>
  <c r="E131" i="5"/>
  <c r="I131" i="5" s="1"/>
  <c r="S129" i="5"/>
  <c r="J117" i="4"/>
  <c r="P117" i="4" s="1"/>
  <c r="Q117" i="4" s="1"/>
  <c r="K117" i="4"/>
  <c r="F118" i="4"/>
  <c r="K130" i="5" l="1"/>
  <c r="Q130" i="5" s="1"/>
  <c r="R130" i="5" s="1"/>
  <c r="L130" i="5"/>
  <c r="F131" i="5"/>
  <c r="R117" i="4"/>
  <c r="E119" i="4"/>
  <c r="H119" i="4" s="1"/>
  <c r="G118" i="4"/>
  <c r="S130" i="5" l="1"/>
  <c r="H131" i="5"/>
  <c r="E132" i="5"/>
  <c r="I132" i="5" s="1"/>
  <c r="J118" i="4"/>
  <c r="P118" i="4" s="1"/>
  <c r="Q118" i="4" s="1"/>
  <c r="K118" i="4"/>
  <c r="F119" i="4"/>
  <c r="K131" i="5" l="1"/>
  <c r="Q131" i="5" s="1"/>
  <c r="R131" i="5" s="1"/>
  <c r="L131" i="5"/>
  <c r="F132" i="5"/>
  <c r="R118" i="4"/>
  <c r="E120" i="4"/>
  <c r="H120" i="4" s="1"/>
  <c r="G119" i="4"/>
  <c r="S131" i="5" l="1"/>
  <c r="E133" i="5"/>
  <c r="I133" i="5" s="1"/>
  <c r="H132" i="5"/>
  <c r="K119" i="4"/>
  <c r="J119" i="4"/>
  <c r="P119" i="4" s="1"/>
  <c r="Q119" i="4" s="1"/>
  <c r="F120" i="4"/>
  <c r="K132" i="5" l="1"/>
  <c r="Q132" i="5" s="1"/>
  <c r="R132" i="5" s="1"/>
  <c r="L132" i="5"/>
  <c r="F133" i="5"/>
  <c r="R119" i="4"/>
  <c r="E121" i="4"/>
  <c r="H121" i="4" s="1"/>
  <c r="G120" i="4"/>
  <c r="S132" i="5" l="1"/>
  <c r="H133" i="5"/>
  <c r="E134" i="5"/>
  <c r="I134" i="5" s="1"/>
  <c r="J120" i="4"/>
  <c r="P120" i="4" s="1"/>
  <c r="Q120" i="4" s="1"/>
  <c r="K120" i="4"/>
  <c r="F121" i="4"/>
  <c r="F134" i="5" l="1"/>
  <c r="H134" i="5" s="1"/>
  <c r="L133" i="5"/>
  <c r="K133" i="5"/>
  <c r="Q133" i="5" s="1"/>
  <c r="R133" i="5" s="1"/>
  <c r="R120" i="4"/>
  <c r="G121" i="4"/>
  <c r="E122" i="4"/>
  <c r="H122" i="4" s="1"/>
  <c r="E135" i="5" l="1"/>
  <c r="I135" i="5" s="1"/>
  <c r="S133" i="5"/>
  <c r="L134" i="5"/>
  <c r="K134" i="5"/>
  <c r="Q134" i="5" s="1"/>
  <c r="R134" i="5" s="1"/>
  <c r="S134" i="5" s="1"/>
  <c r="J121" i="4"/>
  <c r="P121" i="4" s="1"/>
  <c r="Q121" i="4" s="1"/>
  <c r="K121" i="4"/>
  <c r="F122" i="4"/>
  <c r="F135" i="5" l="1"/>
  <c r="H135" i="5" s="1"/>
  <c r="R121" i="4"/>
  <c r="G122" i="4"/>
  <c r="E123" i="4"/>
  <c r="H123" i="4" s="1"/>
  <c r="E136" i="5" l="1"/>
  <c r="I136" i="5" s="1"/>
  <c r="K135" i="5"/>
  <c r="Q135" i="5" s="1"/>
  <c r="R135" i="5" s="1"/>
  <c r="L135" i="5"/>
  <c r="J122" i="4"/>
  <c r="P122" i="4" s="1"/>
  <c r="Q122" i="4" s="1"/>
  <c r="R122" i="4" s="1"/>
  <c r="K122" i="4"/>
  <c r="F123" i="4"/>
  <c r="F136" i="5" l="1"/>
  <c r="E137" i="5" s="1"/>
  <c r="I137" i="5" s="1"/>
  <c r="S135" i="5"/>
  <c r="E124" i="4"/>
  <c r="H124" i="4" s="1"/>
  <c r="G123" i="4"/>
  <c r="H136" i="5" l="1"/>
  <c r="L136" i="5" s="1"/>
  <c r="F137" i="5"/>
  <c r="F124" i="4"/>
  <c r="J123" i="4"/>
  <c r="P123" i="4" s="1"/>
  <c r="Q123" i="4" s="1"/>
  <c r="R123" i="4" s="1"/>
  <c r="K123" i="4"/>
  <c r="K136" i="5" l="1"/>
  <c r="Q136" i="5" s="1"/>
  <c r="R136" i="5" s="1"/>
  <c r="S136" i="5" s="1"/>
  <c r="E138" i="5"/>
  <c r="I138" i="5" s="1"/>
  <c r="H137" i="5"/>
  <c r="E125" i="4"/>
  <c r="H125" i="4" s="1"/>
  <c r="G124" i="4"/>
  <c r="K137" i="5" l="1"/>
  <c r="Q137" i="5" s="1"/>
  <c r="L137" i="5"/>
  <c r="F138" i="5"/>
  <c r="K124" i="4"/>
  <c r="J124" i="4"/>
  <c r="P124" i="4" s="1"/>
  <c r="Q124" i="4" s="1"/>
  <c r="R124" i="4" s="1"/>
  <c r="F125" i="4"/>
  <c r="E139" i="5" l="1"/>
  <c r="I139" i="5" s="1"/>
  <c r="H138" i="5"/>
  <c r="R137" i="5"/>
  <c r="E126" i="4"/>
  <c r="H126" i="4" s="1"/>
  <c r="G125" i="4"/>
  <c r="K138" i="5" l="1"/>
  <c r="Q138" i="5" s="1"/>
  <c r="L138" i="5"/>
  <c r="S137" i="5"/>
  <c r="F139" i="5"/>
  <c r="F126" i="4"/>
  <c r="K125" i="4"/>
  <c r="J125" i="4"/>
  <c r="P125" i="4" s="1"/>
  <c r="Q125" i="4" s="1"/>
  <c r="R125" i="4" s="1"/>
  <c r="H139" i="5" l="1"/>
  <c r="E140" i="5"/>
  <c r="I140" i="5" s="1"/>
  <c r="R138" i="5"/>
  <c r="E127" i="4"/>
  <c r="H127" i="4" s="1"/>
  <c r="G126" i="4"/>
  <c r="L139" i="5" l="1"/>
  <c r="K139" i="5"/>
  <c r="Q139" i="5" s="1"/>
  <c r="R139" i="5" s="1"/>
  <c r="S138" i="5"/>
  <c r="F140" i="5"/>
  <c r="J126" i="4"/>
  <c r="P126" i="4" s="1"/>
  <c r="Q126" i="4" s="1"/>
  <c r="R126" i="4" s="1"/>
  <c r="K126" i="4"/>
  <c r="F127" i="4"/>
  <c r="S139" i="5" l="1"/>
  <c r="E141" i="5"/>
  <c r="I141" i="5" s="1"/>
  <c r="H140" i="5"/>
  <c r="E128" i="4"/>
  <c r="H128" i="4" s="1"/>
  <c r="G127" i="4"/>
  <c r="K140" i="5" l="1"/>
  <c r="Q140" i="5" s="1"/>
  <c r="R140" i="5" s="1"/>
  <c r="L140" i="5"/>
  <c r="F141" i="5"/>
  <c r="K127" i="4"/>
  <c r="J127" i="4"/>
  <c r="P127" i="4" s="1"/>
  <c r="Q127" i="4" s="1"/>
  <c r="R127" i="4" s="1"/>
  <c r="F128" i="4"/>
  <c r="S140" i="5" l="1"/>
  <c r="E142" i="5"/>
  <c r="I142" i="5" s="1"/>
  <c r="H141" i="5"/>
  <c r="G128" i="4"/>
  <c r="E129" i="4"/>
  <c r="H129" i="4" s="1"/>
  <c r="L141" i="5" l="1"/>
  <c r="K141" i="5"/>
  <c r="Q141" i="5" s="1"/>
  <c r="R141" i="5" s="1"/>
  <c r="F142" i="5"/>
  <c r="K128" i="4"/>
  <c r="J128" i="4"/>
  <c r="P128" i="4" s="1"/>
  <c r="Q128" i="4" s="1"/>
  <c r="R128" i="4" s="1"/>
  <c r="F129" i="4"/>
  <c r="S141" i="5" l="1"/>
  <c r="E143" i="5"/>
  <c r="I143" i="5" s="1"/>
  <c r="H142" i="5"/>
  <c r="E130" i="4"/>
  <c r="H130" i="4" s="1"/>
  <c r="G129" i="4"/>
  <c r="K142" i="5" l="1"/>
  <c r="Q142" i="5" s="1"/>
  <c r="R142" i="5" s="1"/>
  <c r="L142" i="5"/>
  <c r="F143" i="5"/>
  <c r="J129" i="4"/>
  <c r="P129" i="4" s="1"/>
  <c r="Q129" i="4" s="1"/>
  <c r="R129" i="4" s="1"/>
  <c r="K129" i="4"/>
  <c r="F130" i="4"/>
  <c r="S142" i="5" l="1"/>
  <c r="H143" i="5"/>
  <c r="E144" i="5"/>
  <c r="I144" i="5" s="1"/>
  <c r="G130" i="4"/>
  <c r="E131" i="4"/>
  <c r="H131" i="4" s="1"/>
  <c r="F144" i="5" l="1"/>
  <c r="E145" i="5" s="1"/>
  <c r="I145" i="5" s="1"/>
  <c r="K143" i="5"/>
  <c r="Q143" i="5" s="1"/>
  <c r="L143" i="5"/>
  <c r="F131" i="4"/>
  <c r="K130" i="4"/>
  <c r="J130" i="4"/>
  <c r="P130" i="4" s="1"/>
  <c r="Q130" i="4" s="1"/>
  <c r="R130" i="4" s="1"/>
  <c r="H144" i="5" l="1"/>
  <c r="K144" i="5" s="1"/>
  <c r="Q144" i="5" s="1"/>
  <c r="R143" i="5"/>
  <c r="F145" i="5"/>
  <c r="E132" i="4"/>
  <c r="H132" i="4" s="1"/>
  <c r="G131" i="4"/>
  <c r="L144" i="5" l="1"/>
  <c r="S143" i="5"/>
  <c r="R144" i="5"/>
  <c r="S144" i="5" s="1"/>
  <c r="E146" i="5"/>
  <c r="I146" i="5" s="1"/>
  <c r="H145" i="5"/>
  <c r="F132" i="4"/>
  <c r="J131" i="4"/>
  <c r="P131" i="4" s="1"/>
  <c r="Q131" i="4" s="1"/>
  <c r="R131" i="4" s="1"/>
  <c r="K131" i="4"/>
  <c r="K145" i="5" l="1"/>
  <c r="Q145" i="5" s="1"/>
  <c r="R145" i="5" s="1"/>
  <c r="L145" i="5"/>
  <c r="F146" i="5"/>
  <c r="E133" i="4"/>
  <c r="H133" i="4" s="1"/>
  <c r="G132" i="4"/>
  <c r="S145" i="5" l="1"/>
  <c r="E147" i="5"/>
  <c r="I147" i="5" s="1"/>
  <c r="H146" i="5"/>
  <c r="K132" i="4"/>
  <c r="J132" i="4"/>
  <c r="P132" i="4" s="1"/>
  <c r="Q132" i="4" s="1"/>
  <c r="R132" i="4" s="1"/>
  <c r="F133" i="4"/>
  <c r="K146" i="5" l="1"/>
  <c r="Q146" i="5" s="1"/>
  <c r="R146" i="5" s="1"/>
  <c r="L146" i="5"/>
  <c r="F147" i="5"/>
  <c r="G133" i="4"/>
  <c r="E134" i="4"/>
  <c r="H134" i="4" s="1"/>
  <c r="S146" i="5" l="1"/>
  <c r="H147" i="5"/>
  <c r="E148" i="5"/>
  <c r="I148" i="5" s="1"/>
  <c r="K133" i="4"/>
  <c r="J133" i="4"/>
  <c r="P133" i="4" s="1"/>
  <c r="Q133" i="4" s="1"/>
  <c r="R133" i="4" s="1"/>
  <c r="F134" i="4"/>
  <c r="L147" i="5" l="1"/>
  <c r="K147" i="5"/>
  <c r="Q147" i="5" s="1"/>
  <c r="R147" i="5" s="1"/>
  <c r="F148" i="5"/>
  <c r="G134" i="4"/>
  <c r="E135" i="4"/>
  <c r="H135" i="4" s="1"/>
  <c r="S147" i="5" l="1"/>
  <c r="E149" i="5"/>
  <c r="I149" i="5" s="1"/>
  <c r="H148" i="5"/>
  <c r="K134" i="4"/>
  <c r="J134" i="4"/>
  <c r="P134" i="4" s="1"/>
  <c r="Q134" i="4" s="1"/>
  <c r="F135" i="4"/>
  <c r="K148" i="5" l="1"/>
  <c r="Q148" i="5" s="1"/>
  <c r="R148" i="5" s="1"/>
  <c r="L148" i="5"/>
  <c r="F149" i="5"/>
  <c r="R134" i="4"/>
  <c r="E136" i="4"/>
  <c r="H136" i="4" s="1"/>
  <c r="G135" i="4"/>
  <c r="S148" i="5" l="1"/>
  <c r="E150" i="5"/>
  <c r="I150" i="5" s="1"/>
  <c r="H149" i="5"/>
  <c r="F136" i="4"/>
  <c r="J135" i="4"/>
  <c r="P135" i="4" s="1"/>
  <c r="Q135" i="4" s="1"/>
  <c r="K135" i="4"/>
  <c r="K149" i="5" l="1"/>
  <c r="Q149" i="5" s="1"/>
  <c r="R149" i="5" s="1"/>
  <c r="L149" i="5"/>
  <c r="F150" i="5"/>
  <c r="G136" i="4"/>
  <c r="E137" i="4"/>
  <c r="H137" i="4" s="1"/>
  <c r="R135" i="4"/>
  <c r="S149" i="5" l="1"/>
  <c r="E151" i="5"/>
  <c r="I151" i="5" s="1"/>
  <c r="H150" i="5"/>
  <c r="K136" i="4"/>
  <c r="J136" i="4"/>
  <c r="P136" i="4" s="1"/>
  <c r="Q136" i="4" s="1"/>
  <c r="R136" i="4" s="1"/>
  <c r="F137" i="4"/>
  <c r="L150" i="5" l="1"/>
  <c r="K150" i="5"/>
  <c r="Q150" i="5" s="1"/>
  <c r="R150" i="5" s="1"/>
  <c r="S150" i="5" s="1"/>
  <c r="F151" i="5"/>
  <c r="E138" i="4"/>
  <c r="H138" i="4" s="1"/>
  <c r="G137" i="4"/>
  <c r="E152" i="5" l="1"/>
  <c r="I152" i="5" s="1"/>
  <c r="H151" i="5"/>
  <c r="J137" i="4"/>
  <c r="P137" i="4" s="1"/>
  <c r="Q137" i="4" s="1"/>
  <c r="R137" i="4" s="1"/>
  <c r="K137" i="4"/>
  <c r="F138" i="4"/>
  <c r="K151" i="5" l="1"/>
  <c r="Q151" i="5" s="1"/>
  <c r="R151" i="5" s="1"/>
  <c r="L151" i="5"/>
  <c r="F152" i="5"/>
  <c r="E139" i="4"/>
  <c r="H139" i="4" s="1"/>
  <c r="G138" i="4"/>
  <c r="S151" i="5" l="1"/>
  <c r="H152" i="5"/>
  <c r="E153" i="5"/>
  <c r="I153" i="5" s="1"/>
  <c r="K138" i="4"/>
  <c r="J138" i="4"/>
  <c r="P138" i="4" s="1"/>
  <c r="Q138" i="4" s="1"/>
  <c r="F139" i="4"/>
  <c r="F153" i="5" l="1"/>
  <c r="E154" i="5" s="1"/>
  <c r="I154" i="5" s="1"/>
  <c r="K152" i="5"/>
  <c r="Q152" i="5" s="1"/>
  <c r="L152" i="5"/>
  <c r="R138" i="4"/>
  <c r="G139" i="4"/>
  <c r="E140" i="4"/>
  <c r="H140" i="4" s="1"/>
  <c r="H153" i="5" l="1"/>
  <c r="K153" i="5" s="1"/>
  <c r="Q153" i="5" s="1"/>
  <c r="R152" i="5"/>
  <c r="F154" i="5"/>
  <c r="J139" i="4"/>
  <c r="P139" i="4" s="1"/>
  <c r="Q139" i="4" s="1"/>
  <c r="K139" i="4"/>
  <c r="F140" i="4"/>
  <c r="L153" i="5" l="1"/>
  <c r="R153" i="5"/>
  <c r="S152" i="5"/>
  <c r="H154" i="5"/>
  <c r="E155" i="5"/>
  <c r="I155" i="5" s="1"/>
  <c r="R139" i="4"/>
  <c r="G140" i="4"/>
  <c r="E141" i="4"/>
  <c r="H141" i="4" s="1"/>
  <c r="S153" i="5" l="1"/>
  <c r="L154" i="5"/>
  <c r="K154" i="5"/>
  <c r="Q154" i="5" s="1"/>
  <c r="R154" i="5" s="1"/>
  <c r="F155" i="5"/>
  <c r="K140" i="4"/>
  <c r="J140" i="4"/>
  <c r="P140" i="4" s="1"/>
  <c r="Q140" i="4" s="1"/>
  <c r="F141" i="4"/>
  <c r="S154" i="5" l="1"/>
  <c r="E156" i="5"/>
  <c r="I156" i="5" s="1"/>
  <c r="H155" i="5"/>
  <c r="R140" i="4"/>
  <c r="G141" i="4"/>
  <c r="E142" i="4"/>
  <c r="H142" i="4" s="1"/>
  <c r="L155" i="5" l="1"/>
  <c r="K155" i="5"/>
  <c r="Q155" i="5" s="1"/>
  <c r="R155" i="5" s="1"/>
  <c r="F156" i="5"/>
  <c r="J141" i="4"/>
  <c r="P141" i="4" s="1"/>
  <c r="Q141" i="4" s="1"/>
  <c r="R141" i="4" s="1"/>
  <c r="K141" i="4"/>
  <c r="F142" i="4"/>
  <c r="S155" i="5" l="1"/>
  <c r="H156" i="5"/>
  <c r="E157" i="5"/>
  <c r="I157" i="5" s="1"/>
  <c r="G142" i="4"/>
  <c r="E143" i="4"/>
  <c r="H143" i="4" s="1"/>
  <c r="L156" i="5" l="1"/>
  <c r="K156" i="5"/>
  <c r="Q156" i="5" s="1"/>
  <c r="R156" i="5" s="1"/>
  <c r="F157" i="5"/>
  <c r="K142" i="4"/>
  <c r="J142" i="4"/>
  <c r="P142" i="4" s="1"/>
  <c r="Q142" i="4" s="1"/>
  <c r="R142" i="4" s="1"/>
  <c r="F143" i="4"/>
  <c r="S156" i="5" l="1"/>
  <c r="E158" i="5"/>
  <c r="I158" i="5" s="1"/>
  <c r="H157" i="5"/>
  <c r="E144" i="4"/>
  <c r="H144" i="4" s="1"/>
  <c r="G143" i="4"/>
  <c r="K157" i="5" l="1"/>
  <c r="Q157" i="5" s="1"/>
  <c r="R157" i="5" s="1"/>
  <c r="L157" i="5"/>
  <c r="F158" i="5"/>
  <c r="J143" i="4"/>
  <c r="P143" i="4" s="1"/>
  <c r="Q143" i="4" s="1"/>
  <c r="R143" i="4" s="1"/>
  <c r="K143" i="4"/>
  <c r="F144" i="4"/>
  <c r="S157" i="5" l="1"/>
  <c r="E159" i="5"/>
  <c r="I159" i="5" s="1"/>
  <c r="H158" i="5"/>
  <c r="G144" i="4"/>
  <c r="E145" i="4"/>
  <c r="H145" i="4" s="1"/>
  <c r="L158" i="5" l="1"/>
  <c r="K158" i="5"/>
  <c r="Q158" i="5" s="1"/>
  <c r="F159" i="5"/>
  <c r="K144" i="4"/>
  <c r="J144" i="4"/>
  <c r="P144" i="4" s="1"/>
  <c r="Q144" i="4" s="1"/>
  <c r="R144" i="4" s="1"/>
  <c r="F145" i="4"/>
  <c r="R158" i="5" l="1"/>
  <c r="H159" i="5"/>
  <c r="E160" i="5"/>
  <c r="I160" i="5" s="1"/>
  <c r="E146" i="4"/>
  <c r="H146" i="4" s="1"/>
  <c r="G145" i="4"/>
  <c r="F160" i="5" l="1"/>
  <c r="H160" i="5" s="1"/>
  <c r="K159" i="5"/>
  <c r="Q159" i="5" s="1"/>
  <c r="R159" i="5" s="1"/>
  <c r="L159" i="5"/>
  <c r="S158" i="5"/>
  <c r="J145" i="4"/>
  <c r="P145" i="4" s="1"/>
  <c r="Q145" i="4" s="1"/>
  <c r="R145" i="4" s="1"/>
  <c r="K145" i="4"/>
  <c r="F146" i="4"/>
  <c r="E161" i="5" l="1"/>
  <c r="I161" i="5" s="1"/>
  <c r="S159" i="5"/>
  <c r="K160" i="5"/>
  <c r="Q160" i="5" s="1"/>
  <c r="R160" i="5" s="1"/>
  <c r="L160" i="5"/>
  <c r="E147" i="4"/>
  <c r="H147" i="4" s="1"/>
  <c r="G146" i="4"/>
  <c r="F161" i="5" l="1"/>
  <c r="H161" i="5" s="1"/>
  <c r="S160" i="5"/>
  <c r="J146" i="4"/>
  <c r="P146" i="4" s="1"/>
  <c r="Q146" i="4" s="1"/>
  <c r="R146" i="4" s="1"/>
  <c r="K146" i="4"/>
  <c r="F147" i="4"/>
  <c r="E162" i="5" l="1"/>
  <c r="I162" i="5" s="1"/>
  <c r="K161" i="5"/>
  <c r="Q161" i="5" s="1"/>
  <c r="L161" i="5"/>
  <c r="E148" i="4"/>
  <c r="H148" i="4" s="1"/>
  <c r="G147" i="4"/>
  <c r="F162" i="5" l="1"/>
  <c r="E163" i="5" s="1"/>
  <c r="I163" i="5" s="1"/>
  <c r="R161" i="5"/>
  <c r="J147" i="4"/>
  <c r="P147" i="4" s="1"/>
  <c r="Q147" i="4" s="1"/>
  <c r="R147" i="4" s="1"/>
  <c r="K147" i="4"/>
  <c r="F148" i="4"/>
  <c r="H162" i="5" l="1"/>
  <c r="L162" i="5" s="1"/>
  <c r="S161" i="5"/>
  <c r="F163" i="5"/>
  <c r="G148" i="4"/>
  <c r="E149" i="4"/>
  <c r="H149" i="4" s="1"/>
  <c r="K162" i="5" l="1"/>
  <c r="Q162" i="5" s="1"/>
  <c r="R162" i="5" s="1"/>
  <c r="S162" i="5" s="1"/>
  <c r="H163" i="5"/>
  <c r="E164" i="5"/>
  <c r="I164" i="5" s="1"/>
  <c r="K148" i="4"/>
  <c r="J148" i="4"/>
  <c r="P148" i="4" s="1"/>
  <c r="Q148" i="4" s="1"/>
  <c r="R148" i="4" s="1"/>
  <c r="F149" i="4"/>
  <c r="L163" i="5" l="1"/>
  <c r="K163" i="5"/>
  <c r="Q163" i="5" s="1"/>
  <c r="R163" i="5" s="1"/>
  <c r="F164" i="5"/>
  <c r="E150" i="4"/>
  <c r="H150" i="4" s="1"/>
  <c r="G149" i="4"/>
  <c r="S163" i="5" l="1"/>
  <c r="E165" i="5"/>
  <c r="I165" i="5" s="1"/>
  <c r="H164" i="5"/>
  <c r="K149" i="4"/>
  <c r="J149" i="4"/>
  <c r="P149" i="4" s="1"/>
  <c r="Q149" i="4" s="1"/>
  <c r="R149" i="4" s="1"/>
  <c r="F150" i="4"/>
  <c r="K164" i="5" l="1"/>
  <c r="Q164" i="5" s="1"/>
  <c r="R164" i="5" s="1"/>
  <c r="L164" i="5"/>
  <c r="F165" i="5"/>
  <c r="G150" i="4"/>
  <c r="E151" i="4"/>
  <c r="H151" i="4" s="1"/>
  <c r="S164" i="5" l="1"/>
  <c r="H165" i="5"/>
  <c r="E166" i="5"/>
  <c r="I166" i="5" s="1"/>
  <c r="K150" i="4"/>
  <c r="J150" i="4"/>
  <c r="P150" i="4" s="1"/>
  <c r="Q150" i="4" s="1"/>
  <c r="R150" i="4" s="1"/>
  <c r="F151" i="4"/>
  <c r="K165" i="5" l="1"/>
  <c r="Q165" i="5" s="1"/>
  <c r="L165" i="5"/>
  <c r="F166" i="5"/>
  <c r="G151" i="4"/>
  <c r="E152" i="4"/>
  <c r="H152" i="4" s="1"/>
  <c r="R165" i="5" l="1"/>
  <c r="E167" i="5"/>
  <c r="I167" i="5" s="1"/>
  <c r="H166" i="5"/>
  <c r="J151" i="4"/>
  <c r="P151" i="4" s="1"/>
  <c r="Q151" i="4" s="1"/>
  <c r="R151" i="4" s="1"/>
  <c r="K151" i="4"/>
  <c r="F152" i="4"/>
  <c r="S165" i="5" l="1"/>
  <c r="L166" i="5"/>
  <c r="K166" i="5"/>
  <c r="Q166" i="5" s="1"/>
  <c r="R166" i="5" s="1"/>
  <c r="F167" i="5"/>
  <c r="G152" i="4"/>
  <c r="E153" i="4"/>
  <c r="H153" i="4" s="1"/>
  <c r="S166" i="5" l="1"/>
  <c r="H167" i="5"/>
  <c r="E168" i="5"/>
  <c r="I168" i="5" s="1"/>
  <c r="K152" i="4"/>
  <c r="J152" i="4"/>
  <c r="P152" i="4" s="1"/>
  <c r="Q152" i="4" s="1"/>
  <c r="R152" i="4" s="1"/>
  <c r="F153" i="4"/>
  <c r="L167" i="5" l="1"/>
  <c r="K167" i="5"/>
  <c r="Q167" i="5" s="1"/>
  <c r="R167" i="5" s="1"/>
  <c r="F168" i="5"/>
  <c r="E154" i="4"/>
  <c r="H154" i="4" s="1"/>
  <c r="G153" i="4"/>
  <c r="S167" i="5" l="1"/>
  <c r="E169" i="5"/>
  <c r="I169" i="5" s="1"/>
  <c r="H168" i="5"/>
  <c r="J153" i="4"/>
  <c r="P153" i="4" s="1"/>
  <c r="Q153" i="4" s="1"/>
  <c r="R153" i="4" s="1"/>
  <c r="K153" i="4"/>
  <c r="F154" i="4"/>
  <c r="K168" i="5" l="1"/>
  <c r="Q168" i="5" s="1"/>
  <c r="R168" i="5" s="1"/>
  <c r="L168" i="5"/>
  <c r="F169" i="5"/>
  <c r="G154" i="4"/>
  <c r="E155" i="4"/>
  <c r="H155" i="4" s="1"/>
  <c r="E170" i="5" l="1"/>
  <c r="I170" i="5" s="1"/>
  <c r="H169" i="5"/>
  <c r="S168" i="5"/>
  <c r="K154" i="4"/>
  <c r="J154" i="4"/>
  <c r="P154" i="4" s="1"/>
  <c r="Q154" i="4" s="1"/>
  <c r="R154" i="4" s="1"/>
  <c r="F155" i="4"/>
  <c r="K169" i="5" l="1"/>
  <c r="Q169" i="5" s="1"/>
  <c r="R169" i="5" s="1"/>
  <c r="L169" i="5"/>
  <c r="F170" i="5"/>
  <c r="E156" i="4"/>
  <c r="H156" i="4" s="1"/>
  <c r="G155" i="4"/>
  <c r="S169" i="5" l="1"/>
  <c r="H170" i="5"/>
  <c r="E171" i="5"/>
  <c r="I171" i="5" s="1"/>
  <c r="J155" i="4"/>
  <c r="P155" i="4" s="1"/>
  <c r="Q155" i="4" s="1"/>
  <c r="R155" i="4" s="1"/>
  <c r="K155" i="4"/>
  <c r="F156" i="4"/>
  <c r="K170" i="5" l="1"/>
  <c r="Q170" i="5" s="1"/>
  <c r="R170" i="5" s="1"/>
  <c r="L170" i="5"/>
  <c r="F171" i="5"/>
  <c r="G156" i="4"/>
  <c r="E157" i="4"/>
  <c r="H157" i="4" s="1"/>
  <c r="S170" i="5" l="1"/>
  <c r="H171" i="5"/>
  <c r="E172" i="5"/>
  <c r="I172" i="5" s="1"/>
  <c r="K156" i="4"/>
  <c r="J156" i="4"/>
  <c r="P156" i="4" s="1"/>
  <c r="Q156" i="4" s="1"/>
  <c r="R156" i="4" s="1"/>
  <c r="F157" i="4"/>
  <c r="L171" i="5" l="1"/>
  <c r="K171" i="5"/>
  <c r="Q171" i="5" s="1"/>
  <c r="R171" i="5" s="1"/>
  <c r="F172" i="5"/>
  <c r="E158" i="4"/>
  <c r="H158" i="4" s="1"/>
  <c r="G157" i="4"/>
  <c r="E173" i="5" l="1"/>
  <c r="I173" i="5" s="1"/>
  <c r="H172" i="5"/>
  <c r="S171" i="5"/>
  <c r="K157" i="4"/>
  <c r="J157" i="4"/>
  <c r="P157" i="4" s="1"/>
  <c r="Q157" i="4" s="1"/>
  <c r="R157" i="4" s="1"/>
  <c r="F158" i="4"/>
  <c r="F173" i="5" l="1"/>
  <c r="K172" i="5"/>
  <c r="Q172" i="5" s="1"/>
  <c r="R172" i="5" s="1"/>
  <c r="L172" i="5"/>
  <c r="G158" i="4"/>
  <c r="E159" i="4"/>
  <c r="H159" i="4" s="1"/>
  <c r="E174" i="5" l="1"/>
  <c r="I174" i="5" s="1"/>
  <c r="H173" i="5"/>
  <c r="S172" i="5"/>
  <c r="K158" i="4"/>
  <c r="J158" i="4"/>
  <c r="P158" i="4" s="1"/>
  <c r="Q158" i="4" s="1"/>
  <c r="R158" i="4" s="1"/>
  <c r="F159" i="4"/>
  <c r="K173" i="5" l="1"/>
  <c r="Q173" i="5" s="1"/>
  <c r="R173" i="5" s="1"/>
  <c r="L173" i="5"/>
  <c r="F174" i="5"/>
  <c r="E160" i="4"/>
  <c r="H160" i="4" s="1"/>
  <c r="G159" i="4"/>
  <c r="S173" i="5" l="1"/>
  <c r="E175" i="5"/>
  <c r="I175" i="5" s="1"/>
  <c r="H174" i="5"/>
  <c r="J159" i="4"/>
  <c r="P159" i="4" s="1"/>
  <c r="Q159" i="4" s="1"/>
  <c r="R159" i="4" s="1"/>
  <c r="K159" i="4"/>
  <c r="F160" i="4"/>
  <c r="L174" i="5" l="1"/>
  <c r="K174" i="5"/>
  <c r="Q174" i="5" s="1"/>
  <c r="F175" i="5"/>
  <c r="G160" i="4"/>
  <c r="E161" i="4"/>
  <c r="H161" i="4" s="1"/>
  <c r="R174" i="5" l="1"/>
  <c r="E176" i="5"/>
  <c r="I176" i="5" s="1"/>
  <c r="H175" i="5"/>
  <c r="K160" i="4"/>
  <c r="J160" i="4"/>
  <c r="P160" i="4" s="1"/>
  <c r="Q160" i="4" s="1"/>
  <c r="R160" i="4" s="1"/>
  <c r="F161" i="4"/>
  <c r="S174" i="5" l="1"/>
  <c r="K175" i="5"/>
  <c r="Q175" i="5" s="1"/>
  <c r="R175" i="5" s="1"/>
  <c r="L175" i="5"/>
  <c r="F176" i="5"/>
  <c r="G161" i="4"/>
  <c r="S175" i="5" l="1"/>
  <c r="H176" i="5"/>
  <c r="E177" i="5"/>
  <c r="I177" i="5" s="1"/>
  <c r="J161" i="4"/>
  <c r="P161" i="4" s="1"/>
  <c r="Q161" i="4" s="1"/>
  <c r="R161" i="4" s="1"/>
  <c r="K161" i="4"/>
  <c r="K176" i="5" l="1"/>
  <c r="Q176" i="5" s="1"/>
  <c r="R176" i="5" s="1"/>
  <c r="S176" i="5" s="1"/>
  <c r="L176" i="5"/>
  <c r="F177" i="5"/>
  <c r="E178" i="5" l="1"/>
  <c r="I178" i="5" s="1"/>
  <c r="H177" i="5"/>
  <c r="F178" i="5" l="1"/>
  <c r="K177" i="5"/>
  <c r="Q177" i="5" s="1"/>
  <c r="R177" i="5" s="1"/>
  <c r="L177" i="5"/>
  <c r="H178" i="5" l="1"/>
  <c r="E179" i="5"/>
  <c r="I179" i="5" s="1"/>
  <c r="S177" i="5"/>
  <c r="F179" i="5" l="1"/>
  <c r="L178" i="5"/>
  <c r="K178" i="5"/>
  <c r="Q178" i="5" s="1"/>
  <c r="R178" i="5" s="1"/>
  <c r="S178" i="5" s="1"/>
  <c r="E180" i="5" l="1"/>
  <c r="I180" i="5" s="1"/>
  <c r="H179" i="5"/>
  <c r="L179" i="5" l="1"/>
  <c r="K179" i="5"/>
  <c r="Q179" i="5" s="1"/>
  <c r="R179" i="5" s="1"/>
  <c r="F180" i="5"/>
  <c r="S179" i="5" l="1"/>
  <c r="E181" i="5"/>
  <c r="I181" i="5" s="1"/>
  <c r="H180" i="5"/>
  <c r="K180" i="5" l="1"/>
  <c r="Q180" i="5" s="1"/>
  <c r="R180" i="5" s="1"/>
  <c r="L180" i="5"/>
  <c r="F181" i="5"/>
  <c r="E182" i="5" l="1"/>
  <c r="I182" i="5" s="1"/>
  <c r="H181" i="5"/>
  <c r="S180" i="5"/>
  <c r="L181" i="5" l="1"/>
  <c r="K181" i="5"/>
  <c r="Q181" i="5" s="1"/>
  <c r="R181" i="5" s="1"/>
  <c r="F182" i="5"/>
  <c r="S181" i="5" l="1"/>
  <c r="E183" i="5"/>
  <c r="I183" i="5" s="1"/>
  <c r="H182" i="5"/>
  <c r="L182" i="5" l="1"/>
  <c r="K182" i="5"/>
  <c r="Q182" i="5" s="1"/>
  <c r="R182" i="5" s="1"/>
  <c r="S182" i="5" s="1"/>
  <c r="F183" i="5"/>
  <c r="H183" i="5" l="1"/>
  <c r="E184" i="5"/>
  <c r="I184" i="5" s="1"/>
  <c r="K183" i="5" l="1"/>
  <c r="Q183" i="5" s="1"/>
  <c r="R183" i="5" s="1"/>
  <c r="L183" i="5"/>
  <c r="F184" i="5"/>
  <c r="S183" i="5" l="1"/>
  <c r="E185" i="5"/>
  <c r="I185" i="5" s="1"/>
  <c r="H184" i="5"/>
  <c r="L184" i="5" l="1"/>
  <c r="K184" i="5"/>
  <c r="Q184" i="5" s="1"/>
  <c r="R184" i="5" s="1"/>
  <c r="S184" i="5" s="1"/>
  <c r="F185" i="5"/>
  <c r="H185" i="5" l="1"/>
  <c r="E186" i="5"/>
  <c r="I186" i="5" s="1"/>
  <c r="K185" i="5" l="1"/>
  <c r="Q185" i="5" s="1"/>
  <c r="R185" i="5" s="1"/>
  <c r="L185" i="5"/>
  <c r="F186" i="5"/>
  <c r="S185" i="5" l="1"/>
  <c r="H186" i="5"/>
  <c r="E187" i="5"/>
  <c r="I187" i="5" s="1"/>
  <c r="K186" i="5" l="1"/>
  <c r="Q186" i="5" s="1"/>
  <c r="R186" i="5" s="1"/>
  <c r="L186" i="5"/>
  <c r="F187" i="5"/>
  <c r="S186" i="5" l="1"/>
  <c r="H187" i="5"/>
  <c r="L187" i="5" l="1"/>
  <c r="K187" i="5"/>
  <c r="Q187" i="5" s="1"/>
  <c r="R187" i="5" s="1"/>
  <c r="S187" i="5" l="1"/>
  <c r="Q3" i="5"/>
  <c r="R3" i="5"/>
  <c r="S3" i="5" l="1"/>
  <c r="Q3" i="4"/>
  <c r="R3" i="4"/>
  <c r="S3" i="4" l="1"/>
  <c r="Q4" i="4"/>
  <c r="R4" i="4"/>
  <c r="S4" i="4" l="1"/>
  <c r="Q4" i="5"/>
  <c r="R4" i="5"/>
  <c r="S4" i="5" l="1"/>
  <c r="Q5" i="4"/>
  <c r="R5" i="4"/>
  <c r="S5" i="4" l="1"/>
  <c r="Q5" i="5"/>
  <c r="R5" i="5"/>
  <c r="S5" i="5" l="1"/>
  <c r="Q6" i="4"/>
  <c r="R6" i="4"/>
  <c r="S6" i="4" l="1"/>
  <c r="Q6" i="5"/>
  <c r="R6" i="5"/>
  <c r="S6" i="5" l="1"/>
  <c r="Q7" i="4"/>
  <c r="R7" i="4"/>
  <c r="S7" i="4" l="1"/>
  <c r="Q7" i="5"/>
  <c r="R7" i="5"/>
  <c r="S7" i="5" l="1"/>
</calcChain>
</file>

<file path=xl/sharedStrings.xml><?xml version="1.0" encoding="utf-8"?>
<sst xmlns="http://schemas.openxmlformats.org/spreadsheetml/2006/main" count="102" uniqueCount="42">
  <si>
    <t>Disponible</t>
  </si>
  <si>
    <t>Demora</t>
  </si>
  <si>
    <t>Rand</t>
  </si>
  <si>
    <t>Orden</t>
  </si>
  <si>
    <t>Faltante</t>
  </si>
  <si>
    <t>Mantenim</t>
  </si>
  <si>
    <t>Ventas</t>
  </si>
  <si>
    <t>Demanda</t>
  </si>
  <si>
    <t>Costos</t>
  </si>
  <si>
    <t>Cada pedido se hace el viernes y la mercadería llega el lunes</t>
  </si>
  <si>
    <t>Reaprovisionamiento</t>
  </si>
  <si>
    <t>por unidad</t>
  </si>
  <si>
    <t>Mantenimiento</t>
  </si>
  <si>
    <t>Rand. Max</t>
  </si>
  <si>
    <t>Rand. Min</t>
  </si>
  <si>
    <t>Acumulada</t>
  </si>
  <si>
    <t>Probabilidad</t>
  </si>
  <si>
    <t>por orden</t>
  </si>
  <si>
    <t>Pedido</t>
  </si>
  <si>
    <t>Distribución de la demora</t>
  </si>
  <si>
    <t>Distribución de la demanda</t>
  </si>
  <si>
    <t>Varianza</t>
  </si>
  <si>
    <t>Promedio</t>
  </si>
  <si>
    <t>Totales</t>
  </si>
  <si>
    <t>Tot. Acum.</t>
  </si>
  <si>
    <t>Desviación</t>
  </si>
  <si>
    <t>Prob.</t>
  </si>
  <si>
    <t>Stock</t>
  </si>
  <si>
    <t>Filas</t>
  </si>
  <si>
    <t>Nivel de confianza</t>
  </si>
  <si>
    <r>
      <t xml:space="preserve">Int. de Conf.  </t>
    </r>
    <r>
      <rPr>
        <b/>
        <sz val="11"/>
        <color theme="1"/>
        <rFont val="Calibri"/>
        <family val="2"/>
      </rPr>
      <t>±</t>
    </r>
  </si>
  <si>
    <t>Cada</t>
  </si>
  <si>
    <t>dias</t>
  </si>
  <si>
    <t>Día</t>
  </si>
  <si>
    <t>Acum</t>
  </si>
  <si>
    <t>Dem.</t>
  </si>
  <si>
    <t>Cant</t>
  </si>
  <si>
    <t>Pedida</t>
  </si>
  <si>
    <t>POLITICA A</t>
  </si>
  <si>
    <t>POLITICA B</t>
  </si>
  <si>
    <t>cantidad pedida</t>
  </si>
  <si>
    <t>decenas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</si>
</sst>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_ &quot;$&quot;\ * #,##0.00_ ;_ &quot;$&quot;\ * \-#,##0.00_ ;_ &quot;$&quot;\ * &quot;-&quot;??_ ;_ @_ "/>
    <numFmt numFmtId="166" formatCode="_ * #,##0_ ;_ * \-#,##0_ ;_ * &quot;-&quot;??_ ;_ @_ "/>
    <numFmt numFmtId="167" formatCode="#,##0.000"/>
    <numFmt numFmtId="168" formatCode="0.0000"/>
    <numFmt numFmtId="169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2" applyNumberFormat="1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0" xfId="0" applyFont="1"/>
    <xf numFmtId="167" fontId="0" fillId="0" borderId="0" xfId="0" applyNumberFormat="1"/>
    <xf numFmtId="0" fontId="2" fillId="0" borderId="6" xfId="0" applyFont="1" applyFill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0" fontId="0" fillId="0" borderId="4" xfId="0" applyBorder="1"/>
    <xf numFmtId="0" fontId="3" fillId="0" borderId="0" xfId="0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9" xfId="0" applyFill="1" applyBorder="1"/>
    <xf numFmtId="0" fontId="3" fillId="2" borderId="9" xfId="0" applyFont="1" applyFill="1" applyBorder="1"/>
    <xf numFmtId="165" fontId="0" fillId="2" borderId="9" xfId="1" applyNumberFormat="1" applyFont="1" applyFill="1" applyBorder="1"/>
    <xf numFmtId="9" fontId="0" fillId="2" borderId="9" xfId="0" applyNumberFormat="1" applyFill="1" applyBorder="1" applyAlignment="1">
      <alignment horizontal="center"/>
    </xf>
    <xf numFmtId="0" fontId="0" fillId="2" borderId="10" xfId="0" applyFill="1" applyBorder="1"/>
    <xf numFmtId="0" fontId="3" fillId="2" borderId="10" xfId="0" applyFont="1" applyFill="1" applyBorder="1"/>
    <xf numFmtId="168" fontId="0" fillId="0" borderId="5" xfId="0" applyNumberFormat="1" applyBorder="1"/>
    <xf numFmtId="168" fontId="0" fillId="0" borderId="4" xfId="0" applyNumberFormat="1" applyBorder="1"/>
    <xf numFmtId="168" fontId="0" fillId="0" borderId="0" xfId="0" applyNumberFormat="1" applyBorder="1"/>
    <xf numFmtId="168" fontId="0" fillId="0" borderId="7" xfId="0" applyNumberFormat="1" applyBorder="1"/>
    <xf numFmtId="168" fontId="0" fillId="0" borderId="2" xfId="0" applyNumberFormat="1" applyBorder="1"/>
    <xf numFmtId="168" fontId="0" fillId="0" borderId="1" xfId="0" applyNumberFormat="1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165" fontId="0" fillId="3" borderId="12" xfId="1" applyNumberFormat="1" applyFont="1" applyFill="1" applyBorder="1"/>
    <xf numFmtId="165" fontId="0" fillId="3" borderId="14" xfId="1" applyNumberFormat="1" applyFont="1" applyFill="1" applyBorder="1"/>
    <xf numFmtId="165" fontId="0" fillId="3" borderId="16" xfId="1" applyNumberFormat="1" applyFont="1" applyFill="1" applyBorder="1"/>
    <xf numFmtId="168" fontId="0" fillId="0" borderId="8" xfId="0" applyNumberFormat="1" applyBorder="1"/>
    <xf numFmtId="168" fontId="0" fillId="0" borderId="6" xfId="0" applyNumberFormat="1" applyBorder="1"/>
    <xf numFmtId="168" fontId="0" fillId="0" borderId="3" xfId="0" applyNumberFormat="1" applyBorder="1"/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8" xfId="0" applyFont="1" applyFill="1" applyBorder="1"/>
    <xf numFmtId="0" fontId="2" fillId="0" borderId="19" xfId="0" applyFont="1" applyFill="1" applyBorder="1"/>
    <xf numFmtId="0" fontId="0" fillId="4" borderId="11" xfId="0" applyFill="1" applyBorder="1"/>
    <xf numFmtId="0" fontId="0" fillId="0" borderId="6" xfId="0" applyBorder="1"/>
    <xf numFmtId="0" fontId="2" fillId="0" borderId="5" xfId="0" applyFont="1" applyBorder="1" applyAlignment="1">
      <alignment horizontal="left"/>
    </xf>
    <xf numFmtId="169" fontId="0" fillId="2" borderId="9" xfId="1" applyNumberFormat="1" applyFont="1" applyFill="1" applyBorder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Millares 2" xfId="2" xr:uid="{00000000-0005-0000-0000-000000000000}"/>
    <cellStyle name="Moneda 2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'Montecarlo - Ej 9 - Politica A'!$P$12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val>
            <c:numRef>
              <c:f>'Montecarlo - Ej 9 - Politica A'!$P$16:$P$161</c:f>
              <c:numCache>
                <c:formatCode>0.000</c:formatCode>
                <c:ptCount val="146"/>
                <c:pt idx="0">
                  <c:v>51.666666666666664</c:v>
                </c:pt>
                <c:pt idx="1">
                  <c:v>53</c:v>
                </c:pt>
                <c:pt idx="2">
                  <c:v>52.6</c:v>
                </c:pt>
                <c:pt idx="3">
                  <c:v>51.333333333333329</c:v>
                </c:pt>
                <c:pt idx="4">
                  <c:v>48.285714285714285</c:v>
                </c:pt>
                <c:pt idx="5">
                  <c:v>47.75</c:v>
                </c:pt>
                <c:pt idx="6">
                  <c:v>44.111111111111107</c:v>
                </c:pt>
                <c:pt idx="7">
                  <c:v>43.3</c:v>
                </c:pt>
                <c:pt idx="8">
                  <c:v>41.81818181818182</c:v>
                </c:pt>
                <c:pt idx="9">
                  <c:v>39.833333333333329</c:v>
                </c:pt>
                <c:pt idx="10">
                  <c:v>37.692307692307693</c:v>
                </c:pt>
                <c:pt idx="11">
                  <c:v>35.285714285714285</c:v>
                </c:pt>
                <c:pt idx="12">
                  <c:v>34.533333333333331</c:v>
                </c:pt>
                <c:pt idx="13">
                  <c:v>33.625</c:v>
                </c:pt>
                <c:pt idx="14">
                  <c:v>32.588235294117645</c:v>
                </c:pt>
                <c:pt idx="15">
                  <c:v>31.611111111111111</c:v>
                </c:pt>
                <c:pt idx="16">
                  <c:v>29.94736842105263</c:v>
                </c:pt>
                <c:pt idx="17">
                  <c:v>29.05</c:v>
                </c:pt>
                <c:pt idx="18">
                  <c:v>28.619047619047617</c:v>
                </c:pt>
                <c:pt idx="19">
                  <c:v>28.772727272727273</c:v>
                </c:pt>
                <c:pt idx="20">
                  <c:v>27.869565217391305</c:v>
                </c:pt>
                <c:pt idx="21">
                  <c:v>26.875</c:v>
                </c:pt>
                <c:pt idx="22">
                  <c:v>26.28</c:v>
                </c:pt>
                <c:pt idx="23">
                  <c:v>26.192307692307693</c:v>
                </c:pt>
                <c:pt idx="24">
                  <c:v>25.777777777777775</c:v>
                </c:pt>
                <c:pt idx="25">
                  <c:v>25.178571428571423</c:v>
                </c:pt>
                <c:pt idx="26">
                  <c:v>24.999999999999996</c:v>
                </c:pt>
                <c:pt idx="27">
                  <c:v>24.699999999999996</c:v>
                </c:pt>
                <c:pt idx="28">
                  <c:v>24.161290322580641</c:v>
                </c:pt>
                <c:pt idx="29">
                  <c:v>24.062499999999996</c:v>
                </c:pt>
                <c:pt idx="30">
                  <c:v>23.696969696969695</c:v>
                </c:pt>
                <c:pt idx="31">
                  <c:v>23.264705882352942</c:v>
                </c:pt>
                <c:pt idx="32">
                  <c:v>22.714285714285715</c:v>
                </c:pt>
                <c:pt idx="33">
                  <c:v>23.194444444444443</c:v>
                </c:pt>
                <c:pt idx="34">
                  <c:v>22.891891891891895</c:v>
                </c:pt>
                <c:pt idx="35">
                  <c:v>22.710526315789476</c:v>
                </c:pt>
                <c:pt idx="36">
                  <c:v>22.666666666666668</c:v>
                </c:pt>
                <c:pt idx="37">
                  <c:v>22.475000000000001</c:v>
                </c:pt>
                <c:pt idx="38">
                  <c:v>22</c:v>
                </c:pt>
                <c:pt idx="39">
                  <c:v>21.476190476190474</c:v>
                </c:pt>
                <c:pt idx="40">
                  <c:v>21.813953488372089</c:v>
                </c:pt>
                <c:pt idx="41">
                  <c:v>21.77272727272727</c:v>
                </c:pt>
                <c:pt idx="42">
                  <c:v>21.555555555555554</c:v>
                </c:pt>
                <c:pt idx="43">
                  <c:v>21.434782608695649</c:v>
                </c:pt>
                <c:pt idx="44">
                  <c:v>21.425531914893615</c:v>
                </c:pt>
                <c:pt idx="45">
                  <c:v>21.416666666666664</c:v>
                </c:pt>
                <c:pt idx="46">
                  <c:v>21.224489795918366</c:v>
                </c:pt>
                <c:pt idx="47">
                  <c:v>21.26</c:v>
                </c:pt>
                <c:pt idx="48">
                  <c:v>20.901960784313726</c:v>
                </c:pt>
                <c:pt idx="49">
                  <c:v>20.730769230769234</c:v>
                </c:pt>
                <c:pt idx="50">
                  <c:v>20.735849056603776</c:v>
                </c:pt>
                <c:pt idx="51">
                  <c:v>20.462962962962965</c:v>
                </c:pt>
                <c:pt idx="52">
                  <c:v>20.236363636363638</c:v>
                </c:pt>
                <c:pt idx="53">
                  <c:v>20.017857142857142</c:v>
                </c:pt>
                <c:pt idx="54">
                  <c:v>20.157894736842103</c:v>
                </c:pt>
                <c:pt idx="55">
                  <c:v>20.017241379310342</c:v>
                </c:pt>
                <c:pt idx="56">
                  <c:v>20.01694915254237</c:v>
                </c:pt>
                <c:pt idx="57">
                  <c:v>19.949999999999996</c:v>
                </c:pt>
                <c:pt idx="58">
                  <c:v>19.967213114754095</c:v>
                </c:pt>
                <c:pt idx="59">
                  <c:v>19.838709677419352</c:v>
                </c:pt>
                <c:pt idx="60">
                  <c:v>19.587301587301582</c:v>
                </c:pt>
                <c:pt idx="61">
                  <c:v>19.843749999999993</c:v>
                </c:pt>
                <c:pt idx="62">
                  <c:v>19.538461538461533</c:v>
                </c:pt>
                <c:pt idx="63">
                  <c:v>19.484848484848477</c:v>
                </c:pt>
                <c:pt idx="64">
                  <c:v>19.552238805970141</c:v>
                </c:pt>
                <c:pt idx="65">
                  <c:v>19.485294117647051</c:v>
                </c:pt>
                <c:pt idx="66">
                  <c:v>19.20289855072463</c:v>
                </c:pt>
                <c:pt idx="67">
                  <c:v>19.099999999999994</c:v>
                </c:pt>
                <c:pt idx="68">
                  <c:v>19.225352112676049</c:v>
                </c:pt>
                <c:pt idx="69">
                  <c:v>19.069444444444436</c:v>
                </c:pt>
                <c:pt idx="70">
                  <c:v>18.91780821917807</c:v>
                </c:pt>
                <c:pt idx="71">
                  <c:v>18.945945945945933</c:v>
                </c:pt>
                <c:pt idx="72">
                  <c:v>18.813333333333322</c:v>
                </c:pt>
                <c:pt idx="73">
                  <c:v>18.64473684210525</c:v>
                </c:pt>
                <c:pt idx="74">
                  <c:v>18.506493506493491</c:v>
                </c:pt>
                <c:pt idx="75">
                  <c:v>18.576923076923062</c:v>
                </c:pt>
                <c:pt idx="76">
                  <c:v>18.607594936708846</c:v>
                </c:pt>
                <c:pt idx="77">
                  <c:v>18.524999999999988</c:v>
                </c:pt>
                <c:pt idx="78">
                  <c:v>18.333333333333321</c:v>
                </c:pt>
                <c:pt idx="79">
                  <c:v>18.158536585365844</c:v>
                </c:pt>
                <c:pt idx="80">
                  <c:v>18.084337349397583</c:v>
                </c:pt>
                <c:pt idx="81">
                  <c:v>18.011904761904752</c:v>
                </c:pt>
                <c:pt idx="82">
                  <c:v>18.176470588235283</c:v>
                </c:pt>
                <c:pt idx="83">
                  <c:v>18.104651162790688</c:v>
                </c:pt>
                <c:pt idx="84">
                  <c:v>18.080459770114931</c:v>
                </c:pt>
                <c:pt idx="85">
                  <c:v>18.011363636363626</c:v>
                </c:pt>
                <c:pt idx="86">
                  <c:v>18.044943820224709</c:v>
                </c:pt>
                <c:pt idx="87">
                  <c:v>17.977777777777767</c:v>
                </c:pt>
                <c:pt idx="88">
                  <c:v>17.78021978021977</c:v>
                </c:pt>
                <c:pt idx="89">
                  <c:v>18.021739130434771</c:v>
                </c:pt>
                <c:pt idx="90">
                  <c:v>17.956989247311817</c:v>
                </c:pt>
                <c:pt idx="91">
                  <c:v>17.989361702127649</c:v>
                </c:pt>
                <c:pt idx="92">
                  <c:v>17.989473684210516</c:v>
                </c:pt>
                <c:pt idx="93">
                  <c:v>17.895833333333321</c:v>
                </c:pt>
                <c:pt idx="94">
                  <c:v>17.711340206185554</c:v>
                </c:pt>
                <c:pt idx="95">
                  <c:v>17.653061224489779</c:v>
                </c:pt>
                <c:pt idx="96">
                  <c:v>17.878787878787865</c:v>
                </c:pt>
                <c:pt idx="97">
                  <c:v>17.899999999999988</c:v>
                </c:pt>
                <c:pt idx="98">
                  <c:v>17.900990099009888</c:v>
                </c:pt>
                <c:pt idx="99">
                  <c:v>17.872549019607831</c:v>
                </c:pt>
                <c:pt idx="100">
                  <c:v>17.699029126213581</c:v>
                </c:pt>
                <c:pt idx="101">
                  <c:v>17.605769230769219</c:v>
                </c:pt>
                <c:pt idx="102">
                  <c:v>17.438095238095229</c:v>
                </c:pt>
                <c:pt idx="103">
                  <c:v>17.613207547169804</c:v>
                </c:pt>
                <c:pt idx="104">
                  <c:v>17.560747663551393</c:v>
                </c:pt>
                <c:pt idx="105">
                  <c:v>17.537037037037027</c:v>
                </c:pt>
                <c:pt idx="106">
                  <c:v>17.486238532110082</c:v>
                </c:pt>
                <c:pt idx="107">
                  <c:v>17.327272727272717</c:v>
                </c:pt>
                <c:pt idx="108">
                  <c:v>17.279279279279269</c:v>
                </c:pt>
                <c:pt idx="109">
                  <c:v>17.160714285714274</c:v>
                </c:pt>
                <c:pt idx="110">
                  <c:v>17.362831858407066</c:v>
                </c:pt>
                <c:pt idx="111">
                  <c:v>17.210526315789458</c:v>
                </c:pt>
                <c:pt idx="112">
                  <c:v>17.269565217391289</c:v>
                </c:pt>
                <c:pt idx="113">
                  <c:v>17.19827586206895</c:v>
                </c:pt>
                <c:pt idx="114">
                  <c:v>17.076923076923062</c:v>
                </c:pt>
                <c:pt idx="115">
                  <c:v>16.932203389830494</c:v>
                </c:pt>
                <c:pt idx="116">
                  <c:v>16.957983193277297</c:v>
                </c:pt>
                <c:pt idx="117">
                  <c:v>17.149999999999984</c:v>
                </c:pt>
                <c:pt idx="118">
                  <c:v>17.074380165289242</c:v>
                </c:pt>
                <c:pt idx="119">
                  <c:v>16.967213114754085</c:v>
                </c:pt>
                <c:pt idx="120">
                  <c:v>16.959349593495922</c:v>
                </c:pt>
                <c:pt idx="121">
                  <c:v>16.991935483870957</c:v>
                </c:pt>
                <c:pt idx="122">
                  <c:v>16.975999999999988</c:v>
                </c:pt>
                <c:pt idx="123">
                  <c:v>16.865079365079353</c:v>
                </c:pt>
                <c:pt idx="124">
                  <c:v>16.984251968503926</c:v>
                </c:pt>
                <c:pt idx="125">
                  <c:v>16.851562499999989</c:v>
                </c:pt>
                <c:pt idx="126">
                  <c:v>16.953488372093013</c:v>
                </c:pt>
                <c:pt idx="127">
                  <c:v>16.984615384615374</c:v>
                </c:pt>
                <c:pt idx="128">
                  <c:v>16.99236641221373</c:v>
                </c:pt>
                <c:pt idx="129">
                  <c:v>16.931818181818173</c:v>
                </c:pt>
                <c:pt idx="130">
                  <c:v>16.864661654135329</c:v>
                </c:pt>
                <c:pt idx="131">
                  <c:v>16.977611940298498</c:v>
                </c:pt>
                <c:pt idx="132">
                  <c:v>16.999999999999989</c:v>
                </c:pt>
                <c:pt idx="133">
                  <c:v>17.029411764705873</c:v>
                </c:pt>
                <c:pt idx="134">
                  <c:v>17.036496350364953</c:v>
                </c:pt>
                <c:pt idx="135">
                  <c:v>16.956521739130427</c:v>
                </c:pt>
                <c:pt idx="136">
                  <c:v>16.920863309352512</c:v>
                </c:pt>
                <c:pt idx="137">
                  <c:v>16.885714285714279</c:v>
                </c:pt>
                <c:pt idx="138">
                  <c:v>17.021276595744673</c:v>
                </c:pt>
                <c:pt idx="139">
                  <c:v>16.985915492957741</c:v>
                </c:pt>
                <c:pt idx="140">
                  <c:v>16.993006993006986</c:v>
                </c:pt>
                <c:pt idx="141">
                  <c:v>16.937499999999993</c:v>
                </c:pt>
                <c:pt idx="142">
                  <c:v>16.87586206896551</c:v>
                </c:pt>
                <c:pt idx="143">
                  <c:v>16.869863013698623</c:v>
                </c:pt>
                <c:pt idx="144">
                  <c:v>16.863945578231284</c:v>
                </c:pt>
                <c:pt idx="145">
                  <c:v>16.939189189189182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E-4180-8343-558C233E0178}"/>
            </c:ext>
          </c:extLst>
        </c:ser>
        <c:ser>
          <c:idx val="1"/>
          <c:order val="1"/>
          <c:tx>
            <c:strRef>
              <c:f>'Montecarlo - Ej 9 - Politica A'!$R$12</c:f>
              <c:strCache>
                <c:ptCount val="1"/>
                <c:pt idx="0">
                  <c:v>Desviación</c:v>
                </c:pt>
              </c:strCache>
            </c:strRef>
          </c:tx>
          <c:marker>
            <c:symbol val="none"/>
          </c:marker>
          <c:val>
            <c:numRef>
              <c:f>'Montecarlo - Ej 9 - Politica A'!$R$16:$R$161</c:f>
              <c:numCache>
                <c:formatCode>#,##0.000</c:formatCode>
                <c:ptCount val="146"/>
                <c:pt idx="0">
                  <c:v>13.567731325956204</c:v>
                </c:pt>
                <c:pt idx="1">
                  <c:v>11.394443090091471</c:v>
                </c:pt>
                <c:pt idx="2">
                  <c:v>9.9083298289873234</c:v>
                </c:pt>
                <c:pt idx="3">
                  <c:v>9.3897106806688466</c:v>
                </c:pt>
                <c:pt idx="4">
                  <c:v>11.768096500203216</c:v>
                </c:pt>
                <c:pt idx="5">
                  <c:v>10.999999999999998</c:v>
                </c:pt>
                <c:pt idx="6">
                  <c:v>15.001620282859816</c:v>
                </c:pt>
                <c:pt idx="7">
                  <c:v>14.374359889129746</c:v>
                </c:pt>
                <c:pt idx="8">
                  <c:v>14.495297042959701</c:v>
                </c:pt>
                <c:pt idx="9">
                  <c:v>15.436576005963197</c:v>
                </c:pt>
                <c:pt idx="10">
                  <c:v>16.674004794812664</c:v>
                </c:pt>
                <c:pt idx="11">
                  <c:v>18.377153757309102</c:v>
                </c:pt>
                <c:pt idx="12">
                  <c:v>17.946812954898011</c:v>
                </c:pt>
                <c:pt idx="13">
                  <c:v>17.714871342086187</c:v>
                </c:pt>
                <c:pt idx="14">
                  <c:v>17.676993605847581</c:v>
                </c:pt>
                <c:pt idx="15">
                  <c:v>17.643158610397226</c:v>
                </c:pt>
                <c:pt idx="16">
                  <c:v>18.616670200568226</c:v>
                </c:pt>
                <c:pt idx="17">
                  <c:v>18.55922242019059</c:v>
                </c:pt>
                <c:pt idx="18">
                  <c:v>18.196774962822914</c:v>
                </c:pt>
                <c:pt idx="19">
                  <c:v>17.772857363813472</c:v>
                </c:pt>
                <c:pt idx="20">
                  <c:v>17.896303193234896</c:v>
                </c:pt>
                <c:pt idx="21">
                  <c:v>18.168444933575014</c:v>
                </c:pt>
                <c:pt idx="22">
                  <c:v>18.033002153459265</c:v>
                </c:pt>
                <c:pt idx="23">
                  <c:v>17.674318613783623</c:v>
                </c:pt>
                <c:pt idx="24">
                  <c:v>17.464432720715838</c:v>
                </c:pt>
                <c:pt idx="25">
                  <c:v>17.428804534827606</c:v>
                </c:pt>
                <c:pt idx="26">
                  <c:v>17.141741035095748</c:v>
                </c:pt>
                <c:pt idx="27">
                  <c:v>16.923560398205925</c:v>
                </c:pt>
                <c:pt idx="28">
                  <c:v>16.907289895571761</c:v>
                </c:pt>
                <c:pt idx="29">
                  <c:v>16.641742115690928</c:v>
                </c:pt>
                <c:pt idx="30">
                  <c:v>16.513696679735364</c:v>
                </c:pt>
                <c:pt idx="31">
                  <c:v>16.455741972037213</c:v>
                </c:pt>
                <c:pt idx="32">
                  <c:v>16.535739241682165</c:v>
                </c:pt>
                <c:pt idx="33">
                  <c:v>16.550475943858949</c:v>
                </c:pt>
                <c:pt idx="34">
                  <c:v>16.422433477451541</c:v>
                </c:pt>
                <c:pt idx="35">
                  <c:v>16.237523933755682</c:v>
                </c:pt>
                <c:pt idx="36">
                  <c:v>16.024788911218849</c:v>
                </c:pt>
                <c:pt idx="37">
                  <c:v>15.864389246165324</c:v>
                </c:pt>
                <c:pt idx="38">
                  <c:v>15.95736507071264</c:v>
                </c:pt>
                <c:pt idx="39">
                  <c:v>16.122984797862401</c:v>
                </c:pt>
                <c:pt idx="40">
                  <c:v>16.083126049421939</c:v>
                </c:pt>
                <c:pt idx="41">
                  <c:v>15.897365053518151</c:v>
                </c:pt>
                <c:pt idx="42">
                  <c:v>15.783054139798098</c:v>
                </c:pt>
                <c:pt idx="43">
                  <c:v>15.628182767627123</c:v>
                </c:pt>
                <c:pt idx="44">
                  <c:v>15.457507927908381</c:v>
                </c:pt>
                <c:pt idx="45">
                  <c:v>15.292305579247294</c:v>
                </c:pt>
                <c:pt idx="46">
                  <c:v>15.191849934151159</c:v>
                </c:pt>
                <c:pt idx="47">
                  <c:v>15.038128411556036</c:v>
                </c:pt>
                <c:pt idx="48">
                  <c:v>15.10497256132666</c:v>
                </c:pt>
                <c:pt idx="49">
                  <c:v>15.00701193575253</c:v>
                </c:pt>
                <c:pt idx="50">
                  <c:v>14.862059262270467</c:v>
                </c:pt>
                <c:pt idx="51">
                  <c:v>14.85713469793434</c:v>
                </c:pt>
                <c:pt idx="52">
                  <c:v>14.814549450485334</c:v>
                </c:pt>
                <c:pt idx="53">
                  <c:v>14.770044711483465</c:v>
                </c:pt>
                <c:pt idx="54">
                  <c:v>14.675708152400549</c:v>
                </c:pt>
                <c:pt idx="55">
                  <c:v>14.585791427096055</c:v>
                </c:pt>
                <c:pt idx="56">
                  <c:v>14.459505315885757</c:v>
                </c:pt>
                <c:pt idx="57">
                  <c:v>14.345819682851211</c:v>
                </c:pt>
                <c:pt idx="58">
                  <c:v>14.226404105412291</c:v>
                </c:pt>
                <c:pt idx="59">
                  <c:v>14.145547348306582</c:v>
                </c:pt>
                <c:pt idx="60">
                  <c:v>14.172195541696922</c:v>
                </c:pt>
                <c:pt idx="61">
                  <c:v>14.208167503570744</c:v>
                </c:pt>
                <c:pt idx="62">
                  <c:v>14.309990962476313</c:v>
                </c:pt>
                <c:pt idx="63">
                  <c:v>14.206165968168591</c:v>
                </c:pt>
                <c:pt idx="64">
                  <c:v>14.10892000472337</c:v>
                </c:pt>
                <c:pt idx="65">
                  <c:v>14.014110849328906</c:v>
                </c:pt>
                <c:pt idx="66">
                  <c:v>14.10707968919165</c:v>
                </c:pt>
                <c:pt idx="67">
                  <c:v>14.030918240324349</c:v>
                </c:pt>
                <c:pt idx="68">
                  <c:v>13.970322813632563</c:v>
                </c:pt>
                <c:pt idx="69">
                  <c:v>13.934531419613432</c:v>
                </c:pt>
                <c:pt idx="70">
                  <c:v>13.897944916682954</c:v>
                </c:pt>
                <c:pt idx="71">
                  <c:v>13.804547485691417</c:v>
                </c:pt>
                <c:pt idx="72">
                  <c:v>13.758970865558192</c:v>
                </c:pt>
                <c:pt idx="73">
                  <c:v>13.74574256257155</c:v>
                </c:pt>
                <c:pt idx="74">
                  <c:v>13.70878836120078</c:v>
                </c:pt>
                <c:pt idx="75">
                  <c:v>13.633676058830309</c:v>
                </c:pt>
                <c:pt idx="76">
                  <c:v>13.548741753973736</c:v>
                </c:pt>
                <c:pt idx="77">
                  <c:v>13.482970975608966</c:v>
                </c:pt>
                <c:pt idx="78">
                  <c:v>13.509024761247566</c:v>
                </c:pt>
                <c:pt idx="79">
                  <c:v>13.518363835721434</c:v>
                </c:pt>
                <c:pt idx="80">
                  <c:v>13.452676603087074</c:v>
                </c:pt>
                <c:pt idx="81">
                  <c:v>13.387860035426487</c:v>
                </c:pt>
                <c:pt idx="82">
                  <c:v>13.394140928199972</c:v>
                </c:pt>
                <c:pt idx="83">
                  <c:v>13.331765753724259</c:v>
                </c:pt>
                <c:pt idx="84">
                  <c:v>13.255949424126154</c:v>
                </c:pt>
                <c:pt idx="85">
                  <c:v>13.195474945550931</c:v>
                </c:pt>
                <c:pt idx="86">
                  <c:v>13.124110456747104</c:v>
                </c:pt>
                <c:pt idx="87">
                  <c:v>13.065717881933889</c:v>
                </c:pt>
                <c:pt idx="88">
                  <c:v>13.128892817668458</c:v>
                </c:pt>
                <c:pt idx="89">
                  <c:v>13.260474409219782</c:v>
                </c:pt>
                <c:pt idx="90">
                  <c:v>13.202983834769599</c:v>
                </c:pt>
                <c:pt idx="91">
                  <c:v>13.135558471659602</c:v>
                </c:pt>
                <c:pt idx="92">
                  <c:v>13.06550170588285</c:v>
                </c:pt>
                <c:pt idx="93">
                  <c:v>13.028898379466163</c:v>
                </c:pt>
                <c:pt idx="94">
                  <c:v>13.087612434160938</c:v>
                </c:pt>
                <c:pt idx="95">
                  <c:v>13.032751796849146</c:v>
                </c:pt>
                <c:pt idx="96">
                  <c:v>13.159169013581925</c:v>
                </c:pt>
                <c:pt idx="97">
                  <c:v>13.094258129409081</c:v>
                </c:pt>
                <c:pt idx="98">
                  <c:v>13.028626136699941</c:v>
                </c:pt>
                <c:pt idx="99">
                  <c:v>12.96714933032696</c:v>
                </c:pt>
                <c:pt idx="100">
                  <c:v>13.023045148140881</c:v>
                </c:pt>
                <c:pt idx="101">
                  <c:v>12.994523319296592</c:v>
                </c:pt>
                <c:pt idx="102">
                  <c:v>13.045536968577975</c:v>
                </c:pt>
                <c:pt idx="103">
                  <c:v>13.107846254178465</c:v>
                </c:pt>
                <c:pt idx="104">
                  <c:v>13.057151275669799</c:v>
                </c:pt>
                <c:pt idx="105">
                  <c:v>12.998329098891952</c:v>
                </c:pt>
                <c:pt idx="106">
                  <c:v>12.948877170612612</c:v>
                </c:pt>
                <c:pt idx="107">
                  <c:v>12.996724422128594</c:v>
                </c:pt>
                <c:pt idx="108">
                  <c:v>12.947390871713507</c:v>
                </c:pt>
                <c:pt idx="109">
                  <c:v>12.949871175002603</c:v>
                </c:pt>
                <c:pt idx="110">
                  <c:v>13.06973873038036</c:v>
                </c:pt>
                <c:pt idx="111">
                  <c:v>13.113003533418375</c:v>
                </c:pt>
                <c:pt idx="112">
                  <c:v>13.070706325382476</c:v>
                </c:pt>
                <c:pt idx="113">
                  <c:v>13.036383752763847</c:v>
                </c:pt>
                <c:pt idx="114">
                  <c:v>13.046272982227158</c:v>
                </c:pt>
                <c:pt idx="115">
                  <c:v>13.085177112322285</c:v>
                </c:pt>
                <c:pt idx="116">
                  <c:v>13.032648024944425</c:v>
                </c:pt>
                <c:pt idx="117">
                  <c:v>13.147131201274641</c:v>
                </c:pt>
                <c:pt idx="118">
                  <c:v>13.118635148302197</c:v>
                </c:pt>
                <c:pt idx="119">
                  <c:v>13.117828651599279</c:v>
                </c:pt>
                <c:pt idx="120">
                  <c:v>13.064247529342436</c:v>
                </c:pt>
                <c:pt idx="121">
                  <c:v>13.016091334260832</c:v>
                </c:pt>
                <c:pt idx="122">
                  <c:v>12.964725094431943</c:v>
                </c:pt>
                <c:pt idx="123">
                  <c:v>12.972650106807421</c:v>
                </c:pt>
                <c:pt idx="124">
                  <c:v>12.990676908428691</c:v>
                </c:pt>
                <c:pt idx="125">
                  <c:v>13.026224212119539</c:v>
                </c:pt>
                <c:pt idx="126">
                  <c:v>13.026781587078279</c:v>
                </c:pt>
                <c:pt idx="127">
                  <c:v>12.981044388523427</c:v>
                </c:pt>
                <c:pt idx="128">
                  <c:v>12.931325224018014</c:v>
                </c:pt>
                <c:pt idx="129">
                  <c:v>12.900643916598614</c:v>
                </c:pt>
                <c:pt idx="130">
                  <c:v>12.875000414761516</c:v>
                </c:pt>
                <c:pt idx="131">
                  <c:v>12.892975541528132</c:v>
                </c:pt>
                <c:pt idx="132">
                  <c:v>12.847411029046029</c:v>
                </c:pt>
                <c:pt idx="133">
                  <c:v>12.804334437687759</c:v>
                </c:pt>
                <c:pt idx="134">
                  <c:v>12.757442325678024</c:v>
                </c:pt>
                <c:pt idx="135">
                  <c:v>12.745469820766848</c:v>
                </c:pt>
                <c:pt idx="136">
                  <c:v>12.706163486813942</c:v>
                </c:pt>
                <c:pt idx="137">
                  <c:v>12.667204420528192</c:v>
                </c:pt>
                <c:pt idx="138">
                  <c:v>12.724115509595141</c:v>
                </c:pt>
                <c:pt idx="139">
                  <c:v>12.685914406665106</c:v>
                </c:pt>
                <c:pt idx="140">
                  <c:v>12.641451213434348</c:v>
                </c:pt>
                <c:pt idx="141">
                  <c:v>12.614770313800006</c:v>
                </c:pt>
                <c:pt idx="142">
                  <c:v>12.592784948478258</c:v>
                </c:pt>
                <c:pt idx="143">
                  <c:v>12.549495771505571</c:v>
                </c:pt>
                <c:pt idx="144">
                  <c:v>12.506649987699586</c:v>
                </c:pt>
                <c:pt idx="145">
                  <c:v>12.497605948346838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E-4180-8343-558C233E0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05344"/>
        <c:axId val="218759936"/>
      </c:lineChart>
      <c:catAx>
        <c:axId val="2293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59936"/>
        <c:crosses val="autoZero"/>
        <c:auto val="1"/>
        <c:lblAlgn val="ctr"/>
        <c:lblOffset val="100"/>
        <c:noMultiLvlLbl val="0"/>
      </c:catAx>
      <c:valAx>
        <c:axId val="2187599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93053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'Politica B'!$Q$15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val>
            <c:numRef>
              <c:f>'Politica B'!$Q$18:$Q$187</c:f>
              <c:numCache>
                <c:formatCode>0.000</c:formatCode>
                <c:ptCount val="170"/>
                <c:pt idx="0">
                  <c:v>56.666666666666664</c:v>
                </c:pt>
                <c:pt idx="1">
                  <c:v>66.5</c:v>
                </c:pt>
                <c:pt idx="2">
                  <c:v>69.400000000000006</c:v>
                </c:pt>
                <c:pt idx="3">
                  <c:v>70.833333333333329</c:v>
                </c:pt>
                <c:pt idx="4">
                  <c:v>69.714285714285708</c:v>
                </c:pt>
                <c:pt idx="5">
                  <c:v>68.5</c:v>
                </c:pt>
                <c:pt idx="6">
                  <c:v>66.555555555555557</c:v>
                </c:pt>
                <c:pt idx="7">
                  <c:v>63.800000000000004</c:v>
                </c:pt>
                <c:pt idx="8">
                  <c:v>62.727272727272727</c:v>
                </c:pt>
                <c:pt idx="9">
                  <c:v>59</c:v>
                </c:pt>
                <c:pt idx="10">
                  <c:v>55.384615384615387</c:v>
                </c:pt>
                <c:pt idx="11">
                  <c:v>51.714285714285708</c:v>
                </c:pt>
                <c:pt idx="12">
                  <c:v>53.066666666666656</c:v>
                </c:pt>
                <c:pt idx="13">
                  <c:v>54.062499999999993</c:v>
                </c:pt>
                <c:pt idx="14">
                  <c:v>54.058823529411754</c:v>
                </c:pt>
                <c:pt idx="15">
                  <c:v>53.555555555555543</c:v>
                </c:pt>
                <c:pt idx="16">
                  <c:v>52.473684210526301</c:v>
                </c:pt>
                <c:pt idx="17">
                  <c:v>50.749999999999993</c:v>
                </c:pt>
                <c:pt idx="18">
                  <c:v>49.952380952380949</c:v>
                </c:pt>
                <c:pt idx="19">
                  <c:v>47.954545454545453</c:v>
                </c:pt>
                <c:pt idx="20">
                  <c:v>45.869565217391305</c:v>
                </c:pt>
                <c:pt idx="21">
                  <c:v>48.458333333333329</c:v>
                </c:pt>
                <c:pt idx="22">
                  <c:v>50.36</c:v>
                </c:pt>
                <c:pt idx="23">
                  <c:v>51.53846153846154</c:v>
                </c:pt>
                <c:pt idx="24">
                  <c:v>52.074074074074069</c:v>
                </c:pt>
                <c:pt idx="25">
                  <c:v>52.357142857142847</c:v>
                </c:pt>
                <c:pt idx="26">
                  <c:v>52.517241379310335</c:v>
                </c:pt>
                <c:pt idx="27">
                  <c:v>52.266666666666659</c:v>
                </c:pt>
                <c:pt idx="28">
                  <c:v>52.548387096774185</c:v>
                </c:pt>
                <c:pt idx="29">
                  <c:v>51.843749999999993</c:v>
                </c:pt>
                <c:pt idx="30">
                  <c:v>50.909090909090907</c:v>
                </c:pt>
                <c:pt idx="31">
                  <c:v>52.235294117647058</c:v>
                </c:pt>
                <c:pt idx="32">
                  <c:v>53.31428571428571</c:v>
                </c:pt>
                <c:pt idx="33">
                  <c:v>54.166666666666657</c:v>
                </c:pt>
                <c:pt idx="34">
                  <c:v>54.648648648648638</c:v>
                </c:pt>
                <c:pt idx="35">
                  <c:v>54.789473684210513</c:v>
                </c:pt>
                <c:pt idx="36">
                  <c:v>54.846153846153832</c:v>
                </c:pt>
                <c:pt idx="37">
                  <c:v>54.67499999999999</c:v>
                </c:pt>
                <c:pt idx="38">
                  <c:v>54.902439024390233</c:v>
                </c:pt>
                <c:pt idx="39">
                  <c:v>54.452380952380942</c:v>
                </c:pt>
                <c:pt idx="40">
                  <c:v>55.627906976744171</c:v>
                </c:pt>
                <c:pt idx="41">
                  <c:v>56.409090909090899</c:v>
                </c:pt>
                <c:pt idx="42">
                  <c:v>56.955555555555549</c:v>
                </c:pt>
                <c:pt idx="43">
                  <c:v>57.347826086956509</c:v>
                </c:pt>
                <c:pt idx="44">
                  <c:v>57.595744680851055</c:v>
                </c:pt>
                <c:pt idx="45">
                  <c:v>57.645833333333321</c:v>
                </c:pt>
                <c:pt idx="46">
                  <c:v>57.448979591836718</c:v>
                </c:pt>
                <c:pt idx="47">
                  <c:v>57.019999999999982</c:v>
                </c:pt>
                <c:pt idx="48">
                  <c:v>56.921568627450959</c:v>
                </c:pt>
                <c:pt idx="49">
                  <c:v>56.115384615384599</c:v>
                </c:pt>
                <c:pt idx="50">
                  <c:v>55.169811320754697</c:v>
                </c:pt>
                <c:pt idx="51">
                  <c:v>55.870370370370352</c:v>
                </c:pt>
                <c:pt idx="52">
                  <c:v>56.545454545454525</c:v>
                </c:pt>
                <c:pt idx="53">
                  <c:v>57.035714285714263</c:v>
                </c:pt>
                <c:pt idx="54">
                  <c:v>57.456140350877163</c:v>
                </c:pt>
                <c:pt idx="55">
                  <c:v>57.706896551724107</c:v>
                </c:pt>
                <c:pt idx="56">
                  <c:v>57.745762711864373</c:v>
                </c:pt>
                <c:pt idx="57">
                  <c:v>57.633333333333304</c:v>
                </c:pt>
                <c:pt idx="58">
                  <c:v>57.885245901639315</c:v>
                </c:pt>
                <c:pt idx="59">
                  <c:v>57.5322580645161</c:v>
                </c:pt>
                <c:pt idx="60">
                  <c:v>57.095238095238066</c:v>
                </c:pt>
                <c:pt idx="61">
                  <c:v>57.703124999999972</c:v>
                </c:pt>
                <c:pt idx="62">
                  <c:v>58.06153846153844</c:v>
                </c:pt>
                <c:pt idx="63">
                  <c:v>58.181818181818166</c:v>
                </c:pt>
                <c:pt idx="64">
                  <c:v>58.208955223880579</c:v>
                </c:pt>
                <c:pt idx="65">
                  <c:v>58.058823529411747</c:v>
                </c:pt>
                <c:pt idx="66">
                  <c:v>57.695652173913025</c:v>
                </c:pt>
                <c:pt idx="67">
                  <c:v>57.299999999999976</c:v>
                </c:pt>
                <c:pt idx="68">
                  <c:v>57.056338028168987</c:v>
                </c:pt>
                <c:pt idx="69">
                  <c:v>56.263888888888857</c:v>
                </c:pt>
                <c:pt idx="70">
                  <c:v>55.602739726027366</c:v>
                </c:pt>
                <c:pt idx="71">
                  <c:v>56.189189189189165</c:v>
                </c:pt>
                <c:pt idx="72">
                  <c:v>56.559999999999981</c:v>
                </c:pt>
                <c:pt idx="73">
                  <c:v>56.921052631578924</c:v>
                </c:pt>
                <c:pt idx="74">
                  <c:v>57.077922077922061</c:v>
                </c:pt>
                <c:pt idx="75">
                  <c:v>57.076923076923066</c:v>
                </c:pt>
                <c:pt idx="76">
                  <c:v>56.999999999999986</c:v>
                </c:pt>
                <c:pt idx="77">
                  <c:v>56.812499999999993</c:v>
                </c:pt>
                <c:pt idx="78">
                  <c:v>56.827160493827144</c:v>
                </c:pt>
                <c:pt idx="79">
                  <c:v>56.390243902439018</c:v>
                </c:pt>
                <c:pt idx="80">
                  <c:v>55.819277108433724</c:v>
                </c:pt>
                <c:pt idx="81">
                  <c:v>56.154761904761891</c:v>
                </c:pt>
                <c:pt idx="82">
                  <c:v>56.447058823529403</c:v>
                </c:pt>
                <c:pt idx="83">
                  <c:v>56.627906976744171</c:v>
                </c:pt>
                <c:pt idx="84">
                  <c:v>56.701149425287348</c:v>
                </c:pt>
                <c:pt idx="85">
                  <c:v>56.67045454545454</c:v>
                </c:pt>
                <c:pt idx="86">
                  <c:v>56.53932584269662</c:v>
                </c:pt>
                <c:pt idx="87">
                  <c:v>56.277777777777771</c:v>
                </c:pt>
                <c:pt idx="88">
                  <c:v>56.230769230769226</c:v>
                </c:pt>
                <c:pt idx="89">
                  <c:v>55.782608695652172</c:v>
                </c:pt>
                <c:pt idx="90">
                  <c:v>56.247311827956992</c:v>
                </c:pt>
                <c:pt idx="91">
                  <c:v>56.606382978723403</c:v>
                </c:pt>
                <c:pt idx="92">
                  <c:v>56.831578947368421</c:v>
                </c:pt>
                <c:pt idx="93">
                  <c:v>56.895833333333329</c:v>
                </c:pt>
                <c:pt idx="94">
                  <c:v>56.896907216494846</c:v>
                </c:pt>
                <c:pt idx="95">
                  <c:v>56.836734693877546</c:v>
                </c:pt>
                <c:pt idx="96">
                  <c:v>56.74747474747474</c:v>
                </c:pt>
                <c:pt idx="97">
                  <c:v>56.599999999999994</c:v>
                </c:pt>
                <c:pt idx="98">
                  <c:v>56.673267326732663</c:v>
                </c:pt>
                <c:pt idx="99">
                  <c:v>56.470588235294109</c:v>
                </c:pt>
                <c:pt idx="100">
                  <c:v>56.155339805825228</c:v>
                </c:pt>
                <c:pt idx="101">
                  <c:v>56.538461538461526</c:v>
                </c:pt>
                <c:pt idx="102">
                  <c:v>56.885714285714279</c:v>
                </c:pt>
                <c:pt idx="103">
                  <c:v>57.084905660377345</c:v>
                </c:pt>
                <c:pt idx="104">
                  <c:v>57.140186915887831</c:v>
                </c:pt>
                <c:pt idx="105">
                  <c:v>57.083333333333314</c:v>
                </c:pt>
                <c:pt idx="106">
                  <c:v>56.889908256880723</c:v>
                </c:pt>
                <c:pt idx="107">
                  <c:v>56.645454545454534</c:v>
                </c:pt>
                <c:pt idx="108">
                  <c:v>56.549549549549539</c:v>
                </c:pt>
                <c:pt idx="109">
                  <c:v>56.232142857142847</c:v>
                </c:pt>
                <c:pt idx="110">
                  <c:v>56.743362831858398</c:v>
                </c:pt>
                <c:pt idx="111">
                  <c:v>57.219298245614027</c:v>
                </c:pt>
                <c:pt idx="112">
                  <c:v>57.582608695652169</c:v>
                </c:pt>
                <c:pt idx="113">
                  <c:v>57.862068965517231</c:v>
                </c:pt>
                <c:pt idx="114">
                  <c:v>58.085470085470085</c:v>
                </c:pt>
                <c:pt idx="115">
                  <c:v>58.228813559322035</c:v>
                </c:pt>
                <c:pt idx="116">
                  <c:v>58.294117647058819</c:v>
                </c:pt>
                <c:pt idx="117">
                  <c:v>58.258333333333326</c:v>
                </c:pt>
                <c:pt idx="118">
                  <c:v>58.330578512396691</c:v>
                </c:pt>
                <c:pt idx="119">
                  <c:v>58.098360655737707</c:v>
                </c:pt>
                <c:pt idx="120">
                  <c:v>57.796747967479682</c:v>
                </c:pt>
                <c:pt idx="121">
                  <c:v>57.37903225806452</c:v>
                </c:pt>
                <c:pt idx="122">
                  <c:v>57.52</c:v>
                </c:pt>
                <c:pt idx="123">
                  <c:v>57.587301587301582</c:v>
                </c:pt>
                <c:pt idx="124">
                  <c:v>57.582677165354326</c:v>
                </c:pt>
                <c:pt idx="125">
                  <c:v>57.460937499999993</c:v>
                </c:pt>
                <c:pt idx="126">
                  <c:v>57.248062015503869</c:v>
                </c:pt>
                <c:pt idx="127">
                  <c:v>56.946153846153841</c:v>
                </c:pt>
                <c:pt idx="128">
                  <c:v>56.816793893129763</c:v>
                </c:pt>
                <c:pt idx="129">
                  <c:v>56.47727272727272</c:v>
                </c:pt>
                <c:pt idx="130">
                  <c:v>56.075187969924805</c:v>
                </c:pt>
                <c:pt idx="131">
                  <c:v>56.46268656716417</c:v>
                </c:pt>
                <c:pt idx="132">
                  <c:v>56.8</c:v>
                </c:pt>
                <c:pt idx="133">
                  <c:v>57.088235294117645</c:v>
                </c:pt>
                <c:pt idx="134">
                  <c:v>57.306569343065689</c:v>
                </c:pt>
                <c:pt idx="135">
                  <c:v>57.41304347826086</c:v>
                </c:pt>
                <c:pt idx="136">
                  <c:v>57.453237410071942</c:v>
                </c:pt>
                <c:pt idx="137">
                  <c:v>57.428571428571423</c:v>
                </c:pt>
                <c:pt idx="138">
                  <c:v>57.539007092198574</c:v>
                </c:pt>
                <c:pt idx="139">
                  <c:v>57.429577464788728</c:v>
                </c:pt>
                <c:pt idx="140">
                  <c:v>57.258741258741253</c:v>
                </c:pt>
                <c:pt idx="141">
                  <c:v>57.590277777777771</c:v>
                </c:pt>
                <c:pt idx="142">
                  <c:v>57.855172413793106</c:v>
                </c:pt>
                <c:pt idx="143">
                  <c:v>58.034246575342465</c:v>
                </c:pt>
                <c:pt idx="144">
                  <c:v>58.19047619047619</c:v>
                </c:pt>
                <c:pt idx="145">
                  <c:v>58.32432432432433</c:v>
                </c:pt>
                <c:pt idx="146">
                  <c:v>58.416107382550337</c:v>
                </c:pt>
                <c:pt idx="147">
                  <c:v>58.486666666666672</c:v>
                </c:pt>
                <c:pt idx="148">
                  <c:v>58.662251655629142</c:v>
                </c:pt>
                <c:pt idx="149">
                  <c:v>58.57236842105263</c:v>
                </c:pt>
                <c:pt idx="150">
                  <c:v>58.405228758169933</c:v>
                </c:pt>
                <c:pt idx="151">
                  <c:v>58.240259740259745</c:v>
                </c:pt>
                <c:pt idx="152">
                  <c:v>58.445161290322581</c:v>
                </c:pt>
                <c:pt idx="153">
                  <c:v>58.551282051282051</c:v>
                </c:pt>
                <c:pt idx="154">
                  <c:v>58.560509554140133</c:v>
                </c:pt>
                <c:pt idx="155">
                  <c:v>58.5126582278481</c:v>
                </c:pt>
                <c:pt idx="156">
                  <c:v>58.44654088050315</c:v>
                </c:pt>
                <c:pt idx="157">
                  <c:v>58.287500000000001</c:v>
                </c:pt>
                <c:pt idx="158">
                  <c:v>58.24844720496894</c:v>
                </c:pt>
                <c:pt idx="159">
                  <c:v>57.981481481481481</c:v>
                </c:pt>
                <c:pt idx="160">
                  <c:v>58.25153374233129</c:v>
                </c:pt>
                <c:pt idx="161">
                  <c:v>58.5</c:v>
                </c:pt>
                <c:pt idx="162">
                  <c:v>58.745454545454542</c:v>
                </c:pt>
                <c:pt idx="163">
                  <c:v>58.951807228915669</c:v>
                </c:pt>
                <c:pt idx="164">
                  <c:v>59.083832335329355</c:v>
                </c:pt>
                <c:pt idx="165">
                  <c:v>59.160714285714292</c:v>
                </c:pt>
                <c:pt idx="166">
                  <c:v>59.18343195266273</c:v>
                </c:pt>
                <c:pt idx="167">
                  <c:v>59.152941176470598</c:v>
                </c:pt>
                <c:pt idx="168">
                  <c:v>59.198830409356731</c:v>
                </c:pt>
                <c:pt idx="169">
                  <c:v>59.029069767441868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1-42E3-A451-50D6BDE390F6}"/>
            </c:ext>
          </c:extLst>
        </c:ser>
        <c:ser>
          <c:idx val="1"/>
          <c:order val="1"/>
          <c:tx>
            <c:strRef>
              <c:f>'Politica B'!$S$15</c:f>
              <c:strCache>
                <c:ptCount val="1"/>
                <c:pt idx="0">
                  <c:v>Desviación</c:v>
                </c:pt>
              </c:strCache>
            </c:strRef>
          </c:tx>
          <c:marker>
            <c:symbol val="none"/>
          </c:marker>
          <c:val>
            <c:numRef>
              <c:f>'Politica B'!$S$18:$S$187</c:f>
              <c:numCache>
                <c:formatCode>#,##0.000</c:formatCode>
                <c:ptCount val="170"/>
                <c:pt idx="0">
                  <c:v>7.5055534994651332</c:v>
                </c:pt>
                <c:pt idx="1">
                  <c:v>20.599352740640498</c:v>
                </c:pt>
                <c:pt idx="2">
                  <c:v>18.981570008826981</c:v>
                </c:pt>
                <c:pt idx="3">
                  <c:v>17.336858615870021</c:v>
                </c:pt>
                <c:pt idx="4">
                  <c:v>16.100872499280751</c:v>
                </c:pt>
                <c:pt idx="5">
                  <c:v>15.297058540778353</c:v>
                </c:pt>
                <c:pt idx="6">
                  <c:v>15.45243598199901</c:v>
                </c:pt>
                <c:pt idx="7">
                  <c:v>16.975799768428516</c:v>
                </c:pt>
                <c:pt idx="8">
                  <c:v>16.492973710589055</c:v>
                </c:pt>
                <c:pt idx="9">
                  <c:v>20.346989949375804</c:v>
                </c:pt>
                <c:pt idx="10">
                  <c:v>23.439775530560798</c:v>
                </c:pt>
                <c:pt idx="11">
                  <c:v>26.377229607338251</c:v>
                </c:pt>
                <c:pt idx="12">
                  <c:v>25.95178679966445</c:v>
                </c:pt>
                <c:pt idx="13">
                  <c:v>25.386265971977839</c:v>
                </c:pt>
                <c:pt idx="14">
                  <c:v>24.58015100705062</c:v>
                </c:pt>
                <c:pt idx="15">
                  <c:v>23.941650201669159</c:v>
                </c:pt>
                <c:pt idx="16">
                  <c:v>23.740187261857688</c:v>
                </c:pt>
                <c:pt idx="17">
                  <c:v>24.358884686247325</c:v>
                </c:pt>
                <c:pt idx="18">
                  <c:v>24.021815481924317</c:v>
                </c:pt>
                <c:pt idx="19">
                  <c:v>25.246361874115401</c:v>
                </c:pt>
                <c:pt idx="20">
                  <c:v>26.615621434560303</c:v>
                </c:pt>
                <c:pt idx="21">
                  <c:v>28.955707054300927</c:v>
                </c:pt>
                <c:pt idx="22">
                  <c:v>29.898271967902534</c:v>
                </c:pt>
                <c:pt idx="23">
                  <c:v>29.904154586586479</c:v>
                </c:pt>
                <c:pt idx="24">
                  <c:v>29.455214930631325</c:v>
                </c:pt>
                <c:pt idx="25">
                  <c:v>28.943385716249171</c:v>
                </c:pt>
                <c:pt idx="26">
                  <c:v>28.434914013855735</c:v>
                </c:pt>
                <c:pt idx="27">
                  <c:v>27.974043798435385</c:v>
                </c:pt>
                <c:pt idx="28">
                  <c:v>27.548549519805231</c:v>
                </c:pt>
                <c:pt idx="29">
                  <c:v>27.392145536572595</c:v>
                </c:pt>
                <c:pt idx="30">
                  <c:v>27.490184198595816</c:v>
                </c:pt>
                <c:pt idx="31">
                  <c:v>28.153323527932702</c:v>
                </c:pt>
                <c:pt idx="32">
                  <c:v>28.461296143205782</c:v>
                </c:pt>
                <c:pt idx="33">
                  <c:v>28.514156884907937</c:v>
                </c:pt>
                <c:pt idx="34">
                  <c:v>28.267783209292649</c:v>
                </c:pt>
                <c:pt idx="35">
                  <c:v>27.896679929103684</c:v>
                </c:pt>
                <c:pt idx="36">
                  <c:v>27.529446876828629</c:v>
                </c:pt>
                <c:pt idx="37">
                  <c:v>27.195764658943041</c:v>
                </c:pt>
                <c:pt idx="38">
                  <c:v>26.893126331879657</c:v>
                </c:pt>
                <c:pt idx="39">
                  <c:v>26.722788649712243</c:v>
                </c:pt>
                <c:pt idx="40">
                  <c:v>27.504998035693834</c:v>
                </c:pt>
                <c:pt idx="41">
                  <c:v>27.672770750591621</c:v>
                </c:pt>
                <c:pt idx="42">
                  <c:v>27.60101740183071</c:v>
                </c:pt>
                <c:pt idx="43">
                  <c:v>27.421984198655363</c:v>
                </c:pt>
                <c:pt idx="44">
                  <c:v>27.175484135896301</c:v>
                </c:pt>
                <c:pt idx="45">
                  <c:v>26.887068459663091</c:v>
                </c:pt>
                <c:pt idx="46">
                  <c:v>26.641181486946255</c:v>
                </c:pt>
                <c:pt idx="47">
                  <c:v>26.541834518206095</c:v>
                </c:pt>
                <c:pt idx="48">
                  <c:v>26.28447689207826</c:v>
                </c:pt>
                <c:pt idx="49">
                  <c:v>26.666902336816833</c:v>
                </c:pt>
                <c:pt idx="50">
                  <c:v>27.291683608646874</c:v>
                </c:pt>
                <c:pt idx="51">
                  <c:v>27.518807494111606</c:v>
                </c:pt>
                <c:pt idx="52">
                  <c:v>27.718704863802692</c:v>
                </c:pt>
                <c:pt idx="53">
                  <c:v>27.709508893462601</c:v>
                </c:pt>
                <c:pt idx="54">
                  <c:v>27.643825308633311</c:v>
                </c:pt>
                <c:pt idx="55">
                  <c:v>27.466731787963372</c:v>
                </c:pt>
                <c:pt idx="56">
                  <c:v>27.230556632108122</c:v>
                </c:pt>
                <c:pt idx="57">
                  <c:v>27.012844820765071</c:v>
                </c:pt>
                <c:pt idx="58">
                  <c:v>26.858951556018049</c:v>
                </c:pt>
                <c:pt idx="59">
                  <c:v>26.782498409354289</c:v>
                </c:pt>
                <c:pt idx="60">
                  <c:v>26.791136164010016</c:v>
                </c:pt>
                <c:pt idx="61">
                  <c:v>27.018911476611198</c:v>
                </c:pt>
                <c:pt idx="62">
                  <c:v>26.962286695422438</c:v>
                </c:pt>
                <c:pt idx="63">
                  <c:v>26.77191932483856</c:v>
                </c:pt>
                <c:pt idx="64">
                  <c:v>26.569256164490724</c:v>
                </c:pt>
                <c:pt idx="65">
                  <c:v>26.399277665910219</c:v>
                </c:pt>
                <c:pt idx="66">
                  <c:v>26.377521818567462</c:v>
                </c:pt>
                <c:pt idx="67">
                  <c:v>26.394086953083949</c:v>
                </c:pt>
                <c:pt idx="68">
                  <c:v>26.285187204933319</c:v>
                </c:pt>
                <c:pt idx="69">
                  <c:v>26.951700699195769</c:v>
                </c:pt>
                <c:pt idx="70">
                  <c:v>27.353518830118542</c:v>
                </c:pt>
                <c:pt idx="71">
                  <c:v>27.629979586245074</c:v>
                </c:pt>
                <c:pt idx="72">
                  <c:v>27.62990937176399</c:v>
                </c:pt>
                <c:pt idx="73">
                  <c:v>27.624995038500781</c:v>
                </c:pt>
                <c:pt idx="74">
                  <c:v>27.477151385414864</c:v>
                </c:pt>
                <c:pt idx="75">
                  <c:v>27.298146662160256</c:v>
                </c:pt>
                <c:pt idx="76">
                  <c:v>27.131210148140536</c:v>
                </c:pt>
                <c:pt idx="77">
                  <c:v>27.011059033784331</c:v>
                </c:pt>
                <c:pt idx="78">
                  <c:v>26.842033326229586</c:v>
                </c:pt>
                <c:pt idx="79">
                  <c:v>26.967633136350958</c:v>
                </c:pt>
                <c:pt idx="80">
                  <c:v>27.302793825734522</c:v>
                </c:pt>
                <c:pt idx="81">
                  <c:v>27.311453993146102</c:v>
                </c:pt>
                <c:pt idx="82">
                  <c:v>27.281821037160285</c:v>
                </c:pt>
                <c:pt idx="83">
                  <c:v>27.172670747788402</c:v>
                </c:pt>
                <c:pt idx="84">
                  <c:v>27.022864970642889</c:v>
                </c:pt>
                <c:pt idx="85">
                  <c:v>26.868655237539748</c:v>
                </c:pt>
                <c:pt idx="86">
                  <c:v>26.744182111499963</c:v>
                </c:pt>
                <c:pt idx="87">
                  <c:v>26.709013660870731</c:v>
                </c:pt>
                <c:pt idx="88">
                  <c:v>26.56400108880727</c:v>
                </c:pt>
                <c:pt idx="89">
                  <c:v>26.765085542716552</c:v>
                </c:pt>
                <c:pt idx="90">
                  <c:v>26.993822124933995</c:v>
                </c:pt>
                <c:pt idx="91">
                  <c:v>27.073066441787265</c:v>
                </c:pt>
                <c:pt idx="92">
                  <c:v>27.017981652721325</c:v>
                </c:pt>
                <c:pt idx="93">
                  <c:v>26.8827783521314</c:v>
                </c:pt>
                <c:pt idx="94">
                  <c:v>26.7423994404962</c:v>
                </c:pt>
                <c:pt idx="95">
                  <c:v>26.610862783717394</c:v>
                </c:pt>
                <c:pt idx="96">
                  <c:v>26.489637340197245</c:v>
                </c:pt>
                <c:pt idx="97">
                  <c:v>26.396739927269028</c:v>
                </c:pt>
                <c:pt idx="98">
                  <c:v>26.274744113270103</c:v>
                </c:pt>
                <c:pt idx="99">
                  <c:v>26.224357917123633</c:v>
                </c:pt>
                <c:pt idx="100">
                  <c:v>26.290890572388044</c:v>
                </c:pt>
                <c:pt idx="101">
                  <c:v>26.45308104246617</c:v>
                </c:pt>
                <c:pt idx="102">
                  <c:v>26.564983561981585</c:v>
                </c:pt>
                <c:pt idx="103">
                  <c:v>26.5176016744057</c:v>
                </c:pt>
                <c:pt idx="104">
                  <c:v>26.398416404094739</c:v>
                </c:pt>
                <c:pt idx="105">
                  <c:v>26.281412002067732</c:v>
                </c:pt>
                <c:pt idx="106">
                  <c:v>26.237285968474431</c:v>
                </c:pt>
                <c:pt idx="107">
                  <c:v>26.242198093922454</c:v>
                </c:pt>
                <c:pt idx="108">
                  <c:v>26.14217725464793</c:v>
                </c:pt>
                <c:pt idx="109">
                  <c:v>26.240049900680805</c:v>
                </c:pt>
                <c:pt idx="110">
                  <c:v>26.681915612137914</c:v>
                </c:pt>
                <c:pt idx="111">
                  <c:v>27.045277922592369</c:v>
                </c:pt>
                <c:pt idx="112">
                  <c:v>27.206804685688223</c:v>
                </c:pt>
                <c:pt idx="113">
                  <c:v>27.254962548281842</c:v>
                </c:pt>
                <c:pt idx="114">
                  <c:v>27.244604859644213</c:v>
                </c:pt>
                <c:pt idx="115">
                  <c:v>27.172576364280129</c:v>
                </c:pt>
                <c:pt idx="116">
                  <c:v>27.06656983056445</c:v>
                </c:pt>
                <c:pt idx="117">
                  <c:v>26.955455266558772</c:v>
                </c:pt>
                <c:pt idx="118">
                  <c:v>26.854667015173877</c:v>
                </c:pt>
                <c:pt idx="119">
                  <c:v>26.866185030941526</c:v>
                </c:pt>
                <c:pt idx="120">
                  <c:v>26.964141139120031</c:v>
                </c:pt>
                <c:pt idx="121">
                  <c:v>27.254176301718051</c:v>
                </c:pt>
                <c:pt idx="122">
                  <c:v>27.189775118006072</c:v>
                </c:pt>
                <c:pt idx="123">
                  <c:v>27.091332884528171</c:v>
                </c:pt>
                <c:pt idx="124">
                  <c:v>26.983663765994056</c:v>
                </c:pt>
                <c:pt idx="125">
                  <c:v>26.912486445388659</c:v>
                </c:pt>
                <c:pt idx="126">
                  <c:v>26.915966163155357</c:v>
                </c:pt>
                <c:pt idx="127">
                  <c:v>27.031509474542332</c:v>
                </c:pt>
                <c:pt idx="128">
                  <c:v>26.968015678610996</c:v>
                </c:pt>
                <c:pt idx="129">
                  <c:v>27.146609564102391</c:v>
                </c:pt>
                <c:pt idx="130">
                  <c:v>27.438256874395442</c:v>
                </c:pt>
                <c:pt idx="131">
                  <c:v>27.700508047895934</c:v>
                </c:pt>
                <c:pt idx="132">
                  <c:v>27.873863004721287</c:v>
                </c:pt>
                <c:pt idx="133">
                  <c:v>27.973127472030164</c:v>
                </c:pt>
                <c:pt idx="134">
                  <c:v>27.987014332227158</c:v>
                </c:pt>
                <c:pt idx="135">
                  <c:v>27.912723274460983</c:v>
                </c:pt>
                <c:pt idx="136">
                  <c:v>27.815443271153601</c:v>
                </c:pt>
                <c:pt idx="137">
                  <c:v>27.716743727151425</c:v>
                </c:pt>
                <c:pt idx="138">
                  <c:v>27.648693518732607</c:v>
                </c:pt>
                <c:pt idx="139">
                  <c:v>27.581317010743849</c:v>
                </c:pt>
                <c:pt idx="140">
                  <c:v>27.559848649064492</c:v>
                </c:pt>
                <c:pt idx="141">
                  <c:v>27.749985999982467</c:v>
                </c:pt>
                <c:pt idx="142">
                  <c:v>27.836820966708231</c:v>
                </c:pt>
                <c:pt idx="143">
                  <c:v>27.824924174029753</c:v>
                </c:pt>
                <c:pt idx="144">
                  <c:v>27.794089578993482</c:v>
                </c:pt>
                <c:pt idx="145">
                  <c:v>27.747210735891802</c:v>
                </c:pt>
                <c:pt idx="146">
                  <c:v>27.675997179510677</c:v>
                </c:pt>
                <c:pt idx="147">
                  <c:v>27.596502226243135</c:v>
                </c:pt>
                <c:pt idx="148">
                  <c:v>27.588859446575782</c:v>
                </c:pt>
                <c:pt idx="149">
                  <c:v>27.519674352590702</c:v>
                </c:pt>
                <c:pt idx="150">
                  <c:v>27.506802486049445</c:v>
                </c:pt>
                <c:pt idx="151">
                  <c:v>27.493090087265077</c:v>
                </c:pt>
                <c:pt idx="152">
                  <c:v>27.522161539121615</c:v>
                </c:pt>
                <c:pt idx="153">
                  <c:v>27.465237822897532</c:v>
                </c:pt>
                <c:pt idx="154">
                  <c:v>27.377310833181536</c:v>
                </c:pt>
                <c:pt idx="155">
                  <c:v>27.296610307693726</c:v>
                </c:pt>
                <c:pt idx="156">
                  <c:v>27.222860785581787</c:v>
                </c:pt>
                <c:pt idx="157">
                  <c:v>27.211583618357611</c:v>
                </c:pt>
                <c:pt idx="158">
                  <c:v>27.130939685140987</c:v>
                </c:pt>
                <c:pt idx="159">
                  <c:v>27.259159318212294</c:v>
                </c:pt>
                <c:pt idx="160">
                  <c:v>27.392741121538613</c:v>
                </c:pt>
                <c:pt idx="161">
                  <c:v>27.493334384588977</c:v>
                </c:pt>
                <c:pt idx="162">
                  <c:v>27.590130469695353</c:v>
                </c:pt>
                <c:pt idx="163">
                  <c:v>27.634586855126376</c:v>
                </c:pt>
                <c:pt idx="164">
                  <c:v>27.604001188419655</c:v>
                </c:pt>
                <c:pt idx="165">
                  <c:v>27.539265458644884</c:v>
                </c:pt>
                <c:pt idx="166">
                  <c:v>27.458769265576414</c:v>
                </c:pt>
                <c:pt idx="167">
                  <c:v>27.380296064872454</c:v>
                </c:pt>
                <c:pt idx="168">
                  <c:v>27.30624145050767</c:v>
                </c:pt>
                <c:pt idx="169">
                  <c:v>27.317159811778364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1-42E3-A451-50D6BDE3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56736"/>
        <c:axId val="229158272"/>
      </c:lineChart>
      <c:catAx>
        <c:axId val="2291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58272"/>
        <c:crosses val="autoZero"/>
        <c:auto val="1"/>
        <c:lblAlgn val="ctr"/>
        <c:lblOffset val="100"/>
        <c:noMultiLvlLbl val="0"/>
      </c:catAx>
      <c:valAx>
        <c:axId val="2291582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9156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669926</xdr:colOff>
      <xdr:row>19</xdr:row>
      <xdr:rowOff>92369</xdr:rowOff>
    </xdr:from>
    <xdr:to>
      <xdr:col>25</xdr:col>
      <xdr:colOff>322632</xdr:colOff>
      <xdr:row>24</xdr:row>
      <xdr:rowOff>177454</xdr:rowOff>
    </xdr:to>
    <xdr:pic>
      <xdr:nvPicPr>
        <xdr:cNvPr id="2" name="13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2976" y="3711869"/>
          <a:ext cx="4224706" cy="103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162983</xdr:colOff>
      <xdr:row>12</xdr:row>
      <xdr:rowOff>130175</xdr:rowOff>
    </xdr:from>
    <xdr:to>
      <xdr:col>23</xdr:col>
      <xdr:colOff>749036</xdr:colOff>
      <xdr:row>17</xdr:row>
      <xdr:rowOff>130174</xdr:rowOff>
    </xdr:to>
    <xdr:pic>
      <xdr:nvPicPr>
        <xdr:cNvPr id="3" name="11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8033" y="2416175"/>
          <a:ext cx="2872053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567265</xdr:colOff>
      <xdr:row>25</xdr:row>
      <xdr:rowOff>142876</xdr:rowOff>
    </xdr:from>
    <xdr:to>
      <xdr:col>26</xdr:col>
      <xdr:colOff>298449</xdr:colOff>
      <xdr:row>47</xdr:row>
      <xdr:rowOff>5292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203201</xdr:colOff>
      <xdr:row>13</xdr:row>
      <xdr:rowOff>54269</xdr:rowOff>
    </xdr:from>
    <xdr:to>
      <xdr:col>24</xdr:col>
      <xdr:colOff>360732</xdr:colOff>
      <xdr:row>18</xdr:row>
      <xdr:rowOff>134312</xdr:rowOff>
    </xdr:to>
    <xdr:pic>
      <xdr:nvPicPr>
        <xdr:cNvPr id="2" name="13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5751" y="2559344"/>
          <a:ext cx="4224706" cy="1061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410633</xdr:colOff>
      <xdr:row>7</xdr:row>
      <xdr:rowOff>82550</xdr:rowOff>
    </xdr:from>
    <xdr:to>
      <xdr:col>20</xdr:col>
      <xdr:colOff>739511</xdr:colOff>
      <xdr:row>12</xdr:row>
      <xdr:rowOff>79187</xdr:rowOff>
    </xdr:to>
    <xdr:pic>
      <xdr:nvPicPr>
        <xdr:cNvPr id="3" name="1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8233" y="1454150"/>
          <a:ext cx="2881578" cy="968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149285</xdr:colOff>
      <xdr:row>20</xdr:row>
      <xdr:rowOff>110939</xdr:rowOff>
    </xdr:from>
    <xdr:to>
      <xdr:col>26</xdr:col>
      <xdr:colOff>533212</xdr:colOff>
      <xdr:row>41</xdr:row>
      <xdr:rowOff>163855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62"/>
  <sheetViews>
    <sheetView tabSelected="1" workbookViewId="0">
      <pane ySplit="12" topLeftCell="A13" activePane="bottomLeft" state="frozen"/>
      <selection pane="bottomLeft" activeCell="N14" sqref="N14"/>
    </sheetView>
  </sheetViews>
  <sheetFormatPr baseColWidth="10" defaultRowHeight="15" x14ac:dyDescent="0.25"/>
  <cols>
    <col min="1" max="1" width="11.42578125" customWidth="1"/>
    <col min="2" max="2" width="8" customWidth="1"/>
    <col min="4" max="5" width="9.42578125" bestFit="1" customWidth="1"/>
    <col min="6" max="6" width="5.7109375" bestFit="1" customWidth="1"/>
    <col min="8" max="8" width="10" bestFit="1" customWidth="1"/>
    <col min="9" max="9" width="9.85546875" customWidth="1"/>
    <col min="10" max="10" width="10.7109375" customWidth="1"/>
    <col min="11" max="11" width="12" customWidth="1"/>
    <col min="12" max="13" width="10.28515625" customWidth="1"/>
    <col min="14" max="14" width="10.5703125" bestFit="1" customWidth="1"/>
    <col min="15" max="15" width="10.28515625" bestFit="1" customWidth="1"/>
    <col min="16" max="17" width="9.7109375" bestFit="1" customWidth="1"/>
    <col min="18" max="18" width="10.5703125" bestFit="1" customWidth="1"/>
    <col min="19" max="19" width="13.7109375" bestFit="1" customWidth="1"/>
    <col min="21" max="21" width="11.42578125" customWidth="1"/>
  </cols>
  <sheetData>
    <row r="1" spans="1:21" x14ac:dyDescent="0.25">
      <c r="A1" t="s">
        <v>8</v>
      </c>
      <c r="E1" s="57" t="s">
        <v>20</v>
      </c>
      <c r="F1" s="58"/>
      <c r="G1" s="58"/>
      <c r="H1" s="58"/>
      <c r="I1" s="59"/>
      <c r="K1" s="57" t="s">
        <v>19</v>
      </c>
      <c r="L1" s="58"/>
      <c r="M1" s="58"/>
      <c r="N1" s="58"/>
      <c r="O1" s="59"/>
      <c r="P1" s="18" t="s">
        <v>28</v>
      </c>
      <c r="Q1" s="19" t="s">
        <v>22</v>
      </c>
      <c r="R1" s="19" t="s">
        <v>25</v>
      </c>
      <c r="S1" s="20" t="s">
        <v>30</v>
      </c>
    </row>
    <row r="2" spans="1:21" x14ac:dyDescent="0.25">
      <c r="A2" t="s">
        <v>18</v>
      </c>
      <c r="B2" s="29">
        <v>20</v>
      </c>
      <c r="C2" t="s">
        <v>17</v>
      </c>
      <c r="E2" s="15" t="s">
        <v>7</v>
      </c>
      <c r="F2" s="14" t="s">
        <v>26</v>
      </c>
      <c r="G2" s="14" t="s">
        <v>15</v>
      </c>
      <c r="H2" s="14" t="s">
        <v>14</v>
      </c>
      <c r="I2" s="13" t="s">
        <v>13</v>
      </c>
      <c r="K2" s="15" t="s">
        <v>1</v>
      </c>
      <c r="L2" s="14" t="s">
        <v>16</v>
      </c>
      <c r="M2" s="14" t="s">
        <v>15</v>
      </c>
      <c r="N2" s="14" t="s">
        <v>14</v>
      </c>
      <c r="O2" s="14" t="s">
        <v>13</v>
      </c>
      <c r="P2" s="27">
        <v>100</v>
      </c>
      <c r="Q2" s="33">
        <f ca="1">INDIRECT(ADDRESS($P2+15,COLUMN()-1,4))</f>
        <v>17.872549019607831</v>
      </c>
      <c r="R2" s="33">
        <f ca="1">INDIRECT(ADDRESS($P2+15,COLUMN(),4))</f>
        <v>12.96714933032696</v>
      </c>
      <c r="S2" s="34">
        <f t="shared" ref="S2:S6" ca="1" si="0">$U$4*(R2*SQRT($P2/($P2-1)))/SQRT(P2)</f>
        <v>2.1436514484276938</v>
      </c>
      <c r="U2" t="s">
        <v>29</v>
      </c>
    </row>
    <row r="3" spans="1:21" x14ac:dyDescent="0.25">
      <c r="A3" t="s">
        <v>12</v>
      </c>
      <c r="B3" s="29">
        <v>3</v>
      </c>
      <c r="C3" t="s">
        <v>11</v>
      </c>
      <c r="E3" s="12">
        <v>0</v>
      </c>
      <c r="F3" s="27">
        <v>0.05</v>
      </c>
      <c r="G3" s="11">
        <f>F3</f>
        <v>0.05</v>
      </c>
      <c r="H3" s="11">
        <v>0</v>
      </c>
      <c r="I3" s="10">
        <f>G3-0.001</f>
        <v>4.9000000000000002E-2</v>
      </c>
      <c r="K3" s="12">
        <v>1</v>
      </c>
      <c r="L3" s="27">
        <v>0.15</v>
      </c>
      <c r="M3" s="11">
        <f>L3</f>
        <v>0.15</v>
      </c>
      <c r="N3" s="11">
        <v>0</v>
      </c>
      <c r="O3" s="11">
        <f>M3-0.001</f>
        <v>0.14899999999999999</v>
      </c>
      <c r="P3" s="28">
        <v>200</v>
      </c>
      <c r="Q3" s="35">
        <f t="shared" ref="Q3:Q7" ca="1" si="1">INDIRECT(ADDRESS($P3+15,COLUMN()-1,4))</f>
        <v>0</v>
      </c>
      <c r="R3" s="35">
        <f t="shared" ref="R3:R7" ca="1" si="2">INDIRECT(ADDRESS($P3+15,COLUMN(),4))</f>
        <v>0</v>
      </c>
      <c r="S3" s="36">
        <f t="shared" ca="1" si="0"/>
        <v>0</v>
      </c>
      <c r="U3" s="30">
        <v>0.95</v>
      </c>
    </row>
    <row r="4" spans="1:21" x14ac:dyDescent="0.25">
      <c r="A4" t="s">
        <v>4</v>
      </c>
      <c r="B4" s="29">
        <v>4</v>
      </c>
      <c r="C4" t="s">
        <v>11</v>
      </c>
      <c r="E4" s="12">
        <v>1</v>
      </c>
      <c r="F4" s="27">
        <v>0.12</v>
      </c>
      <c r="G4" s="11">
        <f>F4+G3</f>
        <v>0.16999999999999998</v>
      </c>
      <c r="H4" s="11">
        <f>G3</f>
        <v>0.05</v>
      </c>
      <c r="I4" s="10">
        <f>G4-0.001</f>
        <v>0.16899999999999998</v>
      </c>
      <c r="K4" s="12">
        <v>2</v>
      </c>
      <c r="L4" s="27">
        <v>0.2</v>
      </c>
      <c r="M4" s="11">
        <f>L4+M3</f>
        <v>0.35</v>
      </c>
      <c r="N4" s="11">
        <f>M3</f>
        <v>0.15</v>
      </c>
      <c r="O4" s="11">
        <f>M4-0.001</f>
        <v>0.34899999999999998</v>
      </c>
      <c r="P4" s="28">
        <v>500</v>
      </c>
      <c r="Q4" s="35">
        <f t="shared" ca="1" si="1"/>
        <v>0</v>
      </c>
      <c r="R4" s="35">
        <f t="shared" ca="1" si="2"/>
        <v>0</v>
      </c>
      <c r="S4" s="36">
        <f t="shared" ca="1" si="0"/>
        <v>0</v>
      </c>
      <c r="U4">
        <f>NORMSINV(U3)</f>
        <v>1.6448536269514715</v>
      </c>
    </row>
    <row r="5" spans="1:21" x14ac:dyDescent="0.25">
      <c r="E5" s="12">
        <v>2</v>
      </c>
      <c r="F5" s="27">
        <v>0.18</v>
      </c>
      <c r="G5" s="11">
        <f t="shared" ref="G5:G8" si="3">F5+G4</f>
        <v>0.35</v>
      </c>
      <c r="H5" s="11">
        <f t="shared" ref="H5:H8" si="4">G4</f>
        <v>0.16999999999999998</v>
      </c>
      <c r="I5" s="10">
        <f t="shared" ref="I5:I8" si="5">G5-0.001</f>
        <v>0.34899999999999998</v>
      </c>
      <c r="K5" s="12">
        <v>3</v>
      </c>
      <c r="L5" s="27">
        <v>0.4</v>
      </c>
      <c r="M5" s="11">
        <f>L5+M4</f>
        <v>0.75</v>
      </c>
      <c r="N5" s="11">
        <f>M4</f>
        <v>0.35</v>
      </c>
      <c r="O5" s="11">
        <f>M5-0.001</f>
        <v>0.749</v>
      </c>
      <c r="P5" s="28">
        <v>1000</v>
      </c>
      <c r="Q5" s="35">
        <f t="shared" ca="1" si="1"/>
        <v>0</v>
      </c>
      <c r="R5" s="35">
        <f t="shared" ca="1" si="2"/>
        <v>0</v>
      </c>
      <c r="S5" s="36">
        <f t="shared" ca="1" si="0"/>
        <v>0</v>
      </c>
    </row>
    <row r="6" spans="1:21" x14ac:dyDescent="0.25">
      <c r="A6" t="s">
        <v>10</v>
      </c>
      <c r="B6" s="28">
        <v>10</v>
      </c>
      <c r="C6" t="s">
        <v>41</v>
      </c>
      <c r="E6" s="12">
        <v>3</v>
      </c>
      <c r="F6" s="27">
        <v>0.25</v>
      </c>
      <c r="G6" s="11">
        <f t="shared" si="3"/>
        <v>0.6</v>
      </c>
      <c r="H6" s="11">
        <f t="shared" si="4"/>
        <v>0.35</v>
      </c>
      <c r="I6" s="10">
        <f t="shared" si="5"/>
        <v>0.59899999999999998</v>
      </c>
      <c r="K6" s="8">
        <v>4</v>
      </c>
      <c r="L6" s="27">
        <v>0.25</v>
      </c>
      <c r="M6" s="7">
        <f>L6+M5</f>
        <v>1</v>
      </c>
      <c r="N6" s="7">
        <f>M5</f>
        <v>0.75</v>
      </c>
      <c r="O6" s="7">
        <f>M6-0.001</f>
        <v>0.999</v>
      </c>
      <c r="P6" s="28">
        <v>10000</v>
      </c>
      <c r="Q6" s="35">
        <f t="shared" ca="1" si="1"/>
        <v>0</v>
      </c>
      <c r="R6" s="35">
        <f t="shared" ca="1" si="2"/>
        <v>0</v>
      </c>
      <c r="S6" s="36">
        <f t="shared" ca="1" si="0"/>
        <v>0</v>
      </c>
    </row>
    <row r="7" spans="1:21" x14ac:dyDescent="0.25">
      <c r="A7" t="s">
        <v>31</v>
      </c>
      <c r="B7" s="28">
        <v>7</v>
      </c>
      <c r="C7" t="s">
        <v>32</v>
      </c>
      <c r="E7" s="12">
        <v>4</v>
      </c>
      <c r="F7" s="27">
        <v>0.22</v>
      </c>
      <c r="G7" s="11">
        <f t="shared" si="3"/>
        <v>0.82</v>
      </c>
      <c r="H7" s="11">
        <f t="shared" si="4"/>
        <v>0.6</v>
      </c>
      <c r="I7" s="10">
        <f t="shared" si="5"/>
        <v>0.81899999999999995</v>
      </c>
      <c r="L7">
        <f>SUM(L3:L6)</f>
        <v>1</v>
      </c>
      <c r="P7" s="28">
        <v>12000</v>
      </c>
      <c r="Q7" s="37">
        <f t="shared" ca="1" si="1"/>
        <v>0</v>
      </c>
      <c r="R7" s="37">
        <f t="shared" ca="1" si="2"/>
        <v>0</v>
      </c>
      <c r="S7" s="38">
        <f ca="1">$U$4*(R7*SQRT($P7/($P7-1)))/SQRT(P7)</f>
        <v>0</v>
      </c>
    </row>
    <row r="8" spans="1:21" x14ac:dyDescent="0.25">
      <c r="B8" s="9"/>
      <c r="E8" s="8">
        <v>5</v>
      </c>
      <c r="F8" s="27">
        <v>0.18</v>
      </c>
      <c r="G8" s="7">
        <f t="shared" si="3"/>
        <v>1</v>
      </c>
      <c r="H8" s="7">
        <f t="shared" si="4"/>
        <v>0.82</v>
      </c>
      <c r="I8" s="6">
        <f t="shared" si="5"/>
        <v>0.999</v>
      </c>
      <c r="J8" s="56"/>
      <c r="K8" s="56"/>
      <c r="L8" s="56"/>
      <c r="P8" s="22"/>
      <c r="Q8" s="22"/>
      <c r="R8" s="22"/>
      <c r="S8" s="11"/>
    </row>
    <row r="9" spans="1:21" x14ac:dyDescent="0.25">
      <c r="B9" s="9"/>
      <c r="E9" s="11"/>
      <c r="F9">
        <f>SUM(F3:F8)</f>
        <v>1</v>
      </c>
      <c r="G9" s="11"/>
      <c r="H9" s="11"/>
      <c r="I9" s="11"/>
      <c r="J9" s="56"/>
      <c r="K9" s="56" t="s">
        <v>38</v>
      </c>
      <c r="L9" s="56"/>
      <c r="P9" s="22"/>
      <c r="Q9" s="22"/>
      <c r="R9" s="22"/>
      <c r="S9" s="11"/>
    </row>
    <row r="10" spans="1:21" x14ac:dyDescent="0.25">
      <c r="A10" t="s">
        <v>9</v>
      </c>
    </row>
    <row r="11" spans="1:21" x14ac:dyDescent="0.25">
      <c r="B11" s="57" t="s">
        <v>33</v>
      </c>
      <c r="C11" s="58" t="s">
        <v>7</v>
      </c>
      <c r="D11" s="58"/>
      <c r="E11" s="58"/>
      <c r="F11" s="58"/>
      <c r="G11" s="58" t="s">
        <v>8</v>
      </c>
      <c r="H11" s="58"/>
      <c r="I11" s="58"/>
      <c r="J11" s="58"/>
      <c r="K11" s="58" t="s">
        <v>3</v>
      </c>
      <c r="L11" s="58"/>
      <c r="M11" s="58"/>
      <c r="N11" s="21"/>
    </row>
    <row r="12" spans="1:21" x14ac:dyDescent="0.25">
      <c r="B12" s="60"/>
      <c r="C12" s="5" t="s">
        <v>2</v>
      </c>
      <c r="D12" s="5" t="s">
        <v>7</v>
      </c>
      <c r="E12" s="5" t="s">
        <v>6</v>
      </c>
      <c r="F12" s="5" t="s">
        <v>27</v>
      </c>
      <c r="G12" s="5" t="s">
        <v>5</v>
      </c>
      <c r="H12" s="5" t="s">
        <v>4</v>
      </c>
      <c r="I12" s="5" t="s">
        <v>3</v>
      </c>
      <c r="J12" s="5" t="s">
        <v>23</v>
      </c>
      <c r="K12" s="5" t="s">
        <v>24</v>
      </c>
      <c r="L12" s="5" t="s">
        <v>2</v>
      </c>
      <c r="M12" s="5" t="s">
        <v>1</v>
      </c>
      <c r="N12" s="4" t="s">
        <v>0</v>
      </c>
      <c r="P12" s="16" t="s">
        <v>22</v>
      </c>
      <c r="Q12" s="16" t="s">
        <v>21</v>
      </c>
      <c r="R12" s="16" t="s">
        <v>25</v>
      </c>
    </row>
    <row r="13" spans="1:21" x14ac:dyDescent="0.25">
      <c r="A13" s="2"/>
      <c r="B13">
        <v>0</v>
      </c>
      <c r="F13">
        <v>20</v>
      </c>
    </row>
    <row r="14" spans="1:21" x14ac:dyDescent="0.25">
      <c r="B14">
        <v>1</v>
      </c>
      <c r="C14" s="1">
        <f t="shared" ref="C14:C77" ca="1" si="6">RAND()</f>
        <v>0.33355829599972064</v>
      </c>
      <c r="D14">
        <f ca="1">LOOKUP(C14,lim_demanda,rango_demanda)</f>
        <v>2</v>
      </c>
      <c r="E14">
        <f ca="1">IF(F13+N14&gt;D14,D14,F13)</f>
        <v>2</v>
      </c>
      <c r="F14">
        <f ca="1">F13-E14+N14</f>
        <v>18</v>
      </c>
      <c r="G14" s="3">
        <f t="shared" ref="G14:G52" ca="1" si="7">F14*costo_mant</f>
        <v>54</v>
      </c>
      <c r="H14" s="2">
        <f ca="1">(D14-E14)*costo_stockout</f>
        <v>0</v>
      </c>
      <c r="I14" s="3">
        <f>IF(MOD(B14-1,intervalo_pedido)=0,costo_pedido,0)</f>
        <v>20</v>
      </c>
      <c r="J14" s="3">
        <f ca="1">G14+H14+I14</f>
        <v>74</v>
      </c>
      <c r="K14" s="2">
        <f ca="1">G14+H14+I14+K13</f>
        <v>74</v>
      </c>
      <c r="L14" s="1">
        <f ca="1">IF(I14=0,,RAND())</f>
        <v>0.37835455066118762</v>
      </c>
      <c r="M14">
        <f ca="1">IF(L14=0,IF(M13&gt;1,M13-1,),LOOKUP(L14,lim_demora,rango_demora))</f>
        <v>3</v>
      </c>
      <c r="N14">
        <f t="shared" ref="N14:N52" si="8">IF(M13=1,cantidad_pedido,)</f>
        <v>0</v>
      </c>
      <c r="P14" s="1">
        <f ca="1">(1/B14)*((B14-1)*J13+J14)</f>
        <v>74</v>
      </c>
      <c r="Q14" s="16">
        <v>0</v>
      </c>
    </row>
    <row r="15" spans="1:21" x14ac:dyDescent="0.25">
      <c r="B15">
        <v>2</v>
      </c>
      <c r="C15" s="1">
        <f t="shared" ca="1" si="6"/>
        <v>0.53965319457500482</v>
      </c>
      <c r="D15">
        <f t="shared" ref="D14:D52" ca="1" si="9">LOOKUP(C15,lim_demanda,rango_demanda)</f>
        <v>3</v>
      </c>
      <c r="E15">
        <f t="shared" ref="E15:E22" ca="1" si="10">IF(F14+N15&gt;D15,D15,F14)</f>
        <v>3</v>
      </c>
      <c r="F15">
        <f t="shared" ref="F15:F22" ca="1" si="11">F14-E15+N15</f>
        <v>15</v>
      </c>
      <c r="G15" s="3">
        <f t="shared" ca="1" si="7"/>
        <v>45</v>
      </c>
      <c r="H15" s="2">
        <f t="shared" ref="H14:H52" ca="1" si="12">(D15-E15)*costo_stockout</f>
        <v>0</v>
      </c>
      <c r="I15" s="3">
        <f t="shared" ref="I14:I52" si="13">IF(MOD(B15-1,intervalo_pedido)=0,costo_pedido,0)</f>
        <v>0</v>
      </c>
      <c r="J15" s="3">
        <f t="shared" ref="J15:J22" ca="1" si="14">G15+H15+I15</f>
        <v>45</v>
      </c>
      <c r="K15" s="2">
        <f t="shared" ref="K15:K22" ca="1" si="15">G15+H15+I15+K14</f>
        <v>119</v>
      </c>
      <c r="L15" s="1">
        <f t="shared" ref="L15:L22" ca="1" si="16">IF(I15=0,,RAND())</f>
        <v>0</v>
      </c>
      <c r="M15">
        <f t="shared" ref="M14:M52" ca="1" si="17">IF(L15=0,IF(M14&gt;1,M14-1,),LOOKUP(L15,lim_demora,rango_demora))</f>
        <v>2</v>
      </c>
      <c r="N15">
        <f t="shared" ca="1" si="8"/>
        <v>0</v>
      </c>
      <c r="P15" s="1">
        <f t="shared" ref="P15:P52" ca="1" si="18">(1/B15)*((B15-1)*P14+J15)</f>
        <v>59.5</v>
      </c>
      <c r="Q15" s="1">
        <v>0</v>
      </c>
    </row>
    <row r="16" spans="1:21" x14ac:dyDescent="0.25">
      <c r="B16">
        <v>3</v>
      </c>
      <c r="C16" s="1">
        <f t="shared" ca="1" si="6"/>
        <v>0.43748439303213837</v>
      </c>
      <c r="D16">
        <f t="shared" ca="1" si="9"/>
        <v>3</v>
      </c>
      <c r="E16">
        <f t="shared" ca="1" si="10"/>
        <v>3</v>
      </c>
      <c r="F16">
        <f t="shared" ca="1" si="11"/>
        <v>12</v>
      </c>
      <c r="G16" s="3">
        <f t="shared" ca="1" si="7"/>
        <v>36</v>
      </c>
      <c r="H16" s="2">
        <f t="shared" ca="1" si="12"/>
        <v>0</v>
      </c>
      <c r="I16" s="3">
        <f t="shared" si="13"/>
        <v>0</v>
      </c>
      <c r="J16" s="3">
        <f t="shared" ca="1" si="14"/>
        <v>36</v>
      </c>
      <c r="K16" s="2">
        <f t="shared" ca="1" si="15"/>
        <v>155</v>
      </c>
      <c r="L16" s="1">
        <f t="shared" ca="1" si="16"/>
        <v>0</v>
      </c>
      <c r="M16">
        <f t="shared" ca="1" si="17"/>
        <v>1</v>
      </c>
      <c r="N16">
        <f t="shared" ca="1" si="8"/>
        <v>0</v>
      </c>
      <c r="P16" s="1">
        <f t="shared" ca="1" si="18"/>
        <v>51.666666666666664</v>
      </c>
      <c r="Q16" s="1">
        <f t="shared" ref="Q16:Q52" ca="1" si="19">(1/(B16-1))*((B16-2)*Q15+(B16/(B16-1))*(P16-J16)^2)</f>
        <v>184.08333333333329</v>
      </c>
      <c r="R16" s="17">
        <f ca="1">SQRT(Q16)</f>
        <v>13.567731325956204</v>
      </c>
    </row>
    <row r="17" spans="2:18" x14ac:dyDescent="0.25">
      <c r="B17">
        <v>4</v>
      </c>
      <c r="C17" s="1">
        <f t="shared" ca="1" si="6"/>
        <v>0.46791053402189908</v>
      </c>
      <c r="D17">
        <f t="shared" ca="1" si="9"/>
        <v>3</v>
      </c>
      <c r="E17">
        <f t="shared" ca="1" si="10"/>
        <v>3</v>
      </c>
      <c r="F17">
        <f t="shared" ca="1" si="11"/>
        <v>19</v>
      </c>
      <c r="G17" s="3">
        <f t="shared" ca="1" si="7"/>
        <v>57</v>
      </c>
      <c r="H17" s="2">
        <f t="shared" ca="1" si="12"/>
        <v>0</v>
      </c>
      <c r="I17" s="3">
        <f t="shared" si="13"/>
        <v>0</v>
      </c>
      <c r="J17" s="3">
        <f t="shared" ca="1" si="14"/>
        <v>57</v>
      </c>
      <c r="K17" s="2">
        <f t="shared" ca="1" si="15"/>
        <v>212</v>
      </c>
      <c r="L17" s="1">
        <f t="shared" ca="1" si="16"/>
        <v>0</v>
      </c>
      <c r="M17">
        <f t="shared" ca="1" si="17"/>
        <v>0</v>
      </c>
      <c r="N17">
        <f t="shared" ca="1" si="8"/>
        <v>10</v>
      </c>
      <c r="P17" s="1">
        <f t="shared" ca="1" si="18"/>
        <v>53</v>
      </c>
      <c r="Q17" s="1">
        <f t="shared" ca="1" si="19"/>
        <v>129.83333333333329</v>
      </c>
      <c r="R17" s="17">
        <f t="shared" ref="R17:R19" ca="1" si="20">SQRT(Q17)</f>
        <v>11.394443090091471</v>
      </c>
    </row>
    <row r="18" spans="2:18" x14ac:dyDescent="0.25">
      <c r="B18">
        <v>5</v>
      </c>
      <c r="C18" s="1">
        <f t="shared" ca="1" si="6"/>
        <v>0.17040129948009841</v>
      </c>
      <c r="D18">
        <f t="shared" ca="1" si="9"/>
        <v>2</v>
      </c>
      <c r="E18">
        <f t="shared" ca="1" si="10"/>
        <v>2</v>
      </c>
      <c r="F18">
        <f t="shared" ca="1" si="11"/>
        <v>17</v>
      </c>
      <c r="G18" s="3">
        <f t="shared" ca="1" si="7"/>
        <v>51</v>
      </c>
      <c r="H18" s="2">
        <f t="shared" ca="1" si="12"/>
        <v>0</v>
      </c>
      <c r="I18" s="3">
        <f t="shared" si="13"/>
        <v>0</v>
      </c>
      <c r="J18" s="3">
        <f t="shared" ca="1" si="14"/>
        <v>51</v>
      </c>
      <c r="K18" s="2">
        <f t="shared" ca="1" si="15"/>
        <v>263</v>
      </c>
      <c r="L18" s="1">
        <f t="shared" ca="1" si="16"/>
        <v>0</v>
      </c>
      <c r="M18">
        <f t="shared" ca="1" si="17"/>
        <v>0</v>
      </c>
      <c r="N18">
        <f t="shared" ca="1" si="8"/>
        <v>0</v>
      </c>
      <c r="P18" s="1">
        <f t="shared" ca="1" si="18"/>
        <v>52.6</v>
      </c>
      <c r="Q18" s="1">
        <f t="shared" ca="1" si="19"/>
        <v>98.174999999999969</v>
      </c>
      <c r="R18" s="17">
        <f t="shared" ca="1" si="20"/>
        <v>9.9083298289873234</v>
      </c>
    </row>
    <row r="19" spans="2:18" x14ac:dyDescent="0.25">
      <c r="B19">
        <v>6</v>
      </c>
      <c r="C19" s="1">
        <f t="shared" ca="1" si="6"/>
        <v>0.17405301313500787</v>
      </c>
      <c r="D19">
        <f t="shared" ca="1" si="9"/>
        <v>2</v>
      </c>
      <c r="E19">
        <f t="shared" ca="1" si="10"/>
        <v>2</v>
      </c>
      <c r="F19">
        <f t="shared" ca="1" si="11"/>
        <v>15</v>
      </c>
      <c r="G19" s="3">
        <f t="shared" ca="1" si="7"/>
        <v>45</v>
      </c>
      <c r="H19" s="2">
        <f t="shared" ca="1" si="12"/>
        <v>0</v>
      </c>
      <c r="I19" s="3">
        <f t="shared" si="13"/>
        <v>0</v>
      </c>
      <c r="J19" s="3">
        <f t="shared" ca="1" si="14"/>
        <v>45</v>
      </c>
      <c r="K19" s="2">
        <f t="shared" ca="1" si="15"/>
        <v>308</v>
      </c>
      <c r="L19" s="1">
        <f t="shared" ca="1" si="16"/>
        <v>0</v>
      </c>
      <c r="M19">
        <f t="shared" ca="1" si="17"/>
        <v>0</v>
      </c>
      <c r="N19">
        <f t="shared" ca="1" si="8"/>
        <v>0</v>
      </c>
      <c r="P19" s="1">
        <f t="shared" ca="1" si="18"/>
        <v>51.333333333333329</v>
      </c>
      <c r="Q19" s="1">
        <f t="shared" ca="1" si="19"/>
        <v>88.166666666666629</v>
      </c>
      <c r="R19" s="17">
        <f t="shared" ca="1" si="20"/>
        <v>9.3897106806688466</v>
      </c>
    </row>
    <row r="20" spans="2:18" x14ac:dyDescent="0.25">
      <c r="B20">
        <v>7</v>
      </c>
      <c r="C20" s="1">
        <f t="shared" ca="1" si="6"/>
        <v>0.92796280959017696</v>
      </c>
      <c r="D20">
        <f t="shared" ca="1" si="9"/>
        <v>5</v>
      </c>
      <c r="E20">
        <f t="shared" ca="1" si="10"/>
        <v>5</v>
      </c>
      <c r="F20">
        <f t="shared" ca="1" si="11"/>
        <v>10</v>
      </c>
      <c r="G20" s="3">
        <f t="shared" ca="1" si="7"/>
        <v>30</v>
      </c>
      <c r="H20" s="2">
        <f t="shared" ca="1" si="12"/>
        <v>0</v>
      </c>
      <c r="I20" s="3">
        <f t="shared" si="13"/>
        <v>0</v>
      </c>
      <c r="J20" s="3">
        <f t="shared" ca="1" si="14"/>
        <v>30</v>
      </c>
      <c r="K20" s="2">
        <f t="shared" ca="1" si="15"/>
        <v>338</v>
      </c>
      <c r="L20" s="1">
        <f t="shared" ca="1" si="16"/>
        <v>0</v>
      </c>
      <c r="M20">
        <f t="shared" ca="1" si="17"/>
        <v>0</v>
      </c>
      <c r="N20">
        <f t="shared" ca="1" si="8"/>
        <v>0</v>
      </c>
      <c r="P20" s="1">
        <f t="shared" ca="1" si="18"/>
        <v>48.285714285714285</v>
      </c>
      <c r="Q20" s="1">
        <f t="shared" ca="1" si="19"/>
        <v>138.48809523809518</v>
      </c>
      <c r="R20" s="17">
        <f t="shared" ref="R20:R52" ca="1" si="21">SQRT(Q20)</f>
        <v>11.768096500203216</v>
      </c>
    </row>
    <row r="21" spans="2:18" x14ac:dyDescent="0.25">
      <c r="B21">
        <v>8</v>
      </c>
      <c r="C21" s="1">
        <f t="shared" ca="1" si="6"/>
        <v>0.23410829052057081</v>
      </c>
      <c r="D21">
        <f t="shared" ca="1" si="9"/>
        <v>2</v>
      </c>
      <c r="E21">
        <f t="shared" ca="1" si="10"/>
        <v>2</v>
      </c>
      <c r="F21">
        <f t="shared" ca="1" si="11"/>
        <v>8</v>
      </c>
      <c r="G21" s="3">
        <f t="shared" ca="1" si="7"/>
        <v>24</v>
      </c>
      <c r="H21" s="2">
        <f t="shared" ca="1" si="12"/>
        <v>0</v>
      </c>
      <c r="I21" s="3">
        <f t="shared" si="13"/>
        <v>20</v>
      </c>
      <c r="J21" s="3">
        <f t="shared" ca="1" si="14"/>
        <v>44</v>
      </c>
      <c r="K21" s="2">
        <f t="shared" ca="1" si="15"/>
        <v>382</v>
      </c>
      <c r="L21" s="1">
        <f t="shared" ca="1" si="16"/>
        <v>0.34347827055884839</v>
      </c>
      <c r="M21">
        <f t="shared" ca="1" si="17"/>
        <v>2</v>
      </c>
      <c r="N21">
        <f t="shared" ca="1" si="8"/>
        <v>0</v>
      </c>
      <c r="P21" s="1">
        <f t="shared" ca="1" si="18"/>
        <v>47.75</v>
      </c>
      <c r="Q21" s="1">
        <f t="shared" ca="1" si="19"/>
        <v>120.99999999999994</v>
      </c>
      <c r="R21" s="17">
        <f t="shared" ca="1" si="21"/>
        <v>10.999999999999998</v>
      </c>
    </row>
    <row r="22" spans="2:18" x14ac:dyDescent="0.25">
      <c r="B22">
        <v>9</v>
      </c>
      <c r="C22" s="1">
        <f t="shared" ca="1" si="6"/>
        <v>0.48098363241038411</v>
      </c>
      <c r="D22">
        <f t="shared" ca="1" si="9"/>
        <v>3</v>
      </c>
      <c r="E22">
        <f t="shared" ca="1" si="10"/>
        <v>3</v>
      </c>
      <c r="F22">
        <f t="shared" ca="1" si="11"/>
        <v>5</v>
      </c>
      <c r="G22" s="3">
        <f t="shared" ca="1" si="7"/>
        <v>15</v>
      </c>
      <c r="H22" s="2">
        <f t="shared" ca="1" si="12"/>
        <v>0</v>
      </c>
      <c r="I22" s="3">
        <f t="shared" si="13"/>
        <v>0</v>
      </c>
      <c r="J22" s="3">
        <f t="shared" ca="1" si="14"/>
        <v>15</v>
      </c>
      <c r="K22" s="2">
        <f t="shared" ca="1" si="15"/>
        <v>397</v>
      </c>
      <c r="L22" s="1">
        <f t="shared" ca="1" si="16"/>
        <v>0</v>
      </c>
      <c r="M22">
        <f t="shared" ca="1" si="17"/>
        <v>1</v>
      </c>
      <c r="N22">
        <f t="shared" ca="1" si="8"/>
        <v>0</v>
      </c>
      <c r="P22" s="1">
        <f t="shared" ca="1" si="18"/>
        <v>44.111111111111107</v>
      </c>
      <c r="Q22" s="1">
        <f t="shared" ca="1" si="19"/>
        <v>225.04861111111103</v>
      </c>
      <c r="R22" s="17">
        <f t="shared" ca="1" si="21"/>
        <v>15.001620282859816</v>
      </c>
    </row>
    <row r="23" spans="2:18" x14ac:dyDescent="0.25">
      <c r="B23">
        <v>10</v>
      </c>
      <c r="C23" s="1">
        <f t="shared" ca="1" si="6"/>
        <v>0.55613785507750635</v>
      </c>
      <c r="D23">
        <f t="shared" ca="1" si="9"/>
        <v>3</v>
      </c>
      <c r="E23">
        <f t="shared" ref="E23:E52" ca="1" si="22">IF(F22+N23&gt;D23,D23,F22)</f>
        <v>3</v>
      </c>
      <c r="F23">
        <f t="shared" ref="F23:F52" ca="1" si="23">F22-E23+N23</f>
        <v>12</v>
      </c>
      <c r="G23" s="3">
        <f t="shared" ca="1" si="7"/>
        <v>36</v>
      </c>
      <c r="H23" s="2">
        <f t="shared" ca="1" si="12"/>
        <v>0</v>
      </c>
      <c r="I23" s="3">
        <f t="shared" si="13"/>
        <v>0</v>
      </c>
      <c r="J23" s="3">
        <f t="shared" ref="J23:J52" ca="1" si="24">G23+H23+I23</f>
        <v>36</v>
      </c>
      <c r="K23" s="2">
        <f t="shared" ref="K23:K52" ca="1" si="25">G23+H23+I23+K22</f>
        <v>433</v>
      </c>
      <c r="L23" s="1">
        <f t="shared" ref="L23:L52" ca="1" si="26">IF(I23=0,,RAND())</f>
        <v>0</v>
      </c>
      <c r="M23">
        <f t="shared" ca="1" si="17"/>
        <v>0</v>
      </c>
      <c r="N23">
        <f t="shared" ca="1" si="8"/>
        <v>10</v>
      </c>
      <c r="P23" s="1">
        <f t="shared" ca="1" si="18"/>
        <v>43.3</v>
      </c>
      <c r="Q23" s="1">
        <f t="shared" ca="1" si="19"/>
        <v>206.62222222222212</v>
      </c>
      <c r="R23" s="17">
        <f t="shared" ca="1" si="21"/>
        <v>14.374359889129746</v>
      </c>
    </row>
    <row r="24" spans="2:18" x14ac:dyDescent="0.25">
      <c r="B24">
        <v>11</v>
      </c>
      <c r="C24" s="1">
        <f t="shared" ca="1" si="6"/>
        <v>0.55387620463800025</v>
      </c>
      <c r="D24">
        <f t="shared" ca="1" si="9"/>
        <v>3</v>
      </c>
      <c r="E24">
        <f t="shared" ca="1" si="22"/>
        <v>3</v>
      </c>
      <c r="F24">
        <f t="shared" ca="1" si="23"/>
        <v>9</v>
      </c>
      <c r="G24" s="3">
        <f t="shared" ca="1" si="7"/>
        <v>27</v>
      </c>
      <c r="H24" s="2">
        <f t="shared" ca="1" si="12"/>
        <v>0</v>
      </c>
      <c r="I24" s="3">
        <f t="shared" si="13"/>
        <v>0</v>
      </c>
      <c r="J24" s="3">
        <f t="shared" ca="1" si="24"/>
        <v>27</v>
      </c>
      <c r="K24" s="2">
        <f t="shared" ca="1" si="25"/>
        <v>460</v>
      </c>
      <c r="L24" s="1">
        <f t="shared" ca="1" si="26"/>
        <v>0</v>
      </c>
      <c r="M24">
        <f t="shared" ca="1" si="17"/>
        <v>0</v>
      </c>
      <c r="N24">
        <f t="shared" ca="1" si="8"/>
        <v>0</v>
      </c>
      <c r="P24" s="1">
        <f t="shared" ca="1" si="18"/>
        <v>41.81818181818182</v>
      </c>
      <c r="Q24" s="1">
        <f t="shared" ca="1" si="19"/>
        <v>210.11363636363626</v>
      </c>
      <c r="R24" s="17">
        <f t="shared" ca="1" si="21"/>
        <v>14.495297042959701</v>
      </c>
    </row>
    <row r="25" spans="2:18" x14ac:dyDescent="0.25">
      <c r="B25">
        <v>12</v>
      </c>
      <c r="C25" s="1">
        <f t="shared" ca="1" si="6"/>
        <v>0.36441259541188364</v>
      </c>
      <c r="D25">
        <f t="shared" ca="1" si="9"/>
        <v>3</v>
      </c>
      <c r="E25">
        <f t="shared" ca="1" si="22"/>
        <v>3</v>
      </c>
      <c r="F25">
        <f t="shared" ca="1" si="23"/>
        <v>6</v>
      </c>
      <c r="G25" s="3">
        <f t="shared" ca="1" si="7"/>
        <v>18</v>
      </c>
      <c r="H25" s="2">
        <f t="shared" ca="1" si="12"/>
        <v>0</v>
      </c>
      <c r="I25" s="3">
        <f t="shared" si="13"/>
        <v>0</v>
      </c>
      <c r="J25" s="3">
        <f t="shared" ca="1" si="24"/>
        <v>18</v>
      </c>
      <c r="K25" s="2">
        <f t="shared" ca="1" si="25"/>
        <v>478</v>
      </c>
      <c r="L25" s="1">
        <f t="shared" ca="1" si="26"/>
        <v>0</v>
      </c>
      <c r="M25">
        <f t="shared" ca="1" si="17"/>
        <v>0</v>
      </c>
      <c r="N25">
        <f t="shared" ca="1" si="8"/>
        <v>0</v>
      </c>
      <c r="P25" s="1">
        <f t="shared" ca="1" si="18"/>
        <v>39.833333333333329</v>
      </c>
      <c r="Q25" s="1">
        <f t="shared" ca="1" si="19"/>
        <v>238.28787878787867</v>
      </c>
      <c r="R25" s="17">
        <f t="shared" ca="1" si="21"/>
        <v>15.436576005963197</v>
      </c>
    </row>
    <row r="26" spans="2:18" x14ac:dyDescent="0.25">
      <c r="B26">
        <v>13</v>
      </c>
      <c r="C26" s="1">
        <f t="shared" ca="1" si="6"/>
        <v>0.22534346495133784</v>
      </c>
      <c r="D26">
        <f t="shared" ca="1" si="9"/>
        <v>2</v>
      </c>
      <c r="E26">
        <f t="shared" ca="1" si="22"/>
        <v>2</v>
      </c>
      <c r="F26">
        <f t="shared" ca="1" si="23"/>
        <v>4</v>
      </c>
      <c r="G26" s="3">
        <f t="shared" ca="1" si="7"/>
        <v>12</v>
      </c>
      <c r="H26" s="2">
        <f t="shared" ca="1" si="12"/>
        <v>0</v>
      </c>
      <c r="I26" s="3">
        <f t="shared" si="13"/>
        <v>0</v>
      </c>
      <c r="J26" s="3">
        <f t="shared" ca="1" si="24"/>
        <v>12</v>
      </c>
      <c r="K26" s="2">
        <f t="shared" ca="1" si="25"/>
        <v>490</v>
      </c>
      <c r="L26" s="1">
        <f t="shared" ca="1" si="26"/>
        <v>0</v>
      </c>
      <c r="M26">
        <f t="shared" ca="1" si="17"/>
        <v>0</v>
      </c>
      <c r="N26">
        <f t="shared" ca="1" si="8"/>
        <v>0</v>
      </c>
      <c r="P26" s="1">
        <f t="shared" ca="1" si="18"/>
        <v>37.692307692307693</v>
      </c>
      <c r="Q26" s="1">
        <f t="shared" ca="1" si="19"/>
        <v>278.02243589743574</v>
      </c>
      <c r="R26" s="17">
        <f t="shared" ca="1" si="21"/>
        <v>16.674004794812664</v>
      </c>
    </row>
    <row r="27" spans="2:18" x14ac:dyDescent="0.25">
      <c r="B27">
        <v>14</v>
      </c>
      <c r="C27" s="1">
        <f t="shared" ca="1" si="6"/>
        <v>0.87269696695691523</v>
      </c>
      <c r="D27">
        <f t="shared" ca="1" si="9"/>
        <v>5</v>
      </c>
      <c r="E27">
        <f t="shared" ca="1" si="22"/>
        <v>4</v>
      </c>
      <c r="F27">
        <f t="shared" ca="1" si="23"/>
        <v>0</v>
      </c>
      <c r="G27" s="3">
        <f t="shared" ca="1" si="7"/>
        <v>0</v>
      </c>
      <c r="H27" s="2">
        <f ca="1">(D27-E27)*costo_stockout</f>
        <v>4</v>
      </c>
      <c r="I27" s="3">
        <f t="shared" si="13"/>
        <v>0</v>
      </c>
      <c r="J27" s="3">
        <f t="shared" ca="1" si="24"/>
        <v>4</v>
      </c>
      <c r="K27" s="2">
        <f t="shared" ca="1" si="25"/>
        <v>494</v>
      </c>
      <c r="L27" s="1">
        <f t="shared" ca="1" si="26"/>
        <v>0</v>
      </c>
      <c r="M27">
        <f t="shared" ca="1" si="17"/>
        <v>0</v>
      </c>
      <c r="N27">
        <f t="shared" ca="1" si="8"/>
        <v>0</v>
      </c>
      <c r="P27" s="1">
        <f t="shared" ca="1" si="18"/>
        <v>35.285714285714285</v>
      </c>
      <c r="Q27" s="1">
        <f t="shared" ca="1" si="19"/>
        <v>337.71978021978003</v>
      </c>
      <c r="R27" s="17">
        <f t="shared" ca="1" si="21"/>
        <v>18.377153757309102</v>
      </c>
    </row>
    <row r="28" spans="2:18" x14ac:dyDescent="0.25">
      <c r="B28">
        <v>15</v>
      </c>
      <c r="C28" s="1">
        <f t="shared" ca="1" si="6"/>
        <v>7.239773380861092E-2</v>
      </c>
      <c r="D28">
        <f t="shared" ca="1" si="9"/>
        <v>1</v>
      </c>
      <c r="E28">
        <f t="shared" ca="1" si="22"/>
        <v>0</v>
      </c>
      <c r="F28">
        <f t="shared" ca="1" si="23"/>
        <v>0</v>
      </c>
      <c r="G28" s="3">
        <f t="shared" ca="1" si="7"/>
        <v>0</v>
      </c>
      <c r="H28" s="2">
        <f t="shared" ca="1" si="12"/>
        <v>4</v>
      </c>
      <c r="I28" s="3">
        <f t="shared" si="13"/>
        <v>20</v>
      </c>
      <c r="J28" s="3">
        <f t="shared" ca="1" si="24"/>
        <v>24</v>
      </c>
      <c r="K28" s="2">
        <f t="shared" ca="1" si="25"/>
        <v>518</v>
      </c>
      <c r="L28" s="1">
        <f t="shared" ca="1" si="26"/>
        <v>0.45104768990958222</v>
      </c>
      <c r="M28">
        <f t="shared" ca="1" si="17"/>
        <v>3</v>
      </c>
      <c r="N28">
        <f t="shared" ca="1" si="8"/>
        <v>0</v>
      </c>
      <c r="P28" s="1">
        <f t="shared" ca="1" si="18"/>
        <v>34.533333333333331</v>
      </c>
      <c r="Q28" s="1">
        <f t="shared" ca="1" si="19"/>
        <v>322.08809523809504</v>
      </c>
      <c r="R28" s="17">
        <f t="shared" ca="1" si="21"/>
        <v>17.946812954898011</v>
      </c>
    </row>
    <row r="29" spans="2:18" x14ac:dyDescent="0.25">
      <c r="B29">
        <v>16</v>
      </c>
      <c r="C29" s="1">
        <f t="shared" ca="1" si="6"/>
        <v>0.84105534227317735</v>
      </c>
      <c r="D29">
        <f t="shared" ca="1" si="9"/>
        <v>5</v>
      </c>
      <c r="E29">
        <f t="shared" ca="1" si="22"/>
        <v>0</v>
      </c>
      <c r="F29">
        <f t="shared" ca="1" si="23"/>
        <v>0</v>
      </c>
      <c r="G29" s="3">
        <f t="shared" ca="1" si="7"/>
        <v>0</v>
      </c>
      <c r="H29" s="2">
        <f t="shared" ca="1" si="12"/>
        <v>20</v>
      </c>
      <c r="I29" s="3">
        <f t="shared" si="13"/>
        <v>0</v>
      </c>
      <c r="J29" s="3">
        <f t="shared" ca="1" si="24"/>
        <v>20</v>
      </c>
      <c r="K29" s="2">
        <f t="shared" ca="1" si="25"/>
        <v>538</v>
      </c>
      <c r="L29" s="1">
        <f t="shared" ca="1" si="26"/>
        <v>0</v>
      </c>
      <c r="M29">
        <f t="shared" ca="1" si="17"/>
        <v>2</v>
      </c>
      <c r="N29">
        <f t="shared" ca="1" si="8"/>
        <v>0</v>
      </c>
      <c r="P29" s="1">
        <f t="shared" ca="1" si="18"/>
        <v>33.625</v>
      </c>
      <c r="Q29" s="1">
        <f t="shared" ca="1" si="19"/>
        <v>313.81666666666649</v>
      </c>
      <c r="R29" s="17">
        <f t="shared" ca="1" si="21"/>
        <v>17.714871342086187</v>
      </c>
    </row>
    <row r="30" spans="2:18" x14ac:dyDescent="0.25">
      <c r="B30">
        <v>17</v>
      </c>
      <c r="C30" s="1">
        <f t="shared" ca="1" si="6"/>
        <v>0.81208273612637027</v>
      </c>
      <c r="D30">
        <f t="shared" ca="1" si="9"/>
        <v>4</v>
      </c>
      <c r="E30">
        <f t="shared" ca="1" si="22"/>
        <v>0</v>
      </c>
      <c r="F30">
        <f t="shared" ca="1" si="23"/>
        <v>0</v>
      </c>
      <c r="G30" s="3">
        <f t="shared" ca="1" si="7"/>
        <v>0</v>
      </c>
      <c r="H30" s="2">
        <f t="shared" ca="1" si="12"/>
        <v>16</v>
      </c>
      <c r="I30" s="3">
        <f t="shared" si="13"/>
        <v>0</v>
      </c>
      <c r="J30" s="3">
        <f t="shared" ca="1" si="24"/>
        <v>16</v>
      </c>
      <c r="K30" s="2">
        <f t="shared" ca="1" si="25"/>
        <v>554</v>
      </c>
      <c r="L30" s="1">
        <f t="shared" ca="1" si="26"/>
        <v>0</v>
      </c>
      <c r="M30">
        <f t="shared" ca="1" si="17"/>
        <v>1</v>
      </c>
      <c r="N30">
        <f t="shared" ca="1" si="8"/>
        <v>0</v>
      </c>
      <c r="P30" s="1">
        <f t="shared" ca="1" si="18"/>
        <v>32.588235294117645</v>
      </c>
      <c r="Q30" s="1">
        <f t="shared" ca="1" si="19"/>
        <v>312.47610294117629</v>
      </c>
      <c r="R30" s="17">
        <f t="shared" ca="1" si="21"/>
        <v>17.676993605847581</v>
      </c>
    </row>
    <row r="31" spans="2:18" x14ac:dyDescent="0.25">
      <c r="B31">
        <v>18</v>
      </c>
      <c r="C31" s="1">
        <f t="shared" ca="1" si="6"/>
        <v>0.84398481090003852</v>
      </c>
      <c r="D31">
        <f t="shared" ca="1" si="9"/>
        <v>5</v>
      </c>
      <c r="E31">
        <f t="shared" ca="1" si="22"/>
        <v>5</v>
      </c>
      <c r="F31">
        <f t="shared" ca="1" si="23"/>
        <v>5</v>
      </c>
      <c r="G31" s="3">
        <f t="shared" ca="1" si="7"/>
        <v>15</v>
      </c>
      <c r="H31" s="2">
        <f t="shared" ca="1" si="12"/>
        <v>0</v>
      </c>
      <c r="I31" s="3">
        <f t="shared" si="13"/>
        <v>0</v>
      </c>
      <c r="J31" s="3">
        <f t="shared" ca="1" si="24"/>
        <v>15</v>
      </c>
      <c r="K31" s="2">
        <f t="shared" ca="1" si="25"/>
        <v>569</v>
      </c>
      <c r="L31" s="1">
        <f t="shared" ca="1" si="26"/>
        <v>0</v>
      </c>
      <c r="M31">
        <f t="shared" ca="1" si="17"/>
        <v>0</v>
      </c>
      <c r="N31">
        <f t="shared" ca="1" si="8"/>
        <v>10</v>
      </c>
      <c r="P31" s="1">
        <f t="shared" ca="1" si="18"/>
        <v>31.611111111111111</v>
      </c>
      <c r="Q31" s="1">
        <f t="shared" ca="1" si="19"/>
        <v>311.28104575163383</v>
      </c>
      <c r="R31" s="17">
        <f t="shared" ca="1" si="21"/>
        <v>17.643158610397226</v>
      </c>
    </row>
    <row r="32" spans="2:18" x14ac:dyDescent="0.25">
      <c r="B32">
        <v>19</v>
      </c>
      <c r="C32" s="1">
        <f t="shared" ca="1" si="6"/>
        <v>0.9543767594925685</v>
      </c>
      <c r="D32">
        <f t="shared" ca="1" si="9"/>
        <v>5</v>
      </c>
      <c r="E32">
        <f t="shared" ca="1" si="22"/>
        <v>5</v>
      </c>
      <c r="F32">
        <f t="shared" ca="1" si="23"/>
        <v>0</v>
      </c>
      <c r="G32" s="3">
        <f t="shared" ca="1" si="7"/>
        <v>0</v>
      </c>
      <c r="H32" s="2">
        <f t="shared" ca="1" si="12"/>
        <v>0</v>
      </c>
      <c r="I32" s="3">
        <f t="shared" si="13"/>
        <v>0</v>
      </c>
      <c r="J32" s="3">
        <f t="shared" ca="1" si="24"/>
        <v>0</v>
      </c>
      <c r="K32" s="2">
        <f t="shared" ca="1" si="25"/>
        <v>569</v>
      </c>
      <c r="L32" s="1">
        <f t="shared" ca="1" si="26"/>
        <v>0</v>
      </c>
      <c r="M32">
        <f t="shared" ca="1" si="17"/>
        <v>0</v>
      </c>
      <c r="N32">
        <f t="shared" ca="1" si="8"/>
        <v>0</v>
      </c>
      <c r="P32" s="1">
        <f t="shared" ca="1" si="18"/>
        <v>29.94736842105263</v>
      </c>
      <c r="Q32" s="1">
        <f t="shared" ca="1" si="19"/>
        <v>346.58040935672494</v>
      </c>
      <c r="R32" s="17">
        <f t="shared" ca="1" si="21"/>
        <v>18.616670200568226</v>
      </c>
    </row>
    <row r="33" spans="2:18" x14ac:dyDescent="0.25">
      <c r="B33">
        <v>20</v>
      </c>
      <c r="C33" s="1">
        <f t="shared" ca="1" si="6"/>
        <v>0.59322411912908879</v>
      </c>
      <c r="D33">
        <f t="shared" ca="1" si="9"/>
        <v>3</v>
      </c>
      <c r="E33">
        <f t="shared" ca="1" si="22"/>
        <v>0</v>
      </c>
      <c r="F33">
        <f t="shared" ca="1" si="23"/>
        <v>0</v>
      </c>
      <c r="G33" s="3">
        <f t="shared" ca="1" si="7"/>
        <v>0</v>
      </c>
      <c r="H33" s="2">
        <f t="shared" ca="1" si="12"/>
        <v>12</v>
      </c>
      <c r="I33" s="3">
        <f t="shared" si="13"/>
        <v>0</v>
      </c>
      <c r="J33" s="3">
        <f t="shared" ca="1" si="24"/>
        <v>12</v>
      </c>
      <c r="K33" s="2">
        <f t="shared" ca="1" si="25"/>
        <v>581</v>
      </c>
      <c r="L33" s="1">
        <f t="shared" ca="1" si="26"/>
        <v>0</v>
      </c>
      <c r="M33">
        <f t="shared" ca="1" si="17"/>
        <v>0</v>
      </c>
      <c r="N33">
        <f t="shared" ca="1" si="8"/>
        <v>0</v>
      </c>
      <c r="P33" s="1">
        <f t="shared" ca="1" si="18"/>
        <v>29.05</v>
      </c>
      <c r="Q33" s="1">
        <f t="shared" ca="1" si="19"/>
        <v>344.44473684210504</v>
      </c>
      <c r="R33" s="17">
        <f t="shared" ca="1" si="21"/>
        <v>18.55922242019059</v>
      </c>
    </row>
    <row r="34" spans="2:18" x14ac:dyDescent="0.25">
      <c r="B34">
        <v>21</v>
      </c>
      <c r="C34" s="1">
        <f t="shared" ca="1" si="6"/>
        <v>0.86350369116735393</v>
      </c>
      <c r="D34">
        <f t="shared" ca="1" si="9"/>
        <v>5</v>
      </c>
      <c r="E34">
        <f t="shared" ca="1" si="22"/>
        <v>0</v>
      </c>
      <c r="F34">
        <f t="shared" ca="1" si="23"/>
        <v>0</v>
      </c>
      <c r="G34" s="3">
        <f t="shared" ca="1" si="7"/>
        <v>0</v>
      </c>
      <c r="H34" s="2">
        <f t="shared" ca="1" si="12"/>
        <v>20</v>
      </c>
      <c r="I34" s="3">
        <f t="shared" si="13"/>
        <v>0</v>
      </c>
      <c r="J34" s="3">
        <f t="shared" ca="1" si="24"/>
        <v>20</v>
      </c>
      <c r="K34" s="2">
        <f t="shared" ca="1" si="25"/>
        <v>601</v>
      </c>
      <c r="L34" s="1">
        <f t="shared" ca="1" si="26"/>
        <v>0</v>
      </c>
      <c r="M34">
        <f t="shared" ca="1" si="17"/>
        <v>0</v>
      </c>
      <c r="N34">
        <f t="shared" ca="1" si="8"/>
        <v>0</v>
      </c>
      <c r="P34" s="1">
        <f t="shared" ca="1" si="18"/>
        <v>28.619047619047617</v>
      </c>
      <c r="Q34" s="1">
        <f t="shared" ca="1" si="19"/>
        <v>331.12261904761885</v>
      </c>
      <c r="R34" s="17">
        <f t="shared" ca="1" si="21"/>
        <v>18.196774962822914</v>
      </c>
    </row>
    <row r="35" spans="2:18" x14ac:dyDescent="0.25">
      <c r="B35">
        <v>22</v>
      </c>
      <c r="C35" s="1">
        <f t="shared" ca="1" si="6"/>
        <v>0.48489032288618816</v>
      </c>
      <c r="D35">
        <f t="shared" ca="1" si="9"/>
        <v>3</v>
      </c>
      <c r="E35">
        <f t="shared" ca="1" si="22"/>
        <v>0</v>
      </c>
      <c r="F35">
        <f t="shared" ca="1" si="23"/>
        <v>0</v>
      </c>
      <c r="G35" s="3">
        <f t="shared" ca="1" si="7"/>
        <v>0</v>
      </c>
      <c r="H35" s="2">
        <f t="shared" ca="1" si="12"/>
        <v>12</v>
      </c>
      <c r="I35" s="3">
        <f t="shared" si="13"/>
        <v>20</v>
      </c>
      <c r="J35" s="3">
        <f t="shared" ca="1" si="24"/>
        <v>32</v>
      </c>
      <c r="K35" s="2">
        <f t="shared" ca="1" si="25"/>
        <v>633</v>
      </c>
      <c r="L35" s="1">
        <f t="shared" ca="1" si="26"/>
        <v>0.78637565743946114</v>
      </c>
      <c r="M35">
        <f t="shared" ca="1" si="17"/>
        <v>4</v>
      </c>
      <c r="N35">
        <f t="shared" ca="1" si="8"/>
        <v>0</v>
      </c>
      <c r="P35" s="1">
        <f t="shared" ca="1" si="18"/>
        <v>28.772727272727273</v>
      </c>
      <c r="Q35" s="1">
        <f t="shared" ca="1" si="19"/>
        <v>315.8744588744587</v>
      </c>
      <c r="R35" s="17">
        <f t="shared" ca="1" si="21"/>
        <v>17.772857363813472</v>
      </c>
    </row>
    <row r="36" spans="2:18" x14ac:dyDescent="0.25">
      <c r="B36">
        <v>23</v>
      </c>
      <c r="C36" s="1">
        <f t="shared" ca="1" si="6"/>
        <v>0.21653954519439766</v>
      </c>
      <c r="D36">
        <f t="shared" ca="1" si="9"/>
        <v>2</v>
      </c>
      <c r="E36">
        <f t="shared" ca="1" si="22"/>
        <v>0</v>
      </c>
      <c r="F36">
        <f t="shared" ca="1" si="23"/>
        <v>0</v>
      </c>
      <c r="G36" s="3">
        <f t="shared" ca="1" si="7"/>
        <v>0</v>
      </c>
      <c r="H36" s="2">
        <f t="shared" ca="1" si="12"/>
        <v>8</v>
      </c>
      <c r="I36" s="3">
        <f t="shared" si="13"/>
        <v>0</v>
      </c>
      <c r="J36" s="3">
        <f t="shared" ca="1" si="24"/>
        <v>8</v>
      </c>
      <c r="K36" s="2">
        <f t="shared" ca="1" si="25"/>
        <v>641</v>
      </c>
      <c r="L36" s="1">
        <f t="shared" ca="1" si="26"/>
        <v>0</v>
      </c>
      <c r="M36">
        <f t="shared" ca="1" si="17"/>
        <v>3</v>
      </c>
      <c r="N36">
        <f t="shared" ca="1" si="8"/>
        <v>0</v>
      </c>
      <c r="P36" s="1">
        <f t="shared" ca="1" si="18"/>
        <v>27.869565217391305</v>
      </c>
      <c r="Q36" s="1">
        <f t="shared" ca="1" si="19"/>
        <v>320.27766798418958</v>
      </c>
      <c r="R36" s="17">
        <f t="shared" ca="1" si="21"/>
        <v>17.896303193234896</v>
      </c>
    </row>
    <row r="37" spans="2:18" x14ac:dyDescent="0.25">
      <c r="B37">
        <v>24</v>
      </c>
      <c r="C37" s="1">
        <f t="shared" ca="1" si="6"/>
        <v>0.1143662269724901</v>
      </c>
      <c r="D37">
        <f t="shared" ca="1" si="9"/>
        <v>1</v>
      </c>
      <c r="E37">
        <f t="shared" ca="1" si="22"/>
        <v>0</v>
      </c>
      <c r="F37">
        <f t="shared" ca="1" si="23"/>
        <v>0</v>
      </c>
      <c r="G37" s="3">
        <f t="shared" ca="1" si="7"/>
        <v>0</v>
      </c>
      <c r="H37" s="2">
        <f t="shared" ca="1" si="12"/>
        <v>4</v>
      </c>
      <c r="I37" s="3">
        <f t="shared" si="13"/>
        <v>0</v>
      </c>
      <c r="J37" s="3">
        <f t="shared" ca="1" si="24"/>
        <v>4</v>
      </c>
      <c r="K37" s="2">
        <f t="shared" ca="1" si="25"/>
        <v>645</v>
      </c>
      <c r="L37" s="1">
        <f t="shared" ca="1" si="26"/>
        <v>0</v>
      </c>
      <c r="M37">
        <f t="shared" ca="1" si="17"/>
        <v>2</v>
      </c>
      <c r="N37">
        <f t="shared" ca="1" si="8"/>
        <v>0</v>
      </c>
      <c r="P37" s="1">
        <f t="shared" ca="1" si="18"/>
        <v>26.875</v>
      </c>
      <c r="Q37" s="1">
        <f t="shared" ca="1" si="19"/>
        <v>330.09239130434764</v>
      </c>
      <c r="R37" s="17">
        <f t="shared" ca="1" si="21"/>
        <v>18.168444933575014</v>
      </c>
    </row>
    <row r="38" spans="2:18" x14ac:dyDescent="0.25">
      <c r="B38">
        <v>25</v>
      </c>
      <c r="C38" s="1">
        <f t="shared" ca="1" si="6"/>
        <v>0.51360013010212036</v>
      </c>
      <c r="D38">
        <f t="shared" ca="1" si="9"/>
        <v>3</v>
      </c>
      <c r="E38">
        <f t="shared" ca="1" si="22"/>
        <v>0</v>
      </c>
      <c r="F38">
        <f t="shared" ca="1" si="23"/>
        <v>0</v>
      </c>
      <c r="G38" s="3">
        <f t="shared" ca="1" si="7"/>
        <v>0</v>
      </c>
      <c r="H38" s="2">
        <f t="shared" ca="1" si="12"/>
        <v>12</v>
      </c>
      <c r="I38" s="3">
        <f t="shared" si="13"/>
        <v>0</v>
      </c>
      <c r="J38" s="3">
        <f t="shared" ca="1" si="24"/>
        <v>12</v>
      </c>
      <c r="K38" s="2">
        <f t="shared" ca="1" si="25"/>
        <v>657</v>
      </c>
      <c r="L38" s="1">
        <f t="shared" ca="1" si="26"/>
        <v>0</v>
      </c>
      <c r="M38">
        <f t="shared" ca="1" si="17"/>
        <v>1</v>
      </c>
      <c r="N38">
        <f t="shared" ca="1" si="8"/>
        <v>0</v>
      </c>
      <c r="P38" s="1">
        <f t="shared" ca="1" si="18"/>
        <v>26.28</v>
      </c>
      <c r="Q38" s="1">
        <f t="shared" ca="1" si="19"/>
        <v>325.18916666666644</v>
      </c>
      <c r="R38" s="17">
        <f t="shared" ca="1" si="21"/>
        <v>18.033002153459265</v>
      </c>
    </row>
    <row r="39" spans="2:18" x14ac:dyDescent="0.25">
      <c r="B39">
        <v>26</v>
      </c>
      <c r="C39" s="1">
        <f t="shared" ca="1" si="6"/>
        <v>0.30053377304754436</v>
      </c>
      <c r="D39">
        <f t="shared" ca="1" si="9"/>
        <v>2</v>
      </c>
      <c r="E39">
        <f t="shared" ca="1" si="22"/>
        <v>2</v>
      </c>
      <c r="F39">
        <f t="shared" ca="1" si="23"/>
        <v>8</v>
      </c>
      <c r="G39" s="3">
        <f t="shared" ca="1" si="7"/>
        <v>24</v>
      </c>
      <c r="H39" s="2">
        <f t="shared" ca="1" si="12"/>
        <v>0</v>
      </c>
      <c r="I39" s="3">
        <f t="shared" si="13"/>
        <v>0</v>
      </c>
      <c r="J39" s="3">
        <f t="shared" ca="1" si="24"/>
        <v>24</v>
      </c>
      <c r="K39" s="2">
        <f t="shared" ca="1" si="25"/>
        <v>681</v>
      </c>
      <c r="L39" s="1">
        <f t="shared" ca="1" si="26"/>
        <v>0</v>
      </c>
      <c r="M39">
        <f t="shared" ca="1" si="17"/>
        <v>0</v>
      </c>
      <c r="N39">
        <f t="shared" ca="1" si="8"/>
        <v>10</v>
      </c>
      <c r="P39" s="1">
        <f t="shared" ca="1" si="18"/>
        <v>26.192307692307693</v>
      </c>
      <c r="Q39" s="1">
        <f t="shared" ca="1" si="19"/>
        <v>312.38153846153824</v>
      </c>
      <c r="R39" s="17">
        <f t="shared" ca="1" si="21"/>
        <v>17.674318613783623</v>
      </c>
    </row>
    <row r="40" spans="2:18" x14ac:dyDescent="0.25">
      <c r="B40">
        <v>27</v>
      </c>
      <c r="C40" s="1">
        <f t="shared" ca="1" si="6"/>
        <v>0.45492826730067382</v>
      </c>
      <c r="D40">
        <f t="shared" ca="1" si="9"/>
        <v>3</v>
      </c>
      <c r="E40">
        <f t="shared" ca="1" si="22"/>
        <v>3</v>
      </c>
      <c r="F40">
        <f t="shared" ca="1" si="23"/>
        <v>5</v>
      </c>
      <c r="G40" s="3">
        <f t="shared" ca="1" si="7"/>
        <v>15</v>
      </c>
      <c r="H40" s="2">
        <f t="shared" ca="1" si="12"/>
        <v>0</v>
      </c>
      <c r="I40" s="3">
        <f t="shared" si="13"/>
        <v>0</v>
      </c>
      <c r="J40" s="3">
        <f t="shared" ca="1" si="24"/>
        <v>15</v>
      </c>
      <c r="K40" s="2">
        <f t="shared" ca="1" si="25"/>
        <v>696</v>
      </c>
      <c r="L40" s="1">
        <f t="shared" ca="1" si="26"/>
        <v>0</v>
      </c>
      <c r="M40">
        <f t="shared" ca="1" si="17"/>
        <v>0</v>
      </c>
      <c r="N40">
        <f t="shared" ca="1" si="8"/>
        <v>0</v>
      </c>
      <c r="P40" s="1">
        <f t="shared" ca="1" si="18"/>
        <v>25.777777777777775</v>
      </c>
      <c r="Q40" s="1">
        <f t="shared" ca="1" si="19"/>
        <v>305.00641025641005</v>
      </c>
      <c r="R40" s="17">
        <f t="shared" ca="1" si="21"/>
        <v>17.464432720715838</v>
      </c>
    </row>
    <row r="41" spans="2:18" x14ac:dyDescent="0.25">
      <c r="B41">
        <v>28</v>
      </c>
      <c r="C41" s="1">
        <f t="shared" ca="1" si="6"/>
        <v>0.18815413928794011</v>
      </c>
      <c r="D41">
        <f t="shared" ca="1" si="9"/>
        <v>2</v>
      </c>
      <c r="E41">
        <f t="shared" ca="1" si="22"/>
        <v>2</v>
      </c>
      <c r="F41">
        <f t="shared" ca="1" si="23"/>
        <v>3</v>
      </c>
      <c r="G41" s="3">
        <f t="shared" ca="1" si="7"/>
        <v>9</v>
      </c>
      <c r="H41" s="2">
        <f t="shared" ca="1" si="12"/>
        <v>0</v>
      </c>
      <c r="I41" s="3">
        <f t="shared" si="13"/>
        <v>0</v>
      </c>
      <c r="J41" s="3">
        <f t="shared" ca="1" si="24"/>
        <v>9</v>
      </c>
      <c r="K41" s="2">
        <f t="shared" ca="1" si="25"/>
        <v>705</v>
      </c>
      <c r="L41" s="1">
        <f t="shared" ca="1" si="26"/>
        <v>0</v>
      </c>
      <c r="M41">
        <f t="shared" ca="1" si="17"/>
        <v>0</v>
      </c>
      <c r="N41">
        <f t="shared" ca="1" si="8"/>
        <v>0</v>
      </c>
      <c r="P41" s="1">
        <f t="shared" ca="1" si="18"/>
        <v>25.178571428571423</v>
      </c>
      <c r="Q41" s="1">
        <f t="shared" ca="1" si="19"/>
        <v>303.76322751322732</v>
      </c>
      <c r="R41" s="17">
        <f t="shared" ca="1" si="21"/>
        <v>17.428804534827606</v>
      </c>
    </row>
    <row r="42" spans="2:18" x14ac:dyDescent="0.25">
      <c r="B42">
        <v>29</v>
      </c>
      <c r="C42" s="1">
        <f t="shared" ca="1" si="6"/>
        <v>0.50818872338598819</v>
      </c>
      <c r="D42">
        <f t="shared" ca="1" si="9"/>
        <v>3</v>
      </c>
      <c r="E42">
        <f t="shared" ca="1" si="22"/>
        <v>3</v>
      </c>
      <c r="F42">
        <f t="shared" ca="1" si="23"/>
        <v>0</v>
      </c>
      <c r="G42" s="3">
        <f t="shared" ca="1" si="7"/>
        <v>0</v>
      </c>
      <c r="H42" s="2">
        <f t="shared" ca="1" si="12"/>
        <v>0</v>
      </c>
      <c r="I42" s="3">
        <f t="shared" si="13"/>
        <v>20</v>
      </c>
      <c r="J42" s="3">
        <f t="shared" ca="1" si="24"/>
        <v>20</v>
      </c>
      <c r="K42" s="2">
        <f t="shared" ca="1" si="25"/>
        <v>725</v>
      </c>
      <c r="L42" s="1">
        <f t="shared" ca="1" si="26"/>
        <v>0.56495019409431746</v>
      </c>
      <c r="M42">
        <f t="shared" ca="1" si="17"/>
        <v>3</v>
      </c>
      <c r="N42">
        <f t="shared" ca="1" si="8"/>
        <v>0</v>
      </c>
      <c r="P42" s="1">
        <f t="shared" ca="1" si="18"/>
        <v>24.999999999999996</v>
      </c>
      <c r="Q42" s="1">
        <f t="shared" ca="1" si="19"/>
        <v>293.8392857142855</v>
      </c>
      <c r="R42" s="17">
        <f t="shared" ca="1" si="21"/>
        <v>17.141741035095748</v>
      </c>
    </row>
    <row r="43" spans="2:18" x14ac:dyDescent="0.25">
      <c r="B43">
        <v>30</v>
      </c>
      <c r="C43" s="1">
        <f t="shared" ca="1" si="6"/>
        <v>0.6865546240751591</v>
      </c>
      <c r="D43">
        <f t="shared" ca="1" si="9"/>
        <v>4</v>
      </c>
      <c r="E43">
        <f t="shared" ca="1" si="22"/>
        <v>0</v>
      </c>
      <c r="F43">
        <f t="shared" ca="1" si="23"/>
        <v>0</v>
      </c>
      <c r="G43" s="3">
        <f t="shared" ca="1" si="7"/>
        <v>0</v>
      </c>
      <c r="H43" s="2">
        <f t="shared" ca="1" si="12"/>
        <v>16</v>
      </c>
      <c r="I43" s="3">
        <f t="shared" si="13"/>
        <v>0</v>
      </c>
      <c r="J43" s="3">
        <f t="shared" ca="1" si="24"/>
        <v>16</v>
      </c>
      <c r="K43" s="2">
        <f t="shared" ca="1" si="25"/>
        <v>741</v>
      </c>
      <c r="L43" s="1">
        <f t="shared" ca="1" si="26"/>
        <v>0</v>
      </c>
      <c r="M43">
        <f t="shared" ca="1" si="17"/>
        <v>2</v>
      </c>
      <c r="N43">
        <f t="shared" ca="1" si="8"/>
        <v>0</v>
      </c>
      <c r="P43" s="1">
        <f t="shared" ca="1" si="18"/>
        <v>24.699999999999996</v>
      </c>
      <c r="Q43" s="1">
        <f t="shared" ca="1" si="19"/>
        <v>286.40689655172395</v>
      </c>
      <c r="R43" s="17">
        <f t="shared" ca="1" si="21"/>
        <v>16.923560398205925</v>
      </c>
    </row>
    <row r="44" spans="2:18" x14ac:dyDescent="0.25">
      <c r="B44">
        <v>31</v>
      </c>
      <c r="C44" s="1">
        <f t="shared" ca="1" si="6"/>
        <v>0.18910086030687834</v>
      </c>
      <c r="D44">
        <f t="shared" ca="1" si="9"/>
        <v>2</v>
      </c>
      <c r="E44">
        <f t="shared" ca="1" si="22"/>
        <v>0</v>
      </c>
      <c r="F44">
        <f t="shared" ca="1" si="23"/>
        <v>0</v>
      </c>
      <c r="G44" s="3">
        <f t="shared" ca="1" si="7"/>
        <v>0</v>
      </c>
      <c r="H44" s="2">
        <f t="shared" ca="1" si="12"/>
        <v>8</v>
      </c>
      <c r="I44" s="3">
        <f t="shared" si="13"/>
        <v>0</v>
      </c>
      <c r="J44" s="3">
        <f t="shared" ca="1" si="24"/>
        <v>8</v>
      </c>
      <c r="K44" s="2">
        <f t="shared" ca="1" si="25"/>
        <v>749</v>
      </c>
      <c r="L44" s="1">
        <f t="shared" ca="1" si="26"/>
        <v>0</v>
      </c>
      <c r="M44">
        <f t="shared" ca="1" si="17"/>
        <v>1</v>
      </c>
      <c r="N44">
        <f t="shared" ca="1" si="8"/>
        <v>0</v>
      </c>
      <c r="P44" s="1">
        <f t="shared" ca="1" si="18"/>
        <v>24.161290322580641</v>
      </c>
      <c r="Q44" s="1">
        <f t="shared" ca="1" si="19"/>
        <v>285.85645161290302</v>
      </c>
      <c r="R44" s="17">
        <f t="shared" ca="1" si="21"/>
        <v>16.907289895571761</v>
      </c>
    </row>
    <row r="45" spans="2:18" x14ac:dyDescent="0.25">
      <c r="B45">
        <v>32</v>
      </c>
      <c r="C45" s="1">
        <f t="shared" ca="1" si="6"/>
        <v>0.53729557691511765</v>
      </c>
      <c r="D45">
        <f t="shared" ca="1" si="9"/>
        <v>3</v>
      </c>
      <c r="E45">
        <f t="shared" ca="1" si="22"/>
        <v>3</v>
      </c>
      <c r="F45">
        <f t="shared" ca="1" si="23"/>
        <v>7</v>
      </c>
      <c r="G45" s="3">
        <f t="shared" ca="1" si="7"/>
        <v>21</v>
      </c>
      <c r="H45" s="2">
        <f t="shared" ca="1" si="12"/>
        <v>0</v>
      </c>
      <c r="I45" s="3">
        <f t="shared" si="13"/>
        <v>0</v>
      </c>
      <c r="J45" s="3">
        <f t="shared" ca="1" si="24"/>
        <v>21</v>
      </c>
      <c r="K45" s="2">
        <f t="shared" ca="1" si="25"/>
        <v>770</v>
      </c>
      <c r="L45" s="1">
        <f t="shared" ca="1" si="26"/>
        <v>0</v>
      </c>
      <c r="M45">
        <f t="shared" ca="1" si="17"/>
        <v>0</v>
      </c>
      <c r="N45">
        <f t="shared" ca="1" si="8"/>
        <v>10</v>
      </c>
      <c r="P45" s="1">
        <f t="shared" ca="1" si="18"/>
        <v>24.062499999999996</v>
      </c>
      <c r="Q45" s="1">
        <f t="shared" ca="1" si="19"/>
        <v>276.94758064516111</v>
      </c>
      <c r="R45" s="17">
        <f t="shared" ca="1" si="21"/>
        <v>16.641742115690928</v>
      </c>
    </row>
    <row r="46" spans="2:18" x14ac:dyDescent="0.25">
      <c r="B46">
        <v>33</v>
      </c>
      <c r="C46" s="1">
        <f t="shared" ca="1" si="6"/>
        <v>0.51032816290763638</v>
      </c>
      <c r="D46">
        <f t="shared" ca="1" si="9"/>
        <v>3</v>
      </c>
      <c r="E46">
        <f t="shared" ca="1" si="22"/>
        <v>3</v>
      </c>
      <c r="F46">
        <f t="shared" ca="1" si="23"/>
        <v>4</v>
      </c>
      <c r="G46" s="3">
        <f t="shared" ca="1" si="7"/>
        <v>12</v>
      </c>
      <c r="H46" s="2">
        <f t="shared" ca="1" si="12"/>
        <v>0</v>
      </c>
      <c r="I46" s="3">
        <f t="shared" si="13"/>
        <v>0</v>
      </c>
      <c r="J46" s="3">
        <f t="shared" ca="1" si="24"/>
        <v>12</v>
      </c>
      <c r="K46" s="2">
        <f t="shared" ca="1" si="25"/>
        <v>782</v>
      </c>
      <c r="L46" s="1">
        <f t="shared" ca="1" si="26"/>
        <v>0</v>
      </c>
      <c r="M46">
        <f t="shared" ca="1" si="17"/>
        <v>0</v>
      </c>
      <c r="N46">
        <f t="shared" ca="1" si="8"/>
        <v>0</v>
      </c>
      <c r="P46" s="1">
        <f t="shared" ca="1" si="18"/>
        <v>23.696969696969695</v>
      </c>
      <c r="Q46" s="1">
        <f t="shared" ca="1" si="19"/>
        <v>272.70217803030283</v>
      </c>
      <c r="R46" s="17">
        <f t="shared" ca="1" si="21"/>
        <v>16.513696679735364</v>
      </c>
    </row>
    <row r="47" spans="2:18" x14ac:dyDescent="0.25">
      <c r="B47">
        <v>34</v>
      </c>
      <c r="C47" s="1">
        <f t="shared" ca="1" si="6"/>
        <v>8.020653454645521E-2</v>
      </c>
      <c r="D47">
        <f t="shared" ca="1" si="9"/>
        <v>1</v>
      </c>
      <c r="E47">
        <f t="shared" ca="1" si="22"/>
        <v>1</v>
      </c>
      <c r="F47">
        <f t="shared" ca="1" si="23"/>
        <v>3</v>
      </c>
      <c r="G47" s="3">
        <f t="shared" ca="1" si="7"/>
        <v>9</v>
      </c>
      <c r="H47" s="2">
        <f t="shared" ca="1" si="12"/>
        <v>0</v>
      </c>
      <c r="I47" s="3">
        <f t="shared" si="13"/>
        <v>0</v>
      </c>
      <c r="J47" s="3">
        <f t="shared" ca="1" si="24"/>
        <v>9</v>
      </c>
      <c r="K47" s="2">
        <f t="shared" ca="1" si="25"/>
        <v>791</v>
      </c>
      <c r="L47" s="1">
        <f t="shared" ca="1" si="26"/>
        <v>0</v>
      </c>
      <c r="M47">
        <f t="shared" ca="1" si="17"/>
        <v>0</v>
      </c>
      <c r="N47">
        <f t="shared" ca="1" si="8"/>
        <v>0</v>
      </c>
      <c r="P47" s="1">
        <f t="shared" ca="1" si="18"/>
        <v>23.264705882352942</v>
      </c>
      <c r="Q47" s="1">
        <f t="shared" ca="1" si="19"/>
        <v>270.79144385026723</v>
      </c>
      <c r="R47" s="17">
        <f t="shared" ca="1" si="21"/>
        <v>16.455741972037213</v>
      </c>
    </row>
    <row r="48" spans="2:18" x14ac:dyDescent="0.25">
      <c r="B48">
        <v>35</v>
      </c>
      <c r="C48" s="1">
        <f t="shared" ca="1" si="6"/>
        <v>0.6231977935294154</v>
      </c>
      <c r="D48">
        <f t="shared" ca="1" si="9"/>
        <v>4</v>
      </c>
      <c r="E48">
        <f t="shared" ca="1" si="22"/>
        <v>3</v>
      </c>
      <c r="F48">
        <f t="shared" ca="1" si="23"/>
        <v>0</v>
      </c>
      <c r="G48" s="3">
        <f t="shared" ca="1" si="7"/>
        <v>0</v>
      </c>
      <c r="H48" s="2">
        <f t="shared" ca="1" si="12"/>
        <v>4</v>
      </c>
      <c r="I48" s="3">
        <f t="shared" si="13"/>
        <v>0</v>
      </c>
      <c r="J48" s="3">
        <f t="shared" ca="1" si="24"/>
        <v>4</v>
      </c>
      <c r="K48" s="2">
        <f t="shared" ca="1" si="25"/>
        <v>795</v>
      </c>
      <c r="L48" s="1">
        <f t="shared" ca="1" si="26"/>
        <v>0</v>
      </c>
      <c r="M48">
        <f t="shared" ca="1" si="17"/>
        <v>0</v>
      </c>
      <c r="N48">
        <f t="shared" ca="1" si="8"/>
        <v>0</v>
      </c>
      <c r="P48" s="1">
        <f t="shared" ca="1" si="18"/>
        <v>22.714285714285715</v>
      </c>
      <c r="Q48" s="1">
        <f t="shared" ca="1" si="19"/>
        <v>273.43067226890741</v>
      </c>
      <c r="R48" s="17">
        <f t="shared" ca="1" si="21"/>
        <v>16.535739241682165</v>
      </c>
    </row>
    <row r="49" spans="2:18" x14ac:dyDescent="0.25">
      <c r="B49">
        <v>36</v>
      </c>
      <c r="C49" s="1">
        <f t="shared" ca="1" si="6"/>
        <v>0.91677934258388127</v>
      </c>
      <c r="D49">
        <f t="shared" ca="1" si="9"/>
        <v>5</v>
      </c>
      <c r="E49">
        <f t="shared" ca="1" si="22"/>
        <v>0</v>
      </c>
      <c r="F49">
        <f t="shared" ca="1" si="23"/>
        <v>0</v>
      </c>
      <c r="G49" s="3">
        <f t="shared" ca="1" si="7"/>
        <v>0</v>
      </c>
      <c r="H49" s="2">
        <f t="shared" ca="1" si="12"/>
        <v>20</v>
      </c>
      <c r="I49" s="3">
        <f t="shared" si="13"/>
        <v>20</v>
      </c>
      <c r="J49" s="3">
        <f t="shared" ca="1" si="24"/>
        <v>40</v>
      </c>
      <c r="K49" s="2">
        <f t="shared" ca="1" si="25"/>
        <v>835</v>
      </c>
      <c r="L49" s="1">
        <f t="shared" ca="1" si="26"/>
        <v>0.62698831489436357</v>
      </c>
      <c r="M49">
        <f t="shared" ca="1" si="17"/>
        <v>3</v>
      </c>
      <c r="N49">
        <f t="shared" ca="1" si="8"/>
        <v>0</v>
      </c>
      <c r="P49" s="1">
        <f t="shared" ca="1" si="18"/>
        <v>23.194444444444443</v>
      </c>
      <c r="Q49" s="1">
        <f t="shared" ca="1" si="19"/>
        <v>273.91825396825379</v>
      </c>
      <c r="R49" s="17">
        <f t="shared" ca="1" si="21"/>
        <v>16.550475943858949</v>
      </c>
    </row>
    <row r="50" spans="2:18" x14ac:dyDescent="0.25">
      <c r="B50">
        <v>37</v>
      </c>
      <c r="C50" s="1">
        <f t="shared" ca="1" si="6"/>
        <v>0.36733604466239533</v>
      </c>
      <c r="D50">
        <f t="shared" ca="1" si="9"/>
        <v>3</v>
      </c>
      <c r="E50">
        <f t="shared" ca="1" si="22"/>
        <v>0</v>
      </c>
      <c r="F50">
        <f t="shared" ca="1" si="23"/>
        <v>0</v>
      </c>
      <c r="G50" s="3">
        <f t="shared" ca="1" si="7"/>
        <v>0</v>
      </c>
      <c r="H50" s="2">
        <f t="shared" ca="1" si="12"/>
        <v>12</v>
      </c>
      <c r="I50" s="3">
        <f t="shared" si="13"/>
        <v>0</v>
      </c>
      <c r="J50" s="3">
        <f t="shared" ca="1" si="24"/>
        <v>12</v>
      </c>
      <c r="K50" s="2">
        <f t="shared" ca="1" si="25"/>
        <v>847</v>
      </c>
      <c r="L50" s="1">
        <f t="shared" ca="1" si="26"/>
        <v>0</v>
      </c>
      <c r="M50">
        <f t="shared" ca="1" si="17"/>
        <v>2</v>
      </c>
      <c r="N50">
        <f t="shared" ca="1" si="8"/>
        <v>0</v>
      </c>
      <c r="P50" s="1">
        <f t="shared" ca="1" si="18"/>
        <v>22.891891891891895</v>
      </c>
      <c r="Q50" s="1">
        <f t="shared" ca="1" si="19"/>
        <v>269.69632132132114</v>
      </c>
      <c r="R50" s="17">
        <f t="shared" ca="1" si="21"/>
        <v>16.422433477451541</v>
      </c>
    </row>
    <row r="51" spans="2:18" x14ac:dyDescent="0.25">
      <c r="B51">
        <v>38</v>
      </c>
      <c r="C51" s="1">
        <f t="shared" ca="1" si="6"/>
        <v>0.78323608313844839</v>
      </c>
      <c r="D51">
        <f t="shared" ca="1" si="9"/>
        <v>4</v>
      </c>
      <c r="E51">
        <f t="shared" ca="1" si="22"/>
        <v>0</v>
      </c>
      <c r="F51">
        <f t="shared" ca="1" si="23"/>
        <v>0</v>
      </c>
      <c r="G51" s="3">
        <f t="shared" ca="1" si="7"/>
        <v>0</v>
      </c>
      <c r="H51" s="2">
        <f t="shared" ca="1" si="12"/>
        <v>16</v>
      </c>
      <c r="I51" s="3">
        <f t="shared" si="13"/>
        <v>0</v>
      </c>
      <c r="J51" s="3">
        <f t="shared" ca="1" si="24"/>
        <v>16</v>
      </c>
      <c r="K51" s="2">
        <f t="shared" ca="1" si="25"/>
        <v>863</v>
      </c>
      <c r="L51" s="1">
        <f t="shared" ca="1" si="26"/>
        <v>0</v>
      </c>
      <c r="M51">
        <f t="shared" ca="1" si="17"/>
        <v>1</v>
      </c>
      <c r="N51">
        <f t="shared" ca="1" si="8"/>
        <v>0</v>
      </c>
      <c r="P51" s="1">
        <f t="shared" ca="1" si="18"/>
        <v>22.710526315789476</v>
      </c>
      <c r="Q51" s="1">
        <f t="shared" ca="1" si="19"/>
        <v>263.65718349928858</v>
      </c>
      <c r="R51" s="17">
        <f t="shared" ca="1" si="21"/>
        <v>16.237523933755682</v>
      </c>
    </row>
    <row r="52" spans="2:18" x14ac:dyDescent="0.25">
      <c r="B52">
        <v>39</v>
      </c>
      <c r="C52" s="1">
        <f t="shared" ca="1" si="6"/>
        <v>0.50766223651320763</v>
      </c>
      <c r="D52">
        <f t="shared" ca="1" si="9"/>
        <v>3</v>
      </c>
      <c r="E52">
        <f t="shared" ca="1" si="22"/>
        <v>3</v>
      </c>
      <c r="F52">
        <f t="shared" ca="1" si="23"/>
        <v>7</v>
      </c>
      <c r="G52" s="3">
        <f t="shared" ca="1" si="7"/>
        <v>21</v>
      </c>
      <c r="H52" s="2">
        <f t="shared" ca="1" si="12"/>
        <v>0</v>
      </c>
      <c r="I52" s="3">
        <f t="shared" si="13"/>
        <v>0</v>
      </c>
      <c r="J52" s="3">
        <f t="shared" ca="1" si="24"/>
        <v>21</v>
      </c>
      <c r="K52" s="2">
        <f t="shared" ca="1" si="25"/>
        <v>884</v>
      </c>
      <c r="L52" s="1">
        <f t="shared" ca="1" si="26"/>
        <v>0</v>
      </c>
      <c r="M52">
        <f t="shared" ca="1" si="17"/>
        <v>0</v>
      </c>
      <c r="N52">
        <f t="shared" ca="1" si="8"/>
        <v>10</v>
      </c>
      <c r="P52" s="1">
        <f t="shared" ca="1" si="18"/>
        <v>22.666666666666668</v>
      </c>
      <c r="Q52" s="1">
        <f t="shared" ca="1" si="19"/>
        <v>256.79385964912262</v>
      </c>
      <c r="R52" s="17">
        <f t="shared" ca="1" si="21"/>
        <v>16.024788911218849</v>
      </c>
    </row>
    <row r="53" spans="2:18" x14ac:dyDescent="0.25">
      <c r="B53">
        <v>40</v>
      </c>
      <c r="C53" s="1">
        <f t="shared" ca="1" si="6"/>
        <v>0.2973451540085108</v>
      </c>
      <c r="D53">
        <f t="shared" ref="D53:D63" ca="1" si="27">LOOKUP(C53,lim_demanda,rango_demanda)</f>
        <v>2</v>
      </c>
      <c r="E53">
        <f t="shared" ref="E53:E63" ca="1" si="28">IF(F52+N53&gt;D53,D53,F52)</f>
        <v>2</v>
      </c>
      <c r="F53">
        <f t="shared" ref="F53:F63" ca="1" si="29">F52-E53+N53</f>
        <v>5</v>
      </c>
      <c r="G53" s="3">
        <f t="shared" ref="G53:G63" ca="1" si="30">F53*costo_mant</f>
        <v>15</v>
      </c>
      <c r="H53" s="2">
        <f t="shared" ref="H53:H63" ca="1" si="31">(D53-E53)*costo_stockout</f>
        <v>0</v>
      </c>
      <c r="I53" s="3">
        <f t="shared" ref="I53:I63" si="32">IF(MOD(B53-1,intervalo_pedido)=0,costo_pedido,0)</f>
        <v>0</v>
      </c>
      <c r="J53" s="3">
        <f t="shared" ref="J53:J63" ca="1" si="33">G53+H53+I53</f>
        <v>15</v>
      </c>
      <c r="K53" s="2">
        <f t="shared" ref="K53:K63" ca="1" si="34">G53+H53+I53+K52</f>
        <v>899</v>
      </c>
      <c r="L53" s="1">
        <f t="shared" ref="L53:L63" ca="1" si="35">IF(I53=0,,RAND())</f>
        <v>0</v>
      </c>
      <c r="M53">
        <f t="shared" ref="M53:M63" ca="1" si="36">IF(L53=0,IF(M52&gt;1,M52-1,),LOOKUP(L53,lim_demora,rango_demora))</f>
        <v>0</v>
      </c>
      <c r="N53">
        <f t="shared" ref="N53:N63" ca="1" si="37">IF(M52=1,cantidad_pedido,)</f>
        <v>0</v>
      </c>
      <c r="P53" s="1">
        <f t="shared" ref="P53:P63" ca="1" si="38">(1/B53)*((B53-1)*P52+J53)</f>
        <v>22.475000000000001</v>
      </c>
      <c r="Q53" s="1">
        <f t="shared" ref="Q53:Q63" ca="1" si="39">(1/(B53-1))*((B53-2)*Q52+(B53/(B53-1))*(P53-J53)^2)</f>
        <v>251.67884615384597</v>
      </c>
      <c r="R53" s="17">
        <f t="shared" ref="R53:R63" ca="1" si="40">SQRT(Q53)</f>
        <v>15.864389246165324</v>
      </c>
    </row>
    <row r="54" spans="2:18" x14ac:dyDescent="0.25">
      <c r="B54">
        <v>41</v>
      </c>
      <c r="C54" s="1">
        <f t="shared" ca="1" si="6"/>
        <v>0.64863157217576906</v>
      </c>
      <c r="D54">
        <f t="shared" ca="1" si="27"/>
        <v>4</v>
      </c>
      <c r="E54">
        <f t="shared" ca="1" si="28"/>
        <v>4</v>
      </c>
      <c r="F54">
        <f t="shared" ca="1" si="29"/>
        <v>1</v>
      </c>
      <c r="G54" s="3">
        <f t="shared" ca="1" si="30"/>
        <v>3</v>
      </c>
      <c r="H54" s="2">
        <f t="shared" ca="1" si="31"/>
        <v>0</v>
      </c>
      <c r="I54" s="3">
        <f t="shared" si="32"/>
        <v>0</v>
      </c>
      <c r="J54" s="3">
        <f t="shared" ca="1" si="33"/>
        <v>3</v>
      </c>
      <c r="K54" s="2">
        <f t="shared" ca="1" si="34"/>
        <v>902</v>
      </c>
      <c r="L54" s="1">
        <f t="shared" ca="1" si="35"/>
        <v>0</v>
      </c>
      <c r="M54">
        <f t="shared" ca="1" si="36"/>
        <v>0</v>
      </c>
      <c r="N54">
        <f t="shared" ca="1" si="37"/>
        <v>0</v>
      </c>
      <c r="P54" s="1">
        <f t="shared" ca="1" si="38"/>
        <v>22</v>
      </c>
      <c r="Q54" s="1">
        <f t="shared" ca="1" si="39"/>
        <v>254.63749999999982</v>
      </c>
      <c r="R54" s="17">
        <f t="shared" ca="1" si="40"/>
        <v>15.95736507071264</v>
      </c>
    </row>
    <row r="55" spans="2:18" x14ac:dyDescent="0.25">
      <c r="B55">
        <v>42</v>
      </c>
      <c r="C55" s="1">
        <f t="shared" ca="1" si="6"/>
        <v>0.12502021459103896</v>
      </c>
      <c r="D55">
        <f t="shared" ca="1" si="27"/>
        <v>1</v>
      </c>
      <c r="E55">
        <f t="shared" ca="1" si="28"/>
        <v>1</v>
      </c>
      <c r="F55">
        <f t="shared" ca="1" si="29"/>
        <v>0</v>
      </c>
      <c r="G55" s="3">
        <f t="shared" ca="1" si="30"/>
        <v>0</v>
      </c>
      <c r="H55" s="2">
        <f t="shared" ca="1" si="31"/>
        <v>0</v>
      </c>
      <c r="I55" s="3">
        <f t="shared" si="32"/>
        <v>0</v>
      </c>
      <c r="J55" s="3">
        <f t="shared" ca="1" si="33"/>
        <v>0</v>
      </c>
      <c r="K55" s="2">
        <f t="shared" ca="1" si="34"/>
        <v>902</v>
      </c>
      <c r="L55" s="1">
        <f t="shared" ca="1" si="35"/>
        <v>0</v>
      </c>
      <c r="M55">
        <f t="shared" ca="1" si="36"/>
        <v>0</v>
      </c>
      <c r="N55">
        <f t="shared" ca="1" si="37"/>
        <v>0</v>
      </c>
      <c r="P55" s="1">
        <f t="shared" ca="1" si="38"/>
        <v>21.476190476190474</v>
      </c>
      <c r="Q55" s="1">
        <f t="shared" ca="1" si="39"/>
        <v>259.95063879210204</v>
      </c>
      <c r="R55" s="17">
        <f t="shared" ca="1" si="40"/>
        <v>16.122984797862401</v>
      </c>
    </row>
    <row r="56" spans="2:18" x14ac:dyDescent="0.25">
      <c r="B56">
        <v>43</v>
      </c>
      <c r="C56" s="1">
        <f t="shared" ca="1" si="6"/>
        <v>0.70530016246915739</v>
      </c>
      <c r="D56">
        <f t="shared" ca="1" si="27"/>
        <v>4</v>
      </c>
      <c r="E56">
        <f t="shared" ca="1" si="28"/>
        <v>0</v>
      </c>
      <c r="F56">
        <f t="shared" ca="1" si="29"/>
        <v>0</v>
      </c>
      <c r="G56" s="3">
        <f t="shared" ca="1" si="30"/>
        <v>0</v>
      </c>
      <c r="H56" s="2">
        <f t="shared" ca="1" si="31"/>
        <v>16</v>
      </c>
      <c r="I56" s="3">
        <f t="shared" si="32"/>
        <v>20</v>
      </c>
      <c r="J56" s="3">
        <f t="shared" ca="1" si="33"/>
        <v>36</v>
      </c>
      <c r="K56" s="2">
        <f t="shared" ca="1" si="34"/>
        <v>938</v>
      </c>
      <c r="L56" s="1">
        <f t="shared" ca="1" si="35"/>
        <v>0.90295927272020438</v>
      </c>
      <c r="M56">
        <f t="shared" ca="1" si="36"/>
        <v>4</v>
      </c>
      <c r="N56">
        <f t="shared" ca="1" si="37"/>
        <v>0</v>
      </c>
      <c r="P56" s="1">
        <f t="shared" ca="1" si="38"/>
        <v>21.813953488372089</v>
      </c>
      <c r="Q56" s="1">
        <f t="shared" ca="1" si="39"/>
        <v>258.66694352159453</v>
      </c>
      <c r="R56" s="17">
        <f t="shared" ca="1" si="40"/>
        <v>16.083126049421939</v>
      </c>
    </row>
    <row r="57" spans="2:18" x14ac:dyDescent="0.25">
      <c r="B57">
        <v>44</v>
      </c>
      <c r="C57" s="1">
        <f t="shared" ca="1" si="6"/>
        <v>0.88483801658663919</v>
      </c>
      <c r="D57">
        <f t="shared" ca="1" si="27"/>
        <v>5</v>
      </c>
      <c r="E57">
        <f t="shared" ca="1" si="28"/>
        <v>0</v>
      </c>
      <c r="F57">
        <f t="shared" ca="1" si="29"/>
        <v>0</v>
      </c>
      <c r="G57" s="3">
        <f t="shared" ca="1" si="30"/>
        <v>0</v>
      </c>
      <c r="H57" s="2">
        <f t="shared" ca="1" si="31"/>
        <v>20</v>
      </c>
      <c r="I57" s="3">
        <f t="shared" si="32"/>
        <v>0</v>
      </c>
      <c r="J57" s="3">
        <f t="shared" ca="1" si="33"/>
        <v>20</v>
      </c>
      <c r="K57" s="2">
        <f t="shared" ca="1" si="34"/>
        <v>958</v>
      </c>
      <c r="L57" s="1">
        <f t="shared" ca="1" si="35"/>
        <v>0</v>
      </c>
      <c r="M57">
        <f t="shared" ca="1" si="36"/>
        <v>3</v>
      </c>
      <c r="N57">
        <f t="shared" ca="1" si="37"/>
        <v>0</v>
      </c>
      <c r="P57" s="1">
        <f t="shared" ca="1" si="38"/>
        <v>21.77272727272727</v>
      </c>
      <c r="Q57" s="1">
        <f t="shared" ca="1" si="39"/>
        <v>252.72621564482014</v>
      </c>
      <c r="R57" s="17">
        <f t="shared" ca="1" si="40"/>
        <v>15.897365053518151</v>
      </c>
    </row>
    <row r="58" spans="2:18" x14ac:dyDescent="0.25">
      <c r="B58">
        <v>45</v>
      </c>
      <c r="C58" s="1">
        <f t="shared" ca="1" si="6"/>
        <v>0.47498147559633042</v>
      </c>
      <c r="D58">
        <f t="shared" ca="1" si="27"/>
        <v>3</v>
      </c>
      <c r="E58">
        <f t="shared" ca="1" si="28"/>
        <v>0</v>
      </c>
      <c r="F58">
        <f t="shared" ca="1" si="29"/>
        <v>0</v>
      </c>
      <c r="G58" s="3">
        <f t="shared" ca="1" si="30"/>
        <v>0</v>
      </c>
      <c r="H58" s="2">
        <f t="shared" ca="1" si="31"/>
        <v>12</v>
      </c>
      <c r="I58" s="3">
        <f t="shared" si="32"/>
        <v>0</v>
      </c>
      <c r="J58" s="3">
        <f t="shared" ca="1" si="33"/>
        <v>12</v>
      </c>
      <c r="K58" s="2">
        <f t="shared" ca="1" si="34"/>
        <v>970</v>
      </c>
      <c r="L58" s="1">
        <f t="shared" ca="1" si="35"/>
        <v>0</v>
      </c>
      <c r="M58">
        <f t="shared" ca="1" si="36"/>
        <v>2</v>
      </c>
      <c r="N58">
        <f t="shared" ca="1" si="37"/>
        <v>0</v>
      </c>
      <c r="P58" s="1">
        <f t="shared" ca="1" si="38"/>
        <v>21.555555555555554</v>
      </c>
      <c r="Q58" s="1">
        <f t="shared" ca="1" si="39"/>
        <v>249.10479797979787</v>
      </c>
      <c r="R58" s="17">
        <f t="shared" ca="1" si="40"/>
        <v>15.783054139798098</v>
      </c>
    </row>
    <row r="59" spans="2:18" x14ac:dyDescent="0.25">
      <c r="B59">
        <v>46</v>
      </c>
      <c r="C59" s="1">
        <f t="shared" ca="1" si="6"/>
        <v>0.66930651024932653</v>
      </c>
      <c r="D59">
        <f t="shared" ca="1" si="27"/>
        <v>4</v>
      </c>
      <c r="E59">
        <f t="shared" ca="1" si="28"/>
        <v>0</v>
      </c>
      <c r="F59">
        <f t="shared" ca="1" si="29"/>
        <v>0</v>
      </c>
      <c r="G59" s="3">
        <f t="shared" ca="1" si="30"/>
        <v>0</v>
      </c>
      <c r="H59" s="2">
        <f t="shared" ca="1" si="31"/>
        <v>16</v>
      </c>
      <c r="I59" s="3">
        <f t="shared" si="32"/>
        <v>0</v>
      </c>
      <c r="J59" s="3">
        <f t="shared" ca="1" si="33"/>
        <v>16</v>
      </c>
      <c r="K59" s="2">
        <f t="shared" ca="1" si="34"/>
        <v>986</v>
      </c>
      <c r="L59" s="1">
        <f t="shared" ca="1" si="35"/>
        <v>0</v>
      </c>
      <c r="M59">
        <f t="shared" ca="1" si="36"/>
        <v>1</v>
      </c>
      <c r="N59">
        <f t="shared" ca="1" si="37"/>
        <v>0</v>
      </c>
      <c r="P59" s="1">
        <f t="shared" ca="1" si="38"/>
        <v>21.434782608695649</v>
      </c>
      <c r="Q59" s="1">
        <f t="shared" ca="1" si="39"/>
        <v>244.2400966183574</v>
      </c>
      <c r="R59" s="17">
        <f t="shared" ca="1" si="40"/>
        <v>15.628182767627123</v>
      </c>
    </row>
    <row r="60" spans="2:18" x14ac:dyDescent="0.25">
      <c r="B60">
        <v>47</v>
      </c>
      <c r="C60" s="1">
        <f t="shared" ca="1" si="6"/>
        <v>0.54773705352008584</v>
      </c>
      <c r="D60">
        <f t="shared" ca="1" si="27"/>
        <v>3</v>
      </c>
      <c r="E60">
        <f t="shared" ca="1" si="28"/>
        <v>3</v>
      </c>
      <c r="F60">
        <f t="shared" ca="1" si="29"/>
        <v>7</v>
      </c>
      <c r="G60" s="3">
        <f t="shared" ca="1" si="30"/>
        <v>21</v>
      </c>
      <c r="H60" s="2">
        <f t="shared" ca="1" si="31"/>
        <v>0</v>
      </c>
      <c r="I60" s="3">
        <f t="shared" si="32"/>
        <v>0</v>
      </c>
      <c r="J60" s="3">
        <f t="shared" ca="1" si="33"/>
        <v>21</v>
      </c>
      <c r="K60" s="2">
        <f t="shared" ca="1" si="34"/>
        <v>1007</v>
      </c>
      <c r="L60" s="1">
        <f t="shared" ca="1" si="35"/>
        <v>0</v>
      </c>
      <c r="M60">
        <f t="shared" ca="1" si="36"/>
        <v>0</v>
      </c>
      <c r="N60">
        <f t="shared" ca="1" si="37"/>
        <v>10</v>
      </c>
      <c r="P60" s="1">
        <f t="shared" ca="1" si="38"/>
        <v>21.425531914893615</v>
      </c>
      <c r="Q60" s="1">
        <f t="shared" ca="1" si="39"/>
        <v>238.93455134135047</v>
      </c>
      <c r="R60" s="17">
        <f t="shared" ca="1" si="40"/>
        <v>15.457507927908381</v>
      </c>
    </row>
    <row r="61" spans="2:18" x14ac:dyDescent="0.25">
      <c r="B61">
        <v>48</v>
      </c>
      <c r="C61" s="1">
        <f t="shared" ca="1" si="6"/>
        <v>3.8140303868576031E-2</v>
      </c>
      <c r="D61">
        <f t="shared" ca="1" si="27"/>
        <v>0</v>
      </c>
      <c r="E61">
        <f t="shared" ca="1" si="28"/>
        <v>0</v>
      </c>
      <c r="F61">
        <f t="shared" ca="1" si="29"/>
        <v>7</v>
      </c>
      <c r="G61" s="3">
        <f t="shared" ca="1" si="30"/>
        <v>21</v>
      </c>
      <c r="H61" s="2">
        <f t="shared" ca="1" si="31"/>
        <v>0</v>
      </c>
      <c r="I61" s="3">
        <f t="shared" si="32"/>
        <v>0</v>
      </c>
      <c r="J61" s="3">
        <f t="shared" ca="1" si="33"/>
        <v>21</v>
      </c>
      <c r="K61" s="2">
        <f t="shared" ca="1" si="34"/>
        <v>1028</v>
      </c>
      <c r="L61" s="1">
        <f t="shared" ca="1" si="35"/>
        <v>0</v>
      </c>
      <c r="M61">
        <f t="shared" ca="1" si="36"/>
        <v>0</v>
      </c>
      <c r="N61">
        <f t="shared" ca="1" si="37"/>
        <v>0</v>
      </c>
      <c r="P61" s="1">
        <f t="shared" ca="1" si="38"/>
        <v>21.416666666666664</v>
      </c>
      <c r="Q61" s="1">
        <f t="shared" ca="1" si="39"/>
        <v>233.85460992907792</v>
      </c>
      <c r="R61" s="17">
        <f t="shared" ca="1" si="40"/>
        <v>15.292305579247294</v>
      </c>
    </row>
    <row r="62" spans="2:18" x14ac:dyDescent="0.25">
      <c r="B62">
        <v>49</v>
      </c>
      <c r="C62" s="1">
        <f t="shared" ca="1" si="6"/>
        <v>0.44775701282974079</v>
      </c>
      <c r="D62">
        <f t="shared" ca="1" si="27"/>
        <v>3</v>
      </c>
      <c r="E62">
        <f t="shared" ca="1" si="28"/>
        <v>3</v>
      </c>
      <c r="F62">
        <f t="shared" ca="1" si="29"/>
        <v>4</v>
      </c>
      <c r="G62" s="3">
        <f t="shared" ca="1" si="30"/>
        <v>12</v>
      </c>
      <c r="H62" s="2">
        <f t="shared" ca="1" si="31"/>
        <v>0</v>
      </c>
      <c r="I62" s="3">
        <f t="shared" si="32"/>
        <v>0</v>
      </c>
      <c r="J62" s="3">
        <f t="shared" ca="1" si="33"/>
        <v>12</v>
      </c>
      <c r="K62" s="2">
        <f t="shared" ca="1" si="34"/>
        <v>1040</v>
      </c>
      <c r="L62" s="1">
        <f t="shared" ca="1" si="35"/>
        <v>0</v>
      </c>
      <c r="M62">
        <f t="shared" ca="1" si="36"/>
        <v>0</v>
      </c>
      <c r="N62">
        <f t="shared" ca="1" si="37"/>
        <v>0</v>
      </c>
      <c r="P62" s="1">
        <f t="shared" ca="1" si="38"/>
        <v>21.224489795918366</v>
      </c>
      <c r="Q62" s="1">
        <f t="shared" ca="1" si="39"/>
        <v>230.79230442176859</v>
      </c>
      <c r="R62" s="17">
        <f t="shared" ca="1" si="40"/>
        <v>15.191849934151159</v>
      </c>
    </row>
    <row r="63" spans="2:18" x14ac:dyDescent="0.25">
      <c r="B63">
        <v>50</v>
      </c>
      <c r="C63" s="1">
        <f t="shared" ca="1" si="6"/>
        <v>0.46002301296639059</v>
      </c>
      <c r="D63">
        <f t="shared" ca="1" si="27"/>
        <v>3</v>
      </c>
      <c r="E63">
        <f t="shared" ca="1" si="28"/>
        <v>3</v>
      </c>
      <c r="F63">
        <f t="shared" ca="1" si="29"/>
        <v>1</v>
      </c>
      <c r="G63" s="3">
        <f t="shared" ca="1" si="30"/>
        <v>3</v>
      </c>
      <c r="H63" s="2">
        <f t="shared" ca="1" si="31"/>
        <v>0</v>
      </c>
      <c r="I63" s="3">
        <f t="shared" si="32"/>
        <v>20</v>
      </c>
      <c r="J63" s="3">
        <f t="shared" ca="1" si="33"/>
        <v>23</v>
      </c>
      <c r="K63" s="2">
        <f t="shared" ca="1" si="34"/>
        <v>1063</v>
      </c>
      <c r="L63" s="1">
        <f t="shared" ca="1" si="35"/>
        <v>0.56282484454370407</v>
      </c>
      <c r="M63">
        <f t="shared" ca="1" si="36"/>
        <v>3</v>
      </c>
      <c r="N63">
        <f t="shared" ca="1" si="37"/>
        <v>0</v>
      </c>
      <c r="P63" s="1">
        <f t="shared" ca="1" si="38"/>
        <v>21.26</v>
      </c>
      <c r="Q63" s="1">
        <f t="shared" ca="1" si="39"/>
        <v>226.14530612244886</v>
      </c>
      <c r="R63" s="17">
        <f t="shared" ca="1" si="40"/>
        <v>15.038128411556036</v>
      </c>
    </row>
    <row r="64" spans="2:18" x14ac:dyDescent="0.25">
      <c r="B64">
        <v>51</v>
      </c>
      <c r="C64" s="1">
        <f t="shared" ca="1" si="6"/>
        <v>6.9651550046334609E-4</v>
      </c>
      <c r="D64">
        <f t="shared" ref="D64:D127" ca="1" si="41">LOOKUP(C64,lim_demanda,rango_demanda)</f>
        <v>0</v>
      </c>
      <c r="E64">
        <f t="shared" ref="E64:E127" ca="1" si="42">IF(F63+N64&gt;D64,D64,F63)</f>
        <v>0</v>
      </c>
      <c r="F64">
        <f t="shared" ref="F64:F127" ca="1" si="43">F63-E64+N64</f>
        <v>1</v>
      </c>
      <c r="G64" s="3">
        <f t="shared" ref="G64:G127" ca="1" si="44">F64*costo_mant</f>
        <v>3</v>
      </c>
      <c r="H64" s="2">
        <f t="shared" ref="H64:H127" ca="1" si="45">(D64-E64)*costo_stockout</f>
        <v>0</v>
      </c>
      <c r="I64" s="3">
        <f t="shared" ref="I64:I127" si="46">IF(MOD(B64-1,intervalo_pedido)=0,costo_pedido,0)</f>
        <v>0</v>
      </c>
      <c r="J64" s="3">
        <f t="shared" ref="J64:J127" ca="1" si="47">G64+H64+I64</f>
        <v>3</v>
      </c>
      <c r="K64" s="2">
        <f t="shared" ref="K64:K127" ca="1" si="48">G64+H64+I64+K63</f>
        <v>1066</v>
      </c>
      <c r="L64" s="1">
        <f t="shared" ref="L64:L127" ca="1" si="49">IF(I64=0,,RAND())</f>
        <v>0</v>
      </c>
      <c r="M64">
        <f t="shared" ref="M64:M127" ca="1" si="50">IF(L64=0,IF(M63&gt;1,M63-1,),LOOKUP(L64,lim_demora,rango_demora))</f>
        <v>2</v>
      </c>
      <c r="N64">
        <f t="shared" ref="N64:N127" ca="1" si="51">IF(M63=1,cantidad_pedido,)</f>
        <v>0</v>
      </c>
      <c r="P64" s="1">
        <f t="shared" ref="P64:P127" ca="1" si="52">(1/B64)*((B64-1)*P63+J64)</f>
        <v>20.901960784313726</v>
      </c>
      <c r="Q64" s="1">
        <f t="shared" ref="Q64:Q127" ca="1" si="53">(1/(B64-1))*((B64-2)*Q63+(B64/(B64-1))*(P64-J64)^2)</f>
        <v>228.16019607843126</v>
      </c>
      <c r="R64" s="17">
        <f t="shared" ref="R64:R127" ca="1" si="54">SQRT(Q64)</f>
        <v>15.10497256132666</v>
      </c>
    </row>
    <row r="65" spans="2:18" x14ac:dyDescent="0.25">
      <c r="B65">
        <v>52</v>
      </c>
      <c r="C65" s="1">
        <f t="shared" ca="1" si="6"/>
        <v>0.78613504517096711</v>
      </c>
      <c r="D65">
        <f t="shared" ca="1" si="41"/>
        <v>4</v>
      </c>
      <c r="E65">
        <f t="shared" ca="1" si="42"/>
        <v>1</v>
      </c>
      <c r="F65">
        <f t="shared" ca="1" si="43"/>
        <v>0</v>
      </c>
      <c r="G65" s="3">
        <f t="shared" ca="1" si="44"/>
        <v>0</v>
      </c>
      <c r="H65" s="2">
        <f t="shared" ca="1" si="45"/>
        <v>12</v>
      </c>
      <c r="I65" s="3">
        <f t="shared" si="46"/>
        <v>0</v>
      </c>
      <c r="J65" s="3">
        <f t="shared" ca="1" si="47"/>
        <v>12</v>
      </c>
      <c r="K65" s="2">
        <f t="shared" ca="1" si="48"/>
        <v>1078</v>
      </c>
      <c r="L65" s="1">
        <f t="shared" ca="1" si="49"/>
        <v>0</v>
      </c>
      <c r="M65">
        <f t="shared" ca="1" si="50"/>
        <v>1</v>
      </c>
      <c r="N65">
        <f t="shared" ca="1" si="51"/>
        <v>0</v>
      </c>
      <c r="P65" s="1">
        <f t="shared" ca="1" si="52"/>
        <v>20.730769230769234</v>
      </c>
      <c r="Q65" s="1">
        <f t="shared" ca="1" si="53"/>
        <v>225.21040723981889</v>
      </c>
      <c r="R65" s="17">
        <f t="shared" ca="1" si="54"/>
        <v>15.00701193575253</v>
      </c>
    </row>
    <row r="66" spans="2:18" x14ac:dyDescent="0.25">
      <c r="B66">
        <v>53</v>
      </c>
      <c r="C66" s="1">
        <f t="shared" ca="1" si="6"/>
        <v>0.41527252942442261</v>
      </c>
      <c r="D66">
        <f t="shared" ca="1" si="41"/>
        <v>3</v>
      </c>
      <c r="E66">
        <f t="shared" ca="1" si="42"/>
        <v>3</v>
      </c>
      <c r="F66">
        <f t="shared" ca="1" si="43"/>
        <v>7</v>
      </c>
      <c r="G66" s="3">
        <f t="shared" ca="1" si="44"/>
        <v>21</v>
      </c>
      <c r="H66" s="2">
        <f t="shared" ca="1" si="45"/>
        <v>0</v>
      </c>
      <c r="I66" s="3">
        <f t="shared" si="46"/>
        <v>0</v>
      </c>
      <c r="J66" s="3">
        <f t="shared" ca="1" si="47"/>
        <v>21</v>
      </c>
      <c r="K66" s="2">
        <f t="shared" ca="1" si="48"/>
        <v>1099</v>
      </c>
      <c r="L66" s="1">
        <f t="shared" ca="1" si="49"/>
        <v>0</v>
      </c>
      <c r="M66">
        <f t="shared" ca="1" si="50"/>
        <v>0</v>
      </c>
      <c r="N66">
        <f t="shared" ca="1" si="51"/>
        <v>10</v>
      </c>
      <c r="P66" s="1">
        <f t="shared" ca="1" si="52"/>
        <v>20.735849056603776</v>
      </c>
      <c r="Q66" s="1">
        <f t="shared" ca="1" si="53"/>
        <v>220.88080551523939</v>
      </c>
      <c r="R66" s="17">
        <f t="shared" ca="1" si="54"/>
        <v>14.862059262270467</v>
      </c>
    </row>
    <row r="67" spans="2:18" x14ac:dyDescent="0.25">
      <c r="B67">
        <v>54</v>
      </c>
      <c r="C67" s="1">
        <f t="shared" ca="1" si="6"/>
        <v>0.8250046669442046</v>
      </c>
      <c r="D67">
        <f t="shared" ca="1" si="41"/>
        <v>5</v>
      </c>
      <c r="E67">
        <f t="shared" ca="1" si="42"/>
        <v>5</v>
      </c>
      <c r="F67">
        <f t="shared" ca="1" si="43"/>
        <v>2</v>
      </c>
      <c r="G67" s="3">
        <f t="shared" ca="1" si="44"/>
        <v>6</v>
      </c>
      <c r="H67" s="2">
        <f t="shared" ca="1" si="45"/>
        <v>0</v>
      </c>
      <c r="I67" s="3">
        <f t="shared" si="46"/>
        <v>0</v>
      </c>
      <c r="J67" s="3">
        <f t="shared" ca="1" si="47"/>
        <v>6</v>
      </c>
      <c r="K67" s="2">
        <f t="shared" ca="1" si="48"/>
        <v>1105</v>
      </c>
      <c r="L67" s="1">
        <f t="shared" ca="1" si="49"/>
        <v>0</v>
      </c>
      <c r="M67">
        <f t="shared" ca="1" si="50"/>
        <v>0</v>
      </c>
      <c r="N67">
        <f t="shared" ca="1" si="51"/>
        <v>0</v>
      </c>
      <c r="P67" s="1">
        <f t="shared" ca="1" si="52"/>
        <v>20.462962962962965</v>
      </c>
      <c r="Q67" s="1">
        <f t="shared" ca="1" si="53"/>
        <v>220.73445143256453</v>
      </c>
      <c r="R67" s="17">
        <f t="shared" ca="1" si="54"/>
        <v>14.85713469793434</v>
      </c>
    </row>
    <row r="68" spans="2:18" x14ac:dyDescent="0.25">
      <c r="B68">
        <v>55</v>
      </c>
      <c r="C68" s="1">
        <f t="shared" ca="1" si="6"/>
        <v>0.61105924778224807</v>
      </c>
      <c r="D68">
        <f t="shared" ca="1" si="41"/>
        <v>4</v>
      </c>
      <c r="E68">
        <f t="shared" ca="1" si="42"/>
        <v>2</v>
      </c>
      <c r="F68">
        <f t="shared" ca="1" si="43"/>
        <v>0</v>
      </c>
      <c r="G68" s="3">
        <f t="shared" ca="1" si="44"/>
        <v>0</v>
      </c>
      <c r="H68" s="2">
        <f t="shared" ca="1" si="45"/>
        <v>8</v>
      </c>
      <c r="I68" s="3">
        <f t="shared" si="46"/>
        <v>0</v>
      </c>
      <c r="J68" s="3">
        <f t="shared" ca="1" si="47"/>
        <v>8</v>
      </c>
      <c r="K68" s="2">
        <f t="shared" ca="1" si="48"/>
        <v>1113</v>
      </c>
      <c r="L68" s="1">
        <f t="shared" ca="1" si="49"/>
        <v>0</v>
      </c>
      <c r="M68">
        <f t="shared" ca="1" si="50"/>
        <v>0</v>
      </c>
      <c r="N68">
        <f t="shared" ca="1" si="51"/>
        <v>0</v>
      </c>
      <c r="P68" s="1">
        <f t="shared" ca="1" si="52"/>
        <v>20.236363636363638</v>
      </c>
      <c r="Q68" s="1">
        <f t="shared" ca="1" si="53"/>
        <v>219.4708754208753</v>
      </c>
      <c r="R68" s="17">
        <f t="shared" ca="1" si="54"/>
        <v>14.814549450485334</v>
      </c>
    </row>
    <row r="69" spans="2:18" x14ac:dyDescent="0.25">
      <c r="B69">
        <v>56</v>
      </c>
      <c r="C69" s="1">
        <f t="shared" ca="1" si="6"/>
        <v>0.31281831150636386</v>
      </c>
      <c r="D69">
        <f t="shared" ca="1" si="41"/>
        <v>2</v>
      </c>
      <c r="E69">
        <f t="shared" ca="1" si="42"/>
        <v>0</v>
      </c>
      <c r="F69">
        <f t="shared" ca="1" si="43"/>
        <v>0</v>
      </c>
      <c r="G69" s="3">
        <f t="shared" ca="1" si="44"/>
        <v>0</v>
      </c>
      <c r="H69" s="2">
        <f t="shared" ca="1" si="45"/>
        <v>8</v>
      </c>
      <c r="I69" s="3">
        <f t="shared" si="46"/>
        <v>0</v>
      </c>
      <c r="J69" s="3">
        <f t="shared" ca="1" si="47"/>
        <v>8</v>
      </c>
      <c r="K69" s="2">
        <f t="shared" ca="1" si="48"/>
        <v>1121</v>
      </c>
      <c r="L69" s="1">
        <f t="shared" ca="1" si="49"/>
        <v>0</v>
      </c>
      <c r="M69">
        <f t="shared" ca="1" si="50"/>
        <v>0</v>
      </c>
      <c r="N69">
        <f t="shared" ca="1" si="51"/>
        <v>0</v>
      </c>
      <c r="P69" s="1">
        <f t="shared" ca="1" si="52"/>
        <v>20.017857142857142</v>
      </c>
      <c r="Q69" s="1">
        <f t="shared" ca="1" si="53"/>
        <v>218.15422077922065</v>
      </c>
      <c r="R69" s="17">
        <f t="shared" ca="1" si="54"/>
        <v>14.770044711483465</v>
      </c>
    </row>
    <row r="70" spans="2:18" x14ac:dyDescent="0.25">
      <c r="B70">
        <v>57</v>
      </c>
      <c r="C70" s="1">
        <f t="shared" ca="1" si="6"/>
        <v>0.20906964470443801</v>
      </c>
      <c r="D70">
        <f t="shared" ca="1" si="41"/>
        <v>2</v>
      </c>
      <c r="E70">
        <f t="shared" ca="1" si="42"/>
        <v>0</v>
      </c>
      <c r="F70">
        <f t="shared" ca="1" si="43"/>
        <v>0</v>
      </c>
      <c r="G70" s="3">
        <f t="shared" ca="1" si="44"/>
        <v>0</v>
      </c>
      <c r="H70" s="2">
        <f t="shared" ca="1" si="45"/>
        <v>8</v>
      </c>
      <c r="I70" s="3">
        <f t="shared" si="46"/>
        <v>20</v>
      </c>
      <c r="J70" s="3">
        <f t="shared" ca="1" si="47"/>
        <v>28</v>
      </c>
      <c r="K70" s="2">
        <f t="shared" ca="1" si="48"/>
        <v>1149</v>
      </c>
      <c r="L70" s="1">
        <f t="shared" ca="1" si="49"/>
        <v>0.87204512078037744</v>
      </c>
      <c r="M70">
        <f t="shared" ca="1" si="50"/>
        <v>4</v>
      </c>
      <c r="N70">
        <f t="shared" ca="1" si="51"/>
        <v>0</v>
      </c>
      <c r="P70" s="1">
        <f t="shared" ca="1" si="52"/>
        <v>20.157894736842103</v>
      </c>
      <c r="Q70" s="1">
        <f t="shared" ca="1" si="53"/>
        <v>215.37640977443596</v>
      </c>
      <c r="R70" s="17">
        <f t="shared" ca="1" si="54"/>
        <v>14.675708152400549</v>
      </c>
    </row>
    <row r="71" spans="2:18" x14ac:dyDescent="0.25">
      <c r="B71">
        <v>58</v>
      </c>
      <c r="C71" s="1">
        <f t="shared" ca="1" si="6"/>
        <v>0.38451558647908213</v>
      </c>
      <c r="D71">
        <f t="shared" ca="1" si="41"/>
        <v>3</v>
      </c>
      <c r="E71">
        <f t="shared" ca="1" si="42"/>
        <v>0</v>
      </c>
      <c r="F71">
        <f t="shared" ca="1" si="43"/>
        <v>0</v>
      </c>
      <c r="G71" s="3">
        <f t="shared" ca="1" si="44"/>
        <v>0</v>
      </c>
      <c r="H71" s="2">
        <f t="shared" ca="1" si="45"/>
        <v>12</v>
      </c>
      <c r="I71" s="3">
        <f t="shared" si="46"/>
        <v>0</v>
      </c>
      <c r="J71" s="3">
        <f t="shared" ca="1" si="47"/>
        <v>12</v>
      </c>
      <c r="K71" s="2">
        <f t="shared" ca="1" si="48"/>
        <v>1161</v>
      </c>
      <c r="L71" s="1">
        <f t="shared" ca="1" si="49"/>
        <v>0</v>
      </c>
      <c r="M71">
        <f t="shared" ca="1" si="50"/>
        <v>3</v>
      </c>
      <c r="N71">
        <f t="shared" ca="1" si="51"/>
        <v>0</v>
      </c>
      <c r="P71" s="1">
        <f t="shared" ca="1" si="52"/>
        <v>20.017241379310342</v>
      </c>
      <c r="Q71" s="1">
        <f t="shared" ca="1" si="53"/>
        <v>212.74531155474878</v>
      </c>
      <c r="R71" s="17">
        <f t="shared" ca="1" si="54"/>
        <v>14.585791427096055</v>
      </c>
    </row>
    <row r="72" spans="2:18" x14ac:dyDescent="0.25">
      <c r="B72">
        <v>59</v>
      </c>
      <c r="C72" s="1">
        <f t="shared" ca="1" si="6"/>
        <v>0.83513741826441212</v>
      </c>
      <c r="D72">
        <f t="shared" ca="1" si="41"/>
        <v>5</v>
      </c>
      <c r="E72">
        <f t="shared" ca="1" si="42"/>
        <v>0</v>
      </c>
      <c r="F72">
        <f t="shared" ca="1" si="43"/>
        <v>0</v>
      </c>
      <c r="G72" s="3">
        <f t="shared" ca="1" si="44"/>
        <v>0</v>
      </c>
      <c r="H72" s="2">
        <f t="shared" ca="1" si="45"/>
        <v>20</v>
      </c>
      <c r="I72" s="3">
        <f t="shared" si="46"/>
        <v>0</v>
      </c>
      <c r="J72" s="3">
        <f t="shared" ca="1" si="47"/>
        <v>20</v>
      </c>
      <c r="K72" s="2">
        <f t="shared" ca="1" si="48"/>
        <v>1181</v>
      </c>
      <c r="L72" s="1">
        <f t="shared" ca="1" si="49"/>
        <v>0</v>
      </c>
      <c r="M72">
        <f t="shared" ca="1" si="50"/>
        <v>2</v>
      </c>
      <c r="N72">
        <f t="shared" ca="1" si="51"/>
        <v>0</v>
      </c>
      <c r="P72" s="1">
        <f t="shared" ca="1" si="52"/>
        <v>20.01694915254237</v>
      </c>
      <c r="Q72" s="1">
        <f t="shared" ca="1" si="53"/>
        <v>209.07729398012845</v>
      </c>
      <c r="R72" s="17">
        <f t="shared" ca="1" si="54"/>
        <v>14.459505315885757</v>
      </c>
    </row>
    <row r="73" spans="2:18" x14ac:dyDescent="0.25">
      <c r="B73">
        <v>60</v>
      </c>
      <c r="C73" s="1">
        <f t="shared" ca="1" si="6"/>
        <v>0.79005506258281244</v>
      </c>
      <c r="D73">
        <f t="shared" ca="1" si="41"/>
        <v>4</v>
      </c>
      <c r="E73">
        <f t="shared" ca="1" si="42"/>
        <v>0</v>
      </c>
      <c r="F73">
        <f t="shared" ca="1" si="43"/>
        <v>0</v>
      </c>
      <c r="G73" s="3">
        <f t="shared" ca="1" si="44"/>
        <v>0</v>
      </c>
      <c r="H73" s="2">
        <f t="shared" ca="1" si="45"/>
        <v>16</v>
      </c>
      <c r="I73" s="3">
        <f t="shared" si="46"/>
        <v>0</v>
      </c>
      <c r="J73" s="3">
        <f t="shared" ca="1" si="47"/>
        <v>16</v>
      </c>
      <c r="K73" s="2">
        <f t="shared" ca="1" si="48"/>
        <v>1197</v>
      </c>
      <c r="L73" s="1">
        <f t="shared" ca="1" si="49"/>
        <v>0</v>
      </c>
      <c r="M73">
        <f t="shared" ca="1" si="50"/>
        <v>1</v>
      </c>
      <c r="N73">
        <f t="shared" ca="1" si="51"/>
        <v>0</v>
      </c>
      <c r="P73" s="1">
        <f t="shared" ca="1" si="52"/>
        <v>19.949999999999996</v>
      </c>
      <c r="Q73" s="1">
        <f t="shared" ca="1" si="53"/>
        <v>205.80254237288122</v>
      </c>
      <c r="R73" s="17">
        <f t="shared" ca="1" si="54"/>
        <v>14.345819682851211</v>
      </c>
    </row>
    <row r="74" spans="2:18" x14ac:dyDescent="0.25">
      <c r="B74">
        <v>61</v>
      </c>
      <c r="C74" s="1">
        <f t="shared" ca="1" si="6"/>
        <v>0.44378874078207131</v>
      </c>
      <c r="D74">
        <f t="shared" ca="1" si="41"/>
        <v>3</v>
      </c>
      <c r="E74">
        <f t="shared" ca="1" si="42"/>
        <v>3</v>
      </c>
      <c r="F74">
        <f t="shared" ca="1" si="43"/>
        <v>7</v>
      </c>
      <c r="G74" s="3">
        <f t="shared" ca="1" si="44"/>
        <v>21</v>
      </c>
      <c r="H74" s="2">
        <f t="shared" ca="1" si="45"/>
        <v>0</v>
      </c>
      <c r="I74" s="3">
        <f t="shared" si="46"/>
        <v>0</v>
      </c>
      <c r="J74" s="3">
        <f t="shared" ca="1" si="47"/>
        <v>21</v>
      </c>
      <c r="K74" s="2">
        <f t="shared" ca="1" si="48"/>
        <v>1218</v>
      </c>
      <c r="L74" s="1">
        <f t="shared" ca="1" si="49"/>
        <v>0</v>
      </c>
      <c r="M74">
        <f t="shared" ca="1" si="50"/>
        <v>0</v>
      </c>
      <c r="N74">
        <f t="shared" ca="1" si="51"/>
        <v>10</v>
      </c>
      <c r="P74" s="1">
        <f t="shared" ca="1" si="52"/>
        <v>19.967213114754095</v>
      </c>
      <c r="Q74" s="1">
        <f t="shared" ca="1" si="53"/>
        <v>202.39057377049167</v>
      </c>
      <c r="R74" s="17">
        <f t="shared" ca="1" si="54"/>
        <v>14.226404105412291</v>
      </c>
    </row>
    <row r="75" spans="2:18" x14ac:dyDescent="0.25">
      <c r="B75">
        <v>62</v>
      </c>
      <c r="C75" s="1">
        <f t="shared" ca="1" si="6"/>
        <v>0.56656187696243354</v>
      </c>
      <c r="D75">
        <f t="shared" ca="1" si="41"/>
        <v>3</v>
      </c>
      <c r="E75">
        <f t="shared" ca="1" si="42"/>
        <v>3</v>
      </c>
      <c r="F75">
        <f t="shared" ca="1" si="43"/>
        <v>4</v>
      </c>
      <c r="G75" s="3">
        <f t="shared" ca="1" si="44"/>
        <v>12</v>
      </c>
      <c r="H75" s="2">
        <f t="shared" ca="1" si="45"/>
        <v>0</v>
      </c>
      <c r="I75" s="3">
        <f t="shared" si="46"/>
        <v>0</v>
      </c>
      <c r="J75" s="3">
        <f t="shared" ca="1" si="47"/>
        <v>12</v>
      </c>
      <c r="K75" s="2">
        <f t="shared" ca="1" si="48"/>
        <v>1230</v>
      </c>
      <c r="L75" s="1">
        <f t="shared" ca="1" si="49"/>
        <v>0</v>
      </c>
      <c r="M75">
        <f t="shared" ca="1" si="50"/>
        <v>0</v>
      </c>
      <c r="N75">
        <f t="shared" ca="1" si="51"/>
        <v>0</v>
      </c>
      <c r="P75" s="1">
        <f t="shared" ca="1" si="52"/>
        <v>19.838709677419352</v>
      </c>
      <c r="Q75" s="1">
        <f t="shared" ca="1" si="53"/>
        <v>200.09650978318339</v>
      </c>
      <c r="R75" s="17">
        <f t="shared" ca="1" si="54"/>
        <v>14.145547348306582</v>
      </c>
    </row>
    <row r="76" spans="2:18" x14ac:dyDescent="0.25">
      <c r="B76">
        <v>63</v>
      </c>
      <c r="C76" s="1">
        <f t="shared" ca="1" si="6"/>
        <v>0.93657945111655128</v>
      </c>
      <c r="D76">
        <f t="shared" ca="1" si="41"/>
        <v>5</v>
      </c>
      <c r="E76">
        <f t="shared" ca="1" si="42"/>
        <v>4</v>
      </c>
      <c r="F76">
        <f t="shared" ca="1" si="43"/>
        <v>0</v>
      </c>
      <c r="G76" s="3">
        <f t="shared" ca="1" si="44"/>
        <v>0</v>
      </c>
      <c r="H76" s="2">
        <f t="shared" ca="1" si="45"/>
        <v>4</v>
      </c>
      <c r="I76" s="3">
        <f t="shared" si="46"/>
        <v>0</v>
      </c>
      <c r="J76" s="3">
        <f t="shared" ca="1" si="47"/>
        <v>4</v>
      </c>
      <c r="K76" s="2">
        <f t="shared" ca="1" si="48"/>
        <v>1234</v>
      </c>
      <c r="L76" s="1">
        <f t="shared" ca="1" si="49"/>
        <v>0</v>
      </c>
      <c r="M76">
        <f t="shared" ca="1" si="50"/>
        <v>0</v>
      </c>
      <c r="N76">
        <f t="shared" ca="1" si="51"/>
        <v>0</v>
      </c>
      <c r="P76" s="1">
        <f t="shared" ca="1" si="52"/>
        <v>19.587301587301582</v>
      </c>
      <c r="Q76" s="1">
        <f t="shared" ca="1" si="53"/>
        <v>200.85112647209411</v>
      </c>
      <c r="R76" s="17">
        <f t="shared" ca="1" si="54"/>
        <v>14.172195541696922</v>
      </c>
    </row>
    <row r="77" spans="2:18" x14ac:dyDescent="0.25">
      <c r="B77">
        <v>64</v>
      </c>
      <c r="C77" s="1">
        <f t="shared" ca="1" si="6"/>
        <v>0.73204290284128803</v>
      </c>
      <c r="D77">
        <f t="shared" ca="1" si="41"/>
        <v>4</v>
      </c>
      <c r="E77">
        <f t="shared" ca="1" si="42"/>
        <v>0</v>
      </c>
      <c r="F77">
        <f t="shared" ca="1" si="43"/>
        <v>0</v>
      </c>
      <c r="G77" s="3">
        <f t="shared" ca="1" si="44"/>
        <v>0</v>
      </c>
      <c r="H77" s="2">
        <f t="shared" ca="1" si="45"/>
        <v>16</v>
      </c>
      <c r="I77" s="3">
        <f t="shared" si="46"/>
        <v>20</v>
      </c>
      <c r="J77" s="3">
        <f t="shared" ca="1" si="47"/>
        <v>36</v>
      </c>
      <c r="K77" s="2">
        <f t="shared" ca="1" si="48"/>
        <v>1270</v>
      </c>
      <c r="L77" s="1">
        <f t="shared" ca="1" si="49"/>
        <v>0.40105227209136096</v>
      </c>
      <c r="M77">
        <f t="shared" ca="1" si="50"/>
        <v>3</v>
      </c>
      <c r="N77">
        <f t="shared" ca="1" si="51"/>
        <v>0</v>
      </c>
      <c r="P77" s="1">
        <f t="shared" ca="1" si="52"/>
        <v>19.843749999999993</v>
      </c>
      <c r="Q77" s="1">
        <f t="shared" ca="1" si="53"/>
        <v>201.87202380952371</v>
      </c>
      <c r="R77" s="17">
        <f t="shared" ca="1" si="54"/>
        <v>14.208167503570744</v>
      </c>
    </row>
    <row r="78" spans="2:18" x14ac:dyDescent="0.25">
      <c r="B78">
        <v>65</v>
      </c>
      <c r="C78" s="1">
        <f t="shared" ref="C78:C141" ca="1" si="55">RAND()</f>
        <v>4.9531408692414791E-3</v>
      </c>
      <c r="D78">
        <f t="shared" ca="1" si="41"/>
        <v>0</v>
      </c>
      <c r="E78">
        <f t="shared" ca="1" si="42"/>
        <v>0</v>
      </c>
      <c r="F78">
        <f t="shared" ca="1" si="43"/>
        <v>0</v>
      </c>
      <c r="G78" s="3">
        <f t="shared" ca="1" si="44"/>
        <v>0</v>
      </c>
      <c r="H78" s="2">
        <f t="shared" ca="1" si="45"/>
        <v>0</v>
      </c>
      <c r="I78" s="3">
        <f t="shared" si="46"/>
        <v>0</v>
      </c>
      <c r="J78" s="3">
        <f t="shared" ca="1" si="47"/>
        <v>0</v>
      </c>
      <c r="K78" s="2">
        <f t="shared" ca="1" si="48"/>
        <v>1270</v>
      </c>
      <c r="L78" s="1">
        <f t="shared" ca="1" si="49"/>
        <v>0</v>
      </c>
      <c r="M78">
        <f t="shared" ca="1" si="50"/>
        <v>2</v>
      </c>
      <c r="N78">
        <f t="shared" ca="1" si="51"/>
        <v>0</v>
      </c>
      <c r="P78" s="1">
        <f t="shared" ca="1" si="52"/>
        <v>19.538461538461533</v>
      </c>
      <c r="Q78" s="1">
        <f t="shared" ca="1" si="53"/>
        <v>204.77584134615375</v>
      </c>
      <c r="R78" s="17">
        <f t="shared" ca="1" si="54"/>
        <v>14.309990962476313</v>
      </c>
    </row>
    <row r="79" spans="2:18" x14ac:dyDescent="0.25">
      <c r="B79">
        <v>66</v>
      </c>
      <c r="C79" s="1">
        <f t="shared" ca="1" si="55"/>
        <v>0.61405207188574418</v>
      </c>
      <c r="D79">
        <f t="shared" ca="1" si="41"/>
        <v>4</v>
      </c>
      <c r="E79">
        <f t="shared" ca="1" si="42"/>
        <v>0</v>
      </c>
      <c r="F79">
        <f t="shared" ca="1" si="43"/>
        <v>0</v>
      </c>
      <c r="G79" s="3">
        <f t="shared" ca="1" si="44"/>
        <v>0</v>
      </c>
      <c r="H79" s="2">
        <f t="shared" ca="1" si="45"/>
        <v>16</v>
      </c>
      <c r="I79" s="3">
        <f t="shared" si="46"/>
        <v>0</v>
      </c>
      <c r="J79" s="3">
        <f t="shared" ca="1" si="47"/>
        <v>16</v>
      </c>
      <c r="K79" s="2">
        <f t="shared" ca="1" si="48"/>
        <v>1286</v>
      </c>
      <c r="L79" s="1">
        <f t="shared" ca="1" si="49"/>
        <v>0</v>
      </c>
      <c r="M79">
        <f t="shared" ca="1" si="50"/>
        <v>1</v>
      </c>
      <c r="N79">
        <f t="shared" ca="1" si="51"/>
        <v>0</v>
      </c>
      <c r="P79" s="1">
        <f t="shared" ca="1" si="52"/>
        <v>19.484848484848477</v>
      </c>
      <c r="Q79" s="1">
        <f t="shared" ca="1" si="53"/>
        <v>201.81515151515143</v>
      </c>
      <c r="R79" s="17">
        <f t="shared" ca="1" si="54"/>
        <v>14.206165968168591</v>
      </c>
    </row>
    <row r="80" spans="2:18" x14ac:dyDescent="0.25">
      <c r="B80">
        <v>67</v>
      </c>
      <c r="C80" s="1">
        <f t="shared" ca="1" si="55"/>
        <v>0.22314331903168572</v>
      </c>
      <c r="D80">
        <f t="shared" ca="1" si="41"/>
        <v>2</v>
      </c>
      <c r="E80">
        <f t="shared" ca="1" si="42"/>
        <v>2</v>
      </c>
      <c r="F80">
        <f t="shared" ca="1" si="43"/>
        <v>8</v>
      </c>
      <c r="G80" s="3">
        <f t="shared" ca="1" si="44"/>
        <v>24</v>
      </c>
      <c r="H80" s="2">
        <f t="shared" ca="1" si="45"/>
        <v>0</v>
      </c>
      <c r="I80" s="3">
        <f t="shared" si="46"/>
        <v>0</v>
      </c>
      <c r="J80" s="3">
        <f t="shared" ca="1" si="47"/>
        <v>24</v>
      </c>
      <c r="K80" s="2">
        <f t="shared" ca="1" si="48"/>
        <v>1310</v>
      </c>
      <c r="L80" s="1">
        <f t="shared" ca="1" si="49"/>
        <v>0</v>
      </c>
      <c r="M80">
        <f t="shared" ca="1" si="50"/>
        <v>0</v>
      </c>
      <c r="N80">
        <f t="shared" ca="1" si="51"/>
        <v>10</v>
      </c>
      <c r="P80" s="1">
        <f t="shared" ca="1" si="52"/>
        <v>19.552238805970141</v>
      </c>
      <c r="Q80" s="1">
        <f t="shared" ca="1" si="53"/>
        <v>199.06162369968331</v>
      </c>
      <c r="R80" s="17">
        <f t="shared" ca="1" si="54"/>
        <v>14.10892000472337</v>
      </c>
    </row>
    <row r="81" spans="2:18" x14ac:dyDescent="0.25">
      <c r="B81">
        <v>68</v>
      </c>
      <c r="C81" s="1">
        <f t="shared" ca="1" si="55"/>
        <v>0.35684038122337192</v>
      </c>
      <c r="D81">
        <f t="shared" ca="1" si="41"/>
        <v>3</v>
      </c>
      <c r="E81">
        <f t="shared" ca="1" si="42"/>
        <v>3</v>
      </c>
      <c r="F81">
        <f t="shared" ca="1" si="43"/>
        <v>5</v>
      </c>
      <c r="G81" s="3">
        <f t="shared" ca="1" si="44"/>
        <v>15</v>
      </c>
      <c r="H81" s="2">
        <f t="shared" ca="1" si="45"/>
        <v>0</v>
      </c>
      <c r="I81" s="3">
        <f t="shared" si="46"/>
        <v>0</v>
      </c>
      <c r="J81" s="3">
        <f t="shared" ca="1" si="47"/>
        <v>15</v>
      </c>
      <c r="K81" s="2">
        <f t="shared" ca="1" si="48"/>
        <v>1325</v>
      </c>
      <c r="L81" s="1">
        <f t="shared" ca="1" si="49"/>
        <v>0</v>
      </c>
      <c r="M81">
        <f t="shared" ca="1" si="50"/>
        <v>0</v>
      </c>
      <c r="N81">
        <f t="shared" ca="1" si="51"/>
        <v>0</v>
      </c>
      <c r="P81" s="1">
        <f t="shared" ca="1" si="52"/>
        <v>19.485294117647051</v>
      </c>
      <c r="Q81" s="1">
        <f t="shared" ca="1" si="53"/>
        <v>196.39530289727819</v>
      </c>
      <c r="R81" s="17">
        <f t="shared" ca="1" si="54"/>
        <v>14.014110849328906</v>
      </c>
    </row>
    <row r="82" spans="2:18" x14ac:dyDescent="0.25">
      <c r="B82">
        <v>69</v>
      </c>
      <c r="C82" s="1">
        <f t="shared" ca="1" si="55"/>
        <v>0.84854002586476585</v>
      </c>
      <c r="D82">
        <f t="shared" ca="1" si="41"/>
        <v>5</v>
      </c>
      <c r="E82">
        <f t="shared" ca="1" si="42"/>
        <v>5</v>
      </c>
      <c r="F82">
        <f t="shared" ca="1" si="43"/>
        <v>0</v>
      </c>
      <c r="G82" s="3">
        <f t="shared" ca="1" si="44"/>
        <v>0</v>
      </c>
      <c r="H82" s="2">
        <f t="shared" ca="1" si="45"/>
        <v>0</v>
      </c>
      <c r="I82" s="3">
        <f t="shared" si="46"/>
        <v>0</v>
      </c>
      <c r="J82" s="3">
        <f t="shared" ca="1" si="47"/>
        <v>0</v>
      </c>
      <c r="K82" s="2">
        <f t="shared" ca="1" si="48"/>
        <v>1325</v>
      </c>
      <c r="L82" s="1">
        <f t="shared" ca="1" si="49"/>
        <v>0</v>
      </c>
      <c r="M82">
        <f t="shared" ca="1" si="50"/>
        <v>0</v>
      </c>
      <c r="N82">
        <f t="shared" ca="1" si="51"/>
        <v>0</v>
      </c>
      <c r="P82" s="1">
        <f t="shared" ca="1" si="52"/>
        <v>19.20289855072463</v>
      </c>
      <c r="Q82" s="1">
        <f t="shared" ca="1" si="53"/>
        <v>199.00969735720361</v>
      </c>
      <c r="R82" s="17">
        <f t="shared" ca="1" si="54"/>
        <v>14.10707968919165</v>
      </c>
    </row>
    <row r="83" spans="2:18" x14ac:dyDescent="0.25">
      <c r="B83">
        <v>70</v>
      </c>
      <c r="C83" s="1">
        <f t="shared" ca="1" si="55"/>
        <v>0.42488367181627473</v>
      </c>
      <c r="D83">
        <f t="shared" ca="1" si="41"/>
        <v>3</v>
      </c>
      <c r="E83">
        <f t="shared" ca="1" si="42"/>
        <v>0</v>
      </c>
      <c r="F83">
        <f t="shared" ca="1" si="43"/>
        <v>0</v>
      </c>
      <c r="G83" s="3">
        <f t="shared" ca="1" si="44"/>
        <v>0</v>
      </c>
      <c r="H83" s="2">
        <f t="shared" ca="1" si="45"/>
        <v>12</v>
      </c>
      <c r="I83" s="3">
        <f t="shared" si="46"/>
        <v>0</v>
      </c>
      <c r="J83" s="3">
        <f t="shared" ca="1" si="47"/>
        <v>12</v>
      </c>
      <c r="K83" s="2">
        <f t="shared" ca="1" si="48"/>
        <v>1337</v>
      </c>
      <c r="L83" s="1">
        <f t="shared" ca="1" si="49"/>
        <v>0</v>
      </c>
      <c r="M83">
        <f t="shared" ca="1" si="50"/>
        <v>0</v>
      </c>
      <c r="N83">
        <f t="shared" ca="1" si="51"/>
        <v>0</v>
      </c>
      <c r="P83" s="1">
        <f t="shared" ca="1" si="52"/>
        <v>19.099999999999994</v>
      </c>
      <c r="Q83" s="1">
        <f t="shared" ca="1" si="53"/>
        <v>196.86666666666653</v>
      </c>
      <c r="R83" s="17">
        <f t="shared" ca="1" si="54"/>
        <v>14.030918240324349</v>
      </c>
    </row>
    <row r="84" spans="2:18" x14ac:dyDescent="0.25">
      <c r="B84">
        <v>71</v>
      </c>
      <c r="C84" s="1">
        <f t="shared" ca="1" si="55"/>
        <v>0.34703888541208727</v>
      </c>
      <c r="D84">
        <f t="shared" ca="1" si="41"/>
        <v>2</v>
      </c>
      <c r="E84">
        <f t="shared" ca="1" si="42"/>
        <v>0</v>
      </c>
      <c r="F84">
        <f t="shared" ca="1" si="43"/>
        <v>0</v>
      </c>
      <c r="G84" s="3">
        <f t="shared" ca="1" si="44"/>
        <v>0</v>
      </c>
      <c r="H84" s="2">
        <f t="shared" ca="1" si="45"/>
        <v>8</v>
      </c>
      <c r="I84" s="3">
        <f t="shared" si="46"/>
        <v>20</v>
      </c>
      <c r="J84" s="3">
        <f t="shared" ca="1" si="47"/>
        <v>28</v>
      </c>
      <c r="K84" s="2">
        <f t="shared" ca="1" si="48"/>
        <v>1365</v>
      </c>
      <c r="L84" s="1">
        <f t="shared" ca="1" si="49"/>
        <v>0.64178601415922254</v>
      </c>
      <c r="M84">
        <f t="shared" ca="1" si="50"/>
        <v>3</v>
      </c>
      <c r="N84">
        <f t="shared" ca="1" si="51"/>
        <v>0</v>
      </c>
      <c r="P84" s="1">
        <f t="shared" ca="1" si="52"/>
        <v>19.225352112676049</v>
      </c>
      <c r="Q84" s="1">
        <f t="shared" ca="1" si="53"/>
        <v>195.16991951710247</v>
      </c>
      <c r="R84" s="17">
        <f t="shared" ca="1" si="54"/>
        <v>13.970322813632563</v>
      </c>
    </row>
    <row r="85" spans="2:18" x14ac:dyDescent="0.25">
      <c r="B85">
        <v>72</v>
      </c>
      <c r="C85" s="1">
        <f t="shared" ca="1" si="55"/>
        <v>0.17710325427124873</v>
      </c>
      <c r="D85">
        <f t="shared" ca="1" si="41"/>
        <v>2</v>
      </c>
      <c r="E85">
        <f t="shared" ca="1" si="42"/>
        <v>0</v>
      </c>
      <c r="F85">
        <f t="shared" ca="1" si="43"/>
        <v>0</v>
      </c>
      <c r="G85" s="3">
        <f t="shared" ca="1" si="44"/>
        <v>0</v>
      </c>
      <c r="H85" s="2">
        <f t="shared" ca="1" si="45"/>
        <v>8</v>
      </c>
      <c r="I85" s="3">
        <f t="shared" si="46"/>
        <v>0</v>
      </c>
      <c r="J85" s="3">
        <f t="shared" ca="1" si="47"/>
        <v>8</v>
      </c>
      <c r="K85" s="2">
        <f t="shared" ca="1" si="48"/>
        <v>1373</v>
      </c>
      <c r="L85" s="1">
        <f t="shared" ca="1" si="49"/>
        <v>0</v>
      </c>
      <c r="M85">
        <f t="shared" ca="1" si="50"/>
        <v>2</v>
      </c>
      <c r="N85">
        <f t="shared" ca="1" si="51"/>
        <v>0</v>
      </c>
      <c r="P85" s="1">
        <f t="shared" ca="1" si="52"/>
        <v>19.069444444444436</v>
      </c>
      <c r="Q85" s="1">
        <f t="shared" ca="1" si="53"/>
        <v>194.17116588419393</v>
      </c>
      <c r="R85" s="17">
        <f t="shared" ca="1" si="54"/>
        <v>13.934531419613432</v>
      </c>
    </row>
    <row r="86" spans="2:18" x14ac:dyDescent="0.25">
      <c r="B86">
        <v>73</v>
      </c>
      <c r="C86" s="1">
        <f t="shared" ca="1" si="55"/>
        <v>0.25938931322309466</v>
      </c>
      <c r="D86">
        <f t="shared" ca="1" si="41"/>
        <v>2</v>
      </c>
      <c r="E86">
        <f t="shared" ca="1" si="42"/>
        <v>0</v>
      </c>
      <c r="F86">
        <f t="shared" ca="1" si="43"/>
        <v>0</v>
      </c>
      <c r="G86" s="3">
        <f t="shared" ca="1" si="44"/>
        <v>0</v>
      </c>
      <c r="H86" s="2">
        <f t="shared" ca="1" si="45"/>
        <v>8</v>
      </c>
      <c r="I86" s="3">
        <f t="shared" si="46"/>
        <v>0</v>
      </c>
      <c r="J86" s="3">
        <f t="shared" ca="1" si="47"/>
        <v>8</v>
      </c>
      <c r="K86" s="2">
        <f t="shared" ca="1" si="48"/>
        <v>1381</v>
      </c>
      <c r="L86" s="1">
        <f t="shared" ca="1" si="49"/>
        <v>0</v>
      </c>
      <c r="M86">
        <f t="shared" ca="1" si="50"/>
        <v>1</v>
      </c>
      <c r="N86">
        <f t="shared" ca="1" si="51"/>
        <v>0</v>
      </c>
      <c r="P86" s="1">
        <f t="shared" ca="1" si="52"/>
        <v>18.91780821917807</v>
      </c>
      <c r="Q86" s="1">
        <f t="shared" ca="1" si="53"/>
        <v>193.15287290715358</v>
      </c>
      <c r="R86" s="17">
        <f t="shared" ca="1" si="54"/>
        <v>13.897944916682954</v>
      </c>
    </row>
    <row r="87" spans="2:18" x14ac:dyDescent="0.25">
      <c r="B87">
        <v>74</v>
      </c>
      <c r="C87" s="1">
        <f t="shared" ca="1" si="55"/>
        <v>0.45909298246720864</v>
      </c>
      <c r="D87">
        <f t="shared" ca="1" si="41"/>
        <v>3</v>
      </c>
      <c r="E87">
        <f t="shared" ca="1" si="42"/>
        <v>3</v>
      </c>
      <c r="F87">
        <f t="shared" ca="1" si="43"/>
        <v>7</v>
      </c>
      <c r="G87" s="3">
        <f t="shared" ca="1" si="44"/>
        <v>21</v>
      </c>
      <c r="H87" s="2">
        <f t="shared" ca="1" si="45"/>
        <v>0</v>
      </c>
      <c r="I87" s="3">
        <f t="shared" si="46"/>
        <v>0</v>
      </c>
      <c r="J87" s="3">
        <f t="shared" ca="1" si="47"/>
        <v>21</v>
      </c>
      <c r="K87" s="2">
        <f t="shared" ca="1" si="48"/>
        <v>1402</v>
      </c>
      <c r="L87" s="1">
        <f t="shared" ca="1" si="49"/>
        <v>0</v>
      </c>
      <c r="M87">
        <f t="shared" ca="1" si="50"/>
        <v>0</v>
      </c>
      <c r="N87">
        <f t="shared" ca="1" si="51"/>
        <v>10</v>
      </c>
      <c r="P87" s="1">
        <f t="shared" ca="1" si="52"/>
        <v>18.945945945945933</v>
      </c>
      <c r="Q87" s="1">
        <f t="shared" ca="1" si="53"/>
        <v>190.56553128470921</v>
      </c>
      <c r="R87" s="17">
        <f t="shared" ca="1" si="54"/>
        <v>13.804547485691417</v>
      </c>
    </row>
    <row r="88" spans="2:18" x14ac:dyDescent="0.25">
      <c r="B88">
        <v>75</v>
      </c>
      <c r="C88" s="1">
        <f t="shared" ca="1" si="55"/>
        <v>0.66542955996599251</v>
      </c>
      <c r="D88">
        <f t="shared" ca="1" si="41"/>
        <v>4</v>
      </c>
      <c r="E88">
        <f t="shared" ca="1" si="42"/>
        <v>4</v>
      </c>
      <c r="F88">
        <f t="shared" ca="1" si="43"/>
        <v>3</v>
      </c>
      <c r="G88" s="3">
        <f t="shared" ca="1" si="44"/>
        <v>9</v>
      </c>
      <c r="H88" s="2">
        <f t="shared" ca="1" si="45"/>
        <v>0</v>
      </c>
      <c r="I88" s="3">
        <f t="shared" si="46"/>
        <v>0</v>
      </c>
      <c r="J88" s="3">
        <f t="shared" ca="1" si="47"/>
        <v>9</v>
      </c>
      <c r="K88" s="2">
        <f t="shared" ca="1" si="48"/>
        <v>1411</v>
      </c>
      <c r="L88" s="1">
        <f t="shared" ca="1" si="49"/>
        <v>0</v>
      </c>
      <c r="M88">
        <f t="shared" ca="1" si="50"/>
        <v>0</v>
      </c>
      <c r="N88">
        <f t="shared" ca="1" si="51"/>
        <v>0</v>
      </c>
      <c r="P88" s="1">
        <f t="shared" ca="1" si="52"/>
        <v>18.813333333333322</v>
      </c>
      <c r="Q88" s="1">
        <f t="shared" ca="1" si="53"/>
        <v>189.30927927927914</v>
      </c>
      <c r="R88" s="17">
        <f t="shared" ca="1" si="54"/>
        <v>13.758970865558192</v>
      </c>
    </row>
    <row r="89" spans="2:18" x14ac:dyDescent="0.25">
      <c r="B89">
        <v>76</v>
      </c>
      <c r="C89" s="1">
        <f t="shared" ca="1" si="55"/>
        <v>6.3596997300143565E-2</v>
      </c>
      <c r="D89">
        <f t="shared" ca="1" si="41"/>
        <v>1</v>
      </c>
      <c r="E89">
        <f t="shared" ca="1" si="42"/>
        <v>1</v>
      </c>
      <c r="F89">
        <f t="shared" ca="1" si="43"/>
        <v>2</v>
      </c>
      <c r="G89" s="3">
        <f t="shared" ca="1" si="44"/>
        <v>6</v>
      </c>
      <c r="H89" s="2">
        <f t="shared" ca="1" si="45"/>
        <v>0</v>
      </c>
      <c r="I89" s="3">
        <f t="shared" si="46"/>
        <v>0</v>
      </c>
      <c r="J89" s="3">
        <f t="shared" ca="1" si="47"/>
        <v>6</v>
      </c>
      <c r="K89" s="2">
        <f t="shared" ca="1" si="48"/>
        <v>1417</v>
      </c>
      <c r="L89" s="1">
        <f t="shared" ca="1" si="49"/>
        <v>0</v>
      </c>
      <c r="M89">
        <f t="shared" ca="1" si="50"/>
        <v>0</v>
      </c>
      <c r="N89">
        <f t="shared" ca="1" si="51"/>
        <v>0</v>
      </c>
      <c r="P89" s="1">
        <f t="shared" ca="1" si="52"/>
        <v>18.64473684210525</v>
      </c>
      <c r="Q89" s="1">
        <f t="shared" ca="1" si="53"/>
        <v>188.9454385964911</v>
      </c>
      <c r="R89" s="17">
        <f t="shared" ca="1" si="54"/>
        <v>13.74574256257155</v>
      </c>
    </row>
    <row r="90" spans="2:18" x14ac:dyDescent="0.25">
      <c r="B90">
        <v>77</v>
      </c>
      <c r="C90" s="1">
        <f t="shared" ca="1" si="55"/>
        <v>0.70561847795811239</v>
      </c>
      <c r="D90">
        <f t="shared" ca="1" si="41"/>
        <v>4</v>
      </c>
      <c r="E90">
        <f t="shared" ca="1" si="42"/>
        <v>2</v>
      </c>
      <c r="F90">
        <f t="shared" ca="1" si="43"/>
        <v>0</v>
      </c>
      <c r="G90" s="3">
        <f t="shared" ca="1" si="44"/>
        <v>0</v>
      </c>
      <c r="H90" s="2">
        <f t="shared" ca="1" si="45"/>
        <v>8</v>
      </c>
      <c r="I90" s="3">
        <f t="shared" si="46"/>
        <v>0</v>
      </c>
      <c r="J90" s="3">
        <f t="shared" ca="1" si="47"/>
        <v>8</v>
      </c>
      <c r="K90" s="2">
        <f t="shared" ca="1" si="48"/>
        <v>1425</v>
      </c>
      <c r="L90" s="1">
        <f t="shared" ca="1" si="49"/>
        <v>0</v>
      </c>
      <c r="M90">
        <f t="shared" ca="1" si="50"/>
        <v>0</v>
      </c>
      <c r="N90">
        <f t="shared" ca="1" si="51"/>
        <v>0</v>
      </c>
      <c r="P90" s="1">
        <f t="shared" ca="1" si="52"/>
        <v>18.506493506493491</v>
      </c>
      <c r="Q90" s="1">
        <f t="shared" ca="1" si="53"/>
        <v>187.93087833219397</v>
      </c>
      <c r="R90" s="17">
        <f t="shared" ca="1" si="54"/>
        <v>13.70878836120078</v>
      </c>
    </row>
    <row r="91" spans="2:18" x14ac:dyDescent="0.25">
      <c r="B91">
        <v>78</v>
      </c>
      <c r="C91" s="1">
        <f t="shared" ca="1" si="55"/>
        <v>0.12956051194056539</v>
      </c>
      <c r="D91">
        <f t="shared" ca="1" si="41"/>
        <v>1</v>
      </c>
      <c r="E91">
        <f t="shared" ca="1" si="42"/>
        <v>0</v>
      </c>
      <c r="F91">
        <f t="shared" ca="1" si="43"/>
        <v>0</v>
      </c>
      <c r="G91" s="3">
        <f t="shared" ca="1" si="44"/>
        <v>0</v>
      </c>
      <c r="H91" s="2">
        <f t="shared" ca="1" si="45"/>
        <v>4</v>
      </c>
      <c r="I91" s="3">
        <f t="shared" si="46"/>
        <v>20</v>
      </c>
      <c r="J91" s="3">
        <f t="shared" ca="1" si="47"/>
        <v>24</v>
      </c>
      <c r="K91" s="2">
        <f t="shared" ca="1" si="48"/>
        <v>1449</v>
      </c>
      <c r="L91" s="1">
        <f t="shared" ca="1" si="49"/>
        <v>6.3704770422215784E-2</v>
      </c>
      <c r="M91">
        <f t="shared" ca="1" si="50"/>
        <v>1</v>
      </c>
      <c r="N91">
        <f t="shared" ca="1" si="51"/>
        <v>0</v>
      </c>
      <c r="P91" s="1">
        <f t="shared" ca="1" si="52"/>
        <v>18.576923076923062</v>
      </c>
      <c r="Q91" s="1">
        <f t="shared" ca="1" si="53"/>
        <v>185.87712287712273</v>
      </c>
      <c r="R91" s="17">
        <f t="shared" ca="1" si="54"/>
        <v>13.633676058830309</v>
      </c>
    </row>
    <row r="92" spans="2:18" x14ac:dyDescent="0.25">
      <c r="B92">
        <v>79</v>
      </c>
      <c r="C92" s="1">
        <f t="shared" ca="1" si="55"/>
        <v>0.57143058937182334</v>
      </c>
      <c r="D92">
        <f t="shared" ca="1" si="41"/>
        <v>3</v>
      </c>
      <c r="E92">
        <f t="shared" ca="1" si="42"/>
        <v>3</v>
      </c>
      <c r="F92">
        <f t="shared" ca="1" si="43"/>
        <v>7</v>
      </c>
      <c r="G92" s="3">
        <f t="shared" ca="1" si="44"/>
        <v>21</v>
      </c>
      <c r="H92" s="2">
        <f t="shared" ca="1" si="45"/>
        <v>0</v>
      </c>
      <c r="I92" s="3">
        <f t="shared" si="46"/>
        <v>0</v>
      </c>
      <c r="J92" s="3">
        <f t="shared" ca="1" si="47"/>
        <v>21</v>
      </c>
      <c r="K92" s="2">
        <f t="shared" ca="1" si="48"/>
        <v>1470</v>
      </c>
      <c r="L92" s="1">
        <f t="shared" ca="1" si="49"/>
        <v>0</v>
      </c>
      <c r="M92">
        <f t="shared" ca="1" si="50"/>
        <v>0</v>
      </c>
      <c r="N92">
        <f t="shared" ca="1" si="51"/>
        <v>10</v>
      </c>
      <c r="P92" s="1">
        <f t="shared" ca="1" si="52"/>
        <v>18.607594936708846</v>
      </c>
      <c r="Q92" s="1">
        <f t="shared" ca="1" si="53"/>
        <v>183.56840311587132</v>
      </c>
      <c r="R92" s="17">
        <f t="shared" ca="1" si="54"/>
        <v>13.548741753973736</v>
      </c>
    </row>
    <row r="93" spans="2:18" x14ac:dyDescent="0.25">
      <c r="B93">
        <v>80</v>
      </c>
      <c r="C93" s="1">
        <f t="shared" ca="1" si="55"/>
        <v>0.57805436330926507</v>
      </c>
      <c r="D93">
        <f t="shared" ca="1" si="41"/>
        <v>3</v>
      </c>
      <c r="E93">
        <f t="shared" ca="1" si="42"/>
        <v>3</v>
      </c>
      <c r="F93">
        <f t="shared" ca="1" si="43"/>
        <v>4</v>
      </c>
      <c r="G93" s="3">
        <f t="shared" ca="1" si="44"/>
        <v>12</v>
      </c>
      <c r="H93" s="2">
        <f t="shared" ca="1" si="45"/>
        <v>0</v>
      </c>
      <c r="I93" s="3">
        <f t="shared" si="46"/>
        <v>0</v>
      </c>
      <c r="J93" s="3">
        <f t="shared" ca="1" si="47"/>
        <v>12</v>
      </c>
      <c r="K93" s="2">
        <f t="shared" ca="1" si="48"/>
        <v>1482</v>
      </c>
      <c r="L93" s="1">
        <f t="shared" ca="1" si="49"/>
        <v>0</v>
      </c>
      <c r="M93">
        <f t="shared" ca="1" si="50"/>
        <v>0</v>
      </c>
      <c r="N93">
        <f t="shared" ca="1" si="51"/>
        <v>0</v>
      </c>
      <c r="P93" s="1">
        <f t="shared" ca="1" si="52"/>
        <v>18.524999999999988</v>
      </c>
      <c r="Q93" s="1">
        <f t="shared" ca="1" si="53"/>
        <v>181.79050632911378</v>
      </c>
      <c r="R93" s="17">
        <f t="shared" ca="1" si="54"/>
        <v>13.482970975608966</v>
      </c>
    </row>
    <row r="94" spans="2:18" x14ac:dyDescent="0.25">
      <c r="B94">
        <v>81</v>
      </c>
      <c r="C94" s="1">
        <f t="shared" ca="1" si="55"/>
        <v>0.57032624655085262</v>
      </c>
      <c r="D94">
        <f t="shared" ca="1" si="41"/>
        <v>3</v>
      </c>
      <c r="E94">
        <f t="shared" ca="1" si="42"/>
        <v>3</v>
      </c>
      <c r="F94">
        <f t="shared" ca="1" si="43"/>
        <v>1</v>
      </c>
      <c r="G94" s="3">
        <f t="shared" ca="1" si="44"/>
        <v>3</v>
      </c>
      <c r="H94" s="2">
        <f t="shared" ca="1" si="45"/>
        <v>0</v>
      </c>
      <c r="I94" s="3">
        <f t="shared" si="46"/>
        <v>0</v>
      </c>
      <c r="J94" s="3">
        <f t="shared" ca="1" si="47"/>
        <v>3</v>
      </c>
      <c r="K94" s="2">
        <f t="shared" ca="1" si="48"/>
        <v>1485</v>
      </c>
      <c r="L94" s="1">
        <f t="shared" ca="1" si="49"/>
        <v>0</v>
      </c>
      <c r="M94">
        <f t="shared" ca="1" si="50"/>
        <v>0</v>
      </c>
      <c r="N94">
        <f t="shared" ca="1" si="51"/>
        <v>0</v>
      </c>
      <c r="P94" s="1">
        <f t="shared" ca="1" si="52"/>
        <v>18.333333333333321</v>
      </c>
      <c r="Q94" s="1">
        <f t="shared" ca="1" si="53"/>
        <v>182.49374999999986</v>
      </c>
      <c r="R94" s="17">
        <f t="shared" ca="1" si="54"/>
        <v>13.509024761247566</v>
      </c>
    </row>
    <row r="95" spans="2:18" x14ac:dyDescent="0.25">
      <c r="B95">
        <v>82</v>
      </c>
      <c r="C95" s="1">
        <f t="shared" ca="1" si="55"/>
        <v>0.28037390735860912</v>
      </c>
      <c r="D95">
        <f t="shared" ca="1" si="41"/>
        <v>2</v>
      </c>
      <c r="E95">
        <f t="shared" ca="1" si="42"/>
        <v>1</v>
      </c>
      <c r="F95">
        <f t="shared" ca="1" si="43"/>
        <v>0</v>
      </c>
      <c r="G95" s="3">
        <f t="shared" ca="1" si="44"/>
        <v>0</v>
      </c>
      <c r="H95" s="2">
        <f t="shared" ca="1" si="45"/>
        <v>4</v>
      </c>
      <c r="I95" s="3">
        <f t="shared" si="46"/>
        <v>0</v>
      </c>
      <c r="J95" s="3">
        <f t="shared" ca="1" si="47"/>
        <v>4</v>
      </c>
      <c r="K95" s="2">
        <f t="shared" ca="1" si="48"/>
        <v>1489</v>
      </c>
      <c r="L95" s="1">
        <f t="shared" ca="1" si="49"/>
        <v>0</v>
      </c>
      <c r="M95">
        <f t="shared" ca="1" si="50"/>
        <v>0</v>
      </c>
      <c r="N95">
        <f t="shared" ca="1" si="51"/>
        <v>0</v>
      </c>
      <c r="P95" s="1">
        <f t="shared" ca="1" si="52"/>
        <v>18.158536585365844</v>
      </c>
      <c r="Q95" s="1">
        <f t="shared" ca="1" si="53"/>
        <v>182.74616079494112</v>
      </c>
      <c r="R95" s="17">
        <f t="shared" ca="1" si="54"/>
        <v>13.518363835721434</v>
      </c>
    </row>
    <row r="96" spans="2:18" x14ac:dyDescent="0.25">
      <c r="B96">
        <v>83</v>
      </c>
      <c r="C96" s="1">
        <f t="shared" ca="1" si="55"/>
        <v>0.39001189777242951</v>
      </c>
      <c r="D96">
        <f t="shared" ca="1" si="41"/>
        <v>3</v>
      </c>
      <c r="E96">
        <f t="shared" ca="1" si="42"/>
        <v>0</v>
      </c>
      <c r="F96">
        <f t="shared" ca="1" si="43"/>
        <v>0</v>
      </c>
      <c r="G96" s="3">
        <f t="shared" ca="1" si="44"/>
        <v>0</v>
      </c>
      <c r="H96" s="2">
        <f t="shared" ca="1" si="45"/>
        <v>12</v>
      </c>
      <c r="I96" s="3">
        <f t="shared" si="46"/>
        <v>0</v>
      </c>
      <c r="J96" s="3">
        <f t="shared" ca="1" si="47"/>
        <v>12</v>
      </c>
      <c r="K96" s="2">
        <f t="shared" ca="1" si="48"/>
        <v>1501</v>
      </c>
      <c r="L96" s="1">
        <f t="shared" ca="1" si="49"/>
        <v>0</v>
      </c>
      <c r="M96">
        <f t="shared" ca="1" si="50"/>
        <v>0</v>
      </c>
      <c r="N96">
        <f t="shared" ca="1" si="51"/>
        <v>0</v>
      </c>
      <c r="P96" s="1">
        <f t="shared" ca="1" si="52"/>
        <v>18.084337349397583</v>
      </c>
      <c r="Q96" s="1">
        <f t="shared" ca="1" si="53"/>
        <v>180.97450778724638</v>
      </c>
      <c r="R96" s="17">
        <f t="shared" ca="1" si="54"/>
        <v>13.452676603087074</v>
      </c>
    </row>
    <row r="97" spans="2:18" x14ac:dyDescent="0.25">
      <c r="B97">
        <v>84</v>
      </c>
      <c r="C97" s="1">
        <f t="shared" ca="1" si="55"/>
        <v>0.55103291490301864</v>
      </c>
      <c r="D97">
        <f t="shared" ca="1" si="41"/>
        <v>3</v>
      </c>
      <c r="E97">
        <f t="shared" ca="1" si="42"/>
        <v>0</v>
      </c>
      <c r="F97">
        <f t="shared" ca="1" si="43"/>
        <v>0</v>
      </c>
      <c r="G97" s="3">
        <f t="shared" ca="1" si="44"/>
        <v>0</v>
      </c>
      <c r="H97" s="2">
        <f t="shared" ca="1" si="45"/>
        <v>12</v>
      </c>
      <c r="I97" s="3">
        <f t="shared" si="46"/>
        <v>0</v>
      </c>
      <c r="J97" s="3">
        <f t="shared" ca="1" si="47"/>
        <v>12</v>
      </c>
      <c r="K97" s="2">
        <f t="shared" ca="1" si="48"/>
        <v>1513</v>
      </c>
      <c r="L97" s="1">
        <f t="shared" ca="1" si="49"/>
        <v>0</v>
      </c>
      <c r="M97">
        <f t="shared" ca="1" si="50"/>
        <v>0</v>
      </c>
      <c r="N97">
        <f t="shared" ca="1" si="51"/>
        <v>0</v>
      </c>
      <c r="P97" s="1">
        <f t="shared" ca="1" si="52"/>
        <v>18.011904761904752</v>
      </c>
      <c r="Q97" s="1">
        <f t="shared" ca="1" si="53"/>
        <v>179.23479632816967</v>
      </c>
      <c r="R97" s="17">
        <f t="shared" ca="1" si="54"/>
        <v>13.387860035426487</v>
      </c>
    </row>
    <row r="98" spans="2:18" x14ac:dyDescent="0.25">
      <c r="B98">
        <v>85</v>
      </c>
      <c r="C98" s="1">
        <f t="shared" ca="1" si="55"/>
        <v>0.35808444994960298</v>
      </c>
      <c r="D98">
        <f t="shared" ca="1" si="41"/>
        <v>3</v>
      </c>
      <c r="E98">
        <f t="shared" ca="1" si="42"/>
        <v>0</v>
      </c>
      <c r="F98">
        <f t="shared" ca="1" si="43"/>
        <v>0</v>
      </c>
      <c r="G98" s="3">
        <f t="shared" ca="1" si="44"/>
        <v>0</v>
      </c>
      <c r="H98" s="2">
        <f t="shared" ca="1" si="45"/>
        <v>12</v>
      </c>
      <c r="I98" s="3">
        <f t="shared" si="46"/>
        <v>20</v>
      </c>
      <c r="J98" s="3">
        <f t="shared" ca="1" si="47"/>
        <v>32</v>
      </c>
      <c r="K98" s="2">
        <f t="shared" ca="1" si="48"/>
        <v>1545</v>
      </c>
      <c r="L98" s="1">
        <f t="shared" ca="1" si="49"/>
        <v>0.8955272610983932</v>
      </c>
      <c r="M98">
        <f t="shared" ca="1" si="50"/>
        <v>4</v>
      </c>
      <c r="N98">
        <f t="shared" ca="1" si="51"/>
        <v>0</v>
      </c>
      <c r="P98" s="1">
        <f t="shared" ca="1" si="52"/>
        <v>18.176470588235283</v>
      </c>
      <c r="Q98" s="1">
        <f t="shared" ca="1" si="53"/>
        <v>179.40301120448163</v>
      </c>
      <c r="R98" s="17">
        <f t="shared" ca="1" si="54"/>
        <v>13.394140928199972</v>
      </c>
    </row>
    <row r="99" spans="2:18" x14ac:dyDescent="0.25">
      <c r="B99">
        <v>86</v>
      </c>
      <c r="C99" s="1">
        <f t="shared" ca="1" si="55"/>
        <v>0.48922511012867975</v>
      </c>
      <c r="D99">
        <f t="shared" ca="1" si="41"/>
        <v>3</v>
      </c>
      <c r="E99">
        <f t="shared" ca="1" si="42"/>
        <v>0</v>
      </c>
      <c r="F99">
        <f t="shared" ca="1" si="43"/>
        <v>0</v>
      </c>
      <c r="G99" s="3">
        <f t="shared" ca="1" si="44"/>
        <v>0</v>
      </c>
      <c r="H99" s="2">
        <f t="shared" ca="1" si="45"/>
        <v>12</v>
      </c>
      <c r="I99" s="3">
        <f t="shared" si="46"/>
        <v>0</v>
      </c>
      <c r="J99" s="3">
        <f t="shared" ca="1" si="47"/>
        <v>12</v>
      </c>
      <c r="K99" s="2">
        <f t="shared" ca="1" si="48"/>
        <v>1557</v>
      </c>
      <c r="L99" s="1">
        <f t="shared" ca="1" si="49"/>
        <v>0</v>
      </c>
      <c r="M99">
        <f t="shared" ca="1" si="50"/>
        <v>3</v>
      </c>
      <c r="N99">
        <f t="shared" ca="1" si="51"/>
        <v>0</v>
      </c>
      <c r="P99" s="1">
        <f t="shared" ca="1" si="52"/>
        <v>18.104651162790688</v>
      </c>
      <c r="Q99" s="1">
        <f t="shared" ca="1" si="53"/>
        <v>177.73597811217496</v>
      </c>
      <c r="R99" s="17">
        <f t="shared" ca="1" si="54"/>
        <v>13.331765753724259</v>
      </c>
    </row>
    <row r="100" spans="2:18" x14ac:dyDescent="0.25">
      <c r="B100">
        <v>87</v>
      </c>
      <c r="C100" s="1">
        <f t="shared" ca="1" si="55"/>
        <v>0.69062873510932088</v>
      </c>
      <c r="D100">
        <f t="shared" ca="1" si="41"/>
        <v>4</v>
      </c>
      <c r="E100">
        <f t="shared" ca="1" si="42"/>
        <v>0</v>
      </c>
      <c r="F100">
        <f t="shared" ca="1" si="43"/>
        <v>0</v>
      </c>
      <c r="G100" s="3">
        <f t="shared" ca="1" si="44"/>
        <v>0</v>
      </c>
      <c r="H100" s="2">
        <f t="shared" ca="1" si="45"/>
        <v>16</v>
      </c>
      <c r="I100" s="3">
        <f t="shared" si="46"/>
        <v>0</v>
      </c>
      <c r="J100" s="3">
        <f t="shared" ca="1" si="47"/>
        <v>16</v>
      </c>
      <c r="K100" s="2">
        <f t="shared" ca="1" si="48"/>
        <v>1573</v>
      </c>
      <c r="L100" s="1">
        <f t="shared" ca="1" si="49"/>
        <v>0</v>
      </c>
      <c r="M100">
        <f t="shared" ca="1" si="50"/>
        <v>2</v>
      </c>
      <c r="N100">
        <f t="shared" ca="1" si="51"/>
        <v>0</v>
      </c>
      <c r="P100" s="1">
        <f t="shared" ca="1" si="52"/>
        <v>18.080459770114931</v>
      </c>
      <c r="Q100" s="1">
        <f t="shared" ca="1" si="53"/>
        <v>175.72019513499049</v>
      </c>
      <c r="R100" s="17">
        <f t="shared" ca="1" si="54"/>
        <v>13.255949424126154</v>
      </c>
    </row>
    <row r="101" spans="2:18" x14ac:dyDescent="0.25">
      <c r="B101">
        <v>88</v>
      </c>
      <c r="C101" s="1">
        <f t="shared" ca="1" si="55"/>
        <v>0.59275020201646078</v>
      </c>
      <c r="D101">
        <f t="shared" ca="1" si="41"/>
        <v>3</v>
      </c>
      <c r="E101">
        <f t="shared" ca="1" si="42"/>
        <v>0</v>
      </c>
      <c r="F101">
        <f t="shared" ca="1" si="43"/>
        <v>0</v>
      </c>
      <c r="G101" s="3">
        <f t="shared" ca="1" si="44"/>
        <v>0</v>
      </c>
      <c r="H101" s="2">
        <f t="shared" ca="1" si="45"/>
        <v>12</v>
      </c>
      <c r="I101" s="3">
        <f t="shared" si="46"/>
        <v>0</v>
      </c>
      <c r="J101" s="3">
        <f t="shared" ca="1" si="47"/>
        <v>12</v>
      </c>
      <c r="K101" s="2">
        <f t="shared" ca="1" si="48"/>
        <v>1585</v>
      </c>
      <c r="L101" s="1">
        <f t="shared" ca="1" si="49"/>
        <v>0</v>
      </c>
      <c r="M101">
        <f t="shared" ca="1" si="50"/>
        <v>1</v>
      </c>
      <c r="N101">
        <f t="shared" ca="1" si="51"/>
        <v>0</v>
      </c>
      <c r="P101" s="1">
        <f t="shared" ca="1" si="52"/>
        <v>18.011363636363626</v>
      </c>
      <c r="Q101" s="1">
        <f t="shared" ca="1" si="53"/>
        <v>174.12055903866232</v>
      </c>
      <c r="R101" s="17">
        <f t="shared" ca="1" si="54"/>
        <v>13.195474945550931</v>
      </c>
    </row>
    <row r="102" spans="2:18" x14ac:dyDescent="0.25">
      <c r="B102">
        <v>89</v>
      </c>
      <c r="C102" s="1">
        <f t="shared" ca="1" si="55"/>
        <v>0.48910527044349716</v>
      </c>
      <c r="D102">
        <f t="shared" ca="1" si="41"/>
        <v>3</v>
      </c>
      <c r="E102">
        <f t="shared" ca="1" si="42"/>
        <v>3</v>
      </c>
      <c r="F102">
        <f t="shared" ca="1" si="43"/>
        <v>7</v>
      </c>
      <c r="G102" s="3">
        <f t="shared" ca="1" si="44"/>
        <v>21</v>
      </c>
      <c r="H102" s="2">
        <f t="shared" ca="1" si="45"/>
        <v>0</v>
      </c>
      <c r="I102" s="3">
        <f t="shared" si="46"/>
        <v>0</v>
      </c>
      <c r="J102" s="3">
        <f t="shared" ca="1" si="47"/>
        <v>21</v>
      </c>
      <c r="K102" s="2">
        <f t="shared" ca="1" si="48"/>
        <v>1606</v>
      </c>
      <c r="L102" s="1">
        <f t="shared" ca="1" si="49"/>
        <v>0</v>
      </c>
      <c r="M102">
        <f t="shared" ca="1" si="50"/>
        <v>0</v>
      </c>
      <c r="N102">
        <f t="shared" ca="1" si="51"/>
        <v>10</v>
      </c>
      <c r="P102" s="1">
        <f t="shared" ca="1" si="52"/>
        <v>18.044943820224709</v>
      </c>
      <c r="Q102" s="1">
        <f t="shared" ca="1" si="53"/>
        <v>172.2422752808987</v>
      </c>
      <c r="R102" s="17">
        <f t="shared" ca="1" si="54"/>
        <v>13.124110456747104</v>
      </c>
    </row>
    <row r="103" spans="2:18" x14ac:dyDescent="0.25">
      <c r="B103">
        <v>90</v>
      </c>
      <c r="C103" s="1">
        <f t="shared" ca="1" si="55"/>
        <v>0.59656049594754723</v>
      </c>
      <c r="D103">
        <f t="shared" ca="1" si="41"/>
        <v>3</v>
      </c>
      <c r="E103">
        <f t="shared" ca="1" si="42"/>
        <v>3</v>
      </c>
      <c r="F103">
        <f t="shared" ca="1" si="43"/>
        <v>4</v>
      </c>
      <c r="G103" s="3">
        <f t="shared" ca="1" si="44"/>
        <v>12</v>
      </c>
      <c r="H103" s="2">
        <f t="shared" ca="1" si="45"/>
        <v>0</v>
      </c>
      <c r="I103" s="3">
        <f t="shared" si="46"/>
        <v>0</v>
      </c>
      <c r="J103" s="3">
        <f t="shared" ca="1" si="47"/>
        <v>12</v>
      </c>
      <c r="K103" s="2">
        <f t="shared" ca="1" si="48"/>
        <v>1618</v>
      </c>
      <c r="L103" s="1">
        <f t="shared" ca="1" si="49"/>
        <v>0</v>
      </c>
      <c r="M103">
        <f t="shared" ca="1" si="50"/>
        <v>0</v>
      </c>
      <c r="N103">
        <f t="shared" ca="1" si="51"/>
        <v>0</v>
      </c>
      <c r="P103" s="1">
        <f t="shared" ca="1" si="52"/>
        <v>17.977777777777767</v>
      </c>
      <c r="Q103" s="1">
        <f t="shared" ca="1" si="53"/>
        <v>170.71298377028697</v>
      </c>
      <c r="R103" s="17">
        <f t="shared" ca="1" si="54"/>
        <v>13.065717881933889</v>
      </c>
    </row>
    <row r="104" spans="2:18" x14ac:dyDescent="0.25">
      <c r="B104">
        <v>91</v>
      </c>
      <c r="C104" s="1">
        <f t="shared" ca="1" si="55"/>
        <v>0.68283452800793198</v>
      </c>
      <c r="D104">
        <f t="shared" ca="1" si="41"/>
        <v>4</v>
      </c>
      <c r="E104">
        <f t="shared" ca="1" si="42"/>
        <v>4</v>
      </c>
      <c r="F104">
        <f t="shared" ca="1" si="43"/>
        <v>0</v>
      </c>
      <c r="G104" s="3">
        <f t="shared" ca="1" si="44"/>
        <v>0</v>
      </c>
      <c r="H104" s="2">
        <f t="shared" ca="1" si="45"/>
        <v>0</v>
      </c>
      <c r="I104" s="3">
        <f t="shared" si="46"/>
        <v>0</v>
      </c>
      <c r="J104" s="3">
        <f t="shared" ca="1" si="47"/>
        <v>0</v>
      </c>
      <c r="K104" s="2">
        <f t="shared" ca="1" si="48"/>
        <v>1618</v>
      </c>
      <c r="L104" s="1">
        <f t="shared" ca="1" si="49"/>
        <v>0</v>
      </c>
      <c r="M104">
        <f t="shared" ca="1" si="50"/>
        <v>0</v>
      </c>
      <c r="N104">
        <f t="shared" ca="1" si="51"/>
        <v>0</v>
      </c>
      <c r="P104" s="1">
        <f t="shared" ca="1" si="52"/>
        <v>17.78021978021977</v>
      </c>
      <c r="Q104" s="1">
        <f t="shared" ca="1" si="53"/>
        <v>172.36782661782644</v>
      </c>
      <c r="R104" s="17">
        <f t="shared" ca="1" si="54"/>
        <v>13.128892817668458</v>
      </c>
    </row>
    <row r="105" spans="2:18" x14ac:dyDescent="0.25">
      <c r="B105">
        <v>92</v>
      </c>
      <c r="C105" s="1">
        <f t="shared" ca="1" si="55"/>
        <v>0.83573511785610388</v>
      </c>
      <c r="D105">
        <f t="shared" ca="1" si="41"/>
        <v>5</v>
      </c>
      <c r="E105">
        <f t="shared" ca="1" si="42"/>
        <v>0</v>
      </c>
      <c r="F105">
        <f t="shared" ca="1" si="43"/>
        <v>0</v>
      </c>
      <c r="G105" s="3">
        <f t="shared" ca="1" si="44"/>
        <v>0</v>
      </c>
      <c r="H105" s="2">
        <f t="shared" ca="1" si="45"/>
        <v>20</v>
      </c>
      <c r="I105" s="3">
        <f t="shared" si="46"/>
        <v>20</v>
      </c>
      <c r="J105" s="3">
        <f t="shared" ca="1" si="47"/>
        <v>40</v>
      </c>
      <c r="K105" s="2">
        <f t="shared" ca="1" si="48"/>
        <v>1658</v>
      </c>
      <c r="L105" s="1">
        <f t="shared" ca="1" si="49"/>
        <v>0.32324488404810925</v>
      </c>
      <c r="M105">
        <f t="shared" ca="1" si="50"/>
        <v>2</v>
      </c>
      <c r="N105">
        <f t="shared" ca="1" si="51"/>
        <v>0</v>
      </c>
      <c r="P105" s="1">
        <f t="shared" ca="1" si="52"/>
        <v>18.021739130434771</v>
      </c>
      <c r="Q105" s="1">
        <f t="shared" ca="1" si="53"/>
        <v>175.84018155757272</v>
      </c>
      <c r="R105" s="17">
        <f t="shared" ca="1" si="54"/>
        <v>13.260474409219782</v>
      </c>
    </row>
    <row r="106" spans="2:18" x14ac:dyDescent="0.25">
      <c r="B106">
        <v>93</v>
      </c>
      <c r="C106" s="1">
        <f t="shared" ca="1" si="55"/>
        <v>0.56636587216641066</v>
      </c>
      <c r="D106">
        <f t="shared" ca="1" si="41"/>
        <v>3</v>
      </c>
      <c r="E106">
        <f t="shared" ca="1" si="42"/>
        <v>0</v>
      </c>
      <c r="F106">
        <f t="shared" ca="1" si="43"/>
        <v>0</v>
      </c>
      <c r="G106" s="3">
        <f t="shared" ca="1" si="44"/>
        <v>0</v>
      </c>
      <c r="H106" s="2">
        <f t="shared" ca="1" si="45"/>
        <v>12</v>
      </c>
      <c r="I106" s="3">
        <f t="shared" si="46"/>
        <v>0</v>
      </c>
      <c r="J106" s="3">
        <f t="shared" ca="1" si="47"/>
        <v>12</v>
      </c>
      <c r="K106" s="2">
        <f t="shared" ca="1" si="48"/>
        <v>1670</v>
      </c>
      <c r="L106" s="1">
        <f t="shared" ca="1" si="49"/>
        <v>0</v>
      </c>
      <c r="M106">
        <f t="shared" ca="1" si="50"/>
        <v>1</v>
      </c>
      <c r="N106">
        <f t="shared" ca="1" si="51"/>
        <v>0</v>
      </c>
      <c r="P106" s="1">
        <f t="shared" ca="1" si="52"/>
        <v>17.956989247311817</v>
      </c>
      <c r="Q106" s="1">
        <f t="shared" ca="1" si="53"/>
        <v>174.31878214118734</v>
      </c>
      <c r="R106" s="17">
        <f t="shared" ca="1" si="54"/>
        <v>13.202983834769599</v>
      </c>
    </row>
    <row r="107" spans="2:18" x14ac:dyDescent="0.25">
      <c r="B107">
        <v>94</v>
      </c>
      <c r="C107" s="1">
        <f t="shared" ca="1" si="55"/>
        <v>0.56275948845753165</v>
      </c>
      <c r="D107">
        <f t="shared" ca="1" si="41"/>
        <v>3</v>
      </c>
      <c r="E107">
        <f t="shared" ca="1" si="42"/>
        <v>3</v>
      </c>
      <c r="F107">
        <f t="shared" ca="1" si="43"/>
        <v>7</v>
      </c>
      <c r="G107" s="3">
        <f t="shared" ca="1" si="44"/>
        <v>21</v>
      </c>
      <c r="H107" s="2">
        <f t="shared" ca="1" si="45"/>
        <v>0</v>
      </c>
      <c r="I107" s="3">
        <f t="shared" si="46"/>
        <v>0</v>
      </c>
      <c r="J107" s="3">
        <f t="shared" ca="1" si="47"/>
        <v>21</v>
      </c>
      <c r="K107" s="2">
        <f t="shared" ca="1" si="48"/>
        <v>1691</v>
      </c>
      <c r="L107" s="1">
        <f t="shared" ca="1" si="49"/>
        <v>0</v>
      </c>
      <c r="M107">
        <f t="shared" ca="1" si="50"/>
        <v>0</v>
      </c>
      <c r="N107">
        <f t="shared" ca="1" si="51"/>
        <v>10</v>
      </c>
      <c r="P107" s="1">
        <f t="shared" ca="1" si="52"/>
        <v>17.989361702127649</v>
      </c>
      <c r="Q107" s="1">
        <f t="shared" ca="1" si="53"/>
        <v>172.54289636238835</v>
      </c>
      <c r="R107" s="17">
        <f t="shared" ca="1" si="54"/>
        <v>13.135558471659602</v>
      </c>
    </row>
    <row r="108" spans="2:18" x14ac:dyDescent="0.25">
      <c r="B108">
        <v>95</v>
      </c>
      <c r="C108" s="1">
        <f t="shared" ca="1" si="55"/>
        <v>0.12311865887830575</v>
      </c>
      <c r="D108">
        <f t="shared" ca="1" si="41"/>
        <v>1</v>
      </c>
      <c r="E108">
        <f t="shared" ca="1" si="42"/>
        <v>1</v>
      </c>
      <c r="F108">
        <f t="shared" ca="1" si="43"/>
        <v>6</v>
      </c>
      <c r="G108" s="3">
        <f t="shared" ca="1" si="44"/>
        <v>18</v>
      </c>
      <c r="H108" s="2">
        <f t="shared" ca="1" si="45"/>
        <v>0</v>
      </c>
      <c r="I108" s="3">
        <f t="shared" si="46"/>
        <v>0</v>
      </c>
      <c r="J108" s="3">
        <f t="shared" ca="1" si="47"/>
        <v>18</v>
      </c>
      <c r="K108" s="2">
        <f t="shared" ca="1" si="48"/>
        <v>1709</v>
      </c>
      <c r="L108" s="1">
        <f t="shared" ca="1" si="49"/>
        <v>0</v>
      </c>
      <c r="M108">
        <f t="shared" ca="1" si="50"/>
        <v>0</v>
      </c>
      <c r="N108">
        <f t="shared" ca="1" si="51"/>
        <v>0</v>
      </c>
      <c r="P108" s="1">
        <f t="shared" ca="1" si="52"/>
        <v>17.989473684210516</v>
      </c>
      <c r="Q108" s="1">
        <f t="shared" ca="1" si="53"/>
        <v>170.70733482642765</v>
      </c>
      <c r="R108" s="17">
        <f t="shared" ca="1" si="54"/>
        <v>13.06550170588285</v>
      </c>
    </row>
    <row r="109" spans="2:18" x14ac:dyDescent="0.25">
      <c r="B109">
        <v>96</v>
      </c>
      <c r="C109" s="1">
        <f t="shared" ca="1" si="55"/>
        <v>0.54003866127060429</v>
      </c>
      <c r="D109">
        <f t="shared" ca="1" si="41"/>
        <v>3</v>
      </c>
      <c r="E109">
        <f t="shared" ca="1" si="42"/>
        <v>3</v>
      </c>
      <c r="F109">
        <f t="shared" ca="1" si="43"/>
        <v>3</v>
      </c>
      <c r="G109" s="3">
        <f t="shared" ca="1" si="44"/>
        <v>9</v>
      </c>
      <c r="H109" s="2">
        <f t="shared" ca="1" si="45"/>
        <v>0</v>
      </c>
      <c r="I109" s="3">
        <f t="shared" si="46"/>
        <v>0</v>
      </c>
      <c r="J109" s="3">
        <f t="shared" ca="1" si="47"/>
        <v>9</v>
      </c>
      <c r="K109" s="2">
        <f t="shared" ca="1" si="48"/>
        <v>1718</v>
      </c>
      <c r="L109" s="1">
        <f t="shared" ca="1" si="49"/>
        <v>0</v>
      </c>
      <c r="M109">
        <f t="shared" ca="1" si="50"/>
        <v>0</v>
      </c>
      <c r="N109">
        <f t="shared" ca="1" si="51"/>
        <v>0</v>
      </c>
      <c r="P109" s="1">
        <f t="shared" ca="1" si="52"/>
        <v>17.895833333333321</v>
      </c>
      <c r="Q109" s="1">
        <f t="shared" ca="1" si="53"/>
        <v>169.75219298245602</v>
      </c>
      <c r="R109" s="17">
        <f t="shared" ca="1" si="54"/>
        <v>13.028898379466163</v>
      </c>
    </row>
    <row r="110" spans="2:18" x14ac:dyDescent="0.25">
      <c r="B110">
        <v>97</v>
      </c>
      <c r="C110" s="1">
        <f t="shared" ca="1" si="55"/>
        <v>0.53521668963108071</v>
      </c>
      <c r="D110">
        <f t="shared" ca="1" si="41"/>
        <v>3</v>
      </c>
      <c r="E110">
        <f t="shared" ca="1" si="42"/>
        <v>3</v>
      </c>
      <c r="F110">
        <f t="shared" ca="1" si="43"/>
        <v>0</v>
      </c>
      <c r="G110" s="3">
        <f t="shared" ca="1" si="44"/>
        <v>0</v>
      </c>
      <c r="H110" s="2">
        <f t="shared" ca="1" si="45"/>
        <v>0</v>
      </c>
      <c r="I110" s="3">
        <f t="shared" si="46"/>
        <v>0</v>
      </c>
      <c r="J110" s="3">
        <f t="shared" ca="1" si="47"/>
        <v>0</v>
      </c>
      <c r="K110" s="2">
        <f t="shared" ca="1" si="48"/>
        <v>1718</v>
      </c>
      <c r="L110" s="1">
        <f t="shared" ca="1" si="49"/>
        <v>0</v>
      </c>
      <c r="M110">
        <f t="shared" ca="1" si="50"/>
        <v>0</v>
      </c>
      <c r="N110">
        <f t="shared" ca="1" si="51"/>
        <v>0</v>
      </c>
      <c r="P110" s="1">
        <f t="shared" ca="1" si="52"/>
        <v>17.711340206185554</v>
      </c>
      <c r="Q110" s="1">
        <f t="shared" ca="1" si="53"/>
        <v>171.28559922680398</v>
      </c>
      <c r="R110" s="17">
        <f t="shared" ca="1" si="54"/>
        <v>13.087612434160938</v>
      </c>
    </row>
    <row r="111" spans="2:18" x14ac:dyDescent="0.25">
      <c r="B111">
        <v>98</v>
      </c>
      <c r="C111" s="1">
        <f t="shared" ca="1" si="55"/>
        <v>0.58950616961752644</v>
      </c>
      <c r="D111">
        <f t="shared" ca="1" si="41"/>
        <v>3</v>
      </c>
      <c r="E111">
        <f t="shared" ca="1" si="42"/>
        <v>0</v>
      </c>
      <c r="F111">
        <f t="shared" ca="1" si="43"/>
        <v>0</v>
      </c>
      <c r="G111" s="3">
        <f t="shared" ca="1" si="44"/>
        <v>0</v>
      </c>
      <c r="H111" s="2">
        <f t="shared" ca="1" si="45"/>
        <v>12</v>
      </c>
      <c r="I111" s="3">
        <f t="shared" si="46"/>
        <v>0</v>
      </c>
      <c r="J111" s="3">
        <f t="shared" ca="1" si="47"/>
        <v>12</v>
      </c>
      <c r="K111" s="2">
        <f t="shared" ca="1" si="48"/>
        <v>1730</v>
      </c>
      <c r="L111" s="1">
        <f t="shared" ca="1" si="49"/>
        <v>0</v>
      </c>
      <c r="M111">
        <f t="shared" ca="1" si="50"/>
        <v>0</v>
      </c>
      <c r="N111">
        <f t="shared" ca="1" si="51"/>
        <v>0</v>
      </c>
      <c r="P111" s="1">
        <f t="shared" ca="1" si="52"/>
        <v>17.653061224489779</v>
      </c>
      <c r="Q111" s="1">
        <f t="shared" ca="1" si="53"/>
        <v>169.85261939827464</v>
      </c>
      <c r="R111" s="17">
        <f t="shared" ca="1" si="54"/>
        <v>13.032751796849146</v>
      </c>
    </row>
    <row r="112" spans="2:18" x14ac:dyDescent="0.25">
      <c r="B112">
        <v>99</v>
      </c>
      <c r="C112" s="1">
        <f t="shared" ca="1" si="55"/>
        <v>0.9581490097079276</v>
      </c>
      <c r="D112">
        <f t="shared" ca="1" si="41"/>
        <v>5</v>
      </c>
      <c r="E112">
        <f t="shared" ca="1" si="42"/>
        <v>0</v>
      </c>
      <c r="F112">
        <f t="shared" ca="1" si="43"/>
        <v>0</v>
      </c>
      <c r="G112" s="3">
        <f t="shared" ca="1" si="44"/>
        <v>0</v>
      </c>
      <c r="H112" s="2">
        <f t="shared" ca="1" si="45"/>
        <v>20</v>
      </c>
      <c r="I112" s="3">
        <f t="shared" si="46"/>
        <v>20</v>
      </c>
      <c r="J112" s="3">
        <f t="shared" ca="1" si="47"/>
        <v>40</v>
      </c>
      <c r="K112" s="2">
        <f t="shared" ca="1" si="48"/>
        <v>1770</v>
      </c>
      <c r="L112" s="1">
        <f t="shared" ca="1" si="49"/>
        <v>0.20325830372480769</v>
      </c>
      <c r="M112">
        <f t="shared" ca="1" si="50"/>
        <v>2</v>
      </c>
      <c r="N112">
        <f t="shared" ca="1" si="51"/>
        <v>0</v>
      </c>
      <c r="P112" s="1">
        <f t="shared" ca="1" si="52"/>
        <v>17.878787878787865</v>
      </c>
      <c r="Q112" s="1">
        <f t="shared" ca="1" si="53"/>
        <v>173.16372912801469</v>
      </c>
      <c r="R112" s="17">
        <f t="shared" ca="1" si="54"/>
        <v>13.159169013581925</v>
      </c>
    </row>
    <row r="113" spans="2:18" x14ac:dyDescent="0.25">
      <c r="B113">
        <v>100</v>
      </c>
      <c r="C113" s="1">
        <f t="shared" ca="1" si="55"/>
        <v>0.83733278408766243</v>
      </c>
      <c r="D113">
        <f t="shared" ca="1" si="41"/>
        <v>5</v>
      </c>
      <c r="E113">
        <f t="shared" ca="1" si="42"/>
        <v>0</v>
      </c>
      <c r="F113">
        <f t="shared" ca="1" si="43"/>
        <v>0</v>
      </c>
      <c r="G113" s="3">
        <f t="shared" ca="1" si="44"/>
        <v>0</v>
      </c>
      <c r="H113" s="2">
        <f t="shared" ca="1" si="45"/>
        <v>20</v>
      </c>
      <c r="I113" s="3">
        <f t="shared" si="46"/>
        <v>0</v>
      </c>
      <c r="J113" s="3">
        <f t="shared" ca="1" si="47"/>
        <v>20</v>
      </c>
      <c r="K113" s="2">
        <f t="shared" ca="1" si="48"/>
        <v>1790</v>
      </c>
      <c r="L113" s="1">
        <f t="shared" ca="1" si="49"/>
        <v>0</v>
      </c>
      <c r="M113">
        <f t="shared" ca="1" si="50"/>
        <v>1</v>
      </c>
      <c r="N113">
        <f t="shared" ca="1" si="51"/>
        <v>0</v>
      </c>
      <c r="P113" s="1">
        <f t="shared" ca="1" si="52"/>
        <v>17.899999999999988</v>
      </c>
      <c r="Q113" s="1">
        <f t="shared" ca="1" si="53"/>
        <v>171.45959595959582</v>
      </c>
      <c r="R113" s="17">
        <f t="shared" ca="1" si="54"/>
        <v>13.094258129409081</v>
      </c>
    </row>
    <row r="114" spans="2:18" x14ac:dyDescent="0.25">
      <c r="B114">
        <v>101</v>
      </c>
      <c r="C114" s="1">
        <f t="shared" ca="1" si="55"/>
        <v>0.71506754514499404</v>
      </c>
      <c r="D114">
        <f t="shared" ca="1" si="41"/>
        <v>4</v>
      </c>
      <c r="E114">
        <f t="shared" ca="1" si="42"/>
        <v>4</v>
      </c>
      <c r="F114">
        <f t="shared" ca="1" si="43"/>
        <v>6</v>
      </c>
      <c r="G114" s="3">
        <f t="shared" ca="1" si="44"/>
        <v>18</v>
      </c>
      <c r="H114" s="2">
        <f t="shared" ca="1" si="45"/>
        <v>0</v>
      </c>
      <c r="I114" s="3">
        <f t="shared" si="46"/>
        <v>0</v>
      </c>
      <c r="J114" s="3">
        <f t="shared" ca="1" si="47"/>
        <v>18</v>
      </c>
      <c r="K114" s="2">
        <f t="shared" ca="1" si="48"/>
        <v>1808</v>
      </c>
      <c r="L114" s="1">
        <f t="shared" ca="1" si="49"/>
        <v>0</v>
      </c>
      <c r="M114">
        <f t="shared" ca="1" si="50"/>
        <v>0</v>
      </c>
      <c r="N114">
        <f t="shared" ca="1" si="51"/>
        <v>10</v>
      </c>
      <c r="P114" s="1">
        <f t="shared" ca="1" si="52"/>
        <v>17.900990099009888</v>
      </c>
      <c r="Q114" s="1">
        <f t="shared" ca="1" si="53"/>
        <v>169.74509900990085</v>
      </c>
      <c r="R114" s="17">
        <f t="shared" ca="1" si="54"/>
        <v>13.028626136699941</v>
      </c>
    </row>
    <row r="115" spans="2:18" x14ac:dyDescent="0.25">
      <c r="B115">
        <v>102</v>
      </c>
      <c r="C115" s="1">
        <f t="shared" ca="1" si="55"/>
        <v>0.10619967496441007</v>
      </c>
      <c r="D115">
        <f t="shared" ca="1" si="41"/>
        <v>1</v>
      </c>
      <c r="E115">
        <f t="shared" ca="1" si="42"/>
        <v>1</v>
      </c>
      <c r="F115">
        <f t="shared" ca="1" si="43"/>
        <v>5</v>
      </c>
      <c r="G115" s="3">
        <f t="shared" ca="1" si="44"/>
        <v>15</v>
      </c>
      <c r="H115" s="2">
        <f t="shared" ca="1" si="45"/>
        <v>0</v>
      </c>
      <c r="I115" s="3">
        <f t="shared" si="46"/>
        <v>0</v>
      </c>
      <c r="J115" s="3">
        <f t="shared" ca="1" si="47"/>
        <v>15</v>
      </c>
      <c r="K115" s="2">
        <f t="shared" ca="1" si="48"/>
        <v>1823</v>
      </c>
      <c r="L115" s="1">
        <f t="shared" ca="1" si="49"/>
        <v>0</v>
      </c>
      <c r="M115">
        <f t="shared" ca="1" si="50"/>
        <v>0</v>
      </c>
      <c r="N115">
        <f t="shared" ca="1" si="51"/>
        <v>0</v>
      </c>
      <c r="P115" s="1">
        <f t="shared" ca="1" si="52"/>
        <v>17.872549019607831</v>
      </c>
      <c r="Q115" s="1">
        <f t="shared" ca="1" si="53"/>
        <v>168.1469617549989</v>
      </c>
      <c r="R115" s="17">
        <f t="shared" ca="1" si="54"/>
        <v>12.96714933032696</v>
      </c>
    </row>
    <row r="116" spans="2:18" x14ac:dyDescent="0.25">
      <c r="B116">
        <v>103</v>
      </c>
      <c r="C116" s="1">
        <f t="shared" ca="1" si="55"/>
        <v>0.87697329141035474</v>
      </c>
      <c r="D116">
        <f t="shared" ca="1" si="41"/>
        <v>5</v>
      </c>
      <c r="E116">
        <f t="shared" ca="1" si="42"/>
        <v>5</v>
      </c>
      <c r="F116">
        <f t="shared" ca="1" si="43"/>
        <v>0</v>
      </c>
      <c r="G116" s="3">
        <f t="shared" ca="1" si="44"/>
        <v>0</v>
      </c>
      <c r="H116" s="2">
        <f t="shared" ca="1" si="45"/>
        <v>0</v>
      </c>
      <c r="I116" s="3">
        <f t="shared" si="46"/>
        <v>0</v>
      </c>
      <c r="J116" s="3">
        <f t="shared" ca="1" si="47"/>
        <v>0</v>
      </c>
      <c r="K116" s="2">
        <f t="shared" ca="1" si="48"/>
        <v>1823</v>
      </c>
      <c r="L116" s="1">
        <f t="shared" ca="1" si="49"/>
        <v>0</v>
      </c>
      <c r="M116">
        <f t="shared" ca="1" si="50"/>
        <v>0</v>
      </c>
      <c r="N116">
        <f t="shared" ca="1" si="51"/>
        <v>0</v>
      </c>
      <c r="P116" s="1">
        <f t="shared" ca="1" si="52"/>
        <v>17.699029126213581</v>
      </c>
      <c r="Q116" s="1">
        <f t="shared" ca="1" si="53"/>
        <v>169.59970493051574</v>
      </c>
      <c r="R116" s="17">
        <f t="shared" ca="1" si="54"/>
        <v>13.023045148140881</v>
      </c>
    </row>
    <row r="117" spans="2:18" x14ac:dyDescent="0.25">
      <c r="B117">
        <v>104</v>
      </c>
      <c r="C117" s="1">
        <f t="shared" ca="1" si="55"/>
        <v>0.23359640742890708</v>
      </c>
      <c r="D117">
        <f t="shared" ca="1" si="41"/>
        <v>2</v>
      </c>
      <c r="E117">
        <f t="shared" ca="1" si="42"/>
        <v>0</v>
      </c>
      <c r="F117">
        <f t="shared" ca="1" si="43"/>
        <v>0</v>
      </c>
      <c r="G117" s="3">
        <f t="shared" ca="1" si="44"/>
        <v>0</v>
      </c>
      <c r="H117" s="2">
        <f t="shared" ca="1" si="45"/>
        <v>8</v>
      </c>
      <c r="I117" s="3">
        <f t="shared" si="46"/>
        <v>0</v>
      </c>
      <c r="J117" s="3">
        <f t="shared" ca="1" si="47"/>
        <v>8</v>
      </c>
      <c r="K117" s="2">
        <f t="shared" ca="1" si="48"/>
        <v>1831</v>
      </c>
      <c r="L117" s="1">
        <f t="shared" ca="1" si="49"/>
        <v>0</v>
      </c>
      <c r="M117">
        <f t="shared" ca="1" si="50"/>
        <v>0</v>
      </c>
      <c r="N117">
        <f t="shared" ca="1" si="51"/>
        <v>0</v>
      </c>
      <c r="P117" s="1">
        <f t="shared" ca="1" si="52"/>
        <v>17.605769230769219</v>
      </c>
      <c r="Q117" s="1">
        <f t="shared" ca="1" si="53"/>
        <v>168.85763629574294</v>
      </c>
      <c r="R117" s="17">
        <f t="shared" ca="1" si="54"/>
        <v>12.994523319296592</v>
      </c>
    </row>
    <row r="118" spans="2:18" x14ac:dyDescent="0.25">
      <c r="B118">
        <v>105</v>
      </c>
      <c r="C118" s="1">
        <f t="shared" ca="1" si="55"/>
        <v>1.712171524457573E-3</v>
      </c>
      <c r="D118">
        <f t="shared" ca="1" si="41"/>
        <v>0</v>
      </c>
      <c r="E118">
        <f t="shared" ca="1" si="42"/>
        <v>0</v>
      </c>
      <c r="F118">
        <f t="shared" ca="1" si="43"/>
        <v>0</v>
      </c>
      <c r="G118" s="3">
        <f t="shared" ca="1" si="44"/>
        <v>0</v>
      </c>
      <c r="H118" s="2">
        <f t="shared" ca="1" si="45"/>
        <v>0</v>
      </c>
      <c r="I118" s="3">
        <f t="shared" si="46"/>
        <v>0</v>
      </c>
      <c r="J118" s="3">
        <f t="shared" ca="1" si="47"/>
        <v>0</v>
      </c>
      <c r="K118" s="2">
        <f t="shared" ca="1" si="48"/>
        <v>1831</v>
      </c>
      <c r="L118" s="1">
        <f t="shared" ca="1" si="49"/>
        <v>0</v>
      </c>
      <c r="M118">
        <f t="shared" ca="1" si="50"/>
        <v>0</v>
      </c>
      <c r="N118">
        <f t="shared" ca="1" si="51"/>
        <v>0</v>
      </c>
      <c r="P118" s="1">
        <f t="shared" ca="1" si="52"/>
        <v>17.438095238095229</v>
      </c>
      <c r="Q118" s="1">
        <f t="shared" ca="1" si="53"/>
        <v>170.18603479853462</v>
      </c>
      <c r="R118" s="17">
        <f t="shared" ca="1" si="54"/>
        <v>13.045536968577975</v>
      </c>
    </row>
    <row r="119" spans="2:18" x14ac:dyDescent="0.25">
      <c r="B119">
        <v>106</v>
      </c>
      <c r="C119" s="1">
        <f t="shared" ca="1" si="55"/>
        <v>0.60354711128216143</v>
      </c>
      <c r="D119">
        <f t="shared" ca="1" si="41"/>
        <v>4</v>
      </c>
      <c r="E119">
        <f t="shared" ca="1" si="42"/>
        <v>0</v>
      </c>
      <c r="F119">
        <f t="shared" ca="1" si="43"/>
        <v>0</v>
      </c>
      <c r="G119" s="3">
        <f t="shared" ca="1" si="44"/>
        <v>0</v>
      </c>
      <c r="H119" s="2">
        <f t="shared" ca="1" si="45"/>
        <v>16</v>
      </c>
      <c r="I119" s="3">
        <f t="shared" si="46"/>
        <v>20</v>
      </c>
      <c r="J119" s="3">
        <f t="shared" ca="1" si="47"/>
        <v>36</v>
      </c>
      <c r="K119" s="2">
        <f t="shared" ca="1" si="48"/>
        <v>1867</v>
      </c>
      <c r="L119" s="1">
        <f t="shared" ca="1" si="49"/>
        <v>0.2873991411581478</v>
      </c>
      <c r="M119">
        <f t="shared" ca="1" si="50"/>
        <v>2</v>
      </c>
      <c r="N119">
        <f t="shared" ca="1" si="51"/>
        <v>0</v>
      </c>
      <c r="P119" s="1">
        <f t="shared" ca="1" si="52"/>
        <v>17.613207547169804</v>
      </c>
      <c r="Q119" s="1">
        <f t="shared" ca="1" si="53"/>
        <v>171.81563342318043</v>
      </c>
      <c r="R119" s="17">
        <f t="shared" ca="1" si="54"/>
        <v>13.107846254178465</v>
      </c>
    </row>
    <row r="120" spans="2:18" x14ac:dyDescent="0.25">
      <c r="B120">
        <v>107</v>
      </c>
      <c r="C120" s="1">
        <f t="shared" ca="1" si="55"/>
        <v>0.45738558475909707</v>
      </c>
      <c r="D120">
        <f t="shared" ca="1" si="41"/>
        <v>3</v>
      </c>
      <c r="E120">
        <f t="shared" ca="1" si="42"/>
        <v>0</v>
      </c>
      <c r="F120">
        <f t="shared" ca="1" si="43"/>
        <v>0</v>
      </c>
      <c r="G120" s="3">
        <f t="shared" ca="1" si="44"/>
        <v>0</v>
      </c>
      <c r="H120" s="2">
        <f t="shared" ca="1" si="45"/>
        <v>12</v>
      </c>
      <c r="I120" s="3">
        <f t="shared" si="46"/>
        <v>0</v>
      </c>
      <c r="J120" s="3">
        <f t="shared" ca="1" si="47"/>
        <v>12</v>
      </c>
      <c r="K120" s="2">
        <f t="shared" ca="1" si="48"/>
        <v>1879</v>
      </c>
      <c r="L120" s="1">
        <f t="shared" ca="1" si="49"/>
        <v>0</v>
      </c>
      <c r="M120">
        <f t="shared" ca="1" si="50"/>
        <v>1</v>
      </c>
      <c r="N120">
        <f t="shared" ca="1" si="51"/>
        <v>0</v>
      </c>
      <c r="P120" s="1">
        <f t="shared" ca="1" si="52"/>
        <v>17.560747663551393</v>
      </c>
      <c r="Q120" s="1">
        <f t="shared" ca="1" si="53"/>
        <v>170.48919943572548</v>
      </c>
      <c r="R120" s="17">
        <f t="shared" ca="1" si="54"/>
        <v>13.057151275669799</v>
      </c>
    </row>
    <row r="121" spans="2:18" x14ac:dyDescent="0.25">
      <c r="B121">
        <v>108</v>
      </c>
      <c r="C121" s="1">
        <f t="shared" ca="1" si="55"/>
        <v>0.8872317534036761</v>
      </c>
      <c r="D121">
        <f t="shared" ca="1" si="41"/>
        <v>5</v>
      </c>
      <c r="E121">
        <f t="shared" ca="1" si="42"/>
        <v>5</v>
      </c>
      <c r="F121">
        <f t="shared" ca="1" si="43"/>
        <v>5</v>
      </c>
      <c r="G121" s="3">
        <f t="shared" ca="1" si="44"/>
        <v>15</v>
      </c>
      <c r="H121" s="2">
        <f t="shared" ca="1" si="45"/>
        <v>0</v>
      </c>
      <c r="I121" s="3">
        <f t="shared" si="46"/>
        <v>0</v>
      </c>
      <c r="J121" s="3">
        <f t="shared" ca="1" si="47"/>
        <v>15</v>
      </c>
      <c r="K121" s="2">
        <f t="shared" ca="1" si="48"/>
        <v>1894</v>
      </c>
      <c r="L121" s="1">
        <f t="shared" ca="1" si="49"/>
        <v>0</v>
      </c>
      <c r="M121">
        <f t="shared" ca="1" si="50"/>
        <v>0</v>
      </c>
      <c r="N121">
        <f t="shared" ca="1" si="51"/>
        <v>10</v>
      </c>
      <c r="P121" s="1">
        <f t="shared" ca="1" si="52"/>
        <v>17.537037037037027</v>
      </c>
      <c r="Q121" s="1">
        <f t="shared" ca="1" si="53"/>
        <v>168.95655936310126</v>
      </c>
      <c r="R121" s="17">
        <f t="shared" ca="1" si="54"/>
        <v>12.998329098891952</v>
      </c>
    </row>
    <row r="122" spans="2:18" x14ac:dyDescent="0.25">
      <c r="B122">
        <v>109</v>
      </c>
      <c r="C122" s="1">
        <f t="shared" ca="1" si="55"/>
        <v>0.12362402741557665</v>
      </c>
      <c r="D122">
        <f t="shared" ca="1" si="41"/>
        <v>1</v>
      </c>
      <c r="E122">
        <f t="shared" ca="1" si="42"/>
        <v>1</v>
      </c>
      <c r="F122">
        <f t="shared" ca="1" si="43"/>
        <v>4</v>
      </c>
      <c r="G122" s="3">
        <f t="shared" ca="1" si="44"/>
        <v>12</v>
      </c>
      <c r="H122" s="2">
        <f t="shared" ca="1" si="45"/>
        <v>0</v>
      </c>
      <c r="I122" s="3">
        <f t="shared" si="46"/>
        <v>0</v>
      </c>
      <c r="J122" s="3">
        <f t="shared" ca="1" si="47"/>
        <v>12</v>
      </c>
      <c r="K122" s="2">
        <f t="shared" ca="1" si="48"/>
        <v>1906</v>
      </c>
      <c r="L122" s="1">
        <f t="shared" ca="1" si="49"/>
        <v>0</v>
      </c>
      <c r="M122">
        <f t="shared" ca="1" si="50"/>
        <v>0</v>
      </c>
      <c r="N122">
        <f t="shared" ca="1" si="51"/>
        <v>0</v>
      </c>
      <c r="P122" s="1">
        <f t="shared" ca="1" si="52"/>
        <v>17.486238532110082</v>
      </c>
      <c r="Q122" s="1">
        <f t="shared" ca="1" si="53"/>
        <v>167.67341997961248</v>
      </c>
      <c r="R122" s="17">
        <f t="shared" ca="1" si="54"/>
        <v>12.948877170612612</v>
      </c>
    </row>
    <row r="123" spans="2:18" x14ac:dyDescent="0.25">
      <c r="B123">
        <v>110</v>
      </c>
      <c r="C123" s="1">
        <f t="shared" ca="1" si="55"/>
        <v>0.72054355261554626</v>
      </c>
      <c r="D123">
        <f t="shared" ca="1" si="41"/>
        <v>4</v>
      </c>
      <c r="E123">
        <f t="shared" ca="1" si="42"/>
        <v>4</v>
      </c>
      <c r="F123">
        <f t="shared" ca="1" si="43"/>
        <v>0</v>
      </c>
      <c r="G123" s="3">
        <f t="shared" ca="1" si="44"/>
        <v>0</v>
      </c>
      <c r="H123" s="2">
        <f t="shared" ca="1" si="45"/>
        <v>0</v>
      </c>
      <c r="I123" s="3">
        <f t="shared" si="46"/>
        <v>0</v>
      </c>
      <c r="J123" s="3">
        <f t="shared" ca="1" si="47"/>
        <v>0</v>
      </c>
      <c r="K123" s="2">
        <f t="shared" ca="1" si="48"/>
        <v>1906</v>
      </c>
      <c r="L123" s="1">
        <f t="shared" ca="1" si="49"/>
        <v>0</v>
      </c>
      <c r="M123">
        <f t="shared" ca="1" si="50"/>
        <v>0</v>
      </c>
      <c r="N123">
        <f t="shared" ca="1" si="51"/>
        <v>0</v>
      </c>
      <c r="P123" s="1">
        <f t="shared" ca="1" si="52"/>
        <v>17.327272727272717</v>
      </c>
      <c r="Q123" s="1">
        <f t="shared" ca="1" si="53"/>
        <v>168.91484570475382</v>
      </c>
      <c r="R123" s="17">
        <f t="shared" ca="1" si="54"/>
        <v>12.996724422128594</v>
      </c>
    </row>
    <row r="124" spans="2:18" x14ac:dyDescent="0.25">
      <c r="B124">
        <v>111</v>
      </c>
      <c r="C124" s="1">
        <f t="shared" ca="1" si="55"/>
        <v>0.52842407107707967</v>
      </c>
      <c r="D124">
        <f t="shared" ca="1" si="41"/>
        <v>3</v>
      </c>
      <c r="E124">
        <f t="shared" ca="1" si="42"/>
        <v>0</v>
      </c>
      <c r="F124">
        <f t="shared" ca="1" si="43"/>
        <v>0</v>
      </c>
      <c r="G124" s="3">
        <f t="shared" ca="1" si="44"/>
        <v>0</v>
      </c>
      <c r="H124" s="2">
        <f t="shared" ca="1" si="45"/>
        <v>12</v>
      </c>
      <c r="I124" s="3">
        <f t="shared" si="46"/>
        <v>0</v>
      </c>
      <c r="J124" s="3">
        <f t="shared" ca="1" si="47"/>
        <v>12</v>
      </c>
      <c r="K124" s="2">
        <f t="shared" ca="1" si="48"/>
        <v>1918</v>
      </c>
      <c r="L124" s="1">
        <f t="shared" ca="1" si="49"/>
        <v>0</v>
      </c>
      <c r="M124">
        <f t="shared" ca="1" si="50"/>
        <v>0</v>
      </c>
      <c r="N124">
        <f t="shared" ca="1" si="51"/>
        <v>0</v>
      </c>
      <c r="P124" s="1">
        <f t="shared" ca="1" si="52"/>
        <v>17.279279279279269</v>
      </c>
      <c r="Q124" s="1">
        <f t="shared" ca="1" si="53"/>
        <v>167.63493038493024</v>
      </c>
      <c r="R124" s="17">
        <f t="shared" ca="1" si="54"/>
        <v>12.947390871713507</v>
      </c>
    </row>
    <row r="125" spans="2:18" x14ac:dyDescent="0.25">
      <c r="B125">
        <v>112</v>
      </c>
      <c r="C125" s="1">
        <f t="shared" ca="1" si="55"/>
        <v>0.1411746003437081</v>
      </c>
      <c r="D125">
        <f t="shared" ca="1" si="41"/>
        <v>1</v>
      </c>
      <c r="E125">
        <f t="shared" ca="1" si="42"/>
        <v>0</v>
      </c>
      <c r="F125">
        <f t="shared" ca="1" si="43"/>
        <v>0</v>
      </c>
      <c r="G125" s="3">
        <f t="shared" ca="1" si="44"/>
        <v>0</v>
      </c>
      <c r="H125" s="2">
        <f t="shared" ca="1" si="45"/>
        <v>4</v>
      </c>
      <c r="I125" s="3">
        <f t="shared" si="46"/>
        <v>0</v>
      </c>
      <c r="J125" s="3">
        <f t="shared" ca="1" si="47"/>
        <v>4</v>
      </c>
      <c r="K125" s="2">
        <f t="shared" ca="1" si="48"/>
        <v>1922</v>
      </c>
      <c r="L125" s="1">
        <f t="shared" ca="1" si="49"/>
        <v>0</v>
      </c>
      <c r="M125">
        <f t="shared" ca="1" si="50"/>
        <v>0</v>
      </c>
      <c r="N125">
        <f t="shared" ca="1" si="51"/>
        <v>0</v>
      </c>
      <c r="P125" s="1">
        <f t="shared" ca="1" si="52"/>
        <v>17.160714285714274</v>
      </c>
      <c r="Q125" s="1">
        <f t="shared" ca="1" si="53"/>
        <v>167.69916344916331</v>
      </c>
      <c r="R125" s="17">
        <f t="shared" ca="1" si="54"/>
        <v>12.949871175002603</v>
      </c>
    </row>
    <row r="126" spans="2:18" x14ac:dyDescent="0.25">
      <c r="B126">
        <v>113</v>
      </c>
      <c r="C126" s="1">
        <f t="shared" ca="1" si="55"/>
        <v>0.97991891993844571</v>
      </c>
      <c r="D126">
        <f t="shared" ca="1" si="41"/>
        <v>5</v>
      </c>
      <c r="E126">
        <f t="shared" ca="1" si="42"/>
        <v>0</v>
      </c>
      <c r="F126">
        <f t="shared" ca="1" si="43"/>
        <v>0</v>
      </c>
      <c r="G126" s="3">
        <f t="shared" ca="1" si="44"/>
        <v>0</v>
      </c>
      <c r="H126" s="2">
        <f t="shared" ca="1" si="45"/>
        <v>20</v>
      </c>
      <c r="I126" s="3">
        <f t="shared" si="46"/>
        <v>20</v>
      </c>
      <c r="J126" s="3">
        <f t="shared" ca="1" si="47"/>
        <v>40</v>
      </c>
      <c r="K126" s="2">
        <f t="shared" ca="1" si="48"/>
        <v>1962</v>
      </c>
      <c r="L126" s="1">
        <f t="shared" ca="1" si="49"/>
        <v>0.3404277653019927</v>
      </c>
      <c r="M126">
        <f t="shared" ca="1" si="50"/>
        <v>2</v>
      </c>
      <c r="N126">
        <f t="shared" ca="1" si="51"/>
        <v>0</v>
      </c>
      <c r="P126" s="1">
        <f t="shared" ca="1" si="52"/>
        <v>17.362831858407066</v>
      </c>
      <c r="Q126" s="1">
        <f t="shared" ca="1" si="53"/>
        <v>170.81807048040443</v>
      </c>
      <c r="R126" s="17">
        <f t="shared" ca="1" si="54"/>
        <v>13.06973873038036</v>
      </c>
    </row>
    <row r="127" spans="2:18" x14ac:dyDescent="0.25">
      <c r="B127">
        <v>114</v>
      </c>
      <c r="C127" s="1">
        <f t="shared" ca="1" si="55"/>
        <v>3.0119122182098557E-2</v>
      </c>
      <c r="D127">
        <f t="shared" ca="1" si="41"/>
        <v>0</v>
      </c>
      <c r="E127">
        <f t="shared" ca="1" si="42"/>
        <v>0</v>
      </c>
      <c r="F127">
        <f t="shared" ca="1" si="43"/>
        <v>0</v>
      </c>
      <c r="G127" s="3">
        <f t="shared" ca="1" si="44"/>
        <v>0</v>
      </c>
      <c r="H127" s="2">
        <f t="shared" ca="1" si="45"/>
        <v>0</v>
      </c>
      <c r="I127" s="3">
        <f t="shared" si="46"/>
        <v>0</v>
      </c>
      <c r="J127" s="3">
        <f t="shared" ca="1" si="47"/>
        <v>0</v>
      </c>
      <c r="K127" s="2">
        <f t="shared" ca="1" si="48"/>
        <v>1962</v>
      </c>
      <c r="L127" s="1">
        <f t="shared" ca="1" si="49"/>
        <v>0</v>
      </c>
      <c r="M127">
        <f t="shared" ca="1" si="50"/>
        <v>1</v>
      </c>
      <c r="N127">
        <f t="shared" ca="1" si="51"/>
        <v>0</v>
      </c>
      <c r="P127" s="1">
        <f t="shared" ca="1" si="52"/>
        <v>17.210526315789458</v>
      </c>
      <c r="Q127" s="1">
        <f t="shared" ca="1" si="53"/>
        <v>171.95086166744281</v>
      </c>
      <c r="R127" s="17">
        <f t="shared" ca="1" si="54"/>
        <v>13.113003533418375</v>
      </c>
    </row>
    <row r="128" spans="2:18" x14ac:dyDescent="0.25">
      <c r="B128">
        <v>115</v>
      </c>
      <c r="C128" s="1">
        <f t="shared" ca="1" si="55"/>
        <v>0.26974277659798329</v>
      </c>
      <c r="D128">
        <f t="shared" ref="D128:D161" ca="1" si="56">LOOKUP(C128,lim_demanda,rango_demanda)</f>
        <v>2</v>
      </c>
      <c r="E128">
        <f t="shared" ref="E128:E161" ca="1" si="57">IF(F127+N128&gt;D128,D128,F127)</f>
        <v>2</v>
      </c>
      <c r="F128">
        <f t="shared" ref="F128:F161" ca="1" si="58">F127-E128+N128</f>
        <v>8</v>
      </c>
      <c r="G128" s="3">
        <f t="shared" ref="G128:G161" ca="1" si="59">F128*costo_mant</f>
        <v>24</v>
      </c>
      <c r="H128" s="2">
        <f t="shared" ref="H128:H161" ca="1" si="60">(D128-E128)*costo_stockout</f>
        <v>0</v>
      </c>
      <c r="I128" s="3">
        <f t="shared" ref="I128:I161" si="61">IF(MOD(B128-1,intervalo_pedido)=0,costo_pedido,0)</f>
        <v>0</v>
      </c>
      <c r="J128" s="3">
        <f t="shared" ref="J128:J161" ca="1" si="62">G128+H128+I128</f>
        <v>24</v>
      </c>
      <c r="K128" s="2">
        <f t="shared" ref="K128:K161" ca="1" si="63">G128+H128+I128+K127</f>
        <v>1986</v>
      </c>
      <c r="L128" s="1">
        <f t="shared" ref="L128:L161" ca="1" si="64">IF(I128=0,,RAND())</f>
        <v>0</v>
      </c>
      <c r="M128">
        <f t="shared" ref="M128:M161" ca="1" si="65">IF(L128=0,IF(M127&gt;1,M127-1,),LOOKUP(L128,lim_demora,rango_demora))</f>
        <v>0</v>
      </c>
      <c r="N128">
        <f t="shared" ref="N128:N161" ca="1" si="66">IF(M127=1,cantidad_pedido,)</f>
        <v>10</v>
      </c>
      <c r="P128" s="1">
        <f t="shared" ref="P128:P161" ca="1" si="67">(1/B128)*((B128-1)*P127+J128)</f>
        <v>17.269565217391289</v>
      </c>
      <c r="Q128" s="1">
        <f t="shared" ref="Q128:Q161" ca="1" si="68">(1/(B128-1))*((B128-2)*Q127+(B128/(B128-1))*(P128-J128)^2)</f>
        <v>170.84336384439345</v>
      </c>
      <c r="R128" s="17">
        <f t="shared" ref="R128:R161" ca="1" si="69">SQRT(Q128)</f>
        <v>13.070706325382476</v>
      </c>
    </row>
    <row r="129" spans="2:18" x14ac:dyDescent="0.25">
      <c r="B129">
        <v>116</v>
      </c>
      <c r="C129" s="1">
        <f t="shared" ca="1" si="55"/>
        <v>0.83925634056352094</v>
      </c>
      <c r="D129">
        <f t="shared" ca="1" si="56"/>
        <v>5</v>
      </c>
      <c r="E129">
        <f t="shared" ca="1" si="57"/>
        <v>5</v>
      </c>
      <c r="F129">
        <f t="shared" ca="1" si="58"/>
        <v>3</v>
      </c>
      <c r="G129" s="3">
        <f t="shared" ca="1" si="59"/>
        <v>9</v>
      </c>
      <c r="H129" s="2">
        <f t="shared" ca="1" si="60"/>
        <v>0</v>
      </c>
      <c r="I129" s="3">
        <f t="shared" si="61"/>
        <v>0</v>
      </c>
      <c r="J129" s="3">
        <f t="shared" ca="1" si="62"/>
        <v>9</v>
      </c>
      <c r="K129" s="2">
        <f t="shared" ca="1" si="63"/>
        <v>1995</v>
      </c>
      <c r="L129" s="1">
        <f t="shared" ca="1" si="64"/>
        <v>0</v>
      </c>
      <c r="M129">
        <f t="shared" ca="1" si="65"/>
        <v>0</v>
      </c>
      <c r="N129">
        <f t="shared" ca="1" si="66"/>
        <v>0</v>
      </c>
      <c r="P129" s="1">
        <f t="shared" ca="1" si="67"/>
        <v>17.19827586206895</v>
      </c>
      <c r="Q129" s="1">
        <f t="shared" ca="1" si="68"/>
        <v>169.94730134932519</v>
      </c>
      <c r="R129" s="17">
        <f t="shared" ca="1" si="69"/>
        <v>13.036383752763847</v>
      </c>
    </row>
    <row r="130" spans="2:18" x14ac:dyDescent="0.25">
      <c r="B130">
        <v>117</v>
      </c>
      <c r="C130" s="1">
        <f t="shared" ca="1" si="55"/>
        <v>0.30605448020927972</v>
      </c>
      <c r="D130">
        <f t="shared" ca="1" si="56"/>
        <v>2</v>
      </c>
      <c r="E130">
        <f t="shared" ca="1" si="57"/>
        <v>2</v>
      </c>
      <c r="F130">
        <f t="shared" ca="1" si="58"/>
        <v>1</v>
      </c>
      <c r="G130" s="3">
        <f t="shared" ca="1" si="59"/>
        <v>3</v>
      </c>
      <c r="H130" s="2">
        <f t="shared" ca="1" si="60"/>
        <v>0</v>
      </c>
      <c r="I130" s="3">
        <f t="shared" si="61"/>
        <v>0</v>
      </c>
      <c r="J130" s="3">
        <f t="shared" ca="1" si="62"/>
        <v>3</v>
      </c>
      <c r="K130" s="2">
        <f t="shared" ca="1" si="63"/>
        <v>1998</v>
      </c>
      <c r="L130" s="1">
        <f t="shared" ca="1" si="64"/>
        <v>0</v>
      </c>
      <c r="M130">
        <f t="shared" ca="1" si="65"/>
        <v>0</v>
      </c>
      <c r="N130">
        <f t="shared" ca="1" si="66"/>
        <v>0</v>
      </c>
      <c r="P130" s="1">
        <f t="shared" ca="1" si="67"/>
        <v>17.076923076923062</v>
      </c>
      <c r="Q130" s="1">
        <f t="shared" ca="1" si="68"/>
        <v>170.2052387267903</v>
      </c>
      <c r="R130" s="17">
        <f t="shared" ca="1" si="69"/>
        <v>13.046272982227158</v>
      </c>
    </row>
    <row r="131" spans="2:18" x14ac:dyDescent="0.25">
      <c r="B131">
        <v>118</v>
      </c>
      <c r="C131" s="1">
        <f t="shared" ca="1" si="55"/>
        <v>0.14948360947124051</v>
      </c>
      <c r="D131">
        <f t="shared" ca="1" si="56"/>
        <v>1</v>
      </c>
      <c r="E131">
        <f t="shared" ca="1" si="57"/>
        <v>1</v>
      </c>
      <c r="F131">
        <f t="shared" ca="1" si="58"/>
        <v>0</v>
      </c>
      <c r="G131" s="3">
        <f t="shared" ca="1" si="59"/>
        <v>0</v>
      </c>
      <c r="H131" s="2">
        <f t="shared" ca="1" si="60"/>
        <v>0</v>
      </c>
      <c r="I131" s="3">
        <f t="shared" si="61"/>
        <v>0</v>
      </c>
      <c r="J131" s="3">
        <f t="shared" ca="1" si="62"/>
        <v>0</v>
      </c>
      <c r="K131" s="2">
        <f t="shared" ca="1" si="63"/>
        <v>1998</v>
      </c>
      <c r="L131" s="1">
        <f t="shared" ca="1" si="64"/>
        <v>0</v>
      </c>
      <c r="M131">
        <f t="shared" ca="1" si="65"/>
        <v>0</v>
      </c>
      <c r="N131">
        <f t="shared" ca="1" si="66"/>
        <v>0</v>
      </c>
      <c r="P131" s="1">
        <f t="shared" ca="1" si="67"/>
        <v>16.932203389830494</v>
      </c>
      <c r="Q131" s="1">
        <f t="shared" ca="1" si="68"/>
        <v>171.22186006084294</v>
      </c>
      <c r="R131" s="17">
        <f t="shared" ca="1" si="69"/>
        <v>13.085177112322285</v>
      </c>
    </row>
    <row r="132" spans="2:18" x14ac:dyDescent="0.25">
      <c r="B132">
        <v>119</v>
      </c>
      <c r="C132" s="1">
        <f t="shared" ca="1" si="55"/>
        <v>0.8731746094488948</v>
      </c>
      <c r="D132">
        <f t="shared" ca="1" si="56"/>
        <v>5</v>
      </c>
      <c r="E132">
        <f t="shared" ca="1" si="57"/>
        <v>0</v>
      </c>
      <c r="F132">
        <f t="shared" ca="1" si="58"/>
        <v>0</v>
      </c>
      <c r="G132" s="3">
        <f t="shared" ca="1" si="59"/>
        <v>0</v>
      </c>
      <c r="H132" s="2">
        <f t="shared" ca="1" si="60"/>
        <v>20</v>
      </c>
      <c r="I132" s="3">
        <f t="shared" si="61"/>
        <v>0</v>
      </c>
      <c r="J132" s="3">
        <f t="shared" ca="1" si="62"/>
        <v>20</v>
      </c>
      <c r="K132" s="2">
        <f t="shared" ca="1" si="63"/>
        <v>2018</v>
      </c>
      <c r="L132" s="1">
        <f t="shared" ca="1" si="64"/>
        <v>0</v>
      </c>
      <c r="M132">
        <f t="shared" ca="1" si="65"/>
        <v>0</v>
      </c>
      <c r="N132">
        <f t="shared" ca="1" si="66"/>
        <v>0</v>
      </c>
      <c r="P132" s="1">
        <f t="shared" ca="1" si="67"/>
        <v>16.957983193277297</v>
      </c>
      <c r="Q132" s="1">
        <f t="shared" ca="1" si="68"/>
        <v>169.84991454208784</v>
      </c>
      <c r="R132" s="17">
        <f t="shared" ca="1" si="69"/>
        <v>13.032648024944425</v>
      </c>
    </row>
    <row r="133" spans="2:18" x14ac:dyDescent="0.25">
      <c r="B133">
        <v>120</v>
      </c>
      <c r="C133" s="1">
        <f t="shared" ca="1" si="55"/>
        <v>0.97793663214992088</v>
      </c>
      <c r="D133">
        <f t="shared" ca="1" si="56"/>
        <v>5</v>
      </c>
      <c r="E133">
        <f t="shared" ca="1" si="57"/>
        <v>0</v>
      </c>
      <c r="F133">
        <f t="shared" ca="1" si="58"/>
        <v>0</v>
      </c>
      <c r="G133" s="3">
        <f t="shared" ca="1" si="59"/>
        <v>0</v>
      </c>
      <c r="H133" s="2">
        <f t="shared" ca="1" si="60"/>
        <v>20</v>
      </c>
      <c r="I133" s="3">
        <f t="shared" si="61"/>
        <v>20</v>
      </c>
      <c r="J133" s="3">
        <f t="shared" ca="1" si="62"/>
        <v>40</v>
      </c>
      <c r="K133" s="2">
        <f t="shared" ca="1" si="63"/>
        <v>2058</v>
      </c>
      <c r="L133" s="1">
        <f t="shared" ca="1" si="64"/>
        <v>0.77646604840876254</v>
      </c>
      <c r="M133">
        <f t="shared" ca="1" si="65"/>
        <v>4</v>
      </c>
      <c r="N133">
        <f t="shared" ca="1" si="66"/>
        <v>0</v>
      </c>
      <c r="P133" s="1">
        <f t="shared" ca="1" si="67"/>
        <v>17.149999999999984</v>
      </c>
      <c r="Q133" s="1">
        <f t="shared" ca="1" si="68"/>
        <v>172.84705882352921</v>
      </c>
      <c r="R133" s="17">
        <f t="shared" ca="1" si="69"/>
        <v>13.147131201274641</v>
      </c>
    </row>
    <row r="134" spans="2:18" x14ac:dyDescent="0.25">
      <c r="B134">
        <v>121</v>
      </c>
      <c r="C134" s="1">
        <f t="shared" ca="1" si="55"/>
        <v>0.20976395581077811</v>
      </c>
      <c r="D134">
        <f t="shared" ca="1" si="56"/>
        <v>2</v>
      </c>
      <c r="E134">
        <f t="shared" ca="1" si="57"/>
        <v>0</v>
      </c>
      <c r="F134">
        <f t="shared" ca="1" si="58"/>
        <v>0</v>
      </c>
      <c r="G134" s="3">
        <f t="shared" ca="1" si="59"/>
        <v>0</v>
      </c>
      <c r="H134" s="2">
        <f t="shared" ca="1" si="60"/>
        <v>8</v>
      </c>
      <c r="I134" s="3">
        <f t="shared" si="61"/>
        <v>0</v>
      </c>
      <c r="J134" s="3">
        <f t="shared" ca="1" si="62"/>
        <v>8</v>
      </c>
      <c r="K134" s="2">
        <f t="shared" ca="1" si="63"/>
        <v>2066</v>
      </c>
      <c r="L134" s="1">
        <f t="shared" ca="1" si="64"/>
        <v>0</v>
      </c>
      <c r="M134">
        <f t="shared" ca="1" si="65"/>
        <v>3</v>
      </c>
      <c r="N134">
        <f t="shared" ca="1" si="66"/>
        <v>0</v>
      </c>
      <c r="P134" s="1">
        <f t="shared" ca="1" si="67"/>
        <v>17.074380165289242</v>
      </c>
      <c r="Q134" s="1">
        <f t="shared" ca="1" si="68"/>
        <v>172.09858815426978</v>
      </c>
      <c r="R134" s="17">
        <f t="shared" ca="1" si="69"/>
        <v>13.118635148302197</v>
      </c>
    </row>
    <row r="135" spans="2:18" x14ac:dyDescent="0.25">
      <c r="B135">
        <v>122</v>
      </c>
      <c r="C135" s="1">
        <f t="shared" ca="1" si="55"/>
        <v>0.12857250289496835</v>
      </c>
      <c r="D135">
        <f t="shared" ca="1" si="56"/>
        <v>1</v>
      </c>
      <c r="E135">
        <f t="shared" ca="1" si="57"/>
        <v>0</v>
      </c>
      <c r="F135">
        <f t="shared" ca="1" si="58"/>
        <v>0</v>
      </c>
      <c r="G135" s="3">
        <f t="shared" ca="1" si="59"/>
        <v>0</v>
      </c>
      <c r="H135" s="2">
        <f t="shared" ca="1" si="60"/>
        <v>4</v>
      </c>
      <c r="I135" s="3">
        <f t="shared" si="61"/>
        <v>0</v>
      </c>
      <c r="J135" s="3">
        <f t="shared" ca="1" si="62"/>
        <v>4</v>
      </c>
      <c r="K135" s="2">
        <f t="shared" ca="1" si="63"/>
        <v>2070</v>
      </c>
      <c r="L135" s="1">
        <f t="shared" ca="1" si="64"/>
        <v>0</v>
      </c>
      <c r="M135">
        <f t="shared" ca="1" si="65"/>
        <v>2</v>
      </c>
      <c r="N135">
        <f t="shared" ca="1" si="66"/>
        <v>0</v>
      </c>
      <c r="P135" s="1">
        <f t="shared" ca="1" si="67"/>
        <v>16.967213114754085</v>
      </c>
      <c r="Q135" s="1">
        <f t="shared" ca="1" si="68"/>
        <v>172.07742853271895</v>
      </c>
      <c r="R135" s="17">
        <f t="shared" ca="1" si="69"/>
        <v>13.117828651599279</v>
      </c>
    </row>
    <row r="136" spans="2:18" x14ac:dyDescent="0.25">
      <c r="B136">
        <v>123</v>
      </c>
      <c r="C136" s="1">
        <f t="shared" ca="1" si="55"/>
        <v>0.67665011807464148</v>
      </c>
      <c r="D136">
        <f t="shared" ca="1" si="56"/>
        <v>4</v>
      </c>
      <c r="E136">
        <f t="shared" ca="1" si="57"/>
        <v>0</v>
      </c>
      <c r="F136">
        <f t="shared" ca="1" si="58"/>
        <v>0</v>
      </c>
      <c r="G136" s="3">
        <f t="shared" ca="1" si="59"/>
        <v>0</v>
      </c>
      <c r="H136" s="2">
        <f t="shared" ca="1" si="60"/>
        <v>16</v>
      </c>
      <c r="I136" s="3">
        <f t="shared" si="61"/>
        <v>0</v>
      </c>
      <c r="J136" s="3">
        <f t="shared" ca="1" si="62"/>
        <v>16</v>
      </c>
      <c r="K136" s="2">
        <f t="shared" ca="1" si="63"/>
        <v>2086</v>
      </c>
      <c r="L136" s="1">
        <f t="shared" ca="1" si="64"/>
        <v>0</v>
      </c>
      <c r="M136">
        <f t="shared" ca="1" si="65"/>
        <v>1</v>
      </c>
      <c r="N136">
        <f t="shared" ca="1" si="66"/>
        <v>0</v>
      </c>
      <c r="P136" s="1">
        <f t="shared" ca="1" si="67"/>
        <v>16.959349593495922</v>
      </c>
      <c r="Q136" s="1">
        <f t="shared" ca="1" si="68"/>
        <v>170.67456350792997</v>
      </c>
      <c r="R136" s="17">
        <f t="shared" ca="1" si="69"/>
        <v>13.064247529342436</v>
      </c>
    </row>
    <row r="137" spans="2:18" x14ac:dyDescent="0.25">
      <c r="B137">
        <v>124</v>
      </c>
      <c r="C137" s="1">
        <f t="shared" ca="1" si="55"/>
        <v>0.50430995661796008</v>
      </c>
      <c r="D137">
        <f t="shared" ca="1" si="56"/>
        <v>3</v>
      </c>
      <c r="E137">
        <f t="shared" ca="1" si="57"/>
        <v>3</v>
      </c>
      <c r="F137">
        <f t="shared" ca="1" si="58"/>
        <v>7</v>
      </c>
      <c r="G137" s="3">
        <f t="shared" ca="1" si="59"/>
        <v>21</v>
      </c>
      <c r="H137" s="2">
        <f t="shared" ca="1" si="60"/>
        <v>0</v>
      </c>
      <c r="I137" s="3">
        <f t="shared" si="61"/>
        <v>0</v>
      </c>
      <c r="J137" s="3">
        <f t="shared" ca="1" si="62"/>
        <v>21</v>
      </c>
      <c r="K137" s="2">
        <f t="shared" ca="1" si="63"/>
        <v>2107</v>
      </c>
      <c r="L137" s="1">
        <f t="shared" ca="1" si="64"/>
        <v>0</v>
      </c>
      <c r="M137">
        <f t="shared" ca="1" si="65"/>
        <v>0</v>
      </c>
      <c r="N137">
        <f t="shared" ca="1" si="66"/>
        <v>10</v>
      </c>
      <c r="P137" s="1">
        <f t="shared" ca="1" si="67"/>
        <v>16.991935483870957</v>
      </c>
      <c r="Q137" s="1">
        <f t="shared" ca="1" si="68"/>
        <v>169.41863362181991</v>
      </c>
      <c r="R137" s="17">
        <f t="shared" ca="1" si="69"/>
        <v>13.016091334260832</v>
      </c>
    </row>
    <row r="138" spans="2:18" x14ac:dyDescent="0.25">
      <c r="B138">
        <v>125</v>
      </c>
      <c r="C138" s="1">
        <f t="shared" ca="1" si="55"/>
        <v>0.27791095126802412</v>
      </c>
      <c r="D138">
        <f t="shared" ca="1" si="56"/>
        <v>2</v>
      </c>
      <c r="E138">
        <f t="shared" ca="1" si="57"/>
        <v>2</v>
      </c>
      <c r="F138">
        <f t="shared" ca="1" si="58"/>
        <v>5</v>
      </c>
      <c r="G138" s="3">
        <f t="shared" ca="1" si="59"/>
        <v>15</v>
      </c>
      <c r="H138" s="2">
        <f t="shared" ca="1" si="60"/>
        <v>0</v>
      </c>
      <c r="I138" s="3">
        <f t="shared" si="61"/>
        <v>0</v>
      </c>
      <c r="J138" s="3">
        <f t="shared" ca="1" si="62"/>
        <v>15</v>
      </c>
      <c r="K138" s="2">
        <f t="shared" ca="1" si="63"/>
        <v>2122</v>
      </c>
      <c r="L138" s="1">
        <f t="shared" ca="1" si="64"/>
        <v>0</v>
      </c>
      <c r="M138">
        <f t="shared" ca="1" si="65"/>
        <v>0</v>
      </c>
      <c r="N138">
        <f t="shared" ca="1" si="66"/>
        <v>0</v>
      </c>
      <c r="P138" s="1">
        <f t="shared" ca="1" si="67"/>
        <v>16.975999999999988</v>
      </c>
      <c r="Q138" s="1">
        <f t="shared" ca="1" si="68"/>
        <v>168.08409677419337</v>
      </c>
      <c r="R138" s="17">
        <f t="shared" ca="1" si="69"/>
        <v>12.964725094431943</v>
      </c>
    </row>
    <row r="139" spans="2:18" x14ac:dyDescent="0.25">
      <c r="B139">
        <v>126</v>
      </c>
      <c r="C139" s="1">
        <f t="shared" ca="1" si="55"/>
        <v>0.81842551617605031</v>
      </c>
      <c r="D139">
        <f t="shared" ca="1" si="56"/>
        <v>4</v>
      </c>
      <c r="E139">
        <f t="shared" ca="1" si="57"/>
        <v>4</v>
      </c>
      <c r="F139">
        <f t="shared" ca="1" si="58"/>
        <v>1</v>
      </c>
      <c r="G139" s="3">
        <f t="shared" ca="1" si="59"/>
        <v>3</v>
      </c>
      <c r="H139" s="2">
        <f t="shared" ca="1" si="60"/>
        <v>0</v>
      </c>
      <c r="I139" s="3">
        <f t="shared" si="61"/>
        <v>0</v>
      </c>
      <c r="J139" s="3">
        <f t="shared" ca="1" si="62"/>
        <v>3</v>
      </c>
      <c r="K139" s="2">
        <f t="shared" ca="1" si="63"/>
        <v>2125</v>
      </c>
      <c r="L139" s="1">
        <f t="shared" ca="1" si="64"/>
        <v>0</v>
      </c>
      <c r="M139">
        <f t="shared" ca="1" si="65"/>
        <v>0</v>
      </c>
      <c r="N139">
        <f t="shared" ca="1" si="66"/>
        <v>0</v>
      </c>
      <c r="P139" s="1">
        <f t="shared" ca="1" si="67"/>
        <v>16.865079365079353</v>
      </c>
      <c r="Q139" s="1">
        <f t="shared" ca="1" si="68"/>
        <v>168.28965079365062</v>
      </c>
      <c r="R139" s="17">
        <f t="shared" ca="1" si="69"/>
        <v>12.972650106807421</v>
      </c>
    </row>
    <row r="140" spans="2:18" x14ac:dyDescent="0.25">
      <c r="B140">
        <v>127</v>
      </c>
      <c r="C140" s="1">
        <f t="shared" ca="1" si="55"/>
        <v>0.72636559588071758</v>
      </c>
      <c r="D140">
        <f t="shared" ca="1" si="56"/>
        <v>4</v>
      </c>
      <c r="E140">
        <f t="shared" ca="1" si="57"/>
        <v>1</v>
      </c>
      <c r="F140">
        <f t="shared" ca="1" si="58"/>
        <v>0</v>
      </c>
      <c r="G140" s="3">
        <f t="shared" ca="1" si="59"/>
        <v>0</v>
      </c>
      <c r="H140" s="2">
        <f t="shared" ca="1" si="60"/>
        <v>12</v>
      </c>
      <c r="I140" s="3">
        <f t="shared" si="61"/>
        <v>20</v>
      </c>
      <c r="J140" s="3">
        <f t="shared" ca="1" si="62"/>
        <v>32</v>
      </c>
      <c r="K140" s="2">
        <f t="shared" ca="1" si="63"/>
        <v>2157</v>
      </c>
      <c r="L140" s="1">
        <f t="shared" ca="1" si="64"/>
        <v>0.24579200198560758</v>
      </c>
      <c r="M140">
        <f t="shared" ca="1" si="65"/>
        <v>2</v>
      </c>
      <c r="N140">
        <f t="shared" ca="1" si="66"/>
        <v>0</v>
      </c>
      <c r="P140" s="1">
        <f t="shared" ca="1" si="67"/>
        <v>16.984251968503926</v>
      </c>
      <c r="Q140" s="1">
        <f t="shared" ca="1" si="68"/>
        <v>168.75768653918243</v>
      </c>
      <c r="R140" s="17">
        <f t="shared" ca="1" si="69"/>
        <v>12.990676908428691</v>
      </c>
    </row>
    <row r="141" spans="2:18" x14ac:dyDescent="0.25">
      <c r="B141">
        <v>128</v>
      </c>
      <c r="C141" s="1">
        <f t="shared" ca="1" si="55"/>
        <v>4.4210806503602651E-2</v>
      </c>
      <c r="D141">
        <f t="shared" ca="1" si="56"/>
        <v>0</v>
      </c>
      <c r="E141">
        <f t="shared" ca="1" si="57"/>
        <v>0</v>
      </c>
      <c r="F141">
        <f t="shared" ca="1" si="58"/>
        <v>0</v>
      </c>
      <c r="G141" s="3">
        <f t="shared" ca="1" si="59"/>
        <v>0</v>
      </c>
      <c r="H141" s="2">
        <f t="shared" ca="1" si="60"/>
        <v>0</v>
      </c>
      <c r="I141" s="3">
        <f t="shared" si="61"/>
        <v>0</v>
      </c>
      <c r="J141" s="3">
        <f t="shared" ca="1" si="62"/>
        <v>0</v>
      </c>
      <c r="K141" s="2">
        <f t="shared" ca="1" si="63"/>
        <v>2157</v>
      </c>
      <c r="L141" s="1">
        <f t="shared" ca="1" si="64"/>
        <v>0</v>
      </c>
      <c r="M141">
        <f t="shared" ca="1" si="65"/>
        <v>1</v>
      </c>
      <c r="N141">
        <f t="shared" ca="1" si="66"/>
        <v>0</v>
      </c>
      <c r="P141" s="1">
        <f t="shared" ca="1" si="67"/>
        <v>16.851562499999989</v>
      </c>
      <c r="Q141" s="1">
        <f t="shared" ca="1" si="68"/>
        <v>169.68251722440928</v>
      </c>
      <c r="R141" s="17">
        <f t="shared" ca="1" si="69"/>
        <v>13.026224212119539</v>
      </c>
    </row>
    <row r="142" spans="2:18" x14ac:dyDescent="0.25">
      <c r="B142">
        <v>129</v>
      </c>
      <c r="C142" s="1">
        <f t="shared" ref="C142:C161" ca="1" si="70">RAND()</f>
        <v>3.7893525091090785E-2</v>
      </c>
      <c r="D142">
        <f t="shared" ca="1" si="56"/>
        <v>0</v>
      </c>
      <c r="E142">
        <f t="shared" ca="1" si="57"/>
        <v>0</v>
      </c>
      <c r="F142">
        <f t="shared" ca="1" si="58"/>
        <v>10</v>
      </c>
      <c r="G142" s="3">
        <f t="shared" ca="1" si="59"/>
        <v>30</v>
      </c>
      <c r="H142" s="2">
        <f t="shared" ca="1" si="60"/>
        <v>0</v>
      </c>
      <c r="I142" s="3">
        <f t="shared" si="61"/>
        <v>0</v>
      </c>
      <c r="J142" s="3">
        <f t="shared" ca="1" si="62"/>
        <v>30</v>
      </c>
      <c r="K142" s="2">
        <f t="shared" ca="1" si="63"/>
        <v>2187</v>
      </c>
      <c r="L142" s="1">
        <f t="shared" ca="1" si="64"/>
        <v>0</v>
      </c>
      <c r="M142">
        <f t="shared" ca="1" si="65"/>
        <v>0</v>
      </c>
      <c r="N142">
        <f t="shared" ca="1" si="66"/>
        <v>10</v>
      </c>
      <c r="P142" s="1">
        <f t="shared" ca="1" si="67"/>
        <v>16.953488372093013</v>
      </c>
      <c r="Q142" s="1">
        <f t="shared" ca="1" si="68"/>
        <v>169.69703851744168</v>
      </c>
      <c r="R142" s="17">
        <f t="shared" ca="1" si="69"/>
        <v>13.026781587078279</v>
      </c>
    </row>
    <row r="143" spans="2:18" x14ac:dyDescent="0.25">
      <c r="B143">
        <v>130</v>
      </c>
      <c r="C143" s="1">
        <f t="shared" ca="1" si="70"/>
        <v>0.45984831651410263</v>
      </c>
      <c r="D143">
        <f t="shared" ca="1" si="56"/>
        <v>3</v>
      </c>
      <c r="E143">
        <f t="shared" ca="1" si="57"/>
        <v>3</v>
      </c>
      <c r="F143">
        <f t="shared" ca="1" si="58"/>
        <v>7</v>
      </c>
      <c r="G143" s="3">
        <f t="shared" ca="1" si="59"/>
        <v>21</v>
      </c>
      <c r="H143" s="2">
        <f t="shared" ca="1" si="60"/>
        <v>0</v>
      </c>
      <c r="I143" s="3">
        <f t="shared" si="61"/>
        <v>0</v>
      </c>
      <c r="J143" s="3">
        <f t="shared" ca="1" si="62"/>
        <v>21</v>
      </c>
      <c r="K143" s="2">
        <f t="shared" ca="1" si="63"/>
        <v>2208</v>
      </c>
      <c r="L143" s="1">
        <f t="shared" ca="1" si="64"/>
        <v>0</v>
      </c>
      <c r="M143">
        <f t="shared" ca="1" si="65"/>
        <v>0</v>
      </c>
      <c r="N143">
        <f t="shared" ca="1" si="66"/>
        <v>0</v>
      </c>
      <c r="P143" s="1">
        <f t="shared" ca="1" si="67"/>
        <v>16.984615384615374</v>
      </c>
      <c r="Q143" s="1">
        <f t="shared" ca="1" si="68"/>
        <v>168.50751341681558</v>
      </c>
      <c r="R143" s="17">
        <f t="shared" ca="1" si="69"/>
        <v>12.981044388523427</v>
      </c>
    </row>
    <row r="144" spans="2:18" x14ac:dyDescent="0.25">
      <c r="B144">
        <v>131</v>
      </c>
      <c r="C144" s="1">
        <f t="shared" ca="1" si="70"/>
        <v>0.13566340960204282</v>
      </c>
      <c r="D144">
        <f t="shared" ca="1" si="56"/>
        <v>1</v>
      </c>
      <c r="E144">
        <f t="shared" ca="1" si="57"/>
        <v>1</v>
      </c>
      <c r="F144">
        <f t="shared" ca="1" si="58"/>
        <v>6</v>
      </c>
      <c r="G144" s="3">
        <f t="shared" ca="1" si="59"/>
        <v>18</v>
      </c>
      <c r="H144" s="2">
        <f t="shared" ca="1" si="60"/>
        <v>0</v>
      </c>
      <c r="I144" s="3">
        <f t="shared" si="61"/>
        <v>0</v>
      </c>
      <c r="J144" s="3">
        <f t="shared" ca="1" si="62"/>
        <v>18</v>
      </c>
      <c r="K144" s="2">
        <f t="shared" ca="1" si="63"/>
        <v>2226</v>
      </c>
      <c r="L144" s="1">
        <f t="shared" ca="1" si="64"/>
        <v>0</v>
      </c>
      <c r="M144">
        <f t="shared" ca="1" si="65"/>
        <v>0</v>
      </c>
      <c r="N144">
        <f t="shared" ca="1" si="66"/>
        <v>0</v>
      </c>
      <c r="P144" s="1">
        <f t="shared" ca="1" si="67"/>
        <v>16.99236641221373</v>
      </c>
      <c r="Q144" s="1">
        <f t="shared" ca="1" si="68"/>
        <v>167.21917204932456</v>
      </c>
      <c r="R144" s="17">
        <f t="shared" ca="1" si="69"/>
        <v>12.931325224018014</v>
      </c>
    </row>
    <row r="145" spans="2:18" x14ac:dyDescent="0.25">
      <c r="B145">
        <v>132</v>
      </c>
      <c r="C145" s="1">
        <f t="shared" ca="1" si="70"/>
        <v>0.5263766356046593</v>
      </c>
      <c r="D145">
        <f t="shared" ca="1" si="56"/>
        <v>3</v>
      </c>
      <c r="E145">
        <f t="shared" ca="1" si="57"/>
        <v>3</v>
      </c>
      <c r="F145">
        <f t="shared" ca="1" si="58"/>
        <v>3</v>
      </c>
      <c r="G145" s="3">
        <f t="shared" ca="1" si="59"/>
        <v>9</v>
      </c>
      <c r="H145" s="2">
        <f t="shared" ca="1" si="60"/>
        <v>0</v>
      </c>
      <c r="I145" s="3">
        <f t="shared" si="61"/>
        <v>0</v>
      </c>
      <c r="J145" s="3">
        <f t="shared" ca="1" si="62"/>
        <v>9</v>
      </c>
      <c r="K145" s="2">
        <f t="shared" ca="1" si="63"/>
        <v>2235</v>
      </c>
      <c r="L145" s="1">
        <f t="shared" ca="1" si="64"/>
        <v>0</v>
      </c>
      <c r="M145">
        <f t="shared" ca="1" si="65"/>
        <v>0</v>
      </c>
      <c r="N145">
        <f t="shared" ca="1" si="66"/>
        <v>0</v>
      </c>
      <c r="P145" s="1">
        <f t="shared" ca="1" si="67"/>
        <v>16.931818181818173</v>
      </c>
      <c r="Q145" s="1">
        <f t="shared" ca="1" si="68"/>
        <v>166.42661346287284</v>
      </c>
      <c r="R145" s="17">
        <f t="shared" ca="1" si="69"/>
        <v>12.900643916598614</v>
      </c>
    </row>
    <row r="146" spans="2:18" x14ac:dyDescent="0.25">
      <c r="B146">
        <v>133</v>
      </c>
      <c r="C146" s="1">
        <f t="shared" ca="1" si="70"/>
        <v>0.9872545767226546</v>
      </c>
      <c r="D146">
        <f t="shared" ca="1" si="56"/>
        <v>5</v>
      </c>
      <c r="E146">
        <f t="shared" ca="1" si="57"/>
        <v>3</v>
      </c>
      <c r="F146">
        <f t="shared" ca="1" si="58"/>
        <v>0</v>
      </c>
      <c r="G146" s="3">
        <f t="shared" ca="1" si="59"/>
        <v>0</v>
      </c>
      <c r="H146" s="2">
        <f t="shared" ca="1" si="60"/>
        <v>8</v>
      </c>
      <c r="I146" s="3">
        <f t="shared" si="61"/>
        <v>0</v>
      </c>
      <c r="J146" s="3">
        <f t="shared" ca="1" si="62"/>
        <v>8</v>
      </c>
      <c r="K146" s="2">
        <f t="shared" ca="1" si="63"/>
        <v>2243</v>
      </c>
      <c r="L146" s="1">
        <f t="shared" ca="1" si="64"/>
        <v>0</v>
      </c>
      <c r="M146">
        <f t="shared" ca="1" si="65"/>
        <v>0</v>
      </c>
      <c r="N146">
        <f t="shared" ca="1" si="66"/>
        <v>0</v>
      </c>
      <c r="P146" s="1">
        <f t="shared" ca="1" si="67"/>
        <v>16.864661654135329</v>
      </c>
      <c r="Q146" s="1">
        <f t="shared" ca="1" si="68"/>
        <v>165.7656356801092</v>
      </c>
      <c r="R146" s="17">
        <f t="shared" ca="1" si="69"/>
        <v>12.875000414761516</v>
      </c>
    </row>
    <row r="147" spans="2:18" x14ac:dyDescent="0.25">
      <c r="B147">
        <v>134</v>
      </c>
      <c r="C147" s="1">
        <f t="shared" ca="1" si="70"/>
        <v>0.59875091786430923</v>
      </c>
      <c r="D147">
        <f t="shared" ca="1" si="56"/>
        <v>3</v>
      </c>
      <c r="E147">
        <f t="shared" ca="1" si="57"/>
        <v>0</v>
      </c>
      <c r="F147">
        <f t="shared" ca="1" si="58"/>
        <v>0</v>
      </c>
      <c r="G147" s="3">
        <f t="shared" ca="1" si="59"/>
        <v>0</v>
      </c>
      <c r="H147" s="2">
        <f t="shared" ca="1" si="60"/>
        <v>12</v>
      </c>
      <c r="I147" s="3">
        <f t="shared" si="61"/>
        <v>20</v>
      </c>
      <c r="J147" s="3">
        <f t="shared" ca="1" si="62"/>
        <v>32</v>
      </c>
      <c r="K147" s="2">
        <f t="shared" ca="1" si="63"/>
        <v>2275</v>
      </c>
      <c r="L147" s="1">
        <f t="shared" ca="1" si="64"/>
        <v>0.34662129855306578</v>
      </c>
      <c r="M147">
        <f t="shared" ca="1" si="65"/>
        <v>2</v>
      </c>
      <c r="N147">
        <f t="shared" ca="1" si="66"/>
        <v>0</v>
      </c>
      <c r="P147" s="1">
        <f t="shared" ca="1" si="67"/>
        <v>16.977611940298498</v>
      </c>
      <c r="Q147" s="1">
        <f t="shared" ca="1" si="68"/>
        <v>166.22881831444263</v>
      </c>
      <c r="R147" s="17">
        <f t="shared" ca="1" si="69"/>
        <v>12.892975541528132</v>
      </c>
    </row>
    <row r="148" spans="2:18" x14ac:dyDescent="0.25">
      <c r="B148">
        <v>135</v>
      </c>
      <c r="C148" s="1">
        <f t="shared" ca="1" si="70"/>
        <v>0.84724420211279272</v>
      </c>
      <c r="D148">
        <f t="shared" ca="1" si="56"/>
        <v>5</v>
      </c>
      <c r="E148">
        <f t="shared" ca="1" si="57"/>
        <v>0</v>
      </c>
      <c r="F148">
        <f t="shared" ca="1" si="58"/>
        <v>0</v>
      </c>
      <c r="G148" s="3">
        <f t="shared" ca="1" si="59"/>
        <v>0</v>
      </c>
      <c r="H148" s="2">
        <f t="shared" ca="1" si="60"/>
        <v>20</v>
      </c>
      <c r="I148" s="3">
        <f t="shared" si="61"/>
        <v>0</v>
      </c>
      <c r="J148" s="3">
        <f t="shared" ca="1" si="62"/>
        <v>20</v>
      </c>
      <c r="K148" s="2">
        <f t="shared" ca="1" si="63"/>
        <v>2295</v>
      </c>
      <c r="L148" s="1">
        <f t="shared" ca="1" si="64"/>
        <v>0</v>
      </c>
      <c r="M148">
        <f t="shared" ca="1" si="65"/>
        <v>1</v>
      </c>
      <c r="N148">
        <f t="shared" ca="1" si="66"/>
        <v>0</v>
      </c>
      <c r="P148" s="1">
        <f t="shared" ca="1" si="67"/>
        <v>16.999999999999989</v>
      </c>
      <c r="Q148" s="1">
        <f t="shared" ca="1" si="68"/>
        <v>165.05597014925354</v>
      </c>
      <c r="R148" s="17">
        <f t="shared" ca="1" si="69"/>
        <v>12.847411029046029</v>
      </c>
    </row>
    <row r="149" spans="2:18" x14ac:dyDescent="0.25">
      <c r="B149">
        <v>136</v>
      </c>
      <c r="C149" s="1">
        <f t="shared" ca="1" si="70"/>
        <v>0.35239001911394385</v>
      </c>
      <c r="D149">
        <f t="shared" ca="1" si="56"/>
        <v>3</v>
      </c>
      <c r="E149">
        <f t="shared" ca="1" si="57"/>
        <v>3</v>
      </c>
      <c r="F149">
        <f t="shared" ca="1" si="58"/>
        <v>7</v>
      </c>
      <c r="G149" s="3">
        <f t="shared" ca="1" si="59"/>
        <v>21</v>
      </c>
      <c r="H149" s="2">
        <f t="shared" ca="1" si="60"/>
        <v>0</v>
      </c>
      <c r="I149" s="3">
        <f t="shared" si="61"/>
        <v>0</v>
      </c>
      <c r="J149" s="3">
        <f t="shared" ca="1" si="62"/>
        <v>21</v>
      </c>
      <c r="K149" s="2">
        <f t="shared" ca="1" si="63"/>
        <v>2316</v>
      </c>
      <c r="L149" s="1">
        <f t="shared" ca="1" si="64"/>
        <v>0</v>
      </c>
      <c r="M149">
        <f t="shared" ca="1" si="65"/>
        <v>0</v>
      </c>
      <c r="N149">
        <f t="shared" ca="1" si="66"/>
        <v>10</v>
      </c>
      <c r="P149" s="1">
        <f t="shared" ca="1" si="67"/>
        <v>17.029411764705873</v>
      </c>
      <c r="Q149" s="1">
        <f t="shared" ca="1" si="68"/>
        <v>163.95098039215668</v>
      </c>
      <c r="R149" s="17">
        <f t="shared" ca="1" si="69"/>
        <v>12.804334437687759</v>
      </c>
    </row>
    <row r="150" spans="2:18" x14ac:dyDescent="0.25">
      <c r="B150">
        <v>137</v>
      </c>
      <c r="C150" s="1">
        <f t="shared" ca="1" si="70"/>
        <v>0.11424326763556714</v>
      </c>
      <c r="D150">
        <f t="shared" ca="1" si="56"/>
        <v>1</v>
      </c>
      <c r="E150">
        <f t="shared" ca="1" si="57"/>
        <v>1</v>
      </c>
      <c r="F150">
        <f t="shared" ca="1" si="58"/>
        <v>6</v>
      </c>
      <c r="G150" s="3">
        <f t="shared" ca="1" si="59"/>
        <v>18</v>
      </c>
      <c r="H150" s="2">
        <f t="shared" ca="1" si="60"/>
        <v>0</v>
      </c>
      <c r="I150" s="3">
        <f t="shared" si="61"/>
        <v>0</v>
      </c>
      <c r="J150" s="3">
        <f t="shared" ca="1" si="62"/>
        <v>18</v>
      </c>
      <c r="K150" s="2">
        <f t="shared" ca="1" si="63"/>
        <v>2334</v>
      </c>
      <c r="L150" s="1">
        <f t="shared" ca="1" si="64"/>
        <v>0</v>
      </c>
      <c r="M150">
        <f t="shared" ca="1" si="65"/>
        <v>0</v>
      </c>
      <c r="N150">
        <f t="shared" ca="1" si="66"/>
        <v>0</v>
      </c>
      <c r="P150" s="1">
        <f t="shared" ca="1" si="67"/>
        <v>17.036496350364953</v>
      </c>
      <c r="Q150" s="1">
        <f t="shared" ca="1" si="68"/>
        <v>162.7523346930011</v>
      </c>
      <c r="R150" s="17">
        <f t="shared" ca="1" si="69"/>
        <v>12.757442325678024</v>
      </c>
    </row>
    <row r="151" spans="2:18" x14ac:dyDescent="0.25">
      <c r="B151">
        <v>138</v>
      </c>
      <c r="C151" s="1">
        <f t="shared" ca="1" si="70"/>
        <v>0.64154369049477711</v>
      </c>
      <c r="D151">
        <f t="shared" ca="1" si="56"/>
        <v>4</v>
      </c>
      <c r="E151">
        <f t="shared" ca="1" si="57"/>
        <v>4</v>
      </c>
      <c r="F151">
        <f t="shared" ca="1" si="58"/>
        <v>2</v>
      </c>
      <c r="G151" s="3">
        <f t="shared" ca="1" si="59"/>
        <v>6</v>
      </c>
      <c r="H151" s="2">
        <f t="shared" ca="1" si="60"/>
        <v>0</v>
      </c>
      <c r="I151" s="3">
        <f t="shared" si="61"/>
        <v>0</v>
      </c>
      <c r="J151" s="3">
        <f t="shared" ca="1" si="62"/>
        <v>6</v>
      </c>
      <c r="K151" s="2">
        <f t="shared" ca="1" si="63"/>
        <v>2340</v>
      </c>
      <c r="L151" s="1">
        <f t="shared" ca="1" si="64"/>
        <v>0</v>
      </c>
      <c r="M151">
        <f t="shared" ca="1" si="65"/>
        <v>0</v>
      </c>
      <c r="N151">
        <f t="shared" ca="1" si="66"/>
        <v>0</v>
      </c>
      <c r="P151" s="1">
        <f t="shared" ca="1" si="67"/>
        <v>16.956521739130427</v>
      </c>
      <c r="Q151" s="1">
        <f t="shared" ca="1" si="68"/>
        <v>162.44700095207853</v>
      </c>
      <c r="R151" s="17">
        <f t="shared" ca="1" si="69"/>
        <v>12.745469820766848</v>
      </c>
    </row>
    <row r="152" spans="2:18" x14ac:dyDescent="0.25">
      <c r="B152">
        <v>139</v>
      </c>
      <c r="C152" s="1">
        <f t="shared" ca="1" si="70"/>
        <v>0.86938597970619003</v>
      </c>
      <c r="D152">
        <f t="shared" ca="1" si="56"/>
        <v>5</v>
      </c>
      <c r="E152">
        <f t="shared" ca="1" si="57"/>
        <v>2</v>
      </c>
      <c r="F152">
        <f t="shared" ca="1" si="58"/>
        <v>0</v>
      </c>
      <c r="G152" s="3">
        <f t="shared" ca="1" si="59"/>
        <v>0</v>
      </c>
      <c r="H152" s="2">
        <f t="shared" ca="1" si="60"/>
        <v>12</v>
      </c>
      <c r="I152" s="3">
        <f t="shared" si="61"/>
        <v>0</v>
      </c>
      <c r="J152" s="3">
        <f t="shared" ca="1" si="62"/>
        <v>12</v>
      </c>
      <c r="K152" s="2">
        <f t="shared" ca="1" si="63"/>
        <v>2352</v>
      </c>
      <c r="L152" s="1">
        <f t="shared" ca="1" si="64"/>
        <v>0</v>
      </c>
      <c r="M152">
        <f t="shared" ca="1" si="65"/>
        <v>0</v>
      </c>
      <c r="N152">
        <f t="shared" ca="1" si="66"/>
        <v>0</v>
      </c>
      <c r="P152" s="1">
        <f t="shared" ca="1" si="67"/>
        <v>16.920863309352512</v>
      </c>
      <c r="Q152" s="1">
        <f t="shared" ca="1" si="68"/>
        <v>161.44659055364386</v>
      </c>
      <c r="R152" s="17">
        <f t="shared" ca="1" si="69"/>
        <v>12.706163486813942</v>
      </c>
    </row>
    <row r="153" spans="2:18" x14ac:dyDescent="0.25">
      <c r="B153">
        <v>140</v>
      </c>
      <c r="C153" s="1">
        <f t="shared" ca="1" si="70"/>
        <v>0.47613215275674658</v>
      </c>
      <c r="D153">
        <f t="shared" ca="1" si="56"/>
        <v>3</v>
      </c>
      <c r="E153">
        <f t="shared" ca="1" si="57"/>
        <v>0</v>
      </c>
      <c r="F153">
        <f t="shared" ca="1" si="58"/>
        <v>0</v>
      </c>
      <c r="G153" s="3">
        <f t="shared" ca="1" si="59"/>
        <v>0</v>
      </c>
      <c r="H153" s="2">
        <f t="shared" ca="1" si="60"/>
        <v>12</v>
      </c>
      <c r="I153" s="3">
        <f t="shared" si="61"/>
        <v>0</v>
      </c>
      <c r="J153" s="3">
        <f t="shared" ca="1" si="62"/>
        <v>12</v>
      </c>
      <c r="K153" s="2">
        <f t="shared" ca="1" si="63"/>
        <v>2364</v>
      </c>
      <c r="L153" s="1">
        <f t="shared" ca="1" si="64"/>
        <v>0</v>
      </c>
      <c r="M153">
        <f t="shared" ca="1" si="65"/>
        <v>0</v>
      </c>
      <c r="N153">
        <f t="shared" ca="1" si="66"/>
        <v>0</v>
      </c>
      <c r="P153" s="1">
        <f t="shared" ca="1" si="67"/>
        <v>16.885714285714279</v>
      </c>
      <c r="Q153" s="1">
        <f t="shared" ca="1" si="68"/>
        <v>160.45806783144897</v>
      </c>
      <c r="R153" s="17">
        <f t="shared" ca="1" si="69"/>
        <v>12.667204420528192</v>
      </c>
    </row>
    <row r="154" spans="2:18" x14ac:dyDescent="0.25">
      <c r="B154">
        <v>141</v>
      </c>
      <c r="C154" s="1">
        <f t="shared" ca="1" si="70"/>
        <v>0.80978040335072887</v>
      </c>
      <c r="D154">
        <f t="shared" ca="1" si="56"/>
        <v>4</v>
      </c>
      <c r="E154">
        <f t="shared" ca="1" si="57"/>
        <v>0</v>
      </c>
      <c r="F154">
        <f t="shared" ca="1" si="58"/>
        <v>0</v>
      </c>
      <c r="G154" s="3">
        <f t="shared" ca="1" si="59"/>
        <v>0</v>
      </c>
      <c r="H154" s="2">
        <f t="shared" ca="1" si="60"/>
        <v>16</v>
      </c>
      <c r="I154" s="3">
        <f t="shared" si="61"/>
        <v>20</v>
      </c>
      <c r="J154" s="3">
        <f t="shared" ca="1" si="62"/>
        <v>36</v>
      </c>
      <c r="K154" s="2">
        <f t="shared" ca="1" si="63"/>
        <v>2400</v>
      </c>
      <c r="L154" s="1">
        <f t="shared" ca="1" si="64"/>
        <v>0.1962007935518999</v>
      </c>
      <c r="M154">
        <f t="shared" ca="1" si="65"/>
        <v>2</v>
      </c>
      <c r="N154">
        <f t="shared" ca="1" si="66"/>
        <v>0</v>
      </c>
      <c r="P154" s="1">
        <f t="shared" ca="1" si="67"/>
        <v>17.021276595744673</v>
      </c>
      <c r="Q154" s="1">
        <f t="shared" ca="1" si="68"/>
        <v>161.90311550151961</v>
      </c>
      <c r="R154" s="17">
        <f t="shared" ca="1" si="69"/>
        <v>12.724115509595141</v>
      </c>
    </row>
    <row r="155" spans="2:18" x14ac:dyDescent="0.25">
      <c r="B155">
        <v>142</v>
      </c>
      <c r="C155" s="1">
        <f t="shared" ca="1" si="70"/>
        <v>0.39514661988932365</v>
      </c>
      <c r="D155">
        <f t="shared" ca="1" si="56"/>
        <v>3</v>
      </c>
      <c r="E155">
        <f t="shared" ca="1" si="57"/>
        <v>0</v>
      </c>
      <c r="F155">
        <f t="shared" ca="1" si="58"/>
        <v>0</v>
      </c>
      <c r="G155" s="3">
        <f t="shared" ca="1" si="59"/>
        <v>0</v>
      </c>
      <c r="H155" s="2">
        <f t="shared" ca="1" si="60"/>
        <v>12</v>
      </c>
      <c r="I155" s="3">
        <f t="shared" si="61"/>
        <v>0</v>
      </c>
      <c r="J155" s="3">
        <f t="shared" ca="1" si="62"/>
        <v>12</v>
      </c>
      <c r="K155" s="2">
        <f t="shared" ca="1" si="63"/>
        <v>2412</v>
      </c>
      <c r="L155" s="1">
        <f t="shared" ca="1" si="64"/>
        <v>0</v>
      </c>
      <c r="M155">
        <f t="shared" ca="1" si="65"/>
        <v>1</v>
      </c>
      <c r="N155">
        <f t="shared" ca="1" si="66"/>
        <v>0</v>
      </c>
      <c r="P155" s="1">
        <f t="shared" ca="1" si="67"/>
        <v>16.985915492957741</v>
      </c>
      <c r="Q155" s="1">
        <f t="shared" ca="1" si="68"/>
        <v>160.93242433323329</v>
      </c>
      <c r="R155" s="17">
        <f t="shared" ca="1" si="69"/>
        <v>12.685914406665106</v>
      </c>
    </row>
    <row r="156" spans="2:18" x14ac:dyDescent="0.25">
      <c r="B156">
        <v>143</v>
      </c>
      <c r="C156" s="1">
        <f t="shared" ca="1" si="70"/>
        <v>0.64068446689244019</v>
      </c>
      <c r="D156">
        <f t="shared" ca="1" si="56"/>
        <v>4</v>
      </c>
      <c r="E156">
        <f t="shared" ca="1" si="57"/>
        <v>4</v>
      </c>
      <c r="F156">
        <f t="shared" ca="1" si="58"/>
        <v>6</v>
      </c>
      <c r="G156" s="3">
        <f t="shared" ca="1" si="59"/>
        <v>18</v>
      </c>
      <c r="H156" s="2">
        <f t="shared" ca="1" si="60"/>
        <v>0</v>
      </c>
      <c r="I156" s="3">
        <f t="shared" si="61"/>
        <v>0</v>
      </c>
      <c r="J156" s="3">
        <f t="shared" ca="1" si="62"/>
        <v>18</v>
      </c>
      <c r="K156" s="2">
        <f t="shared" ca="1" si="63"/>
        <v>2430</v>
      </c>
      <c r="L156" s="1">
        <f t="shared" ca="1" si="64"/>
        <v>0</v>
      </c>
      <c r="M156">
        <f t="shared" ca="1" si="65"/>
        <v>0</v>
      </c>
      <c r="N156">
        <f t="shared" ca="1" si="66"/>
        <v>10</v>
      </c>
      <c r="P156" s="1">
        <f t="shared" ca="1" si="67"/>
        <v>16.993006993006986</v>
      </c>
      <c r="Q156" s="1">
        <f t="shared" ca="1" si="68"/>
        <v>159.80628878164075</v>
      </c>
      <c r="R156" s="17">
        <f t="shared" ca="1" si="69"/>
        <v>12.641451213434348</v>
      </c>
    </row>
    <row r="157" spans="2:18" x14ac:dyDescent="0.25">
      <c r="B157">
        <v>144</v>
      </c>
      <c r="C157" s="1">
        <f t="shared" ca="1" si="70"/>
        <v>0.41911246181488204</v>
      </c>
      <c r="D157">
        <f t="shared" ca="1" si="56"/>
        <v>3</v>
      </c>
      <c r="E157">
        <f t="shared" ca="1" si="57"/>
        <v>3</v>
      </c>
      <c r="F157">
        <f t="shared" ca="1" si="58"/>
        <v>3</v>
      </c>
      <c r="G157" s="3">
        <f t="shared" ca="1" si="59"/>
        <v>9</v>
      </c>
      <c r="H157" s="2">
        <f t="shared" ca="1" si="60"/>
        <v>0</v>
      </c>
      <c r="I157" s="3">
        <f t="shared" si="61"/>
        <v>0</v>
      </c>
      <c r="J157" s="3">
        <f t="shared" ca="1" si="62"/>
        <v>9</v>
      </c>
      <c r="K157" s="2">
        <f t="shared" ca="1" si="63"/>
        <v>2439</v>
      </c>
      <c r="L157" s="1">
        <f t="shared" ca="1" si="64"/>
        <v>0</v>
      </c>
      <c r="M157">
        <f t="shared" ca="1" si="65"/>
        <v>0</v>
      </c>
      <c r="N157">
        <f t="shared" ca="1" si="66"/>
        <v>0</v>
      </c>
      <c r="P157" s="1">
        <f t="shared" ca="1" si="67"/>
        <v>16.937499999999993</v>
      </c>
      <c r="Q157" s="1">
        <f t="shared" ca="1" si="68"/>
        <v>159.13243006992991</v>
      </c>
      <c r="R157" s="17">
        <f t="shared" ca="1" si="69"/>
        <v>12.614770313800006</v>
      </c>
    </row>
    <row r="158" spans="2:18" x14ac:dyDescent="0.25">
      <c r="B158">
        <v>145</v>
      </c>
      <c r="C158" s="1">
        <f t="shared" ca="1" si="70"/>
        <v>0.99509847089146697</v>
      </c>
      <c r="D158">
        <f t="shared" ca="1" si="56"/>
        <v>5</v>
      </c>
      <c r="E158">
        <f t="shared" ca="1" si="57"/>
        <v>3</v>
      </c>
      <c r="F158">
        <f t="shared" ca="1" si="58"/>
        <v>0</v>
      </c>
      <c r="G158" s="3">
        <f t="shared" ca="1" si="59"/>
        <v>0</v>
      </c>
      <c r="H158" s="2">
        <f t="shared" ca="1" si="60"/>
        <v>8</v>
      </c>
      <c r="I158" s="3">
        <f t="shared" si="61"/>
        <v>0</v>
      </c>
      <c r="J158" s="3">
        <f t="shared" ca="1" si="62"/>
        <v>8</v>
      </c>
      <c r="K158" s="2">
        <f t="shared" ca="1" si="63"/>
        <v>2447</v>
      </c>
      <c r="L158" s="1">
        <f t="shared" ca="1" si="64"/>
        <v>0</v>
      </c>
      <c r="M158">
        <f t="shared" ca="1" si="65"/>
        <v>0</v>
      </c>
      <c r="N158">
        <f t="shared" ca="1" si="66"/>
        <v>0</v>
      </c>
      <c r="P158" s="1">
        <f t="shared" ca="1" si="67"/>
        <v>16.87586206896551</v>
      </c>
      <c r="Q158" s="1">
        <f t="shared" ca="1" si="68"/>
        <v>158.57823275862054</v>
      </c>
      <c r="R158" s="17">
        <f t="shared" ca="1" si="69"/>
        <v>12.592784948478258</v>
      </c>
    </row>
    <row r="159" spans="2:18" x14ac:dyDescent="0.25">
      <c r="B159">
        <v>146</v>
      </c>
      <c r="C159" s="1">
        <f t="shared" ca="1" si="70"/>
        <v>0.77556264381470863</v>
      </c>
      <c r="D159">
        <f t="shared" ca="1" si="56"/>
        <v>4</v>
      </c>
      <c r="E159">
        <f t="shared" ca="1" si="57"/>
        <v>0</v>
      </c>
      <c r="F159">
        <f t="shared" ca="1" si="58"/>
        <v>0</v>
      </c>
      <c r="G159" s="3">
        <f t="shared" ca="1" si="59"/>
        <v>0</v>
      </c>
      <c r="H159" s="2">
        <f t="shared" ca="1" si="60"/>
        <v>16</v>
      </c>
      <c r="I159" s="3">
        <f t="shared" si="61"/>
        <v>0</v>
      </c>
      <c r="J159" s="3">
        <f t="shared" ca="1" si="62"/>
        <v>16</v>
      </c>
      <c r="K159" s="2">
        <f t="shared" ca="1" si="63"/>
        <v>2463</v>
      </c>
      <c r="L159" s="1">
        <f t="shared" ca="1" si="64"/>
        <v>0</v>
      </c>
      <c r="M159">
        <f t="shared" ca="1" si="65"/>
        <v>0</v>
      </c>
      <c r="N159">
        <f t="shared" ca="1" si="66"/>
        <v>0</v>
      </c>
      <c r="P159" s="1">
        <f t="shared" ca="1" si="67"/>
        <v>16.869863013698623</v>
      </c>
      <c r="Q159" s="1">
        <f t="shared" ca="1" si="68"/>
        <v>157.48984411903621</v>
      </c>
      <c r="R159" s="17">
        <f t="shared" ca="1" si="69"/>
        <v>12.549495771505571</v>
      </c>
    </row>
    <row r="160" spans="2:18" x14ac:dyDescent="0.25">
      <c r="B160">
        <v>147</v>
      </c>
      <c r="C160" s="1">
        <f t="shared" ca="1" si="70"/>
        <v>0.69895820452312674</v>
      </c>
      <c r="D160">
        <f t="shared" ca="1" si="56"/>
        <v>4</v>
      </c>
      <c r="E160">
        <f t="shared" ca="1" si="57"/>
        <v>0</v>
      </c>
      <c r="F160">
        <f t="shared" ca="1" si="58"/>
        <v>0</v>
      </c>
      <c r="G160" s="3">
        <f t="shared" ca="1" si="59"/>
        <v>0</v>
      </c>
      <c r="H160" s="2">
        <f t="shared" ca="1" si="60"/>
        <v>16</v>
      </c>
      <c r="I160" s="3">
        <f t="shared" si="61"/>
        <v>0</v>
      </c>
      <c r="J160" s="3">
        <f t="shared" ca="1" si="62"/>
        <v>16</v>
      </c>
      <c r="K160" s="2">
        <f t="shared" ca="1" si="63"/>
        <v>2479</v>
      </c>
      <c r="L160" s="1">
        <f t="shared" ca="1" si="64"/>
        <v>0</v>
      </c>
      <c r="M160">
        <f t="shared" ca="1" si="65"/>
        <v>0</v>
      </c>
      <c r="N160">
        <f t="shared" ca="1" si="66"/>
        <v>0</v>
      </c>
      <c r="P160" s="1">
        <f t="shared" ca="1" si="67"/>
        <v>16.863945578231284</v>
      </c>
      <c r="Q160" s="1">
        <f t="shared" ca="1" si="68"/>
        <v>156.41629391482604</v>
      </c>
      <c r="R160" s="17">
        <f t="shared" ca="1" si="69"/>
        <v>12.506649987699586</v>
      </c>
    </row>
    <row r="161" spans="2:18" x14ac:dyDescent="0.25">
      <c r="B161">
        <v>148</v>
      </c>
      <c r="C161" s="1">
        <f t="shared" ca="1" si="70"/>
        <v>0.27020705435856962</v>
      </c>
      <c r="D161">
        <f t="shared" ca="1" si="56"/>
        <v>2</v>
      </c>
      <c r="E161">
        <f t="shared" ca="1" si="57"/>
        <v>0</v>
      </c>
      <c r="F161">
        <f t="shared" ca="1" si="58"/>
        <v>0</v>
      </c>
      <c r="G161" s="3">
        <f t="shared" ca="1" si="59"/>
        <v>0</v>
      </c>
      <c r="H161" s="2">
        <f t="shared" ca="1" si="60"/>
        <v>8</v>
      </c>
      <c r="I161" s="3">
        <f t="shared" si="61"/>
        <v>20</v>
      </c>
      <c r="J161" s="3">
        <f t="shared" ca="1" si="62"/>
        <v>28</v>
      </c>
      <c r="K161" s="2">
        <f t="shared" ca="1" si="63"/>
        <v>2507</v>
      </c>
      <c r="L161" s="1">
        <f t="shared" ca="1" si="64"/>
        <v>0.95241271947450212</v>
      </c>
      <c r="M161">
        <f t="shared" ca="1" si="65"/>
        <v>4</v>
      </c>
      <c r="N161">
        <f t="shared" ca="1" si="66"/>
        <v>0</v>
      </c>
      <c r="P161" s="1">
        <f t="shared" ca="1" si="67"/>
        <v>16.939189189189182</v>
      </c>
      <c r="Q161" s="1">
        <f t="shared" ca="1" si="68"/>
        <v>156.19015444015426</v>
      </c>
      <c r="R161" s="17">
        <f t="shared" ca="1" si="69"/>
        <v>12.497605948346838</v>
      </c>
    </row>
    <row r="162" spans="2:18" x14ac:dyDescent="0.25">
      <c r="C162" s="1"/>
      <c r="G162" s="3"/>
      <c r="H162" s="2"/>
      <c r="I162" s="3"/>
      <c r="J162" s="3"/>
      <c r="K162" s="2"/>
      <c r="L162" s="1"/>
      <c r="P162" s="1"/>
      <c r="Q162" s="1"/>
      <c r="R162" s="17"/>
    </row>
  </sheetData>
  <mergeCells count="6">
    <mergeCell ref="E1:I1"/>
    <mergeCell ref="K1:O1"/>
    <mergeCell ref="B11:B12"/>
    <mergeCell ref="C11:F11"/>
    <mergeCell ref="G11:J11"/>
    <mergeCell ref="K11:M11"/>
  </mergeCells>
  <pageMargins left="0.25" right="0.25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88"/>
  <sheetViews>
    <sheetView topLeftCell="B13" workbookViewId="0">
      <selection activeCell="P26" sqref="P26"/>
    </sheetView>
  </sheetViews>
  <sheetFormatPr baseColWidth="10" defaultRowHeight="15" x14ac:dyDescent="0.25"/>
  <cols>
    <col min="1" max="1" width="11.42578125" customWidth="1"/>
    <col min="2" max="2" width="8" customWidth="1"/>
    <col min="3" max="3" width="7.42578125" customWidth="1"/>
    <col min="4" max="5" width="9.42578125" bestFit="1" customWidth="1"/>
    <col min="6" max="6" width="5.7109375" bestFit="1" customWidth="1"/>
    <col min="7" max="7" width="5.7109375" customWidth="1"/>
    <col min="9" max="9" width="10" bestFit="1" customWidth="1"/>
    <col min="10" max="10" width="10.28515625" bestFit="1" customWidth="1"/>
    <col min="11" max="11" width="10.7109375" customWidth="1"/>
    <col min="12" max="12" width="14.140625" bestFit="1" customWidth="1"/>
    <col min="15" max="15" width="10.5703125" bestFit="1" customWidth="1"/>
    <col min="16" max="16" width="10.28515625" bestFit="1" customWidth="1"/>
    <col min="20" max="20" width="15.28515625" customWidth="1"/>
  </cols>
  <sheetData>
    <row r="1" spans="1:21" ht="15.75" thickBot="1" x14ac:dyDescent="0.3">
      <c r="A1" t="s">
        <v>8</v>
      </c>
      <c r="C1" t="s">
        <v>40</v>
      </c>
      <c r="E1" s="53"/>
      <c r="F1" s="54" t="s">
        <v>20</v>
      </c>
      <c r="G1" s="25"/>
      <c r="H1" s="25"/>
      <c r="I1" s="26"/>
      <c r="J1" s="26"/>
      <c r="L1" s="24" t="s">
        <v>19</v>
      </c>
      <c r="M1" s="25"/>
      <c r="N1" s="25"/>
      <c r="O1" s="25"/>
      <c r="P1" s="18" t="s">
        <v>28</v>
      </c>
      <c r="Q1" s="19" t="s">
        <v>22</v>
      </c>
      <c r="R1" s="19" t="s">
        <v>25</v>
      </c>
      <c r="S1" s="20" t="s">
        <v>30</v>
      </c>
    </row>
    <row r="2" spans="1:21" x14ac:dyDescent="0.25">
      <c r="A2" t="s">
        <v>18</v>
      </c>
      <c r="B2" s="42">
        <v>20</v>
      </c>
      <c r="C2" s="39">
        <v>0</v>
      </c>
      <c r="D2" t="s">
        <v>17</v>
      </c>
      <c r="E2" s="15" t="s">
        <v>7</v>
      </c>
      <c r="F2" s="14" t="s">
        <v>26</v>
      </c>
      <c r="G2" s="14" t="s">
        <v>15</v>
      </c>
      <c r="H2" s="14" t="s">
        <v>14</v>
      </c>
      <c r="I2" s="13" t="s">
        <v>13</v>
      </c>
      <c r="K2" s="15" t="s">
        <v>1</v>
      </c>
      <c r="L2" s="14" t="s">
        <v>16</v>
      </c>
      <c r="M2" s="14" t="s">
        <v>15</v>
      </c>
      <c r="N2" s="14" t="s">
        <v>14</v>
      </c>
      <c r="O2" s="14" t="s">
        <v>13</v>
      </c>
      <c r="P2" s="31">
        <v>50</v>
      </c>
      <c r="Q2" s="46">
        <f ca="1">INDIRECT(ADDRESS($P2+15,COLUMN(),4))</f>
        <v>57.019999999999982</v>
      </c>
      <c r="R2" s="33">
        <f ca="1">INDIRECT(ADDRESS($P2+15,COLUMN()+1,4))</f>
        <v>26.541834518206095</v>
      </c>
      <c r="S2" s="34">
        <f t="shared" ref="S2:S6" ca="1" si="0">$U$4*(R2*SQRT($P2/($P2-1)))/SQRT(P2)</f>
        <v>6.23677611045958</v>
      </c>
      <c r="U2" t="s">
        <v>29</v>
      </c>
    </row>
    <row r="3" spans="1:21" x14ac:dyDescent="0.25">
      <c r="B3" s="43">
        <v>25</v>
      </c>
      <c r="C3" s="40">
        <v>21</v>
      </c>
      <c r="E3" s="12">
        <v>0</v>
      </c>
      <c r="F3" s="27">
        <v>0.05</v>
      </c>
      <c r="G3" s="11">
        <f>F3</f>
        <v>0.05</v>
      </c>
      <c r="H3" s="11">
        <v>0</v>
      </c>
      <c r="I3" s="10">
        <f>G3-0.001</f>
        <v>4.9000000000000002E-2</v>
      </c>
      <c r="K3" s="12">
        <v>1</v>
      </c>
      <c r="L3" s="27">
        <v>0.15</v>
      </c>
      <c r="M3" s="11">
        <f>L3</f>
        <v>0.15</v>
      </c>
      <c r="N3" s="11">
        <v>0</v>
      </c>
      <c r="O3" s="11">
        <f>M3-0.001</f>
        <v>0.14899999999999999</v>
      </c>
      <c r="P3" s="32">
        <v>200</v>
      </c>
      <c r="Q3" s="45">
        <f t="shared" ref="Q3:Q7" ca="1" si="1">INDIRECT(ADDRESS($P3+15,COLUMN(),4))</f>
        <v>0</v>
      </c>
      <c r="R3" s="35">
        <f t="shared" ref="R3:R7" ca="1" si="2">INDIRECT(ADDRESS($P3+15,COLUMN()+1,4))</f>
        <v>0</v>
      </c>
      <c r="S3" s="36">
        <f t="shared" ca="1" si="0"/>
        <v>0</v>
      </c>
      <c r="U3" s="30">
        <v>0.95</v>
      </c>
    </row>
    <row r="4" spans="1:21" ht="15.75" thickBot="1" x14ac:dyDescent="0.3">
      <c r="B4" s="44">
        <v>30</v>
      </c>
      <c r="C4" s="41">
        <v>41</v>
      </c>
      <c r="E4" s="12">
        <v>1</v>
      </c>
      <c r="F4" s="27">
        <v>0.12</v>
      </c>
      <c r="G4" s="11">
        <f>F4+G3</f>
        <v>0.16999999999999998</v>
      </c>
      <c r="H4" s="11">
        <f>G3</f>
        <v>0.05</v>
      </c>
      <c r="I4" s="10">
        <f>G4-0.001</f>
        <v>0.16899999999999998</v>
      </c>
      <c r="K4" s="12">
        <v>2</v>
      </c>
      <c r="L4" s="27">
        <v>0.2</v>
      </c>
      <c r="M4" s="11">
        <f>L4+M3</f>
        <v>0.35</v>
      </c>
      <c r="N4" s="11">
        <f>M3</f>
        <v>0.15</v>
      </c>
      <c r="O4" s="11">
        <f>M4-0.001</f>
        <v>0.34899999999999998</v>
      </c>
      <c r="P4" s="32">
        <v>1000</v>
      </c>
      <c r="Q4" s="45">
        <f t="shared" ca="1" si="1"/>
        <v>0</v>
      </c>
      <c r="R4" s="35">
        <f t="shared" ca="1" si="2"/>
        <v>0</v>
      </c>
      <c r="S4" s="36">
        <f t="shared" ca="1" si="0"/>
        <v>0</v>
      </c>
      <c r="U4">
        <f>NORMSINV(U3)</f>
        <v>1.6448536269514715</v>
      </c>
    </row>
    <row r="5" spans="1:21" x14ac:dyDescent="0.25">
      <c r="E5" s="12">
        <v>2</v>
      </c>
      <c r="F5" s="27">
        <v>0.18</v>
      </c>
      <c r="G5" s="11">
        <f>F5+G4</f>
        <v>0.35</v>
      </c>
      <c r="H5" s="11">
        <f t="shared" ref="H5:H8" si="3">G4</f>
        <v>0.16999999999999998</v>
      </c>
      <c r="I5" s="10">
        <f t="shared" ref="I5:I8" si="4">G5-0.001</f>
        <v>0.34899999999999998</v>
      </c>
      <c r="K5" s="12">
        <v>3</v>
      </c>
      <c r="L5" s="27">
        <v>0.4</v>
      </c>
      <c r="M5" s="11">
        <f>L5+M4</f>
        <v>0.75</v>
      </c>
      <c r="N5" s="11">
        <f>M4</f>
        <v>0.35</v>
      </c>
      <c r="O5" s="11">
        <f>M5-0.001</f>
        <v>0.749</v>
      </c>
      <c r="P5" s="32">
        <v>5000</v>
      </c>
      <c r="Q5" s="45">
        <f t="shared" ca="1" si="1"/>
        <v>0</v>
      </c>
      <c r="R5" s="35">
        <f t="shared" ca="1" si="2"/>
        <v>0</v>
      </c>
      <c r="S5" s="36">
        <f t="shared" ca="1" si="0"/>
        <v>0</v>
      </c>
    </row>
    <row r="6" spans="1:21" x14ac:dyDescent="0.25">
      <c r="A6" t="s">
        <v>12</v>
      </c>
      <c r="B6" s="29">
        <v>3</v>
      </c>
      <c r="C6" t="s">
        <v>11</v>
      </c>
      <c r="E6" s="12">
        <v>3</v>
      </c>
      <c r="F6" s="27">
        <v>0.25</v>
      </c>
      <c r="G6" s="11">
        <f>F6+G5</f>
        <v>0.6</v>
      </c>
      <c r="H6" s="11">
        <f t="shared" si="3"/>
        <v>0.35</v>
      </c>
      <c r="I6" s="10">
        <f t="shared" si="4"/>
        <v>0.59899999999999998</v>
      </c>
      <c r="K6" s="8">
        <v>4</v>
      </c>
      <c r="L6" s="27">
        <v>0.25</v>
      </c>
      <c r="M6" s="7">
        <f>L6+M5</f>
        <v>1</v>
      </c>
      <c r="N6" s="7">
        <f>M5</f>
        <v>0.75</v>
      </c>
      <c r="O6" s="7">
        <f>M6-0.001</f>
        <v>0.999</v>
      </c>
      <c r="P6" s="32">
        <v>10000</v>
      </c>
      <c r="Q6" s="45">
        <f t="shared" ca="1" si="1"/>
        <v>0</v>
      </c>
      <c r="R6" s="35">
        <f t="shared" ca="1" si="2"/>
        <v>0</v>
      </c>
      <c r="S6" s="36">
        <f t="shared" ca="1" si="0"/>
        <v>0</v>
      </c>
    </row>
    <row r="7" spans="1:21" x14ac:dyDescent="0.25">
      <c r="A7" t="s">
        <v>4</v>
      </c>
      <c r="B7" s="29">
        <v>4</v>
      </c>
      <c r="C7" t="s">
        <v>11</v>
      </c>
      <c r="E7" s="12">
        <v>4</v>
      </c>
      <c r="F7" s="27">
        <v>0.22</v>
      </c>
      <c r="G7" s="11">
        <f>F7+G6</f>
        <v>0.82</v>
      </c>
      <c r="H7" s="11">
        <f t="shared" si="3"/>
        <v>0.6</v>
      </c>
      <c r="I7" s="10">
        <f t="shared" si="4"/>
        <v>0.81899999999999995</v>
      </c>
      <c r="L7">
        <f>SUM(L3:L6)</f>
        <v>1</v>
      </c>
      <c r="P7" s="32">
        <v>12000</v>
      </c>
      <c r="Q7" s="47">
        <f t="shared" ca="1" si="1"/>
        <v>0</v>
      </c>
      <c r="R7" s="37">
        <f t="shared" ca="1" si="2"/>
        <v>0</v>
      </c>
      <c r="S7" s="38">
        <f ca="1">$U$4*(R7*SQRT($P7/($P7-1)))/SQRT(P7)</f>
        <v>0</v>
      </c>
    </row>
    <row r="8" spans="1:21" x14ac:dyDescent="0.25">
      <c r="E8" s="8">
        <v>5</v>
      </c>
      <c r="F8" s="27">
        <v>0.18</v>
      </c>
      <c r="G8" s="7">
        <f>F8+G7</f>
        <v>1</v>
      </c>
      <c r="H8" s="7">
        <f t="shared" si="3"/>
        <v>0.82</v>
      </c>
      <c r="I8" s="6">
        <f t="shared" si="4"/>
        <v>0.999</v>
      </c>
      <c r="K8" s="56"/>
      <c r="L8" s="56"/>
      <c r="M8" s="56"/>
      <c r="P8" s="22"/>
      <c r="Q8" s="22"/>
      <c r="R8" s="22"/>
      <c r="S8" s="11"/>
    </row>
    <row r="9" spans="1:21" x14ac:dyDescent="0.25">
      <c r="A9" t="s">
        <v>10</v>
      </c>
      <c r="E9" s="11"/>
      <c r="F9">
        <f>SUM(F3:F8)</f>
        <v>1</v>
      </c>
      <c r="G9" s="11"/>
      <c r="H9" s="11"/>
      <c r="I9" s="11"/>
      <c r="K9" s="56"/>
      <c r="L9" s="56" t="s">
        <v>39</v>
      </c>
      <c r="M9" s="56"/>
      <c r="P9" s="22"/>
      <c r="Q9" s="22"/>
      <c r="R9" s="22"/>
      <c r="S9" s="11"/>
    </row>
    <row r="10" spans="1:21" x14ac:dyDescent="0.25">
      <c r="A10" t="s">
        <v>31</v>
      </c>
      <c r="B10" s="55">
        <v>10</v>
      </c>
      <c r="C10" t="s">
        <v>32</v>
      </c>
      <c r="E10" s="11"/>
      <c r="F10" s="11"/>
      <c r="G10" s="11"/>
      <c r="H10" s="11"/>
      <c r="I10" s="11"/>
      <c r="J10" s="11"/>
      <c r="K10" s="56"/>
      <c r="L10" s="56"/>
      <c r="M10" s="56"/>
      <c r="Q10" s="22"/>
      <c r="R10" s="22"/>
      <c r="S10" s="22"/>
      <c r="T10" s="11"/>
    </row>
    <row r="11" spans="1:21" x14ac:dyDescent="0.25">
      <c r="B11" s="9"/>
      <c r="E11" s="11"/>
      <c r="F11" s="11"/>
      <c r="G11" s="11"/>
      <c r="H11" s="11"/>
      <c r="I11" s="11"/>
      <c r="J11" s="11"/>
      <c r="Q11" s="22"/>
      <c r="R11" s="22"/>
      <c r="S11" s="22"/>
      <c r="T11" s="11"/>
    </row>
    <row r="12" spans="1:21" ht="15.75" thickBot="1" x14ac:dyDescent="0.3">
      <c r="A12" t="s">
        <v>9</v>
      </c>
    </row>
    <row r="13" spans="1:21" x14ac:dyDescent="0.25">
      <c r="B13" s="57" t="s">
        <v>33</v>
      </c>
      <c r="C13" s="58" t="s">
        <v>7</v>
      </c>
      <c r="D13" s="58"/>
      <c r="E13" s="58"/>
      <c r="F13" s="58"/>
      <c r="G13" s="49" t="s">
        <v>35</v>
      </c>
      <c r="H13" s="58" t="s">
        <v>8</v>
      </c>
      <c r="I13" s="58"/>
      <c r="J13" s="58"/>
      <c r="K13" s="58"/>
      <c r="L13" s="58" t="s">
        <v>3</v>
      </c>
      <c r="M13" s="58"/>
      <c r="N13" s="58"/>
      <c r="O13" s="23"/>
      <c r="P13" s="50" t="s">
        <v>36</v>
      </c>
    </row>
    <row r="14" spans="1:21" ht="15.75" thickBot="1" x14ac:dyDescent="0.3">
      <c r="B14" s="60"/>
      <c r="C14" s="5" t="s">
        <v>2</v>
      </c>
      <c r="D14" s="5" t="s">
        <v>7</v>
      </c>
      <c r="E14" s="5" t="s">
        <v>6</v>
      </c>
      <c r="F14" s="5" t="s">
        <v>27</v>
      </c>
      <c r="G14" s="48" t="s">
        <v>34</v>
      </c>
      <c r="H14" s="5" t="s">
        <v>5</v>
      </c>
      <c r="I14" s="5" t="s">
        <v>4</v>
      </c>
      <c r="J14" s="5" t="s">
        <v>3</v>
      </c>
      <c r="K14" s="5" t="s">
        <v>23</v>
      </c>
      <c r="L14" s="5" t="s">
        <v>24</v>
      </c>
      <c r="M14" s="5" t="s">
        <v>2</v>
      </c>
      <c r="N14" s="5" t="s">
        <v>1</v>
      </c>
      <c r="O14" s="5" t="s">
        <v>0</v>
      </c>
      <c r="P14" s="51" t="s">
        <v>37</v>
      </c>
    </row>
    <row r="15" spans="1:21" ht="15.75" thickBot="1" x14ac:dyDescent="0.3">
      <c r="A15" s="2"/>
      <c r="B15">
        <v>0</v>
      </c>
      <c r="F15" s="27">
        <v>20</v>
      </c>
      <c r="Q15" s="16" t="s">
        <v>22</v>
      </c>
      <c r="R15" s="16" t="s">
        <v>21</v>
      </c>
      <c r="S15" s="16" t="s">
        <v>25</v>
      </c>
    </row>
    <row r="16" spans="1:21" ht="15.75" thickBot="1" x14ac:dyDescent="0.3">
      <c r="B16">
        <v>1</v>
      </c>
      <c r="C16" s="1">
        <f t="shared" ref="C16:C79" ca="1" si="5">RAND()</f>
        <v>0.26430379781351965</v>
      </c>
      <c r="D16">
        <f t="shared" ref="D16:D66" ca="1" si="6">LOOKUP(C16,lim_demanda,rango_demanda)</f>
        <v>2</v>
      </c>
      <c r="E16">
        <f t="shared" ref="E16:E38" ca="1" si="7">IF(F15+O16&gt;D16,D16,F15)</f>
        <v>2</v>
      </c>
      <c r="F16">
        <f ca="1">F15-E16+O16</f>
        <v>18</v>
      </c>
      <c r="G16" s="52">
        <f>F15</f>
        <v>20</v>
      </c>
      <c r="H16" s="3">
        <f t="shared" ref="H16:H66" ca="1" si="8">F16*costo_mant</f>
        <v>54</v>
      </c>
      <c r="I16" s="2">
        <f t="shared" ref="I16:I66" ca="1" si="9">(D16-E16)*costo_stockout</f>
        <v>0</v>
      </c>
      <c r="J16" s="3">
        <f t="shared" ref="J16:J66" si="10">IF(MOD(B16-1,intervalo_pedido)=0,LOOKUP(G16,lim_costo_ped,rango_costo_ped),0)</f>
        <v>20</v>
      </c>
      <c r="K16" s="3">
        <f ca="1">H16+I16+J16</f>
        <v>74</v>
      </c>
      <c r="L16" s="2">
        <f t="shared" ref="L16:L38" ca="1" si="11">H16+I16+J16+L15</f>
        <v>74</v>
      </c>
      <c r="M16" s="1">
        <f t="shared" ref="M16:M38" ca="1" si="12">IF(J16=0,,RAND())</f>
        <v>0.37114928137091985</v>
      </c>
      <c r="N16">
        <f t="shared" ref="N16:N66" ca="1" si="13">IF(M16=0,IF(N15&gt;1,N15-1,),LOOKUP(M16,lim_demora,rango_demora))</f>
        <v>3</v>
      </c>
      <c r="O16">
        <f t="shared" ref="O16:O17" si="14">IF(N15=1,P16,)</f>
        <v>0</v>
      </c>
      <c r="P16">
        <f ca="1">IF(M16=0,P15,G16)</f>
        <v>20</v>
      </c>
      <c r="Q16" s="1">
        <f ca="1">(1/B16)*((B16-1)*K15+K16)</f>
        <v>74</v>
      </c>
      <c r="R16" s="16">
        <v>0</v>
      </c>
    </row>
    <row r="17" spans="2:19" x14ac:dyDescent="0.25">
      <c r="B17">
        <v>2</v>
      </c>
      <c r="C17" s="1">
        <f t="shared" ca="1" si="5"/>
        <v>0.18843959239233488</v>
      </c>
      <c r="D17">
        <f t="shared" ca="1" si="6"/>
        <v>2</v>
      </c>
      <c r="E17">
        <f t="shared" ca="1" si="7"/>
        <v>2</v>
      </c>
      <c r="F17">
        <f t="shared" ref="F16:F38" ca="1" si="15">F16-E17+O17</f>
        <v>16</v>
      </c>
      <c r="G17">
        <f t="shared" ref="G17:G38" ca="1" si="16">IF(J16&lt;&gt;0,D17,G16+D17)</f>
        <v>2</v>
      </c>
      <c r="H17" s="3">
        <f t="shared" ca="1" si="8"/>
        <v>48</v>
      </c>
      <c r="I17" s="2">
        <f t="shared" ca="1" si="9"/>
        <v>0</v>
      </c>
      <c r="J17" s="3">
        <f t="shared" si="10"/>
        <v>0</v>
      </c>
      <c r="K17" s="3">
        <f t="shared" ref="K17:K38" ca="1" si="17">H17+I17+J17</f>
        <v>48</v>
      </c>
      <c r="L17" s="2">
        <f t="shared" ca="1" si="11"/>
        <v>122</v>
      </c>
      <c r="M17" s="1">
        <f t="shared" ca="1" si="12"/>
        <v>0</v>
      </c>
      <c r="N17">
        <f t="shared" ca="1" si="13"/>
        <v>2</v>
      </c>
      <c r="O17">
        <f t="shared" ca="1" si="14"/>
        <v>0</v>
      </c>
      <c r="P17">
        <f t="shared" ref="P17:P38" ca="1" si="18">IF(M17=0,P16,G17)</f>
        <v>20</v>
      </c>
      <c r="Q17" s="1">
        <f t="shared" ref="Q17:Q66" ca="1" si="19">(1/B17)*((B17-1)*Q16+K17)</f>
        <v>61</v>
      </c>
      <c r="R17" s="1">
        <v>0</v>
      </c>
    </row>
    <row r="18" spans="2:19" x14ac:dyDescent="0.25">
      <c r="B18">
        <v>3</v>
      </c>
      <c r="C18" s="1">
        <f t="shared" ca="1" si="5"/>
        <v>3.1777513671333413E-2</v>
      </c>
      <c r="D18">
        <f t="shared" ca="1" si="6"/>
        <v>0</v>
      </c>
      <c r="E18">
        <f t="shared" ca="1" si="7"/>
        <v>0</v>
      </c>
      <c r="F18">
        <f t="shared" ca="1" si="15"/>
        <v>16</v>
      </c>
      <c r="G18">
        <f t="shared" ca="1" si="16"/>
        <v>2</v>
      </c>
      <c r="H18" s="3">
        <f t="shared" ca="1" si="8"/>
        <v>48</v>
      </c>
      <c r="I18" s="2">
        <f t="shared" ca="1" si="9"/>
        <v>0</v>
      </c>
      <c r="J18" s="3">
        <f t="shared" si="10"/>
        <v>0</v>
      </c>
      <c r="K18" s="3">
        <f t="shared" ca="1" si="17"/>
        <v>48</v>
      </c>
      <c r="L18" s="2">
        <f t="shared" ca="1" si="11"/>
        <v>170</v>
      </c>
      <c r="M18" s="1">
        <f t="shared" ca="1" si="12"/>
        <v>0</v>
      </c>
      <c r="N18">
        <f t="shared" ca="1" si="13"/>
        <v>1</v>
      </c>
      <c r="O18">
        <f ca="1">IF(N17=1,P18,)</f>
        <v>0</v>
      </c>
      <c r="P18">
        <f t="shared" ca="1" si="18"/>
        <v>20</v>
      </c>
      <c r="Q18" s="1">
        <f t="shared" ca="1" si="19"/>
        <v>56.666666666666664</v>
      </c>
      <c r="R18" s="1">
        <f t="shared" ref="R18:R66" ca="1" si="20">(1/(B18-1))*((B18-2)*R17+(B18/(B18-1))*(Q18-K18)^2)</f>
        <v>56.3333333333333</v>
      </c>
      <c r="S18" s="17">
        <f ca="1">SQRT(R18)</f>
        <v>7.5055534994651332</v>
      </c>
    </row>
    <row r="19" spans="2:19" x14ac:dyDescent="0.25">
      <c r="B19">
        <v>4</v>
      </c>
      <c r="C19" s="1">
        <f t="shared" ca="1" si="5"/>
        <v>0.73212919392155473</v>
      </c>
      <c r="D19">
        <f t="shared" ca="1" si="6"/>
        <v>4</v>
      </c>
      <c r="E19">
        <f t="shared" ca="1" si="7"/>
        <v>4</v>
      </c>
      <c r="F19">
        <f t="shared" ca="1" si="15"/>
        <v>32</v>
      </c>
      <c r="G19">
        <f t="shared" ca="1" si="16"/>
        <v>6</v>
      </c>
      <c r="H19" s="3">
        <f t="shared" ca="1" si="8"/>
        <v>96</v>
      </c>
      <c r="I19" s="2">
        <f t="shared" ca="1" si="9"/>
        <v>0</v>
      </c>
      <c r="J19" s="3">
        <f t="shared" si="10"/>
        <v>0</v>
      </c>
      <c r="K19" s="3">
        <f t="shared" ca="1" si="17"/>
        <v>96</v>
      </c>
      <c r="L19" s="2">
        <f t="shared" ca="1" si="11"/>
        <v>266</v>
      </c>
      <c r="M19" s="1">
        <f t="shared" ca="1" si="12"/>
        <v>0</v>
      </c>
      <c r="N19">
        <f t="shared" ca="1" si="13"/>
        <v>0</v>
      </c>
      <c r="O19">
        <f t="shared" ref="O19:O66" ca="1" si="21">IF(N18=1,P19,)</f>
        <v>20</v>
      </c>
      <c r="P19">
        <f t="shared" ca="1" si="18"/>
        <v>20</v>
      </c>
      <c r="Q19" s="1">
        <f t="shared" ca="1" si="19"/>
        <v>66.5</v>
      </c>
      <c r="R19" s="1">
        <f t="shared" ca="1" si="20"/>
        <v>424.33333333333326</v>
      </c>
      <c r="S19" s="17">
        <f t="shared" ref="S19:S66" ca="1" si="22">SQRT(R19)</f>
        <v>20.599352740640498</v>
      </c>
    </row>
    <row r="20" spans="2:19" x14ac:dyDescent="0.25">
      <c r="B20">
        <v>5</v>
      </c>
      <c r="C20" s="1">
        <f t="shared" ca="1" si="5"/>
        <v>0.84288727700131405</v>
      </c>
      <c r="D20">
        <f t="shared" ca="1" si="6"/>
        <v>5</v>
      </c>
      <c r="E20">
        <f t="shared" ca="1" si="7"/>
        <v>5</v>
      </c>
      <c r="F20">
        <f t="shared" ca="1" si="15"/>
        <v>27</v>
      </c>
      <c r="G20">
        <f t="shared" ca="1" si="16"/>
        <v>11</v>
      </c>
      <c r="H20" s="3">
        <f t="shared" ca="1" si="8"/>
        <v>81</v>
      </c>
      <c r="I20" s="2">
        <f t="shared" ca="1" si="9"/>
        <v>0</v>
      </c>
      <c r="J20" s="3">
        <f t="shared" si="10"/>
        <v>0</v>
      </c>
      <c r="K20" s="3">
        <f t="shared" ca="1" si="17"/>
        <v>81</v>
      </c>
      <c r="L20" s="2">
        <f t="shared" ca="1" si="11"/>
        <v>347</v>
      </c>
      <c r="M20" s="1">
        <f t="shared" ca="1" si="12"/>
        <v>0</v>
      </c>
      <c r="N20">
        <f t="shared" ca="1" si="13"/>
        <v>0</v>
      </c>
      <c r="O20">
        <f t="shared" ca="1" si="21"/>
        <v>0</v>
      </c>
      <c r="P20">
        <f t="shared" ca="1" si="18"/>
        <v>20</v>
      </c>
      <c r="Q20" s="1">
        <f t="shared" ca="1" si="19"/>
        <v>69.400000000000006</v>
      </c>
      <c r="R20" s="1">
        <f t="shared" ca="1" si="20"/>
        <v>360.2999999999999</v>
      </c>
      <c r="S20" s="17">
        <f t="shared" ca="1" si="22"/>
        <v>18.981570008826981</v>
      </c>
    </row>
    <row r="21" spans="2:19" x14ac:dyDescent="0.25">
      <c r="B21">
        <v>6</v>
      </c>
      <c r="C21" s="1">
        <f t="shared" ca="1" si="5"/>
        <v>8.4376392227307306E-2</v>
      </c>
      <c r="D21">
        <f t="shared" ca="1" si="6"/>
        <v>1</v>
      </c>
      <c r="E21">
        <f t="shared" ca="1" si="7"/>
        <v>1</v>
      </c>
      <c r="F21">
        <f t="shared" ca="1" si="15"/>
        <v>26</v>
      </c>
      <c r="G21">
        <f t="shared" ca="1" si="16"/>
        <v>12</v>
      </c>
      <c r="H21" s="3">
        <f t="shared" ca="1" si="8"/>
        <v>78</v>
      </c>
      <c r="I21" s="2">
        <f t="shared" ca="1" si="9"/>
        <v>0</v>
      </c>
      <c r="J21" s="3">
        <f t="shared" si="10"/>
        <v>0</v>
      </c>
      <c r="K21" s="3">
        <f t="shared" ca="1" si="17"/>
        <v>78</v>
      </c>
      <c r="L21" s="2">
        <f t="shared" ca="1" si="11"/>
        <v>425</v>
      </c>
      <c r="M21" s="1">
        <f t="shared" ca="1" si="12"/>
        <v>0</v>
      </c>
      <c r="N21">
        <f t="shared" ca="1" si="13"/>
        <v>0</v>
      </c>
      <c r="O21">
        <f t="shared" ca="1" si="21"/>
        <v>0</v>
      </c>
      <c r="P21">
        <f t="shared" ca="1" si="18"/>
        <v>20</v>
      </c>
      <c r="Q21" s="1">
        <f t="shared" ca="1" si="19"/>
        <v>70.833333333333329</v>
      </c>
      <c r="R21" s="1">
        <f t="shared" ca="1" si="20"/>
        <v>300.56666666666661</v>
      </c>
      <c r="S21" s="17">
        <f t="shared" ca="1" si="22"/>
        <v>17.336858615870021</v>
      </c>
    </row>
    <row r="22" spans="2:19" x14ac:dyDescent="0.25">
      <c r="B22">
        <v>7</v>
      </c>
      <c r="C22" s="1">
        <f t="shared" ca="1" si="5"/>
        <v>0.86285086454915005</v>
      </c>
      <c r="D22">
        <f t="shared" ca="1" si="6"/>
        <v>5</v>
      </c>
      <c r="E22">
        <f t="shared" ca="1" si="7"/>
        <v>5</v>
      </c>
      <c r="F22">
        <f t="shared" ca="1" si="15"/>
        <v>21</v>
      </c>
      <c r="G22">
        <f t="shared" ca="1" si="16"/>
        <v>17</v>
      </c>
      <c r="H22" s="3">
        <f t="shared" ca="1" si="8"/>
        <v>63</v>
      </c>
      <c r="I22" s="2">
        <f t="shared" ca="1" si="9"/>
        <v>0</v>
      </c>
      <c r="J22" s="3">
        <f t="shared" si="10"/>
        <v>0</v>
      </c>
      <c r="K22" s="3">
        <f t="shared" ca="1" si="17"/>
        <v>63</v>
      </c>
      <c r="L22" s="2">
        <f t="shared" ca="1" si="11"/>
        <v>488</v>
      </c>
      <c r="M22" s="1">
        <f t="shared" ca="1" si="12"/>
        <v>0</v>
      </c>
      <c r="N22">
        <f t="shared" ca="1" si="13"/>
        <v>0</v>
      </c>
      <c r="O22">
        <f t="shared" ca="1" si="21"/>
        <v>0</v>
      </c>
      <c r="P22">
        <f t="shared" ca="1" si="18"/>
        <v>20</v>
      </c>
      <c r="Q22" s="1">
        <f t="shared" ca="1" si="19"/>
        <v>69.714285714285708</v>
      </c>
      <c r="R22" s="1">
        <f t="shared" ca="1" si="20"/>
        <v>259.23809523809518</v>
      </c>
      <c r="S22" s="17">
        <f t="shared" ca="1" si="22"/>
        <v>16.100872499280751</v>
      </c>
    </row>
    <row r="23" spans="2:19" x14ac:dyDescent="0.25">
      <c r="B23">
        <v>8</v>
      </c>
      <c r="C23" s="1">
        <f t="shared" ca="1" si="5"/>
        <v>8.7403282794421444E-2</v>
      </c>
      <c r="D23">
        <f t="shared" ca="1" si="6"/>
        <v>1</v>
      </c>
      <c r="E23">
        <f t="shared" ca="1" si="7"/>
        <v>1</v>
      </c>
      <c r="F23">
        <f t="shared" ca="1" si="15"/>
        <v>20</v>
      </c>
      <c r="G23">
        <f t="shared" ca="1" si="16"/>
        <v>18</v>
      </c>
      <c r="H23" s="3">
        <f t="shared" ca="1" si="8"/>
        <v>60</v>
      </c>
      <c r="I23" s="2">
        <f t="shared" ca="1" si="9"/>
        <v>0</v>
      </c>
      <c r="J23" s="3">
        <f t="shared" si="10"/>
        <v>0</v>
      </c>
      <c r="K23" s="3">
        <f t="shared" ca="1" si="17"/>
        <v>60</v>
      </c>
      <c r="L23" s="2">
        <f t="shared" ca="1" si="11"/>
        <v>548</v>
      </c>
      <c r="M23" s="1">
        <f t="shared" ca="1" si="12"/>
        <v>0</v>
      </c>
      <c r="N23">
        <f t="shared" ca="1" si="13"/>
        <v>0</v>
      </c>
      <c r="O23">
        <f t="shared" ca="1" si="21"/>
        <v>0</v>
      </c>
      <c r="P23">
        <f t="shared" ca="1" si="18"/>
        <v>20</v>
      </c>
      <c r="Q23" s="1">
        <f t="shared" ca="1" si="19"/>
        <v>68.5</v>
      </c>
      <c r="R23" s="1">
        <f t="shared" ca="1" si="20"/>
        <v>233.99999999999994</v>
      </c>
      <c r="S23" s="17">
        <f t="shared" ca="1" si="22"/>
        <v>15.297058540778353</v>
      </c>
    </row>
    <row r="24" spans="2:19" x14ac:dyDescent="0.25">
      <c r="B24">
        <v>9</v>
      </c>
      <c r="C24" s="1">
        <f t="shared" ca="1" si="5"/>
        <v>0.3833969708732452</v>
      </c>
      <c r="D24">
        <f t="shared" ca="1" si="6"/>
        <v>3</v>
      </c>
      <c r="E24">
        <f t="shared" ca="1" si="7"/>
        <v>3</v>
      </c>
      <c r="F24">
        <f t="shared" ca="1" si="15"/>
        <v>17</v>
      </c>
      <c r="G24">
        <f t="shared" ca="1" si="16"/>
        <v>21</v>
      </c>
      <c r="H24" s="3">
        <f t="shared" ca="1" si="8"/>
        <v>51</v>
      </c>
      <c r="I24" s="2">
        <f t="shared" ca="1" si="9"/>
        <v>0</v>
      </c>
      <c r="J24" s="3">
        <f t="shared" si="10"/>
        <v>0</v>
      </c>
      <c r="K24" s="3">
        <f t="shared" ca="1" si="17"/>
        <v>51</v>
      </c>
      <c r="L24" s="2">
        <f t="shared" ca="1" si="11"/>
        <v>599</v>
      </c>
      <c r="M24" s="1">
        <f t="shared" ca="1" si="12"/>
        <v>0</v>
      </c>
      <c r="N24">
        <f t="shared" ca="1" si="13"/>
        <v>0</v>
      </c>
      <c r="O24">
        <f t="shared" ca="1" si="21"/>
        <v>0</v>
      </c>
      <c r="P24">
        <f t="shared" ca="1" si="18"/>
        <v>20</v>
      </c>
      <c r="Q24" s="1">
        <f t="shared" ca="1" si="19"/>
        <v>66.555555555555557</v>
      </c>
      <c r="R24" s="1">
        <f t="shared" ca="1" si="20"/>
        <v>238.77777777777771</v>
      </c>
      <c r="S24" s="17">
        <f t="shared" ca="1" si="22"/>
        <v>15.45243598199901</v>
      </c>
    </row>
    <row r="25" spans="2:19" x14ac:dyDescent="0.25">
      <c r="B25">
        <v>10</v>
      </c>
      <c r="C25" s="1">
        <f t="shared" ca="1" si="5"/>
        <v>0.71029727148534927</v>
      </c>
      <c r="D25">
        <f t="shared" ca="1" si="6"/>
        <v>4</v>
      </c>
      <c r="E25">
        <f t="shared" ca="1" si="7"/>
        <v>4</v>
      </c>
      <c r="F25">
        <f t="shared" ca="1" si="15"/>
        <v>13</v>
      </c>
      <c r="G25">
        <f t="shared" ca="1" si="16"/>
        <v>25</v>
      </c>
      <c r="H25" s="3">
        <f t="shared" ca="1" si="8"/>
        <v>39</v>
      </c>
      <c r="I25" s="2">
        <f t="shared" ca="1" si="9"/>
        <v>0</v>
      </c>
      <c r="J25" s="3">
        <f t="shared" si="10"/>
        <v>0</v>
      </c>
      <c r="K25" s="3">
        <f t="shared" ca="1" si="17"/>
        <v>39</v>
      </c>
      <c r="L25" s="2">
        <f t="shared" ca="1" si="11"/>
        <v>638</v>
      </c>
      <c r="M25" s="1">
        <f t="shared" ca="1" si="12"/>
        <v>0</v>
      </c>
      <c r="N25">
        <f t="shared" ca="1" si="13"/>
        <v>0</v>
      </c>
      <c r="O25">
        <f t="shared" ca="1" si="21"/>
        <v>0</v>
      </c>
      <c r="P25">
        <f t="shared" ca="1" si="18"/>
        <v>20</v>
      </c>
      <c r="Q25" s="1">
        <f t="shared" ca="1" si="19"/>
        <v>63.800000000000004</v>
      </c>
      <c r="R25" s="1">
        <f t="shared" ca="1" si="20"/>
        <v>288.17777777777769</v>
      </c>
      <c r="S25" s="17">
        <f t="shared" ca="1" si="22"/>
        <v>16.975799768428516</v>
      </c>
    </row>
    <row r="26" spans="2:19" x14ac:dyDescent="0.25">
      <c r="B26">
        <v>11</v>
      </c>
      <c r="C26" s="1">
        <f t="shared" ca="1" si="5"/>
        <v>0.61911321426237886</v>
      </c>
      <c r="D26">
        <f t="shared" ca="1" si="6"/>
        <v>4</v>
      </c>
      <c r="E26">
        <f t="shared" ca="1" si="7"/>
        <v>4</v>
      </c>
      <c r="F26">
        <f t="shared" ca="1" si="15"/>
        <v>9</v>
      </c>
      <c r="G26">
        <f t="shared" ca="1" si="16"/>
        <v>29</v>
      </c>
      <c r="H26" s="3">
        <f t="shared" ca="1" si="8"/>
        <v>27</v>
      </c>
      <c r="I26" s="2">
        <f t="shared" ca="1" si="9"/>
        <v>0</v>
      </c>
      <c r="J26" s="3">
        <f t="shared" ca="1" si="10"/>
        <v>25</v>
      </c>
      <c r="K26" s="3">
        <f t="shared" ca="1" si="17"/>
        <v>52</v>
      </c>
      <c r="L26" s="2">
        <f t="shared" ca="1" si="11"/>
        <v>690</v>
      </c>
      <c r="M26" s="1">
        <f t="shared" ca="1" si="12"/>
        <v>0.97054878210337348</v>
      </c>
      <c r="N26">
        <f t="shared" ca="1" si="13"/>
        <v>4</v>
      </c>
      <c r="O26">
        <f t="shared" ca="1" si="21"/>
        <v>0</v>
      </c>
      <c r="P26">
        <f t="shared" ca="1" si="18"/>
        <v>29</v>
      </c>
      <c r="Q26" s="1">
        <f t="shared" ca="1" si="19"/>
        <v>62.727272727272727</v>
      </c>
      <c r="R26" s="1">
        <f t="shared" ca="1" si="20"/>
        <v>272.01818181818174</v>
      </c>
      <c r="S26" s="17">
        <f t="shared" ca="1" si="22"/>
        <v>16.492973710589055</v>
      </c>
    </row>
    <row r="27" spans="2:19" x14ac:dyDescent="0.25">
      <c r="B27">
        <v>12</v>
      </c>
      <c r="C27" s="1">
        <f t="shared" ca="1" si="5"/>
        <v>0.42488591749255988</v>
      </c>
      <c r="D27">
        <f t="shared" ca="1" si="6"/>
        <v>3</v>
      </c>
      <c r="E27">
        <f t="shared" ca="1" si="7"/>
        <v>3</v>
      </c>
      <c r="F27">
        <f t="shared" ca="1" si="15"/>
        <v>6</v>
      </c>
      <c r="G27">
        <f t="shared" ca="1" si="16"/>
        <v>3</v>
      </c>
      <c r="H27" s="3">
        <f t="shared" ca="1" si="8"/>
        <v>18</v>
      </c>
      <c r="I27" s="2">
        <f t="shared" ca="1" si="9"/>
        <v>0</v>
      </c>
      <c r="J27" s="3">
        <f t="shared" si="10"/>
        <v>0</v>
      </c>
      <c r="K27" s="3">
        <f t="shared" ca="1" si="17"/>
        <v>18</v>
      </c>
      <c r="L27" s="2">
        <f t="shared" ca="1" si="11"/>
        <v>708</v>
      </c>
      <c r="M27" s="1">
        <f t="shared" ca="1" si="12"/>
        <v>0</v>
      </c>
      <c r="N27">
        <f t="shared" ca="1" si="13"/>
        <v>3</v>
      </c>
      <c r="O27">
        <f t="shared" ca="1" si="21"/>
        <v>0</v>
      </c>
      <c r="P27">
        <f t="shared" ca="1" si="18"/>
        <v>29</v>
      </c>
      <c r="Q27" s="1">
        <f t="shared" ca="1" si="19"/>
        <v>59</v>
      </c>
      <c r="R27" s="1">
        <f t="shared" ca="1" si="20"/>
        <v>413.99999999999994</v>
      </c>
      <c r="S27" s="17">
        <f t="shared" ca="1" si="22"/>
        <v>20.346989949375804</v>
      </c>
    </row>
    <row r="28" spans="2:19" x14ac:dyDescent="0.25">
      <c r="B28">
        <v>13</v>
      </c>
      <c r="C28" s="1">
        <f t="shared" ca="1" si="5"/>
        <v>0.26918987402468819</v>
      </c>
      <c r="D28">
        <f t="shared" ca="1" si="6"/>
        <v>2</v>
      </c>
      <c r="E28">
        <f t="shared" ca="1" si="7"/>
        <v>2</v>
      </c>
      <c r="F28">
        <f t="shared" ca="1" si="15"/>
        <v>4</v>
      </c>
      <c r="G28">
        <f t="shared" ca="1" si="16"/>
        <v>5</v>
      </c>
      <c r="H28" s="3">
        <f t="shared" ca="1" si="8"/>
        <v>12</v>
      </c>
      <c r="I28" s="2">
        <f t="shared" ca="1" si="9"/>
        <v>0</v>
      </c>
      <c r="J28" s="3">
        <f t="shared" si="10"/>
        <v>0</v>
      </c>
      <c r="K28" s="3">
        <f t="shared" ca="1" si="17"/>
        <v>12</v>
      </c>
      <c r="L28" s="2">
        <f t="shared" ca="1" si="11"/>
        <v>720</v>
      </c>
      <c r="M28" s="1">
        <f t="shared" ca="1" si="12"/>
        <v>0</v>
      </c>
      <c r="N28">
        <f t="shared" ca="1" si="13"/>
        <v>2</v>
      </c>
      <c r="O28">
        <f t="shared" ca="1" si="21"/>
        <v>0</v>
      </c>
      <c r="P28">
        <f t="shared" ca="1" si="18"/>
        <v>29</v>
      </c>
      <c r="Q28" s="1">
        <f t="shared" ca="1" si="19"/>
        <v>55.384615384615387</v>
      </c>
      <c r="R28" s="1">
        <f t="shared" ca="1" si="20"/>
        <v>549.42307692307679</v>
      </c>
      <c r="S28" s="17">
        <f t="shared" ca="1" si="22"/>
        <v>23.439775530560798</v>
      </c>
    </row>
    <row r="29" spans="2:19" x14ac:dyDescent="0.25">
      <c r="B29">
        <v>14</v>
      </c>
      <c r="C29" s="1">
        <f t="shared" ca="1" si="5"/>
        <v>0.93459385326846234</v>
      </c>
      <c r="D29">
        <f t="shared" ca="1" si="6"/>
        <v>5</v>
      </c>
      <c r="E29">
        <f t="shared" ca="1" si="7"/>
        <v>4</v>
      </c>
      <c r="F29">
        <f t="shared" ca="1" si="15"/>
        <v>0</v>
      </c>
      <c r="G29">
        <f t="shared" ca="1" si="16"/>
        <v>10</v>
      </c>
      <c r="H29" s="3">
        <f t="shared" ca="1" si="8"/>
        <v>0</v>
      </c>
      <c r="I29" s="2">
        <f t="shared" ca="1" si="9"/>
        <v>4</v>
      </c>
      <c r="J29" s="3">
        <f t="shared" si="10"/>
        <v>0</v>
      </c>
      <c r="K29" s="3">
        <f t="shared" ca="1" si="17"/>
        <v>4</v>
      </c>
      <c r="L29" s="2">
        <f t="shared" ca="1" si="11"/>
        <v>724</v>
      </c>
      <c r="M29" s="1">
        <f t="shared" ca="1" si="12"/>
        <v>0</v>
      </c>
      <c r="N29">
        <f t="shared" ca="1" si="13"/>
        <v>1</v>
      </c>
      <c r="O29">
        <f t="shared" ca="1" si="21"/>
        <v>0</v>
      </c>
      <c r="P29">
        <f t="shared" ca="1" si="18"/>
        <v>29</v>
      </c>
      <c r="Q29" s="1">
        <f t="shared" ca="1" si="19"/>
        <v>51.714285714285708</v>
      </c>
      <c r="R29" s="1">
        <f t="shared" ca="1" si="20"/>
        <v>695.75824175824164</v>
      </c>
      <c r="S29" s="17">
        <f t="shared" ca="1" si="22"/>
        <v>26.377229607338251</v>
      </c>
    </row>
    <row r="30" spans="2:19" x14ac:dyDescent="0.25">
      <c r="B30">
        <v>15</v>
      </c>
      <c r="C30" s="1">
        <f t="shared" ca="1" si="5"/>
        <v>0.8603193415283541</v>
      </c>
      <c r="D30">
        <f t="shared" ca="1" si="6"/>
        <v>5</v>
      </c>
      <c r="E30">
        <f t="shared" ca="1" si="7"/>
        <v>5</v>
      </c>
      <c r="F30">
        <f t="shared" ca="1" si="15"/>
        <v>24</v>
      </c>
      <c r="G30">
        <f t="shared" ca="1" si="16"/>
        <v>15</v>
      </c>
      <c r="H30" s="3">
        <f t="shared" ca="1" si="8"/>
        <v>72</v>
      </c>
      <c r="I30" s="2">
        <f t="shared" ca="1" si="9"/>
        <v>0</v>
      </c>
      <c r="J30" s="3">
        <f t="shared" si="10"/>
        <v>0</v>
      </c>
      <c r="K30" s="3">
        <f t="shared" ca="1" si="17"/>
        <v>72</v>
      </c>
      <c r="L30" s="2">
        <f t="shared" ca="1" si="11"/>
        <v>796</v>
      </c>
      <c r="M30" s="1">
        <f t="shared" ca="1" si="12"/>
        <v>0</v>
      </c>
      <c r="N30">
        <f t="shared" ca="1" si="13"/>
        <v>0</v>
      </c>
      <c r="O30">
        <f t="shared" ca="1" si="21"/>
        <v>29</v>
      </c>
      <c r="P30">
        <f t="shared" ca="1" si="18"/>
        <v>29</v>
      </c>
      <c r="Q30" s="1">
        <f t="shared" ca="1" si="19"/>
        <v>53.066666666666656</v>
      </c>
      <c r="R30" s="1">
        <f t="shared" ca="1" si="20"/>
        <v>673.49523809523805</v>
      </c>
      <c r="S30" s="17">
        <f t="shared" ca="1" si="22"/>
        <v>25.95178679966445</v>
      </c>
    </row>
    <row r="31" spans="2:19" x14ac:dyDescent="0.25">
      <c r="B31">
        <v>16</v>
      </c>
      <c r="C31" s="1">
        <f t="shared" ca="1" si="5"/>
        <v>0.15516820395995723</v>
      </c>
      <c r="D31">
        <f t="shared" ca="1" si="6"/>
        <v>1</v>
      </c>
      <c r="E31">
        <f t="shared" ca="1" si="7"/>
        <v>1</v>
      </c>
      <c r="F31">
        <f t="shared" ca="1" si="15"/>
        <v>23</v>
      </c>
      <c r="G31">
        <f t="shared" ca="1" si="16"/>
        <v>16</v>
      </c>
      <c r="H31" s="3">
        <f t="shared" ca="1" si="8"/>
        <v>69</v>
      </c>
      <c r="I31" s="2">
        <f t="shared" ca="1" si="9"/>
        <v>0</v>
      </c>
      <c r="J31" s="3">
        <f t="shared" si="10"/>
        <v>0</v>
      </c>
      <c r="K31" s="3">
        <f t="shared" ca="1" si="17"/>
        <v>69</v>
      </c>
      <c r="L31" s="2">
        <f t="shared" ca="1" si="11"/>
        <v>865</v>
      </c>
      <c r="M31" s="1">
        <f t="shared" ca="1" si="12"/>
        <v>0</v>
      </c>
      <c r="N31">
        <f t="shared" ca="1" si="13"/>
        <v>0</v>
      </c>
      <c r="O31">
        <f t="shared" ca="1" si="21"/>
        <v>0</v>
      </c>
      <c r="P31">
        <f t="shared" ca="1" si="18"/>
        <v>29</v>
      </c>
      <c r="Q31" s="1">
        <f t="shared" ca="1" si="19"/>
        <v>54.062499999999993</v>
      </c>
      <c r="R31" s="1">
        <f t="shared" ca="1" si="20"/>
        <v>644.46249999999998</v>
      </c>
      <c r="S31" s="17">
        <f t="shared" ca="1" si="22"/>
        <v>25.386265971977839</v>
      </c>
    </row>
    <row r="32" spans="2:19" x14ac:dyDescent="0.25">
      <c r="B32">
        <v>17</v>
      </c>
      <c r="C32" s="1">
        <f t="shared" ca="1" si="5"/>
        <v>0.9739751948154961</v>
      </c>
      <c r="D32">
        <f t="shared" ca="1" si="6"/>
        <v>5</v>
      </c>
      <c r="E32">
        <f t="shared" ca="1" si="7"/>
        <v>5</v>
      </c>
      <c r="F32">
        <f t="shared" ca="1" si="15"/>
        <v>18</v>
      </c>
      <c r="G32">
        <f t="shared" ca="1" si="16"/>
        <v>21</v>
      </c>
      <c r="H32" s="3">
        <f t="shared" ca="1" si="8"/>
        <v>54</v>
      </c>
      <c r="I32" s="2">
        <f t="shared" ca="1" si="9"/>
        <v>0</v>
      </c>
      <c r="J32" s="3">
        <f t="shared" si="10"/>
        <v>0</v>
      </c>
      <c r="K32" s="3">
        <f t="shared" ca="1" si="17"/>
        <v>54</v>
      </c>
      <c r="L32" s="2">
        <f t="shared" ca="1" si="11"/>
        <v>919</v>
      </c>
      <c r="M32" s="1">
        <f t="shared" ca="1" si="12"/>
        <v>0</v>
      </c>
      <c r="N32">
        <f t="shared" ca="1" si="13"/>
        <v>0</v>
      </c>
      <c r="O32">
        <f t="shared" ca="1" si="21"/>
        <v>0</v>
      </c>
      <c r="P32">
        <f t="shared" ca="1" si="18"/>
        <v>29</v>
      </c>
      <c r="Q32" s="1">
        <f t="shared" ca="1" si="19"/>
        <v>54.058823529411754</v>
      </c>
      <c r="R32" s="1">
        <f t="shared" ca="1" si="20"/>
        <v>604.18382352941171</v>
      </c>
      <c r="S32" s="17">
        <f t="shared" ca="1" si="22"/>
        <v>24.58015100705062</v>
      </c>
    </row>
    <row r="33" spans="2:19" x14ac:dyDescent="0.25">
      <c r="B33">
        <v>18</v>
      </c>
      <c r="C33" s="1">
        <f t="shared" ca="1" si="5"/>
        <v>0.42997132616898703</v>
      </c>
      <c r="D33">
        <f t="shared" ca="1" si="6"/>
        <v>3</v>
      </c>
      <c r="E33">
        <f t="shared" ca="1" si="7"/>
        <v>3</v>
      </c>
      <c r="F33">
        <f t="shared" ca="1" si="15"/>
        <v>15</v>
      </c>
      <c r="G33">
        <f t="shared" ca="1" si="16"/>
        <v>24</v>
      </c>
      <c r="H33" s="3">
        <f t="shared" ca="1" si="8"/>
        <v>45</v>
      </c>
      <c r="I33" s="2">
        <f t="shared" ca="1" si="9"/>
        <v>0</v>
      </c>
      <c r="J33" s="3">
        <f t="shared" si="10"/>
        <v>0</v>
      </c>
      <c r="K33" s="3">
        <f t="shared" ca="1" si="17"/>
        <v>45</v>
      </c>
      <c r="L33" s="2">
        <f t="shared" ca="1" si="11"/>
        <v>964</v>
      </c>
      <c r="M33" s="1">
        <f t="shared" ca="1" si="12"/>
        <v>0</v>
      </c>
      <c r="N33">
        <f t="shared" ca="1" si="13"/>
        <v>0</v>
      </c>
      <c r="O33">
        <f t="shared" ca="1" si="21"/>
        <v>0</v>
      </c>
      <c r="P33">
        <f t="shared" ca="1" si="18"/>
        <v>29</v>
      </c>
      <c r="Q33" s="1">
        <f t="shared" ca="1" si="19"/>
        <v>53.555555555555543</v>
      </c>
      <c r="R33" s="1">
        <f t="shared" ca="1" si="20"/>
        <v>573.20261437908493</v>
      </c>
      <c r="S33" s="17">
        <f t="shared" ca="1" si="22"/>
        <v>23.941650201669159</v>
      </c>
    </row>
    <row r="34" spans="2:19" x14ac:dyDescent="0.25">
      <c r="B34">
        <v>19</v>
      </c>
      <c r="C34" s="1">
        <f t="shared" ca="1" si="5"/>
        <v>0.68177745156182346</v>
      </c>
      <c r="D34">
        <f t="shared" ca="1" si="6"/>
        <v>4</v>
      </c>
      <c r="E34">
        <f t="shared" ca="1" si="7"/>
        <v>4</v>
      </c>
      <c r="F34">
        <f t="shared" ca="1" si="15"/>
        <v>11</v>
      </c>
      <c r="G34">
        <f t="shared" ca="1" si="16"/>
        <v>28</v>
      </c>
      <c r="H34" s="3">
        <f t="shared" ca="1" si="8"/>
        <v>33</v>
      </c>
      <c r="I34" s="2">
        <f t="shared" ca="1" si="9"/>
        <v>0</v>
      </c>
      <c r="J34" s="3">
        <f t="shared" si="10"/>
        <v>0</v>
      </c>
      <c r="K34" s="3">
        <f t="shared" ca="1" si="17"/>
        <v>33</v>
      </c>
      <c r="L34" s="2">
        <f t="shared" ca="1" si="11"/>
        <v>997</v>
      </c>
      <c r="M34" s="1">
        <f t="shared" ca="1" si="12"/>
        <v>0</v>
      </c>
      <c r="N34">
        <f t="shared" ca="1" si="13"/>
        <v>0</v>
      </c>
      <c r="O34">
        <f t="shared" ca="1" si="21"/>
        <v>0</v>
      </c>
      <c r="P34">
        <f t="shared" ca="1" si="18"/>
        <v>29</v>
      </c>
      <c r="Q34" s="1">
        <f t="shared" ca="1" si="19"/>
        <v>52.473684210526301</v>
      </c>
      <c r="R34" s="1">
        <f t="shared" ca="1" si="20"/>
        <v>563.59649122807002</v>
      </c>
      <c r="S34" s="17">
        <f t="shared" ca="1" si="22"/>
        <v>23.740187261857688</v>
      </c>
    </row>
    <row r="35" spans="2:19" x14ac:dyDescent="0.25">
      <c r="B35">
        <v>20</v>
      </c>
      <c r="C35" s="1">
        <f t="shared" ca="1" si="5"/>
        <v>0.86111195585110289</v>
      </c>
      <c r="D35">
        <f t="shared" ca="1" si="6"/>
        <v>5</v>
      </c>
      <c r="E35">
        <f t="shared" ca="1" si="7"/>
        <v>5</v>
      </c>
      <c r="F35">
        <f t="shared" ca="1" si="15"/>
        <v>6</v>
      </c>
      <c r="G35">
        <f t="shared" ca="1" si="16"/>
        <v>33</v>
      </c>
      <c r="H35" s="3">
        <f t="shared" ca="1" si="8"/>
        <v>18</v>
      </c>
      <c r="I35" s="2">
        <f t="shared" ca="1" si="9"/>
        <v>0</v>
      </c>
      <c r="J35" s="3">
        <f t="shared" si="10"/>
        <v>0</v>
      </c>
      <c r="K35" s="3">
        <f t="shared" ca="1" si="17"/>
        <v>18</v>
      </c>
      <c r="L35" s="2">
        <f t="shared" ca="1" si="11"/>
        <v>1015</v>
      </c>
      <c r="M35" s="1">
        <f t="shared" ca="1" si="12"/>
        <v>0</v>
      </c>
      <c r="N35">
        <f t="shared" ca="1" si="13"/>
        <v>0</v>
      </c>
      <c r="O35">
        <f t="shared" ca="1" si="21"/>
        <v>0</v>
      </c>
      <c r="P35">
        <f t="shared" ca="1" si="18"/>
        <v>29</v>
      </c>
      <c r="Q35" s="1">
        <f t="shared" ca="1" si="19"/>
        <v>50.749999999999993</v>
      </c>
      <c r="R35" s="1">
        <f t="shared" ca="1" si="20"/>
        <v>593.35526315789446</v>
      </c>
      <c r="S35" s="17">
        <f t="shared" ca="1" si="22"/>
        <v>24.358884686247325</v>
      </c>
    </row>
    <row r="36" spans="2:19" x14ac:dyDescent="0.25">
      <c r="B36">
        <v>21</v>
      </c>
      <c r="C36" s="1">
        <f t="shared" ca="1" si="5"/>
        <v>0.57935775245283161</v>
      </c>
      <c r="D36">
        <f t="shared" ca="1" si="6"/>
        <v>3</v>
      </c>
      <c r="E36">
        <f t="shared" ca="1" si="7"/>
        <v>3</v>
      </c>
      <c r="F36">
        <f t="shared" ca="1" si="15"/>
        <v>3</v>
      </c>
      <c r="G36">
        <f t="shared" ca="1" si="16"/>
        <v>36</v>
      </c>
      <c r="H36" s="3">
        <f t="shared" ca="1" si="8"/>
        <v>9</v>
      </c>
      <c r="I36" s="2">
        <f t="shared" ca="1" si="9"/>
        <v>0</v>
      </c>
      <c r="J36" s="3">
        <f t="shared" ca="1" si="10"/>
        <v>25</v>
      </c>
      <c r="K36" s="3">
        <f t="shared" ca="1" si="17"/>
        <v>34</v>
      </c>
      <c r="L36" s="2">
        <f t="shared" ca="1" si="11"/>
        <v>1049</v>
      </c>
      <c r="M36" s="1">
        <f t="shared" ca="1" si="12"/>
        <v>0.40827483696821731</v>
      </c>
      <c r="N36">
        <f t="shared" ca="1" si="13"/>
        <v>3</v>
      </c>
      <c r="O36">
        <f t="shared" ca="1" si="21"/>
        <v>0</v>
      </c>
      <c r="P36">
        <f t="shared" ca="1" si="18"/>
        <v>36</v>
      </c>
      <c r="Q36" s="1">
        <f t="shared" ca="1" si="19"/>
        <v>49.952380952380949</v>
      </c>
      <c r="R36" s="1">
        <f t="shared" ca="1" si="20"/>
        <v>577.04761904761881</v>
      </c>
      <c r="S36" s="17">
        <f t="shared" ca="1" si="22"/>
        <v>24.021815481924317</v>
      </c>
    </row>
    <row r="37" spans="2:19" x14ac:dyDescent="0.25">
      <c r="B37">
        <v>22</v>
      </c>
      <c r="C37" s="1">
        <f t="shared" ca="1" si="5"/>
        <v>0.11354928639291018</v>
      </c>
      <c r="D37">
        <f t="shared" ca="1" si="6"/>
        <v>1</v>
      </c>
      <c r="E37">
        <f t="shared" ca="1" si="7"/>
        <v>1</v>
      </c>
      <c r="F37">
        <f t="shared" ca="1" si="15"/>
        <v>2</v>
      </c>
      <c r="G37">
        <f t="shared" ca="1" si="16"/>
        <v>1</v>
      </c>
      <c r="H37" s="3">
        <f t="shared" ca="1" si="8"/>
        <v>6</v>
      </c>
      <c r="I37" s="2">
        <f t="shared" ca="1" si="9"/>
        <v>0</v>
      </c>
      <c r="J37" s="3">
        <f t="shared" si="10"/>
        <v>0</v>
      </c>
      <c r="K37" s="3">
        <f t="shared" ca="1" si="17"/>
        <v>6</v>
      </c>
      <c r="L37" s="2">
        <f t="shared" ca="1" si="11"/>
        <v>1055</v>
      </c>
      <c r="M37" s="1">
        <f t="shared" ca="1" si="12"/>
        <v>0</v>
      </c>
      <c r="N37">
        <f t="shared" ca="1" si="13"/>
        <v>2</v>
      </c>
      <c r="O37">
        <f t="shared" ca="1" si="21"/>
        <v>0</v>
      </c>
      <c r="P37">
        <f t="shared" ca="1" si="18"/>
        <v>36</v>
      </c>
      <c r="Q37" s="1">
        <f t="shared" ca="1" si="19"/>
        <v>47.954545454545453</v>
      </c>
      <c r="R37" s="1">
        <f t="shared" ca="1" si="20"/>
        <v>637.37878787878765</v>
      </c>
      <c r="S37" s="17">
        <f t="shared" ca="1" si="22"/>
        <v>25.246361874115401</v>
      </c>
    </row>
    <row r="38" spans="2:19" x14ac:dyDescent="0.25">
      <c r="B38">
        <v>23</v>
      </c>
      <c r="C38" s="1">
        <f t="shared" ca="1" si="5"/>
        <v>0.22295055243048045</v>
      </c>
      <c r="D38">
        <f t="shared" ca="1" si="6"/>
        <v>2</v>
      </c>
      <c r="E38">
        <f t="shared" ca="1" si="7"/>
        <v>2</v>
      </c>
      <c r="F38">
        <f t="shared" ca="1" si="15"/>
        <v>0</v>
      </c>
      <c r="G38">
        <f t="shared" ca="1" si="16"/>
        <v>3</v>
      </c>
      <c r="H38" s="3">
        <f t="shared" ca="1" si="8"/>
        <v>0</v>
      </c>
      <c r="I38" s="2">
        <f t="shared" ca="1" si="9"/>
        <v>0</v>
      </c>
      <c r="J38" s="3">
        <f t="shared" si="10"/>
        <v>0</v>
      </c>
      <c r="K38" s="3">
        <f t="shared" ca="1" si="17"/>
        <v>0</v>
      </c>
      <c r="L38" s="2">
        <f t="shared" ca="1" si="11"/>
        <v>1055</v>
      </c>
      <c r="M38" s="1">
        <f t="shared" ca="1" si="12"/>
        <v>0</v>
      </c>
      <c r="N38">
        <f t="shared" ca="1" si="13"/>
        <v>1</v>
      </c>
      <c r="O38">
        <f t="shared" ca="1" si="21"/>
        <v>0</v>
      </c>
      <c r="P38">
        <f t="shared" ca="1" si="18"/>
        <v>36</v>
      </c>
      <c r="Q38" s="1">
        <f t="shared" ca="1" si="19"/>
        <v>45.869565217391305</v>
      </c>
      <c r="R38" s="1">
        <f t="shared" ca="1" si="20"/>
        <v>708.39130434782589</v>
      </c>
      <c r="S38" s="17">
        <f t="shared" ca="1" si="22"/>
        <v>26.615621434560303</v>
      </c>
    </row>
    <row r="39" spans="2:19" x14ac:dyDescent="0.25">
      <c r="B39">
        <v>24</v>
      </c>
      <c r="C39" s="1">
        <f t="shared" ca="1" si="5"/>
        <v>2.9167391114050645E-2</v>
      </c>
      <c r="D39">
        <f t="shared" ca="1" si="6"/>
        <v>0</v>
      </c>
      <c r="E39">
        <f t="shared" ref="E39:E66" ca="1" si="23">IF(F38+O39&gt;D39,D39,F38)</f>
        <v>0</v>
      </c>
      <c r="F39">
        <f t="shared" ref="F39:F66" ca="1" si="24">F38-E39+O39</f>
        <v>36</v>
      </c>
      <c r="G39">
        <f t="shared" ref="G39:G66" ca="1" si="25">IF(J38&lt;&gt;0,D39,G38+D39)</f>
        <v>3</v>
      </c>
      <c r="H39" s="3">
        <f t="shared" ca="1" si="8"/>
        <v>108</v>
      </c>
      <c r="I39" s="2">
        <f t="shared" ca="1" si="9"/>
        <v>0</v>
      </c>
      <c r="J39" s="3">
        <f t="shared" si="10"/>
        <v>0</v>
      </c>
      <c r="K39" s="3">
        <f t="shared" ref="K39:K66" ca="1" si="26">H39+I39+J39</f>
        <v>108</v>
      </c>
      <c r="L39" s="2">
        <f t="shared" ref="L39:L66" ca="1" si="27">H39+I39+J39+L38</f>
        <v>1163</v>
      </c>
      <c r="M39" s="1">
        <f t="shared" ref="M39:M66" ca="1" si="28">IF(J39=0,,RAND())</f>
        <v>0</v>
      </c>
      <c r="N39">
        <f t="shared" ca="1" si="13"/>
        <v>0</v>
      </c>
      <c r="O39">
        <f t="shared" ca="1" si="21"/>
        <v>36</v>
      </c>
      <c r="P39">
        <f t="shared" ref="P39:P66" ca="1" si="29">IF(M39=0,P38,G39)</f>
        <v>36</v>
      </c>
      <c r="Q39" s="1">
        <f t="shared" ca="1" si="19"/>
        <v>48.458333333333329</v>
      </c>
      <c r="R39" s="1">
        <f t="shared" ca="1" si="20"/>
        <v>838.43297101449252</v>
      </c>
      <c r="S39" s="17">
        <f t="shared" ca="1" si="22"/>
        <v>28.955707054300927</v>
      </c>
    </row>
    <row r="40" spans="2:19" x14ac:dyDescent="0.25">
      <c r="B40">
        <v>25</v>
      </c>
      <c r="C40" s="1">
        <f t="shared" ca="1" si="5"/>
        <v>0.6983285664854656</v>
      </c>
      <c r="D40">
        <f t="shared" ca="1" si="6"/>
        <v>4</v>
      </c>
      <c r="E40">
        <f t="shared" ca="1" si="23"/>
        <v>4</v>
      </c>
      <c r="F40">
        <f t="shared" ca="1" si="24"/>
        <v>32</v>
      </c>
      <c r="G40">
        <f t="shared" ca="1" si="25"/>
        <v>7</v>
      </c>
      <c r="H40" s="3">
        <f t="shared" ca="1" si="8"/>
        <v>96</v>
      </c>
      <c r="I40" s="2">
        <f t="shared" ca="1" si="9"/>
        <v>0</v>
      </c>
      <c r="J40" s="3">
        <f t="shared" si="10"/>
        <v>0</v>
      </c>
      <c r="K40" s="3">
        <f t="shared" ca="1" si="26"/>
        <v>96</v>
      </c>
      <c r="L40" s="2">
        <f t="shared" ca="1" si="27"/>
        <v>1259</v>
      </c>
      <c r="M40" s="1">
        <f t="shared" ca="1" si="28"/>
        <v>0</v>
      </c>
      <c r="N40">
        <f t="shared" ca="1" si="13"/>
        <v>0</v>
      </c>
      <c r="O40">
        <f t="shared" ca="1" si="21"/>
        <v>0</v>
      </c>
      <c r="P40">
        <f t="shared" ca="1" si="29"/>
        <v>36</v>
      </c>
      <c r="Q40" s="1">
        <f t="shared" ca="1" si="19"/>
        <v>50.36</v>
      </c>
      <c r="R40" s="1">
        <f t="shared" ca="1" si="20"/>
        <v>893.90666666666641</v>
      </c>
      <c r="S40" s="17">
        <f t="shared" ca="1" si="22"/>
        <v>29.898271967902534</v>
      </c>
    </row>
    <row r="41" spans="2:19" x14ac:dyDescent="0.25">
      <c r="B41">
        <v>26</v>
      </c>
      <c r="C41" s="1">
        <f t="shared" ca="1" si="5"/>
        <v>0.82412059081293432</v>
      </c>
      <c r="D41">
        <f t="shared" ca="1" si="6"/>
        <v>5</v>
      </c>
      <c r="E41">
        <f t="shared" ca="1" si="23"/>
        <v>5</v>
      </c>
      <c r="F41">
        <f t="shared" ca="1" si="24"/>
        <v>27</v>
      </c>
      <c r="G41">
        <f t="shared" ca="1" si="25"/>
        <v>12</v>
      </c>
      <c r="H41" s="3">
        <f t="shared" ca="1" si="8"/>
        <v>81</v>
      </c>
      <c r="I41" s="2">
        <f t="shared" ca="1" si="9"/>
        <v>0</v>
      </c>
      <c r="J41" s="3">
        <f t="shared" si="10"/>
        <v>0</v>
      </c>
      <c r="K41" s="3">
        <f t="shared" ca="1" si="26"/>
        <v>81</v>
      </c>
      <c r="L41" s="2">
        <f t="shared" ca="1" si="27"/>
        <v>1340</v>
      </c>
      <c r="M41" s="1">
        <f t="shared" ca="1" si="28"/>
        <v>0</v>
      </c>
      <c r="N41">
        <f t="shared" ca="1" si="13"/>
        <v>0</v>
      </c>
      <c r="O41">
        <f t="shared" ca="1" si="21"/>
        <v>0</v>
      </c>
      <c r="P41">
        <f t="shared" ca="1" si="29"/>
        <v>36</v>
      </c>
      <c r="Q41" s="1">
        <f t="shared" ca="1" si="19"/>
        <v>51.53846153846154</v>
      </c>
      <c r="R41" s="1">
        <f t="shared" ca="1" si="20"/>
        <v>894.25846153846123</v>
      </c>
      <c r="S41" s="17">
        <f t="shared" ca="1" si="22"/>
        <v>29.904154586586479</v>
      </c>
    </row>
    <row r="42" spans="2:19" x14ac:dyDescent="0.25">
      <c r="B42">
        <v>27</v>
      </c>
      <c r="C42" s="1">
        <f t="shared" ca="1" si="5"/>
        <v>0.86741246229813573</v>
      </c>
      <c r="D42">
        <f t="shared" ca="1" si="6"/>
        <v>5</v>
      </c>
      <c r="E42">
        <f t="shared" ca="1" si="23"/>
        <v>5</v>
      </c>
      <c r="F42">
        <f t="shared" ca="1" si="24"/>
        <v>22</v>
      </c>
      <c r="G42">
        <f t="shared" ca="1" si="25"/>
        <v>17</v>
      </c>
      <c r="H42" s="3">
        <f t="shared" ca="1" si="8"/>
        <v>66</v>
      </c>
      <c r="I42" s="2">
        <f t="shared" ca="1" si="9"/>
        <v>0</v>
      </c>
      <c r="J42" s="3">
        <f t="shared" si="10"/>
        <v>0</v>
      </c>
      <c r="K42" s="3">
        <f t="shared" ca="1" si="26"/>
        <v>66</v>
      </c>
      <c r="L42" s="2">
        <f t="shared" ca="1" si="27"/>
        <v>1406</v>
      </c>
      <c r="M42" s="1">
        <f t="shared" ca="1" si="28"/>
        <v>0</v>
      </c>
      <c r="N42">
        <f t="shared" ca="1" si="13"/>
        <v>0</v>
      </c>
      <c r="O42">
        <f t="shared" ca="1" si="21"/>
        <v>0</v>
      </c>
      <c r="P42">
        <f t="shared" ca="1" si="29"/>
        <v>36</v>
      </c>
      <c r="Q42" s="1">
        <f t="shared" ca="1" si="19"/>
        <v>52.074074074074069</v>
      </c>
      <c r="R42" s="1">
        <f t="shared" ca="1" si="20"/>
        <v>867.60968660968649</v>
      </c>
      <c r="S42" s="17">
        <f t="shared" ca="1" si="22"/>
        <v>29.455214930631325</v>
      </c>
    </row>
    <row r="43" spans="2:19" x14ac:dyDescent="0.25">
      <c r="B43">
        <v>28</v>
      </c>
      <c r="C43" s="1">
        <f t="shared" ca="1" si="5"/>
        <v>0.27856591323393654</v>
      </c>
      <c r="D43">
        <f t="shared" ca="1" si="6"/>
        <v>2</v>
      </c>
      <c r="E43">
        <f t="shared" ca="1" si="23"/>
        <v>2</v>
      </c>
      <c r="F43">
        <f t="shared" ca="1" si="24"/>
        <v>20</v>
      </c>
      <c r="G43">
        <f t="shared" ca="1" si="25"/>
        <v>19</v>
      </c>
      <c r="H43" s="3">
        <f t="shared" ca="1" si="8"/>
        <v>60</v>
      </c>
      <c r="I43" s="2">
        <f t="shared" ca="1" si="9"/>
        <v>0</v>
      </c>
      <c r="J43" s="3">
        <f t="shared" si="10"/>
        <v>0</v>
      </c>
      <c r="K43" s="3">
        <f t="shared" ca="1" si="26"/>
        <v>60</v>
      </c>
      <c r="L43" s="2">
        <f t="shared" ca="1" si="27"/>
        <v>1466</v>
      </c>
      <c r="M43" s="1">
        <f t="shared" ca="1" si="28"/>
        <v>0</v>
      </c>
      <c r="N43">
        <f t="shared" ca="1" si="13"/>
        <v>0</v>
      </c>
      <c r="O43">
        <f t="shared" ca="1" si="21"/>
        <v>0</v>
      </c>
      <c r="P43">
        <f t="shared" ca="1" si="29"/>
        <v>36</v>
      </c>
      <c r="Q43" s="1">
        <f t="shared" ca="1" si="19"/>
        <v>52.357142857142847</v>
      </c>
      <c r="R43" s="1">
        <f t="shared" ca="1" si="20"/>
        <v>837.71957671957659</v>
      </c>
      <c r="S43" s="17">
        <f t="shared" ca="1" si="22"/>
        <v>28.943385716249171</v>
      </c>
    </row>
    <row r="44" spans="2:19" x14ac:dyDescent="0.25">
      <c r="B44">
        <v>29</v>
      </c>
      <c r="C44" s="1">
        <f t="shared" ca="1" si="5"/>
        <v>0.14294048305890728</v>
      </c>
      <c r="D44">
        <f t="shared" ca="1" si="6"/>
        <v>1</v>
      </c>
      <c r="E44">
        <f t="shared" ca="1" si="23"/>
        <v>1</v>
      </c>
      <c r="F44">
        <f t="shared" ca="1" si="24"/>
        <v>19</v>
      </c>
      <c r="G44">
        <f t="shared" ca="1" si="25"/>
        <v>20</v>
      </c>
      <c r="H44" s="3">
        <f t="shared" ca="1" si="8"/>
        <v>57</v>
      </c>
      <c r="I44" s="2">
        <f t="shared" ca="1" si="9"/>
        <v>0</v>
      </c>
      <c r="J44" s="3">
        <f t="shared" si="10"/>
        <v>0</v>
      </c>
      <c r="K44" s="3">
        <f t="shared" ca="1" si="26"/>
        <v>57</v>
      </c>
      <c r="L44" s="2">
        <f t="shared" ca="1" si="27"/>
        <v>1523</v>
      </c>
      <c r="M44" s="1">
        <f t="shared" ca="1" si="28"/>
        <v>0</v>
      </c>
      <c r="N44">
        <f t="shared" ca="1" si="13"/>
        <v>0</v>
      </c>
      <c r="O44">
        <f t="shared" ca="1" si="21"/>
        <v>0</v>
      </c>
      <c r="P44">
        <f t="shared" ca="1" si="29"/>
        <v>36</v>
      </c>
      <c r="Q44" s="1">
        <f t="shared" ca="1" si="19"/>
        <v>52.517241379310335</v>
      </c>
      <c r="R44" s="1">
        <f t="shared" ca="1" si="20"/>
        <v>808.54433497536922</v>
      </c>
      <c r="S44" s="17">
        <f t="shared" ca="1" si="22"/>
        <v>28.434914013855735</v>
      </c>
    </row>
    <row r="45" spans="2:19" x14ac:dyDescent="0.25">
      <c r="B45">
        <v>30</v>
      </c>
      <c r="C45" s="1">
        <f t="shared" ca="1" si="5"/>
        <v>0.78618330517529833</v>
      </c>
      <c r="D45">
        <f t="shared" ca="1" si="6"/>
        <v>4</v>
      </c>
      <c r="E45">
        <f t="shared" ca="1" si="23"/>
        <v>4</v>
      </c>
      <c r="F45">
        <f t="shared" ca="1" si="24"/>
        <v>15</v>
      </c>
      <c r="G45">
        <f t="shared" ca="1" si="25"/>
        <v>24</v>
      </c>
      <c r="H45" s="3">
        <f t="shared" ca="1" si="8"/>
        <v>45</v>
      </c>
      <c r="I45" s="2">
        <f t="shared" ca="1" si="9"/>
        <v>0</v>
      </c>
      <c r="J45" s="3">
        <f t="shared" si="10"/>
        <v>0</v>
      </c>
      <c r="K45" s="3">
        <f t="shared" ca="1" si="26"/>
        <v>45</v>
      </c>
      <c r="L45" s="2">
        <f t="shared" ca="1" si="27"/>
        <v>1568</v>
      </c>
      <c r="M45" s="1">
        <f t="shared" ca="1" si="28"/>
        <v>0</v>
      </c>
      <c r="N45">
        <f t="shared" ca="1" si="13"/>
        <v>0</v>
      </c>
      <c r="O45">
        <f t="shared" ca="1" si="21"/>
        <v>0</v>
      </c>
      <c r="P45">
        <f t="shared" ca="1" si="29"/>
        <v>36</v>
      </c>
      <c r="Q45" s="1">
        <f t="shared" ca="1" si="19"/>
        <v>52.266666666666659</v>
      </c>
      <c r="R45" s="1">
        <f t="shared" ca="1" si="20"/>
        <v>782.54712643678124</v>
      </c>
      <c r="S45" s="17">
        <f t="shared" ca="1" si="22"/>
        <v>27.974043798435385</v>
      </c>
    </row>
    <row r="46" spans="2:19" x14ac:dyDescent="0.25">
      <c r="B46">
        <v>31</v>
      </c>
      <c r="C46" s="1">
        <f t="shared" ca="1" si="5"/>
        <v>0.4700938226131931</v>
      </c>
      <c r="D46">
        <f t="shared" ca="1" si="6"/>
        <v>3</v>
      </c>
      <c r="E46">
        <f t="shared" ca="1" si="23"/>
        <v>3</v>
      </c>
      <c r="F46">
        <f t="shared" ca="1" si="24"/>
        <v>12</v>
      </c>
      <c r="G46">
        <f t="shared" ca="1" si="25"/>
        <v>27</v>
      </c>
      <c r="H46" s="3">
        <f t="shared" ca="1" si="8"/>
        <v>36</v>
      </c>
      <c r="I46" s="2">
        <f t="shared" ca="1" si="9"/>
        <v>0</v>
      </c>
      <c r="J46" s="3">
        <f t="shared" ca="1" si="10"/>
        <v>25</v>
      </c>
      <c r="K46" s="3">
        <f t="shared" ca="1" si="26"/>
        <v>61</v>
      </c>
      <c r="L46" s="2">
        <f t="shared" ca="1" si="27"/>
        <v>1629</v>
      </c>
      <c r="M46" s="1">
        <f t="shared" ca="1" si="28"/>
        <v>0.68214852204632359</v>
      </c>
      <c r="N46">
        <f t="shared" ca="1" si="13"/>
        <v>3</v>
      </c>
      <c r="O46">
        <f t="shared" ca="1" si="21"/>
        <v>0</v>
      </c>
      <c r="P46">
        <f t="shared" ca="1" si="29"/>
        <v>27</v>
      </c>
      <c r="Q46" s="1">
        <f t="shared" ca="1" si="19"/>
        <v>52.548387096774185</v>
      </c>
      <c r="R46" s="1">
        <f t="shared" ca="1" si="20"/>
        <v>758.92258064516102</v>
      </c>
      <c r="S46" s="17">
        <f t="shared" ca="1" si="22"/>
        <v>27.548549519805231</v>
      </c>
    </row>
    <row r="47" spans="2:19" x14ac:dyDescent="0.25">
      <c r="B47">
        <v>32</v>
      </c>
      <c r="C47" s="1">
        <f t="shared" ca="1" si="5"/>
        <v>0.23695240246959415</v>
      </c>
      <c r="D47">
        <f t="shared" ca="1" si="6"/>
        <v>2</v>
      </c>
      <c r="E47">
        <f t="shared" ca="1" si="23"/>
        <v>2</v>
      </c>
      <c r="F47">
        <f t="shared" ca="1" si="24"/>
        <v>10</v>
      </c>
      <c r="G47">
        <f t="shared" ca="1" si="25"/>
        <v>2</v>
      </c>
      <c r="H47" s="3">
        <f t="shared" ca="1" si="8"/>
        <v>30</v>
      </c>
      <c r="I47" s="2">
        <f t="shared" ca="1" si="9"/>
        <v>0</v>
      </c>
      <c r="J47" s="3">
        <f t="shared" si="10"/>
        <v>0</v>
      </c>
      <c r="K47" s="3">
        <f t="shared" ca="1" si="26"/>
        <v>30</v>
      </c>
      <c r="L47" s="2">
        <f t="shared" ca="1" si="27"/>
        <v>1659</v>
      </c>
      <c r="M47" s="1">
        <f t="shared" ca="1" si="28"/>
        <v>0</v>
      </c>
      <c r="N47">
        <f t="shared" ca="1" si="13"/>
        <v>2</v>
      </c>
      <c r="O47">
        <f t="shared" ca="1" si="21"/>
        <v>0</v>
      </c>
      <c r="P47">
        <f t="shared" ca="1" si="29"/>
        <v>27</v>
      </c>
      <c r="Q47" s="1">
        <f t="shared" ca="1" si="19"/>
        <v>51.843749999999993</v>
      </c>
      <c r="R47" s="1">
        <f t="shared" ca="1" si="20"/>
        <v>750.32963709677392</v>
      </c>
      <c r="S47" s="17">
        <f t="shared" ca="1" si="22"/>
        <v>27.392145536572595</v>
      </c>
    </row>
    <row r="48" spans="2:19" x14ac:dyDescent="0.25">
      <c r="B48">
        <v>33</v>
      </c>
      <c r="C48" s="1">
        <f t="shared" ca="1" si="5"/>
        <v>0.35133248064837208</v>
      </c>
      <c r="D48">
        <f t="shared" ca="1" si="6"/>
        <v>3</v>
      </c>
      <c r="E48">
        <f t="shared" ca="1" si="23"/>
        <v>3</v>
      </c>
      <c r="F48">
        <f t="shared" ca="1" si="24"/>
        <v>7</v>
      </c>
      <c r="G48">
        <f t="shared" ca="1" si="25"/>
        <v>5</v>
      </c>
      <c r="H48" s="3">
        <f t="shared" ca="1" si="8"/>
        <v>21</v>
      </c>
      <c r="I48" s="2">
        <f t="shared" ca="1" si="9"/>
        <v>0</v>
      </c>
      <c r="J48" s="3">
        <f t="shared" si="10"/>
        <v>0</v>
      </c>
      <c r="K48" s="3">
        <f t="shared" ca="1" si="26"/>
        <v>21</v>
      </c>
      <c r="L48" s="2">
        <f t="shared" ca="1" si="27"/>
        <v>1680</v>
      </c>
      <c r="M48" s="1">
        <f t="shared" ca="1" si="28"/>
        <v>0</v>
      </c>
      <c r="N48">
        <f t="shared" ca="1" si="13"/>
        <v>1</v>
      </c>
      <c r="O48">
        <f t="shared" ca="1" si="21"/>
        <v>0</v>
      </c>
      <c r="P48">
        <f t="shared" ca="1" si="29"/>
        <v>27</v>
      </c>
      <c r="Q48" s="1">
        <f t="shared" ca="1" si="19"/>
        <v>50.909090909090907</v>
      </c>
      <c r="R48" s="1">
        <f t="shared" ca="1" si="20"/>
        <v>755.71022727272702</v>
      </c>
      <c r="S48" s="17">
        <f t="shared" ca="1" si="22"/>
        <v>27.490184198595816</v>
      </c>
    </row>
    <row r="49" spans="2:19" x14ac:dyDescent="0.25">
      <c r="B49">
        <v>34</v>
      </c>
      <c r="C49" s="1">
        <f t="shared" ca="1" si="5"/>
        <v>0.34558288813841209</v>
      </c>
      <c r="D49">
        <f t="shared" ca="1" si="6"/>
        <v>2</v>
      </c>
      <c r="E49">
        <f t="shared" ca="1" si="23"/>
        <v>2</v>
      </c>
      <c r="F49">
        <f t="shared" ca="1" si="24"/>
        <v>32</v>
      </c>
      <c r="G49">
        <f t="shared" ca="1" si="25"/>
        <v>7</v>
      </c>
      <c r="H49" s="3">
        <f t="shared" ca="1" si="8"/>
        <v>96</v>
      </c>
      <c r="I49" s="2">
        <f t="shared" ca="1" si="9"/>
        <v>0</v>
      </c>
      <c r="J49" s="3">
        <f t="shared" si="10"/>
        <v>0</v>
      </c>
      <c r="K49" s="3">
        <f t="shared" ca="1" si="26"/>
        <v>96</v>
      </c>
      <c r="L49" s="2">
        <f t="shared" ca="1" si="27"/>
        <v>1776</v>
      </c>
      <c r="M49" s="1">
        <f t="shared" ca="1" si="28"/>
        <v>0</v>
      </c>
      <c r="N49">
        <f t="shared" ca="1" si="13"/>
        <v>0</v>
      </c>
      <c r="O49">
        <f t="shared" ca="1" si="21"/>
        <v>27</v>
      </c>
      <c r="P49">
        <f t="shared" ca="1" si="29"/>
        <v>27</v>
      </c>
      <c r="Q49" s="1">
        <f t="shared" ca="1" si="19"/>
        <v>52.235294117647058</v>
      </c>
      <c r="R49" s="1">
        <f t="shared" ca="1" si="20"/>
        <v>792.60962566844898</v>
      </c>
      <c r="S49" s="17">
        <f t="shared" ca="1" si="22"/>
        <v>28.153323527932702</v>
      </c>
    </row>
    <row r="50" spans="2:19" x14ac:dyDescent="0.25">
      <c r="B50">
        <v>35</v>
      </c>
      <c r="C50" s="1">
        <f t="shared" ca="1" si="5"/>
        <v>0.18829538669237467</v>
      </c>
      <c r="D50">
        <f t="shared" ca="1" si="6"/>
        <v>2</v>
      </c>
      <c r="E50">
        <f t="shared" ca="1" si="23"/>
        <v>2</v>
      </c>
      <c r="F50">
        <f t="shared" ca="1" si="24"/>
        <v>30</v>
      </c>
      <c r="G50">
        <f t="shared" ca="1" si="25"/>
        <v>9</v>
      </c>
      <c r="H50" s="3">
        <f t="shared" ca="1" si="8"/>
        <v>90</v>
      </c>
      <c r="I50" s="2">
        <f t="shared" ca="1" si="9"/>
        <v>0</v>
      </c>
      <c r="J50" s="3">
        <f t="shared" si="10"/>
        <v>0</v>
      </c>
      <c r="K50" s="3">
        <f t="shared" ca="1" si="26"/>
        <v>90</v>
      </c>
      <c r="L50" s="2">
        <f t="shared" ca="1" si="27"/>
        <v>1866</v>
      </c>
      <c r="M50" s="1">
        <f t="shared" ca="1" si="28"/>
        <v>0</v>
      </c>
      <c r="N50">
        <f t="shared" ca="1" si="13"/>
        <v>0</v>
      </c>
      <c r="O50">
        <f t="shared" ca="1" si="21"/>
        <v>0</v>
      </c>
      <c r="P50">
        <f t="shared" ca="1" si="29"/>
        <v>27</v>
      </c>
      <c r="Q50" s="1">
        <f t="shared" ca="1" si="19"/>
        <v>53.31428571428571</v>
      </c>
      <c r="R50" s="1">
        <f t="shared" ca="1" si="20"/>
        <v>810.04537815126037</v>
      </c>
      <c r="S50" s="17">
        <f t="shared" ca="1" si="22"/>
        <v>28.461296143205782</v>
      </c>
    </row>
    <row r="51" spans="2:19" x14ac:dyDescent="0.25">
      <c r="B51">
        <v>36</v>
      </c>
      <c r="C51" s="1">
        <f t="shared" ca="1" si="5"/>
        <v>0.31176884582995701</v>
      </c>
      <c r="D51">
        <f t="shared" ca="1" si="6"/>
        <v>2</v>
      </c>
      <c r="E51">
        <f t="shared" ca="1" si="23"/>
        <v>2</v>
      </c>
      <c r="F51">
        <f t="shared" ca="1" si="24"/>
        <v>28</v>
      </c>
      <c r="G51">
        <f t="shared" ca="1" si="25"/>
        <v>11</v>
      </c>
      <c r="H51" s="3">
        <f t="shared" ca="1" si="8"/>
        <v>84</v>
      </c>
      <c r="I51" s="2">
        <f t="shared" ca="1" si="9"/>
        <v>0</v>
      </c>
      <c r="J51" s="3">
        <f t="shared" si="10"/>
        <v>0</v>
      </c>
      <c r="K51" s="3">
        <f t="shared" ca="1" si="26"/>
        <v>84</v>
      </c>
      <c r="L51" s="2">
        <f t="shared" ca="1" si="27"/>
        <v>1950</v>
      </c>
      <c r="M51" s="1">
        <f t="shared" ca="1" si="28"/>
        <v>0</v>
      </c>
      <c r="N51">
        <f t="shared" ca="1" si="13"/>
        <v>0</v>
      </c>
      <c r="O51">
        <f t="shared" ca="1" si="21"/>
        <v>0</v>
      </c>
      <c r="P51">
        <f t="shared" ca="1" si="29"/>
        <v>27</v>
      </c>
      <c r="Q51" s="1">
        <f t="shared" ca="1" si="19"/>
        <v>54.166666666666657</v>
      </c>
      <c r="R51" s="1">
        <f t="shared" ca="1" si="20"/>
        <v>813.05714285714271</v>
      </c>
      <c r="S51" s="17">
        <f t="shared" ca="1" si="22"/>
        <v>28.514156884907937</v>
      </c>
    </row>
    <row r="52" spans="2:19" x14ac:dyDescent="0.25">
      <c r="B52">
        <v>37</v>
      </c>
      <c r="C52" s="1">
        <f t="shared" ca="1" si="5"/>
        <v>0.7452005746342194</v>
      </c>
      <c r="D52">
        <f t="shared" ca="1" si="6"/>
        <v>4</v>
      </c>
      <c r="E52">
        <f t="shared" ca="1" si="23"/>
        <v>4</v>
      </c>
      <c r="F52">
        <f t="shared" ca="1" si="24"/>
        <v>24</v>
      </c>
      <c r="G52">
        <f t="shared" ca="1" si="25"/>
        <v>15</v>
      </c>
      <c r="H52" s="3">
        <f t="shared" ca="1" si="8"/>
        <v>72</v>
      </c>
      <c r="I52" s="2">
        <f t="shared" ca="1" si="9"/>
        <v>0</v>
      </c>
      <c r="J52" s="3">
        <f t="shared" si="10"/>
        <v>0</v>
      </c>
      <c r="K52" s="3">
        <f t="shared" ca="1" si="26"/>
        <v>72</v>
      </c>
      <c r="L52" s="2">
        <f t="shared" ca="1" si="27"/>
        <v>2022</v>
      </c>
      <c r="M52" s="1">
        <f t="shared" ca="1" si="28"/>
        <v>0</v>
      </c>
      <c r="N52">
        <f t="shared" ca="1" si="13"/>
        <v>0</v>
      </c>
      <c r="O52">
        <f t="shared" ca="1" si="21"/>
        <v>0</v>
      </c>
      <c r="P52">
        <f t="shared" ca="1" si="29"/>
        <v>27</v>
      </c>
      <c r="Q52" s="1">
        <f t="shared" ca="1" si="19"/>
        <v>54.648648648648638</v>
      </c>
      <c r="R52" s="1">
        <f t="shared" ca="1" si="20"/>
        <v>799.06756756756749</v>
      </c>
      <c r="S52" s="17">
        <f t="shared" ca="1" si="22"/>
        <v>28.267783209292649</v>
      </c>
    </row>
    <row r="53" spans="2:19" x14ac:dyDescent="0.25">
      <c r="B53">
        <v>38</v>
      </c>
      <c r="C53" s="1">
        <f t="shared" ca="1" si="5"/>
        <v>0.64102028923606447</v>
      </c>
      <c r="D53">
        <f t="shared" ca="1" si="6"/>
        <v>4</v>
      </c>
      <c r="E53">
        <f t="shared" ca="1" si="23"/>
        <v>4</v>
      </c>
      <c r="F53">
        <f t="shared" ca="1" si="24"/>
        <v>20</v>
      </c>
      <c r="G53">
        <f t="shared" ca="1" si="25"/>
        <v>19</v>
      </c>
      <c r="H53" s="3">
        <f t="shared" ca="1" si="8"/>
        <v>60</v>
      </c>
      <c r="I53" s="2">
        <f t="shared" ca="1" si="9"/>
        <v>0</v>
      </c>
      <c r="J53" s="3">
        <f t="shared" si="10"/>
        <v>0</v>
      </c>
      <c r="K53" s="3">
        <f t="shared" ca="1" si="26"/>
        <v>60</v>
      </c>
      <c r="L53" s="2">
        <f t="shared" ca="1" si="27"/>
        <v>2082</v>
      </c>
      <c r="M53" s="1">
        <f t="shared" ca="1" si="28"/>
        <v>0</v>
      </c>
      <c r="N53">
        <f t="shared" ca="1" si="13"/>
        <v>0</v>
      </c>
      <c r="O53">
        <f t="shared" ca="1" si="21"/>
        <v>0</v>
      </c>
      <c r="P53">
        <f t="shared" ca="1" si="29"/>
        <v>27</v>
      </c>
      <c r="Q53" s="1">
        <f t="shared" ca="1" si="19"/>
        <v>54.789473684210513</v>
      </c>
      <c r="R53" s="1">
        <f t="shared" ca="1" si="20"/>
        <v>778.22475106685636</v>
      </c>
      <c r="S53" s="17">
        <f t="shared" ca="1" si="22"/>
        <v>27.896679929103684</v>
      </c>
    </row>
    <row r="54" spans="2:19" x14ac:dyDescent="0.25">
      <c r="B54">
        <v>39</v>
      </c>
      <c r="C54" s="1">
        <f t="shared" ca="1" si="5"/>
        <v>7.4188794864031404E-2</v>
      </c>
      <c r="D54">
        <f t="shared" ca="1" si="6"/>
        <v>1</v>
      </c>
      <c r="E54">
        <f t="shared" ca="1" si="23"/>
        <v>1</v>
      </c>
      <c r="F54">
        <f t="shared" ca="1" si="24"/>
        <v>19</v>
      </c>
      <c r="G54">
        <f t="shared" ca="1" si="25"/>
        <v>20</v>
      </c>
      <c r="H54" s="3">
        <f t="shared" ca="1" si="8"/>
        <v>57</v>
      </c>
      <c r="I54" s="2">
        <f t="shared" ca="1" si="9"/>
        <v>0</v>
      </c>
      <c r="J54" s="3">
        <f t="shared" si="10"/>
        <v>0</v>
      </c>
      <c r="K54" s="3">
        <f t="shared" ca="1" si="26"/>
        <v>57</v>
      </c>
      <c r="L54" s="2">
        <f t="shared" ca="1" si="27"/>
        <v>2139</v>
      </c>
      <c r="M54" s="1">
        <f t="shared" ca="1" si="28"/>
        <v>0</v>
      </c>
      <c r="N54">
        <f t="shared" ca="1" si="13"/>
        <v>0</v>
      </c>
      <c r="O54">
        <f t="shared" ca="1" si="21"/>
        <v>0</v>
      </c>
      <c r="P54">
        <f t="shared" ca="1" si="29"/>
        <v>27</v>
      </c>
      <c r="Q54" s="1">
        <f t="shared" ca="1" si="19"/>
        <v>54.846153846153832</v>
      </c>
      <c r="R54" s="1">
        <f t="shared" ca="1" si="20"/>
        <v>757.87044534412962</v>
      </c>
      <c r="S54" s="17">
        <f t="shared" ca="1" si="22"/>
        <v>27.529446876828629</v>
      </c>
    </row>
    <row r="55" spans="2:19" x14ac:dyDescent="0.25">
      <c r="B55">
        <v>40</v>
      </c>
      <c r="C55" s="1">
        <f t="shared" ca="1" si="5"/>
        <v>0.59082781700358422</v>
      </c>
      <c r="D55">
        <f t="shared" ca="1" si="6"/>
        <v>3</v>
      </c>
      <c r="E55">
        <f t="shared" ca="1" si="23"/>
        <v>3</v>
      </c>
      <c r="F55">
        <f t="shared" ca="1" si="24"/>
        <v>16</v>
      </c>
      <c r="G55">
        <f t="shared" ca="1" si="25"/>
        <v>23</v>
      </c>
      <c r="H55" s="3">
        <f t="shared" ca="1" si="8"/>
        <v>48</v>
      </c>
      <c r="I55" s="2">
        <f t="shared" ca="1" si="9"/>
        <v>0</v>
      </c>
      <c r="J55" s="3">
        <f t="shared" si="10"/>
        <v>0</v>
      </c>
      <c r="K55" s="3">
        <f t="shared" ca="1" si="26"/>
        <v>48</v>
      </c>
      <c r="L55" s="2">
        <f t="shared" ca="1" si="27"/>
        <v>2187</v>
      </c>
      <c r="M55" s="1">
        <f t="shared" ca="1" si="28"/>
        <v>0</v>
      </c>
      <c r="N55">
        <f t="shared" ca="1" si="13"/>
        <v>0</v>
      </c>
      <c r="O55">
        <f t="shared" ca="1" si="21"/>
        <v>0</v>
      </c>
      <c r="P55">
        <f t="shared" ca="1" si="29"/>
        <v>27</v>
      </c>
      <c r="Q55" s="1">
        <f t="shared" ca="1" si="19"/>
        <v>54.67499999999999</v>
      </c>
      <c r="R55" s="1">
        <f t="shared" ca="1" si="20"/>
        <v>739.60961538461538</v>
      </c>
      <c r="S55" s="17">
        <f t="shared" ca="1" si="22"/>
        <v>27.195764658943041</v>
      </c>
    </row>
    <row r="56" spans="2:19" x14ac:dyDescent="0.25">
      <c r="B56">
        <v>41</v>
      </c>
      <c r="C56" s="1">
        <f t="shared" ca="1" si="5"/>
        <v>0.58142442476701217</v>
      </c>
      <c r="D56">
        <f t="shared" ca="1" si="6"/>
        <v>3</v>
      </c>
      <c r="E56">
        <f t="shared" ca="1" si="23"/>
        <v>3</v>
      </c>
      <c r="F56">
        <f t="shared" ca="1" si="24"/>
        <v>13</v>
      </c>
      <c r="G56">
        <f t="shared" ca="1" si="25"/>
        <v>26</v>
      </c>
      <c r="H56" s="3">
        <f t="shared" ca="1" si="8"/>
        <v>39</v>
      </c>
      <c r="I56" s="2">
        <f t="shared" ca="1" si="9"/>
        <v>0</v>
      </c>
      <c r="J56" s="3">
        <f t="shared" ca="1" si="10"/>
        <v>25</v>
      </c>
      <c r="K56" s="3">
        <f t="shared" ca="1" si="26"/>
        <v>64</v>
      </c>
      <c r="L56" s="2">
        <f t="shared" ca="1" si="27"/>
        <v>2251</v>
      </c>
      <c r="M56" s="1">
        <f t="shared" ca="1" si="28"/>
        <v>0.19137874514057285</v>
      </c>
      <c r="N56">
        <f t="shared" ca="1" si="13"/>
        <v>2</v>
      </c>
      <c r="O56">
        <f t="shared" ca="1" si="21"/>
        <v>0</v>
      </c>
      <c r="P56">
        <f t="shared" ca="1" si="29"/>
        <v>26</v>
      </c>
      <c r="Q56" s="1">
        <f t="shared" ca="1" si="19"/>
        <v>54.902439024390233</v>
      </c>
      <c r="R56" s="1">
        <f t="shared" ca="1" si="20"/>
        <v>723.24024390243903</v>
      </c>
      <c r="S56" s="17">
        <f t="shared" ca="1" si="22"/>
        <v>26.893126331879657</v>
      </c>
    </row>
    <row r="57" spans="2:19" x14ac:dyDescent="0.25">
      <c r="B57">
        <v>42</v>
      </c>
      <c r="C57" s="1">
        <f t="shared" ca="1" si="5"/>
        <v>9.7946819912029914E-2</v>
      </c>
      <c r="D57">
        <f t="shared" ca="1" si="6"/>
        <v>1</v>
      </c>
      <c r="E57">
        <f t="shared" ca="1" si="23"/>
        <v>1</v>
      </c>
      <c r="F57">
        <f t="shared" ca="1" si="24"/>
        <v>12</v>
      </c>
      <c r="G57">
        <f t="shared" ca="1" si="25"/>
        <v>1</v>
      </c>
      <c r="H57" s="3">
        <f t="shared" ca="1" si="8"/>
        <v>36</v>
      </c>
      <c r="I57" s="2">
        <f t="shared" ca="1" si="9"/>
        <v>0</v>
      </c>
      <c r="J57" s="3">
        <f t="shared" si="10"/>
        <v>0</v>
      </c>
      <c r="K57" s="3">
        <f t="shared" ca="1" si="26"/>
        <v>36</v>
      </c>
      <c r="L57" s="2">
        <f t="shared" ca="1" si="27"/>
        <v>2287</v>
      </c>
      <c r="M57" s="1">
        <f t="shared" ca="1" si="28"/>
        <v>0</v>
      </c>
      <c r="N57">
        <f t="shared" ca="1" si="13"/>
        <v>1</v>
      </c>
      <c r="O57">
        <f t="shared" ca="1" si="21"/>
        <v>0</v>
      </c>
      <c r="P57">
        <f t="shared" ca="1" si="29"/>
        <v>26</v>
      </c>
      <c r="Q57" s="1">
        <f t="shared" ca="1" si="19"/>
        <v>54.452380952380942</v>
      </c>
      <c r="R57" s="1">
        <f t="shared" ca="1" si="20"/>
        <v>714.1074332171894</v>
      </c>
      <c r="S57" s="17">
        <f t="shared" ca="1" si="22"/>
        <v>26.722788649712243</v>
      </c>
    </row>
    <row r="58" spans="2:19" x14ac:dyDescent="0.25">
      <c r="B58">
        <v>43</v>
      </c>
      <c r="C58" s="1">
        <f t="shared" ca="1" si="5"/>
        <v>0.53955779140740778</v>
      </c>
      <c r="D58">
        <f t="shared" ca="1" si="6"/>
        <v>3</v>
      </c>
      <c r="E58">
        <f t="shared" ca="1" si="23"/>
        <v>3</v>
      </c>
      <c r="F58">
        <f t="shared" ca="1" si="24"/>
        <v>35</v>
      </c>
      <c r="G58">
        <f t="shared" ca="1" si="25"/>
        <v>4</v>
      </c>
      <c r="H58" s="3">
        <f t="shared" ca="1" si="8"/>
        <v>105</v>
      </c>
      <c r="I58" s="2">
        <f t="shared" ca="1" si="9"/>
        <v>0</v>
      </c>
      <c r="J58" s="3">
        <f t="shared" si="10"/>
        <v>0</v>
      </c>
      <c r="K58" s="3">
        <f t="shared" ca="1" si="26"/>
        <v>105</v>
      </c>
      <c r="L58" s="2">
        <f t="shared" ca="1" si="27"/>
        <v>2392</v>
      </c>
      <c r="M58" s="1">
        <f t="shared" ca="1" si="28"/>
        <v>0</v>
      </c>
      <c r="N58">
        <f t="shared" ca="1" si="13"/>
        <v>0</v>
      </c>
      <c r="O58">
        <f t="shared" ca="1" si="21"/>
        <v>26</v>
      </c>
      <c r="P58">
        <f t="shared" ca="1" si="29"/>
        <v>26</v>
      </c>
      <c r="Q58" s="1">
        <f t="shared" ca="1" si="19"/>
        <v>55.627906976744171</v>
      </c>
      <c r="R58" s="1">
        <f t="shared" ca="1" si="20"/>
        <v>756.5249169435217</v>
      </c>
      <c r="S58" s="17">
        <f t="shared" ca="1" si="22"/>
        <v>27.504998035693834</v>
      </c>
    </row>
    <row r="59" spans="2:19" x14ac:dyDescent="0.25">
      <c r="B59">
        <v>44</v>
      </c>
      <c r="C59" s="1">
        <f t="shared" ca="1" si="5"/>
        <v>0.84195724042349174</v>
      </c>
      <c r="D59">
        <f t="shared" ca="1" si="6"/>
        <v>5</v>
      </c>
      <c r="E59">
        <f t="shared" ca="1" si="23"/>
        <v>5</v>
      </c>
      <c r="F59">
        <f t="shared" ca="1" si="24"/>
        <v>30</v>
      </c>
      <c r="G59">
        <f t="shared" ca="1" si="25"/>
        <v>9</v>
      </c>
      <c r="H59" s="3">
        <f t="shared" ca="1" si="8"/>
        <v>90</v>
      </c>
      <c r="I59" s="2">
        <f t="shared" ca="1" si="9"/>
        <v>0</v>
      </c>
      <c r="J59" s="3">
        <f t="shared" si="10"/>
        <v>0</v>
      </c>
      <c r="K59" s="3">
        <f t="shared" ca="1" si="26"/>
        <v>90</v>
      </c>
      <c r="L59" s="2">
        <f t="shared" ca="1" si="27"/>
        <v>2482</v>
      </c>
      <c r="M59" s="1">
        <f t="shared" ca="1" si="28"/>
        <v>0</v>
      </c>
      <c r="N59">
        <f t="shared" ca="1" si="13"/>
        <v>0</v>
      </c>
      <c r="O59">
        <f t="shared" ca="1" si="21"/>
        <v>0</v>
      </c>
      <c r="P59">
        <f t="shared" ca="1" si="29"/>
        <v>26</v>
      </c>
      <c r="Q59" s="1">
        <f t="shared" ca="1" si="19"/>
        <v>56.409090909090899</v>
      </c>
      <c r="R59" s="1">
        <f t="shared" ca="1" si="20"/>
        <v>765.78224101479918</v>
      </c>
      <c r="S59" s="17">
        <f t="shared" ca="1" si="22"/>
        <v>27.672770750591621</v>
      </c>
    </row>
    <row r="60" spans="2:19" x14ac:dyDescent="0.25">
      <c r="B60">
        <v>45</v>
      </c>
      <c r="C60" s="1">
        <f t="shared" ca="1" si="5"/>
        <v>0.45642944557660514</v>
      </c>
      <c r="D60">
        <f t="shared" ca="1" si="6"/>
        <v>3</v>
      </c>
      <c r="E60">
        <f t="shared" ca="1" si="23"/>
        <v>3</v>
      </c>
      <c r="F60">
        <f t="shared" ca="1" si="24"/>
        <v>27</v>
      </c>
      <c r="G60">
        <f t="shared" ca="1" si="25"/>
        <v>12</v>
      </c>
      <c r="H60" s="3">
        <f t="shared" ca="1" si="8"/>
        <v>81</v>
      </c>
      <c r="I60" s="2">
        <f t="shared" ca="1" si="9"/>
        <v>0</v>
      </c>
      <c r="J60" s="3">
        <f t="shared" si="10"/>
        <v>0</v>
      </c>
      <c r="K60" s="3">
        <f t="shared" ca="1" si="26"/>
        <v>81</v>
      </c>
      <c r="L60" s="2">
        <f t="shared" ca="1" si="27"/>
        <v>2563</v>
      </c>
      <c r="M60" s="1">
        <f t="shared" ca="1" si="28"/>
        <v>0</v>
      </c>
      <c r="N60">
        <f t="shared" ca="1" si="13"/>
        <v>0</v>
      </c>
      <c r="O60">
        <f t="shared" ca="1" si="21"/>
        <v>0</v>
      </c>
      <c r="P60">
        <f t="shared" ca="1" si="29"/>
        <v>26</v>
      </c>
      <c r="Q60" s="1">
        <f t="shared" ca="1" si="19"/>
        <v>56.955555555555549</v>
      </c>
      <c r="R60" s="1">
        <f t="shared" ca="1" si="20"/>
        <v>761.81616161616171</v>
      </c>
      <c r="S60" s="17">
        <f t="shared" ca="1" si="22"/>
        <v>27.60101740183071</v>
      </c>
    </row>
    <row r="61" spans="2:19" x14ac:dyDescent="0.25">
      <c r="B61">
        <v>46</v>
      </c>
      <c r="C61" s="1">
        <f t="shared" ca="1" si="5"/>
        <v>0.17360198048840281</v>
      </c>
      <c r="D61">
        <f t="shared" ca="1" si="6"/>
        <v>2</v>
      </c>
      <c r="E61">
        <f t="shared" ca="1" si="23"/>
        <v>2</v>
      </c>
      <c r="F61">
        <f t="shared" ca="1" si="24"/>
        <v>25</v>
      </c>
      <c r="G61">
        <f t="shared" ca="1" si="25"/>
        <v>14</v>
      </c>
      <c r="H61" s="3">
        <f t="shared" ca="1" si="8"/>
        <v>75</v>
      </c>
      <c r="I61" s="2">
        <f t="shared" ca="1" si="9"/>
        <v>0</v>
      </c>
      <c r="J61" s="3">
        <f t="shared" si="10"/>
        <v>0</v>
      </c>
      <c r="K61" s="3">
        <f t="shared" ca="1" si="26"/>
        <v>75</v>
      </c>
      <c r="L61" s="2">
        <f t="shared" ca="1" si="27"/>
        <v>2638</v>
      </c>
      <c r="M61" s="1">
        <f t="shared" ca="1" si="28"/>
        <v>0</v>
      </c>
      <c r="N61">
        <f t="shared" ca="1" si="13"/>
        <v>0</v>
      </c>
      <c r="O61">
        <f t="shared" ca="1" si="21"/>
        <v>0</v>
      </c>
      <c r="P61">
        <f t="shared" ca="1" si="29"/>
        <v>26</v>
      </c>
      <c r="Q61" s="1">
        <f t="shared" ca="1" si="19"/>
        <v>57.347826086956509</v>
      </c>
      <c r="R61" s="1">
        <f t="shared" ca="1" si="20"/>
        <v>751.96521739130435</v>
      </c>
      <c r="S61" s="17">
        <f t="shared" ca="1" si="22"/>
        <v>27.421984198655363</v>
      </c>
    </row>
    <row r="62" spans="2:19" x14ac:dyDescent="0.25">
      <c r="B62">
        <v>47</v>
      </c>
      <c r="C62" s="1">
        <f t="shared" ca="1" si="5"/>
        <v>0.22341363687054261</v>
      </c>
      <c r="D62">
        <f t="shared" ca="1" si="6"/>
        <v>2</v>
      </c>
      <c r="E62">
        <f t="shared" ca="1" si="23"/>
        <v>2</v>
      </c>
      <c r="F62">
        <f t="shared" ca="1" si="24"/>
        <v>23</v>
      </c>
      <c r="G62">
        <f t="shared" ca="1" si="25"/>
        <v>16</v>
      </c>
      <c r="H62" s="3">
        <f t="shared" ca="1" si="8"/>
        <v>69</v>
      </c>
      <c r="I62" s="2">
        <f t="shared" ca="1" si="9"/>
        <v>0</v>
      </c>
      <c r="J62" s="3">
        <f t="shared" si="10"/>
        <v>0</v>
      </c>
      <c r="K62" s="3">
        <f t="shared" ca="1" si="26"/>
        <v>69</v>
      </c>
      <c r="L62" s="2">
        <f t="shared" ca="1" si="27"/>
        <v>2707</v>
      </c>
      <c r="M62" s="1">
        <f t="shared" ca="1" si="28"/>
        <v>0</v>
      </c>
      <c r="N62">
        <f t="shared" ca="1" si="13"/>
        <v>0</v>
      </c>
      <c r="O62">
        <f t="shared" ca="1" si="21"/>
        <v>0</v>
      </c>
      <c r="P62">
        <f t="shared" ca="1" si="29"/>
        <v>26</v>
      </c>
      <c r="Q62" s="1">
        <f t="shared" ca="1" si="19"/>
        <v>57.595744680851055</v>
      </c>
      <c r="R62" s="1">
        <f t="shared" ca="1" si="20"/>
        <v>738.50693802035153</v>
      </c>
      <c r="S62" s="17">
        <f t="shared" ca="1" si="22"/>
        <v>27.175484135896301</v>
      </c>
    </row>
    <row r="63" spans="2:19" x14ac:dyDescent="0.25">
      <c r="B63">
        <v>48</v>
      </c>
      <c r="C63" s="1">
        <f t="shared" ca="1" si="5"/>
        <v>0.50324840649456082</v>
      </c>
      <c r="D63">
        <f t="shared" ca="1" si="6"/>
        <v>3</v>
      </c>
      <c r="E63">
        <f t="shared" ca="1" si="23"/>
        <v>3</v>
      </c>
      <c r="F63">
        <f t="shared" ca="1" si="24"/>
        <v>20</v>
      </c>
      <c r="G63">
        <f t="shared" ca="1" si="25"/>
        <v>19</v>
      </c>
      <c r="H63" s="3">
        <f t="shared" ca="1" si="8"/>
        <v>60</v>
      </c>
      <c r="I63" s="2">
        <f t="shared" ca="1" si="9"/>
        <v>0</v>
      </c>
      <c r="J63" s="3">
        <f t="shared" si="10"/>
        <v>0</v>
      </c>
      <c r="K63" s="3">
        <f t="shared" ca="1" si="26"/>
        <v>60</v>
      </c>
      <c r="L63" s="2">
        <f t="shared" ca="1" si="27"/>
        <v>2767</v>
      </c>
      <c r="M63" s="1">
        <f t="shared" ca="1" si="28"/>
        <v>0</v>
      </c>
      <c r="N63">
        <f t="shared" ca="1" si="13"/>
        <v>0</v>
      </c>
      <c r="O63">
        <f t="shared" ca="1" si="21"/>
        <v>0</v>
      </c>
      <c r="P63">
        <f t="shared" ca="1" si="29"/>
        <v>26</v>
      </c>
      <c r="Q63" s="1">
        <f t="shared" ca="1" si="19"/>
        <v>57.645833333333321</v>
      </c>
      <c r="R63" s="1">
        <f t="shared" ca="1" si="20"/>
        <v>722.91445035460981</v>
      </c>
      <c r="S63" s="17">
        <f t="shared" ca="1" si="22"/>
        <v>26.887068459663091</v>
      </c>
    </row>
    <row r="64" spans="2:19" x14ac:dyDescent="0.25">
      <c r="B64">
        <v>49</v>
      </c>
      <c r="C64" s="1">
        <f t="shared" ca="1" si="5"/>
        <v>0.63115202247210744</v>
      </c>
      <c r="D64">
        <f t="shared" ca="1" si="6"/>
        <v>4</v>
      </c>
      <c r="E64">
        <f t="shared" ca="1" si="23"/>
        <v>4</v>
      </c>
      <c r="F64">
        <f t="shared" ca="1" si="24"/>
        <v>16</v>
      </c>
      <c r="G64">
        <f t="shared" ca="1" si="25"/>
        <v>23</v>
      </c>
      <c r="H64" s="3">
        <f t="shared" ca="1" si="8"/>
        <v>48</v>
      </c>
      <c r="I64" s="2">
        <f t="shared" ca="1" si="9"/>
        <v>0</v>
      </c>
      <c r="J64" s="3">
        <f t="shared" si="10"/>
        <v>0</v>
      </c>
      <c r="K64" s="3">
        <f t="shared" ca="1" si="26"/>
        <v>48</v>
      </c>
      <c r="L64" s="2">
        <f t="shared" ca="1" si="27"/>
        <v>2815</v>
      </c>
      <c r="M64" s="1">
        <f t="shared" ca="1" si="28"/>
        <v>0</v>
      </c>
      <c r="N64">
        <f t="shared" ca="1" si="13"/>
        <v>0</v>
      </c>
      <c r="O64">
        <f t="shared" ca="1" si="21"/>
        <v>0</v>
      </c>
      <c r="P64">
        <f t="shared" ca="1" si="29"/>
        <v>26</v>
      </c>
      <c r="Q64" s="1">
        <f t="shared" ca="1" si="19"/>
        <v>57.448979591836718</v>
      </c>
      <c r="R64" s="1">
        <f t="shared" ca="1" si="20"/>
        <v>709.75255102040796</v>
      </c>
      <c r="S64" s="17">
        <f t="shared" ca="1" si="22"/>
        <v>26.641181486946255</v>
      </c>
    </row>
    <row r="65" spans="2:19" x14ac:dyDescent="0.25">
      <c r="B65">
        <v>50</v>
      </c>
      <c r="C65" s="1">
        <f t="shared" ca="1" si="5"/>
        <v>0.66914323775919471</v>
      </c>
      <c r="D65">
        <f t="shared" ca="1" si="6"/>
        <v>4</v>
      </c>
      <c r="E65">
        <f t="shared" ca="1" si="23"/>
        <v>4</v>
      </c>
      <c r="F65">
        <f t="shared" ca="1" si="24"/>
        <v>12</v>
      </c>
      <c r="G65">
        <f t="shared" ca="1" si="25"/>
        <v>27</v>
      </c>
      <c r="H65" s="3">
        <f t="shared" ca="1" si="8"/>
        <v>36</v>
      </c>
      <c r="I65" s="2">
        <f t="shared" ca="1" si="9"/>
        <v>0</v>
      </c>
      <c r="J65" s="3">
        <f t="shared" si="10"/>
        <v>0</v>
      </c>
      <c r="K65" s="3">
        <f t="shared" ca="1" si="26"/>
        <v>36</v>
      </c>
      <c r="L65" s="2">
        <f t="shared" ca="1" si="27"/>
        <v>2851</v>
      </c>
      <c r="M65" s="1">
        <f t="shared" ca="1" si="28"/>
        <v>0</v>
      </c>
      <c r="N65">
        <f t="shared" ca="1" si="13"/>
        <v>0</v>
      </c>
      <c r="O65">
        <f t="shared" ca="1" si="21"/>
        <v>0</v>
      </c>
      <c r="P65">
        <f t="shared" ca="1" si="29"/>
        <v>26</v>
      </c>
      <c r="Q65" s="1">
        <f t="shared" ca="1" si="19"/>
        <v>57.019999999999982</v>
      </c>
      <c r="R65" s="1">
        <f t="shared" ca="1" si="20"/>
        <v>704.46897959183661</v>
      </c>
      <c r="S65" s="17">
        <f t="shared" ca="1" si="22"/>
        <v>26.541834518206095</v>
      </c>
    </row>
    <row r="66" spans="2:19" x14ac:dyDescent="0.25">
      <c r="B66">
        <v>51</v>
      </c>
      <c r="C66" s="1">
        <f t="shared" ca="1" si="5"/>
        <v>0.56096732717484288</v>
      </c>
      <c r="D66">
        <f t="shared" ca="1" si="6"/>
        <v>3</v>
      </c>
      <c r="E66">
        <f t="shared" ca="1" si="23"/>
        <v>3</v>
      </c>
      <c r="F66">
        <f t="shared" ca="1" si="24"/>
        <v>9</v>
      </c>
      <c r="G66">
        <f t="shared" ca="1" si="25"/>
        <v>30</v>
      </c>
      <c r="H66" s="3">
        <f t="shared" ca="1" si="8"/>
        <v>27</v>
      </c>
      <c r="I66" s="2">
        <f t="shared" ca="1" si="9"/>
        <v>0</v>
      </c>
      <c r="J66" s="3">
        <f t="shared" ca="1" si="10"/>
        <v>25</v>
      </c>
      <c r="K66" s="3">
        <f t="shared" ca="1" si="26"/>
        <v>52</v>
      </c>
      <c r="L66" s="2">
        <f t="shared" ca="1" si="27"/>
        <v>2903</v>
      </c>
      <c r="M66" s="1">
        <f t="shared" ca="1" si="28"/>
        <v>0.53064571473084432</v>
      </c>
      <c r="N66">
        <f t="shared" ca="1" si="13"/>
        <v>3</v>
      </c>
      <c r="O66">
        <f t="shared" ca="1" si="21"/>
        <v>0</v>
      </c>
      <c r="P66">
        <f t="shared" ca="1" si="29"/>
        <v>30</v>
      </c>
      <c r="Q66" s="1">
        <f t="shared" ca="1" si="19"/>
        <v>56.921568627450959</v>
      </c>
      <c r="R66" s="1">
        <f t="shared" ca="1" si="20"/>
        <v>690.87372549019597</v>
      </c>
      <c r="S66" s="17">
        <f t="shared" ca="1" si="22"/>
        <v>26.28447689207826</v>
      </c>
    </row>
    <row r="67" spans="2:19" x14ac:dyDescent="0.25">
      <c r="B67">
        <v>52</v>
      </c>
      <c r="C67" s="1">
        <f t="shared" ca="1" si="5"/>
        <v>0.66213628638664157</v>
      </c>
      <c r="D67">
        <f t="shared" ref="D67:D71" ca="1" si="30">LOOKUP(C67,lim_demanda,rango_demanda)</f>
        <v>4</v>
      </c>
      <c r="E67">
        <f t="shared" ref="E67:E71" ca="1" si="31">IF(F66+O67&gt;D67,D67,F66)</f>
        <v>4</v>
      </c>
      <c r="F67">
        <f t="shared" ref="F67:F71" ca="1" si="32">F66-E67+O67</f>
        <v>5</v>
      </c>
      <c r="G67">
        <f t="shared" ref="G67:G71" ca="1" si="33">IF(J66&lt;&gt;0,D67,G66+D67)</f>
        <v>4</v>
      </c>
      <c r="H67" s="3">
        <f t="shared" ref="H67:H71" ca="1" si="34">F67*costo_mant</f>
        <v>15</v>
      </c>
      <c r="I67" s="2">
        <f t="shared" ref="I67:I71" ca="1" si="35">(D67-E67)*costo_stockout</f>
        <v>0</v>
      </c>
      <c r="J67" s="3">
        <f t="shared" ref="J67:J71" si="36">IF(MOD(B67-1,intervalo_pedido)=0,LOOKUP(G67,lim_costo_ped,rango_costo_ped),0)</f>
        <v>0</v>
      </c>
      <c r="K67" s="3">
        <f t="shared" ref="K67:K71" ca="1" si="37">H67+I67+J67</f>
        <v>15</v>
      </c>
      <c r="L67" s="2">
        <f t="shared" ref="L67:L71" ca="1" si="38">H67+I67+J67+L66</f>
        <v>2918</v>
      </c>
      <c r="M67" s="1">
        <f t="shared" ref="M67:M71" ca="1" si="39">IF(J67=0,,RAND())</f>
        <v>0</v>
      </c>
      <c r="N67">
        <f t="shared" ref="N67:N71" ca="1" si="40">IF(M67=0,IF(N66&gt;1,N66-1,),LOOKUP(M67,lim_demora,rango_demora))</f>
        <v>2</v>
      </c>
      <c r="O67">
        <f t="shared" ref="O67:O71" ca="1" si="41">IF(N66=1,P67,)</f>
        <v>0</v>
      </c>
      <c r="P67">
        <f t="shared" ref="P67:P71" ca="1" si="42">IF(M67=0,P66,G67)</f>
        <v>30</v>
      </c>
      <c r="Q67" s="1">
        <f t="shared" ref="Q67:Q71" ca="1" si="43">(1/B67)*((B67-1)*Q66+K67)</f>
        <v>56.115384615384599</v>
      </c>
      <c r="R67" s="1">
        <f t="shared" ref="R67:R71" ca="1" si="44">(1/(B67-1))*((B67-2)*R66+(B67/(B67-1))*(Q67-K67)^2)</f>
        <v>711.12368024132707</v>
      </c>
      <c r="S67" s="17">
        <f t="shared" ref="S67:S71" ca="1" si="45">SQRT(R67)</f>
        <v>26.666902336816833</v>
      </c>
    </row>
    <row r="68" spans="2:19" x14ac:dyDescent="0.25">
      <c r="B68">
        <v>53</v>
      </c>
      <c r="C68" s="1">
        <f t="shared" ca="1" si="5"/>
        <v>0.54318957499883458</v>
      </c>
      <c r="D68">
        <f t="shared" ca="1" si="30"/>
        <v>3</v>
      </c>
      <c r="E68">
        <f t="shared" ca="1" si="31"/>
        <v>3</v>
      </c>
      <c r="F68">
        <f t="shared" ca="1" si="32"/>
        <v>2</v>
      </c>
      <c r="G68">
        <f t="shared" ca="1" si="33"/>
        <v>7</v>
      </c>
      <c r="H68" s="3">
        <f t="shared" ca="1" si="34"/>
        <v>6</v>
      </c>
      <c r="I68" s="2">
        <f t="shared" ca="1" si="35"/>
        <v>0</v>
      </c>
      <c r="J68" s="3">
        <f t="shared" si="36"/>
        <v>0</v>
      </c>
      <c r="K68" s="3">
        <f t="shared" ca="1" si="37"/>
        <v>6</v>
      </c>
      <c r="L68" s="2">
        <f t="shared" ca="1" si="38"/>
        <v>2924</v>
      </c>
      <c r="M68" s="1">
        <f t="shared" ca="1" si="39"/>
        <v>0</v>
      </c>
      <c r="N68">
        <f t="shared" ca="1" si="40"/>
        <v>1</v>
      </c>
      <c r="O68">
        <f t="shared" ca="1" si="41"/>
        <v>0</v>
      </c>
      <c r="P68">
        <f t="shared" ca="1" si="42"/>
        <v>30</v>
      </c>
      <c r="Q68" s="1">
        <f t="shared" ca="1" si="43"/>
        <v>55.169811320754697</v>
      </c>
      <c r="R68" s="1">
        <f t="shared" ca="1" si="44"/>
        <v>744.83599419448456</v>
      </c>
      <c r="S68" s="17">
        <f t="shared" ca="1" si="45"/>
        <v>27.291683608646874</v>
      </c>
    </row>
    <row r="69" spans="2:19" x14ac:dyDescent="0.25">
      <c r="B69">
        <v>54</v>
      </c>
      <c r="C69" s="1">
        <f t="shared" ca="1" si="5"/>
        <v>0.14791730769944067</v>
      </c>
      <c r="D69">
        <f t="shared" ca="1" si="30"/>
        <v>1</v>
      </c>
      <c r="E69">
        <f t="shared" ca="1" si="31"/>
        <v>1</v>
      </c>
      <c r="F69">
        <f t="shared" ca="1" si="32"/>
        <v>31</v>
      </c>
      <c r="G69">
        <f t="shared" ca="1" si="33"/>
        <v>8</v>
      </c>
      <c r="H69" s="3">
        <f t="shared" ca="1" si="34"/>
        <v>93</v>
      </c>
      <c r="I69" s="2">
        <f t="shared" ca="1" si="35"/>
        <v>0</v>
      </c>
      <c r="J69" s="3">
        <f t="shared" si="36"/>
        <v>0</v>
      </c>
      <c r="K69" s="3">
        <f t="shared" ca="1" si="37"/>
        <v>93</v>
      </c>
      <c r="L69" s="2">
        <f t="shared" ca="1" si="38"/>
        <v>3017</v>
      </c>
      <c r="M69" s="1">
        <f t="shared" ca="1" si="39"/>
        <v>0</v>
      </c>
      <c r="N69">
        <f t="shared" ca="1" si="40"/>
        <v>0</v>
      </c>
      <c r="O69">
        <f t="shared" ca="1" si="41"/>
        <v>30</v>
      </c>
      <c r="P69">
        <f t="shared" ca="1" si="42"/>
        <v>30</v>
      </c>
      <c r="Q69" s="1">
        <f t="shared" ca="1" si="43"/>
        <v>55.870370370370352</v>
      </c>
      <c r="R69" s="1">
        <f t="shared" ca="1" si="44"/>
        <v>757.2847658979731</v>
      </c>
      <c r="S69" s="17">
        <f t="shared" ca="1" si="45"/>
        <v>27.518807494111606</v>
      </c>
    </row>
    <row r="70" spans="2:19" x14ac:dyDescent="0.25">
      <c r="B70">
        <v>55</v>
      </c>
      <c r="C70" s="1">
        <f t="shared" ca="1" si="5"/>
        <v>2.020848604481662E-2</v>
      </c>
      <c r="D70">
        <f t="shared" ca="1" si="30"/>
        <v>0</v>
      </c>
      <c r="E70">
        <f t="shared" ca="1" si="31"/>
        <v>0</v>
      </c>
      <c r="F70">
        <f t="shared" ca="1" si="32"/>
        <v>31</v>
      </c>
      <c r="G70">
        <f t="shared" ca="1" si="33"/>
        <v>8</v>
      </c>
      <c r="H70" s="3">
        <f t="shared" ca="1" si="34"/>
        <v>93</v>
      </c>
      <c r="I70" s="2">
        <f t="shared" ca="1" si="35"/>
        <v>0</v>
      </c>
      <c r="J70" s="3">
        <f t="shared" si="36"/>
        <v>0</v>
      </c>
      <c r="K70" s="3">
        <f t="shared" ca="1" si="37"/>
        <v>93</v>
      </c>
      <c r="L70" s="2">
        <f t="shared" ca="1" si="38"/>
        <v>3110</v>
      </c>
      <c r="M70" s="1">
        <f t="shared" ca="1" si="39"/>
        <v>0</v>
      </c>
      <c r="N70">
        <f t="shared" ca="1" si="40"/>
        <v>0</v>
      </c>
      <c r="O70">
        <f t="shared" ca="1" si="41"/>
        <v>0</v>
      </c>
      <c r="P70">
        <f t="shared" ca="1" si="42"/>
        <v>30</v>
      </c>
      <c r="Q70" s="1">
        <f t="shared" ca="1" si="43"/>
        <v>56.545454545454525</v>
      </c>
      <c r="R70" s="1">
        <f t="shared" ca="1" si="44"/>
        <v>768.32659932659908</v>
      </c>
      <c r="S70" s="17">
        <f t="shared" ca="1" si="45"/>
        <v>27.718704863802692</v>
      </c>
    </row>
    <row r="71" spans="2:19" x14ac:dyDescent="0.25">
      <c r="B71">
        <v>56</v>
      </c>
      <c r="C71" s="1">
        <f t="shared" ca="1" si="5"/>
        <v>0.45035338251231916</v>
      </c>
      <c r="D71">
        <f t="shared" ca="1" si="30"/>
        <v>3</v>
      </c>
      <c r="E71">
        <f t="shared" ca="1" si="31"/>
        <v>3</v>
      </c>
      <c r="F71">
        <f t="shared" ca="1" si="32"/>
        <v>28</v>
      </c>
      <c r="G71">
        <f t="shared" ca="1" si="33"/>
        <v>11</v>
      </c>
      <c r="H71" s="3">
        <f t="shared" ca="1" si="34"/>
        <v>84</v>
      </c>
      <c r="I71" s="2">
        <f t="shared" ca="1" si="35"/>
        <v>0</v>
      </c>
      <c r="J71" s="3">
        <f t="shared" si="36"/>
        <v>0</v>
      </c>
      <c r="K71" s="3">
        <f t="shared" ca="1" si="37"/>
        <v>84</v>
      </c>
      <c r="L71" s="2">
        <f t="shared" ca="1" si="38"/>
        <v>3194</v>
      </c>
      <c r="M71" s="1">
        <f t="shared" ca="1" si="39"/>
        <v>0</v>
      </c>
      <c r="N71">
        <f t="shared" ca="1" si="40"/>
        <v>0</v>
      </c>
      <c r="O71">
        <f t="shared" ca="1" si="41"/>
        <v>0</v>
      </c>
      <c r="P71">
        <f t="shared" ca="1" si="42"/>
        <v>30</v>
      </c>
      <c r="Q71" s="1">
        <f t="shared" ca="1" si="43"/>
        <v>57.035714285714263</v>
      </c>
      <c r="R71" s="1">
        <f t="shared" ca="1" si="44"/>
        <v>767.81688311688299</v>
      </c>
      <c r="S71" s="17">
        <f t="shared" ca="1" si="45"/>
        <v>27.709508893462601</v>
      </c>
    </row>
    <row r="72" spans="2:19" x14ac:dyDescent="0.25">
      <c r="B72">
        <v>57</v>
      </c>
      <c r="C72" s="1">
        <f t="shared" ca="1" si="5"/>
        <v>7.8528583436189625E-2</v>
      </c>
      <c r="D72">
        <f t="shared" ref="D72:D135" ca="1" si="46">LOOKUP(C72,lim_demanda,rango_demanda)</f>
        <v>1</v>
      </c>
      <c r="E72">
        <f t="shared" ref="E72:E135" ca="1" si="47">IF(F71+O72&gt;D72,D72,F71)</f>
        <v>1</v>
      </c>
      <c r="F72">
        <f t="shared" ref="F72:F135" ca="1" si="48">F71-E72+O72</f>
        <v>27</v>
      </c>
      <c r="G72">
        <f t="shared" ref="G72:G135" ca="1" si="49">IF(J71&lt;&gt;0,D72,G71+D72)</f>
        <v>12</v>
      </c>
      <c r="H72" s="3">
        <f t="shared" ref="H72:H135" ca="1" si="50">F72*costo_mant</f>
        <v>81</v>
      </c>
      <c r="I72" s="2">
        <f t="shared" ref="I72:I135" ca="1" si="51">(D72-E72)*costo_stockout</f>
        <v>0</v>
      </c>
      <c r="J72" s="3">
        <f t="shared" ref="J72:J135" si="52">IF(MOD(B72-1,intervalo_pedido)=0,LOOKUP(G72,lim_costo_ped,rango_costo_ped),0)</f>
        <v>0</v>
      </c>
      <c r="K72" s="3">
        <f t="shared" ref="K72:K135" ca="1" si="53">H72+I72+J72</f>
        <v>81</v>
      </c>
      <c r="L72" s="2">
        <f t="shared" ref="L72:L135" ca="1" si="54">H72+I72+J72+L71</f>
        <v>3275</v>
      </c>
      <c r="M72" s="1">
        <f t="shared" ref="M72:M135" ca="1" si="55">IF(J72=0,,RAND())</f>
        <v>0</v>
      </c>
      <c r="N72">
        <f t="shared" ref="N72:N135" ca="1" si="56">IF(M72=0,IF(N71&gt;1,N71-1,),LOOKUP(M72,lim_demora,rango_demora))</f>
        <v>0</v>
      </c>
      <c r="O72">
        <f t="shared" ref="O72:O135" ca="1" si="57">IF(N71=1,P72,)</f>
        <v>0</v>
      </c>
      <c r="P72">
        <f t="shared" ref="P72:P135" ca="1" si="58">IF(M72=0,P71,G72)</f>
        <v>30</v>
      </c>
      <c r="Q72" s="1">
        <f t="shared" ref="Q72:Q135" ca="1" si="59">(1/B72)*((B72-1)*Q71+K72)</f>
        <v>57.456140350877163</v>
      </c>
      <c r="R72" s="1">
        <f t="shared" ref="R72:R135" ca="1" si="60">(1/(B72-1))*((B72-2)*R71+(B72/(B72-1))*(Q72-K72)^2)</f>
        <v>764.18107769423546</v>
      </c>
      <c r="S72" s="17">
        <f t="shared" ref="S72:S135" ca="1" si="61">SQRT(R72)</f>
        <v>27.643825308633311</v>
      </c>
    </row>
    <row r="73" spans="2:19" x14ac:dyDescent="0.25">
      <c r="B73">
        <v>58</v>
      </c>
      <c r="C73" s="1">
        <f t="shared" ca="1" si="5"/>
        <v>0.35990221329852901</v>
      </c>
      <c r="D73">
        <f t="shared" ca="1" si="46"/>
        <v>3</v>
      </c>
      <c r="E73">
        <f t="shared" ca="1" si="47"/>
        <v>3</v>
      </c>
      <c r="F73">
        <f t="shared" ca="1" si="48"/>
        <v>24</v>
      </c>
      <c r="G73">
        <f t="shared" ca="1" si="49"/>
        <v>15</v>
      </c>
      <c r="H73" s="3">
        <f t="shared" ca="1" si="50"/>
        <v>72</v>
      </c>
      <c r="I73" s="2">
        <f t="shared" ca="1" si="51"/>
        <v>0</v>
      </c>
      <c r="J73" s="3">
        <f t="shared" si="52"/>
        <v>0</v>
      </c>
      <c r="K73" s="3">
        <f t="shared" ca="1" si="53"/>
        <v>72</v>
      </c>
      <c r="L73" s="2">
        <f t="shared" ca="1" si="54"/>
        <v>3347</v>
      </c>
      <c r="M73" s="1">
        <f t="shared" ca="1" si="55"/>
        <v>0</v>
      </c>
      <c r="N73">
        <f t="shared" ca="1" si="56"/>
        <v>0</v>
      </c>
      <c r="O73">
        <f t="shared" ca="1" si="57"/>
        <v>0</v>
      </c>
      <c r="P73">
        <f t="shared" ca="1" si="58"/>
        <v>30</v>
      </c>
      <c r="Q73" s="1">
        <f t="shared" ca="1" si="59"/>
        <v>57.706896551724107</v>
      </c>
      <c r="R73" s="1">
        <f t="shared" ca="1" si="60"/>
        <v>754.42135511191759</v>
      </c>
      <c r="S73" s="17">
        <f t="shared" ca="1" si="61"/>
        <v>27.466731787963372</v>
      </c>
    </row>
    <row r="74" spans="2:19" x14ac:dyDescent="0.25">
      <c r="B74">
        <v>59</v>
      </c>
      <c r="C74" s="1">
        <f t="shared" ca="1" si="5"/>
        <v>0.77473379162821632</v>
      </c>
      <c r="D74">
        <f t="shared" ca="1" si="46"/>
        <v>4</v>
      </c>
      <c r="E74">
        <f t="shared" ca="1" si="47"/>
        <v>4</v>
      </c>
      <c r="F74">
        <f t="shared" ca="1" si="48"/>
        <v>20</v>
      </c>
      <c r="G74">
        <f t="shared" ca="1" si="49"/>
        <v>19</v>
      </c>
      <c r="H74" s="3">
        <f t="shared" ca="1" si="50"/>
        <v>60</v>
      </c>
      <c r="I74" s="2">
        <f t="shared" ca="1" si="51"/>
        <v>0</v>
      </c>
      <c r="J74" s="3">
        <f t="shared" si="52"/>
        <v>0</v>
      </c>
      <c r="K74" s="3">
        <f t="shared" ca="1" si="53"/>
        <v>60</v>
      </c>
      <c r="L74" s="2">
        <f t="shared" ca="1" si="54"/>
        <v>3407</v>
      </c>
      <c r="M74" s="1">
        <f t="shared" ca="1" si="55"/>
        <v>0</v>
      </c>
      <c r="N74">
        <f t="shared" ca="1" si="56"/>
        <v>0</v>
      </c>
      <c r="O74">
        <f t="shared" ca="1" si="57"/>
        <v>0</v>
      </c>
      <c r="P74">
        <f t="shared" ca="1" si="58"/>
        <v>30</v>
      </c>
      <c r="Q74" s="1">
        <f t="shared" ca="1" si="59"/>
        <v>57.745762711864373</v>
      </c>
      <c r="R74" s="1">
        <f t="shared" ca="1" si="60"/>
        <v>741.50321449444755</v>
      </c>
      <c r="S74" s="17">
        <f t="shared" ca="1" si="61"/>
        <v>27.230556632108122</v>
      </c>
    </row>
    <row r="75" spans="2:19" x14ac:dyDescent="0.25">
      <c r="B75">
        <v>60</v>
      </c>
      <c r="C75" s="1">
        <f t="shared" ca="1" si="5"/>
        <v>0.56275925415899619</v>
      </c>
      <c r="D75">
        <f t="shared" ca="1" si="46"/>
        <v>3</v>
      </c>
      <c r="E75">
        <f t="shared" ca="1" si="47"/>
        <v>3</v>
      </c>
      <c r="F75">
        <f t="shared" ca="1" si="48"/>
        <v>17</v>
      </c>
      <c r="G75">
        <f t="shared" ca="1" si="49"/>
        <v>22</v>
      </c>
      <c r="H75" s="3">
        <f t="shared" ca="1" si="50"/>
        <v>51</v>
      </c>
      <c r="I75" s="2">
        <f t="shared" ca="1" si="51"/>
        <v>0</v>
      </c>
      <c r="J75" s="3">
        <f t="shared" si="52"/>
        <v>0</v>
      </c>
      <c r="K75" s="3">
        <f t="shared" ca="1" si="53"/>
        <v>51</v>
      </c>
      <c r="L75" s="2">
        <f t="shared" ca="1" si="54"/>
        <v>3458</v>
      </c>
      <c r="M75" s="1">
        <f t="shared" ca="1" si="55"/>
        <v>0</v>
      </c>
      <c r="N75">
        <f t="shared" ca="1" si="56"/>
        <v>0</v>
      </c>
      <c r="O75">
        <f t="shared" ca="1" si="57"/>
        <v>0</v>
      </c>
      <c r="P75">
        <f t="shared" ca="1" si="58"/>
        <v>30</v>
      </c>
      <c r="Q75" s="1">
        <f t="shared" ca="1" si="59"/>
        <v>57.633333333333304</v>
      </c>
      <c r="R75" s="1">
        <f t="shared" ca="1" si="60"/>
        <v>729.69378531073437</v>
      </c>
      <c r="S75" s="17">
        <f t="shared" ca="1" si="61"/>
        <v>27.012844820765071</v>
      </c>
    </row>
    <row r="76" spans="2:19" x14ac:dyDescent="0.25">
      <c r="B76">
        <v>61</v>
      </c>
      <c r="C76" s="1">
        <f t="shared" ca="1" si="5"/>
        <v>7.6188903285259513E-2</v>
      </c>
      <c r="D76">
        <f t="shared" ca="1" si="46"/>
        <v>1</v>
      </c>
      <c r="E76">
        <f t="shared" ca="1" si="47"/>
        <v>1</v>
      </c>
      <c r="F76">
        <f t="shared" ca="1" si="48"/>
        <v>16</v>
      </c>
      <c r="G76">
        <f t="shared" ca="1" si="49"/>
        <v>23</v>
      </c>
      <c r="H76" s="3">
        <f t="shared" ca="1" si="50"/>
        <v>48</v>
      </c>
      <c r="I76" s="2">
        <f t="shared" ca="1" si="51"/>
        <v>0</v>
      </c>
      <c r="J76" s="3">
        <f t="shared" ca="1" si="52"/>
        <v>25</v>
      </c>
      <c r="K76" s="3">
        <f t="shared" ca="1" si="53"/>
        <v>73</v>
      </c>
      <c r="L76" s="2">
        <f t="shared" ca="1" si="54"/>
        <v>3531</v>
      </c>
      <c r="M76" s="1">
        <f t="shared" ca="1" si="55"/>
        <v>0.70382303110734412</v>
      </c>
      <c r="N76">
        <f t="shared" ca="1" si="56"/>
        <v>3</v>
      </c>
      <c r="O76">
        <f t="shared" ca="1" si="57"/>
        <v>0</v>
      </c>
      <c r="P76">
        <f t="shared" ca="1" si="58"/>
        <v>23</v>
      </c>
      <c r="Q76" s="1">
        <f t="shared" ca="1" si="59"/>
        <v>57.885245901639315</v>
      </c>
      <c r="R76" s="1">
        <f t="shared" ca="1" si="60"/>
        <v>721.40327868852444</v>
      </c>
      <c r="S76" s="17">
        <f t="shared" ca="1" si="61"/>
        <v>26.858951556018049</v>
      </c>
    </row>
    <row r="77" spans="2:19" x14ac:dyDescent="0.25">
      <c r="B77">
        <v>62</v>
      </c>
      <c r="C77" s="1">
        <f t="shared" ca="1" si="5"/>
        <v>0.65617084283062121</v>
      </c>
      <c r="D77">
        <f t="shared" ca="1" si="46"/>
        <v>4</v>
      </c>
      <c r="E77">
        <f t="shared" ca="1" si="47"/>
        <v>4</v>
      </c>
      <c r="F77">
        <f t="shared" ca="1" si="48"/>
        <v>12</v>
      </c>
      <c r="G77">
        <f t="shared" ca="1" si="49"/>
        <v>4</v>
      </c>
      <c r="H77" s="3">
        <f t="shared" ca="1" si="50"/>
        <v>36</v>
      </c>
      <c r="I77" s="2">
        <f t="shared" ca="1" si="51"/>
        <v>0</v>
      </c>
      <c r="J77" s="3">
        <f t="shared" si="52"/>
        <v>0</v>
      </c>
      <c r="K77" s="3">
        <f t="shared" ca="1" si="53"/>
        <v>36</v>
      </c>
      <c r="L77" s="2">
        <f t="shared" ca="1" si="54"/>
        <v>3567</v>
      </c>
      <c r="M77" s="1">
        <f t="shared" ca="1" si="55"/>
        <v>0</v>
      </c>
      <c r="N77">
        <f t="shared" ca="1" si="56"/>
        <v>2</v>
      </c>
      <c r="O77">
        <f t="shared" ca="1" si="57"/>
        <v>0</v>
      </c>
      <c r="P77">
        <f t="shared" ca="1" si="58"/>
        <v>23</v>
      </c>
      <c r="Q77" s="1">
        <f t="shared" ca="1" si="59"/>
        <v>57.5322580645161</v>
      </c>
      <c r="R77" s="1">
        <f t="shared" ca="1" si="60"/>
        <v>717.30222104706502</v>
      </c>
      <c r="S77" s="17">
        <f t="shared" ca="1" si="61"/>
        <v>26.782498409354289</v>
      </c>
    </row>
    <row r="78" spans="2:19" x14ac:dyDescent="0.25">
      <c r="B78">
        <v>63</v>
      </c>
      <c r="C78" s="1">
        <f t="shared" ca="1" si="5"/>
        <v>0.32620822197741683</v>
      </c>
      <c r="D78">
        <f t="shared" ca="1" si="46"/>
        <v>2</v>
      </c>
      <c r="E78">
        <f t="shared" ca="1" si="47"/>
        <v>2</v>
      </c>
      <c r="F78">
        <f t="shared" ca="1" si="48"/>
        <v>10</v>
      </c>
      <c r="G78">
        <f t="shared" ca="1" si="49"/>
        <v>6</v>
      </c>
      <c r="H78" s="3">
        <f t="shared" ca="1" si="50"/>
        <v>30</v>
      </c>
      <c r="I78" s="2">
        <f t="shared" ca="1" si="51"/>
        <v>0</v>
      </c>
      <c r="J78" s="3">
        <f t="shared" si="52"/>
        <v>0</v>
      </c>
      <c r="K78" s="3">
        <f t="shared" ca="1" si="53"/>
        <v>30</v>
      </c>
      <c r="L78" s="2">
        <f t="shared" ca="1" si="54"/>
        <v>3597</v>
      </c>
      <c r="M78" s="1">
        <f t="shared" ca="1" si="55"/>
        <v>0</v>
      </c>
      <c r="N78">
        <f t="shared" ca="1" si="56"/>
        <v>1</v>
      </c>
      <c r="O78">
        <f t="shared" ca="1" si="57"/>
        <v>0</v>
      </c>
      <c r="P78">
        <f t="shared" ca="1" si="58"/>
        <v>23</v>
      </c>
      <c r="Q78" s="1">
        <f t="shared" ca="1" si="59"/>
        <v>57.095238095238066</v>
      </c>
      <c r="R78" s="1">
        <f t="shared" ca="1" si="60"/>
        <v>717.76497695852538</v>
      </c>
      <c r="S78" s="17">
        <f t="shared" ca="1" si="61"/>
        <v>26.791136164010016</v>
      </c>
    </row>
    <row r="79" spans="2:19" x14ac:dyDescent="0.25">
      <c r="B79">
        <v>64</v>
      </c>
      <c r="C79" s="1">
        <f t="shared" ca="1" si="5"/>
        <v>9.7445114857015347E-2</v>
      </c>
      <c r="D79">
        <f t="shared" ca="1" si="46"/>
        <v>1</v>
      </c>
      <c r="E79">
        <f t="shared" ca="1" si="47"/>
        <v>1</v>
      </c>
      <c r="F79">
        <f t="shared" ca="1" si="48"/>
        <v>32</v>
      </c>
      <c r="G79">
        <f t="shared" ca="1" si="49"/>
        <v>7</v>
      </c>
      <c r="H79" s="3">
        <f t="shared" ca="1" si="50"/>
        <v>96</v>
      </c>
      <c r="I79" s="2">
        <f t="shared" ca="1" si="51"/>
        <v>0</v>
      </c>
      <c r="J79" s="3">
        <f t="shared" si="52"/>
        <v>0</v>
      </c>
      <c r="K79" s="3">
        <f t="shared" ca="1" si="53"/>
        <v>96</v>
      </c>
      <c r="L79" s="2">
        <f t="shared" ca="1" si="54"/>
        <v>3693</v>
      </c>
      <c r="M79" s="1">
        <f t="shared" ca="1" si="55"/>
        <v>0</v>
      </c>
      <c r="N79">
        <f t="shared" ca="1" si="56"/>
        <v>0</v>
      </c>
      <c r="O79">
        <f t="shared" ca="1" si="57"/>
        <v>23</v>
      </c>
      <c r="P79">
        <f t="shared" ca="1" si="58"/>
        <v>23</v>
      </c>
      <c r="Q79" s="1">
        <f t="shared" ca="1" si="59"/>
        <v>57.703124999999972</v>
      </c>
      <c r="R79" s="1">
        <f t="shared" ca="1" si="60"/>
        <v>730.02157738095229</v>
      </c>
      <c r="S79" s="17">
        <f t="shared" ca="1" si="61"/>
        <v>27.018911476611198</v>
      </c>
    </row>
    <row r="80" spans="2:19" x14ac:dyDescent="0.25">
      <c r="B80">
        <v>65</v>
      </c>
      <c r="C80" s="1">
        <f t="shared" ref="C80:C143" ca="1" si="62">RAND()</f>
        <v>0.91243626145262746</v>
      </c>
      <c r="D80">
        <f t="shared" ca="1" si="46"/>
        <v>5</v>
      </c>
      <c r="E80">
        <f t="shared" ca="1" si="47"/>
        <v>5</v>
      </c>
      <c r="F80">
        <f t="shared" ca="1" si="48"/>
        <v>27</v>
      </c>
      <c r="G80">
        <f t="shared" ca="1" si="49"/>
        <v>12</v>
      </c>
      <c r="H80" s="3">
        <f t="shared" ca="1" si="50"/>
        <v>81</v>
      </c>
      <c r="I80" s="2">
        <f t="shared" ca="1" si="51"/>
        <v>0</v>
      </c>
      <c r="J80" s="3">
        <f t="shared" si="52"/>
        <v>0</v>
      </c>
      <c r="K80" s="3">
        <f t="shared" ca="1" si="53"/>
        <v>81</v>
      </c>
      <c r="L80" s="2">
        <f t="shared" ca="1" si="54"/>
        <v>3774</v>
      </c>
      <c r="M80" s="1">
        <f t="shared" ca="1" si="55"/>
        <v>0</v>
      </c>
      <c r="N80">
        <f t="shared" ca="1" si="56"/>
        <v>0</v>
      </c>
      <c r="O80">
        <f t="shared" ca="1" si="57"/>
        <v>0</v>
      </c>
      <c r="P80">
        <f t="shared" ca="1" si="58"/>
        <v>23</v>
      </c>
      <c r="Q80" s="1">
        <f t="shared" ca="1" si="59"/>
        <v>58.06153846153844</v>
      </c>
      <c r="R80" s="1">
        <f t="shared" ca="1" si="60"/>
        <v>726.96490384615379</v>
      </c>
      <c r="S80" s="17">
        <f t="shared" ca="1" si="61"/>
        <v>26.962286695422438</v>
      </c>
    </row>
    <row r="81" spans="2:19" x14ac:dyDescent="0.25">
      <c r="B81">
        <v>66</v>
      </c>
      <c r="C81" s="1">
        <f t="shared" ca="1" si="62"/>
        <v>0.87568315502273208</v>
      </c>
      <c r="D81">
        <f t="shared" ca="1" si="46"/>
        <v>5</v>
      </c>
      <c r="E81">
        <f t="shared" ca="1" si="47"/>
        <v>5</v>
      </c>
      <c r="F81">
        <f t="shared" ca="1" si="48"/>
        <v>22</v>
      </c>
      <c r="G81">
        <f t="shared" ca="1" si="49"/>
        <v>17</v>
      </c>
      <c r="H81" s="3">
        <f t="shared" ca="1" si="50"/>
        <v>66</v>
      </c>
      <c r="I81" s="2">
        <f t="shared" ca="1" si="51"/>
        <v>0</v>
      </c>
      <c r="J81" s="3">
        <f t="shared" si="52"/>
        <v>0</v>
      </c>
      <c r="K81" s="3">
        <f t="shared" ca="1" si="53"/>
        <v>66</v>
      </c>
      <c r="L81" s="2">
        <f t="shared" ca="1" si="54"/>
        <v>3840</v>
      </c>
      <c r="M81" s="1">
        <f t="shared" ca="1" si="55"/>
        <v>0</v>
      </c>
      <c r="N81">
        <f t="shared" ca="1" si="56"/>
        <v>0</v>
      </c>
      <c r="O81">
        <f t="shared" ca="1" si="57"/>
        <v>0</v>
      </c>
      <c r="P81">
        <f t="shared" ca="1" si="58"/>
        <v>23</v>
      </c>
      <c r="Q81" s="1">
        <f t="shared" ca="1" si="59"/>
        <v>58.181818181818166</v>
      </c>
      <c r="R81" s="1">
        <f t="shared" ca="1" si="60"/>
        <v>716.7356643356643</v>
      </c>
      <c r="S81" s="17">
        <f t="shared" ca="1" si="61"/>
        <v>26.77191932483856</v>
      </c>
    </row>
    <row r="82" spans="2:19" x14ac:dyDescent="0.25">
      <c r="B82">
        <v>67</v>
      </c>
      <c r="C82" s="1">
        <f t="shared" ca="1" si="62"/>
        <v>0.21013907175071911</v>
      </c>
      <c r="D82">
        <f t="shared" ca="1" si="46"/>
        <v>2</v>
      </c>
      <c r="E82">
        <f t="shared" ca="1" si="47"/>
        <v>2</v>
      </c>
      <c r="F82">
        <f t="shared" ca="1" si="48"/>
        <v>20</v>
      </c>
      <c r="G82">
        <f t="shared" ca="1" si="49"/>
        <v>19</v>
      </c>
      <c r="H82" s="3">
        <f t="shared" ca="1" si="50"/>
        <v>60</v>
      </c>
      <c r="I82" s="2">
        <f t="shared" ca="1" si="51"/>
        <v>0</v>
      </c>
      <c r="J82" s="3">
        <f t="shared" si="52"/>
        <v>0</v>
      </c>
      <c r="K82" s="3">
        <f t="shared" ca="1" si="53"/>
        <v>60</v>
      </c>
      <c r="L82" s="2">
        <f t="shared" ca="1" si="54"/>
        <v>3900</v>
      </c>
      <c r="M82" s="1">
        <f t="shared" ca="1" si="55"/>
        <v>0</v>
      </c>
      <c r="N82">
        <f t="shared" ca="1" si="56"/>
        <v>0</v>
      </c>
      <c r="O82">
        <f t="shared" ca="1" si="57"/>
        <v>0</v>
      </c>
      <c r="P82">
        <f t="shared" ca="1" si="58"/>
        <v>23</v>
      </c>
      <c r="Q82" s="1">
        <f t="shared" ca="1" si="59"/>
        <v>58.208955223880579</v>
      </c>
      <c r="R82" s="1">
        <f t="shared" ca="1" si="60"/>
        <v>705.92537313432831</v>
      </c>
      <c r="S82" s="17">
        <f t="shared" ca="1" si="61"/>
        <v>26.569256164490724</v>
      </c>
    </row>
    <row r="83" spans="2:19" x14ac:dyDescent="0.25">
      <c r="B83">
        <v>68</v>
      </c>
      <c r="C83" s="1">
        <f t="shared" ca="1" si="62"/>
        <v>0.80376678982330607</v>
      </c>
      <c r="D83">
        <f t="shared" ca="1" si="46"/>
        <v>4</v>
      </c>
      <c r="E83">
        <f t="shared" ca="1" si="47"/>
        <v>4</v>
      </c>
      <c r="F83">
        <f t="shared" ca="1" si="48"/>
        <v>16</v>
      </c>
      <c r="G83">
        <f t="shared" ca="1" si="49"/>
        <v>23</v>
      </c>
      <c r="H83" s="3">
        <f t="shared" ca="1" si="50"/>
        <v>48</v>
      </c>
      <c r="I83" s="2">
        <f t="shared" ca="1" si="51"/>
        <v>0</v>
      </c>
      <c r="J83" s="3">
        <f t="shared" si="52"/>
        <v>0</v>
      </c>
      <c r="K83" s="3">
        <f t="shared" ca="1" si="53"/>
        <v>48</v>
      </c>
      <c r="L83" s="2">
        <f t="shared" ca="1" si="54"/>
        <v>3948</v>
      </c>
      <c r="M83" s="1">
        <f t="shared" ca="1" si="55"/>
        <v>0</v>
      </c>
      <c r="N83">
        <f t="shared" ca="1" si="56"/>
        <v>0</v>
      </c>
      <c r="O83">
        <f t="shared" ca="1" si="57"/>
        <v>0</v>
      </c>
      <c r="P83">
        <f t="shared" ca="1" si="58"/>
        <v>23</v>
      </c>
      <c r="Q83" s="1">
        <f t="shared" ca="1" si="59"/>
        <v>58.058823529411747</v>
      </c>
      <c r="R83" s="1">
        <f t="shared" ca="1" si="60"/>
        <v>696.92186128182607</v>
      </c>
      <c r="S83" s="17">
        <f t="shared" ca="1" si="61"/>
        <v>26.399277665910219</v>
      </c>
    </row>
    <row r="84" spans="2:19" x14ac:dyDescent="0.25">
      <c r="B84">
        <v>69</v>
      </c>
      <c r="C84" s="1">
        <f t="shared" ca="1" si="62"/>
        <v>0.90931338523417482</v>
      </c>
      <c r="D84">
        <f t="shared" ca="1" si="46"/>
        <v>5</v>
      </c>
      <c r="E84">
        <f t="shared" ca="1" si="47"/>
        <v>5</v>
      </c>
      <c r="F84">
        <f t="shared" ca="1" si="48"/>
        <v>11</v>
      </c>
      <c r="G84">
        <f t="shared" ca="1" si="49"/>
        <v>28</v>
      </c>
      <c r="H84" s="3">
        <f t="shared" ca="1" si="50"/>
        <v>33</v>
      </c>
      <c r="I84" s="2">
        <f t="shared" ca="1" si="51"/>
        <v>0</v>
      </c>
      <c r="J84" s="3">
        <f t="shared" si="52"/>
        <v>0</v>
      </c>
      <c r="K84" s="3">
        <f t="shared" ca="1" si="53"/>
        <v>33</v>
      </c>
      <c r="L84" s="2">
        <f t="shared" ca="1" si="54"/>
        <v>3981</v>
      </c>
      <c r="M84" s="1">
        <f t="shared" ca="1" si="55"/>
        <v>0</v>
      </c>
      <c r="N84">
        <f t="shared" ca="1" si="56"/>
        <v>0</v>
      </c>
      <c r="O84">
        <f t="shared" ca="1" si="57"/>
        <v>0</v>
      </c>
      <c r="P84">
        <f t="shared" ca="1" si="58"/>
        <v>23</v>
      </c>
      <c r="Q84" s="1">
        <f t="shared" ca="1" si="59"/>
        <v>57.695652173913025</v>
      </c>
      <c r="R84" s="1">
        <f t="shared" ca="1" si="60"/>
        <v>695.77365728900247</v>
      </c>
      <c r="S84" s="17">
        <f t="shared" ca="1" si="61"/>
        <v>26.377521818567462</v>
      </c>
    </row>
    <row r="85" spans="2:19" x14ac:dyDescent="0.25">
      <c r="B85">
        <v>70</v>
      </c>
      <c r="C85" s="1">
        <f t="shared" ca="1" si="62"/>
        <v>0.13487446444222939</v>
      </c>
      <c r="D85">
        <f t="shared" ca="1" si="46"/>
        <v>1</v>
      </c>
      <c r="E85">
        <f t="shared" ca="1" si="47"/>
        <v>1</v>
      </c>
      <c r="F85">
        <f t="shared" ca="1" si="48"/>
        <v>10</v>
      </c>
      <c r="G85">
        <f t="shared" ca="1" si="49"/>
        <v>29</v>
      </c>
      <c r="H85" s="3">
        <f t="shared" ca="1" si="50"/>
        <v>30</v>
      </c>
      <c r="I85" s="2">
        <f t="shared" ca="1" si="51"/>
        <v>0</v>
      </c>
      <c r="J85" s="3">
        <f t="shared" si="52"/>
        <v>0</v>
      </c>
      <c r="K85" s="3">
        <f t="shared" ca="1" si="53"/>
        <v>30</v>
      </c>
      <c r="L85" s="2">
        <f t="shared" ca="1" si="54"/>
        <v>4011</v>
      </c>
      <c r="M85" s="1">
        <f t="shared" ca="1" si="55"/>
        <v>0</v>
      </c>
      <c r="N85">
        <f t="shared" ca="1" si="56"/>
        <v>0</v>
      </c>
      <c r="O85">
        <f t="shared" ca="1" si="57"/>
        <v>0</v>
      </c>
      <c r="P85">
        <f t="shared" ca="1" si="58"/>
        <v>23</v>
      </c>
      <c r="Q85" s="1">
        <f t="shared" ca="1" si="59"/>
        <v>57.299999999999976</v>
      </c>
      <c r="R85" s="1">
        <f t="shared" ca="1" si="60"/>
        <v>696.64782608695634</v>
      </c>
      <c r="S85" s="17">
        <f t="shared" ca="1" si="61"/>
        <v>26.394086953083949</v>
      </c>
    </row>
    <row r="86" spans="2:19" x14ac:dyDescent="0.25">
      <c r="B86">
        <v>71</v>
      </c>
      <c r="C86" s="1">
        <f t="shared" ca="1" si="62"/>
        <v>0.85387578805650288</v>
      </c>
      <c r="D86">
        <f t="shared" ca="1" si="46"/>
        <v>5</v>
      </c>
      <c r="E86">
        <f t="shared" ca="1" si="47"/>
        <v>5</v>
      </c>
      <c r="F86">
        <f t="shared" ca="1" si="48"/>
        <v>5</v>
      </c>
      <c r="G86">
        <f t="shared" ca="1" si="49"/>
        <v>34</v>
      </c>
      <c r="H86" s="3">
        <f t="shared" ca="1" si="50"/>
        <v>15</v>
      </c>
      <c r="I86" s="2">
        <f t="shared" ca="1" si="51"/>
        <v>0</v>
      </c>
      <c r="J86" s="3">
        <f t="shared" ca="1" si="52"/>
        <v>25</v>
      </c>
      <c r="K86" s="3">
        <f t="shared" ca="1" si="53"/>
        <v>40</v>
      </c>
      <c r="L86" s="2">
        <f t="shared" ca="1" si="54"/>
        <v>4051</v>
      </c>
      <c r="M86" s="1">
        <f t="shared" ca="1" si="55"/>
        <v>0.62055151746760617</v>
      </c>
      <c r="N86">
        <f t="shared" ca="1" si="56"/>
        <v>3</v>
      </c>
      <c r="O86">
        <f t="shared" ca="1" si="57"/>
        <v>0</v>
      </c>
      <c r="P86">
        <f t="shared" ca="1" si="58"/>
        <v>34</v>
      </c>
      <c r="Q86" s="1">
        <f t="shared" ca="1" si="59"/>
        <v>57.056338028168987</v>
      </c>
      <c r="R86" s="1">
        <f t="shared" ca="1" si="60"/>
        <v>690.91106639839018</v>
      </c>
      <c r="S86" s="17">
        <f t="shared" ca="1" si="61"/>
        <v>26.285187204933319</v>
      </c>
    </row>
    <row r="87" spans="2:19" x14ac:dyDescent="0.25">
      <c r="B87">
        <v>72</v>
      </c>
      <c r="C87" s="1">
        <f t="shared" ca="1" si="62"/>
        <v>0.92397974515451575</v>
      </c>
      <c r="D87">
        <f t="shared" ca="1" si="46"/>
        <v>5</v>
      </c>
      <c r="E87">
        <f t="shared" ca="1" si="47"/>
        <v>5</v>
      </c>
      <c r="F87">
        <f t="shared" ca="1" si="48"/>
        <v>0</v>
      </c>
      <c r="G87">
        <f t="shared" ca="1" si="49"/>
        <v>5</v>
      </c>
      <c r="H87" s="3">
        <f t="shared" ca="1" si="50"/>
        <v>0</v>
      </c>
      <c r="I87" s="2">
        <f t="shared" ca="1" si="51"/>
        <v>0</v>
      </c>
      <c r="J87" s="3">
        <f t="shared" si="52"/>
        <v>0</v>
      </c>
      <c r="K87" s="3">
        <f t="shared" ca="1" si="53"/>
        <v>0</v>
      </c>
      <c r="L87" s="2">
        <f t="shared" ca="1" si="54"/>
        <v>4051</v>
      </c>
      <c r="M87" s="1">
        <f t="shared" ca="1" si="55"/>
        <v>0</v>
      </c>
      <c r="N87">
        <f t="shared" ca="1" si="56"/>
        <v>2</v>
      </c>
      <c r="O87">
        <f t="shared" ca="1" si="57"/>
        <v>0</v>
      </c>
      <c r="P87">
        <f t="shared" ca="1" si="58"/>
        <v>34</v>
      </c>
      <c r="Q87" s="1">
        <f t="shared" ca="1" si="59"/>
        <v>56.263888888888857</v>
      </c>
      <c r="R87" s="1">
        <f t="shared" ca="1" si="60"/>
        <v>726.39417057902961</v>
      </c>
      <c r="S87" s="17">
        <f t="shared" ca="1" si="61"/>
        <v>26.951700699195769</v>
      </c>
    </row>
    <row r="88" spans="2:19" x14ac:dyDescent="0.25">
      <c r="B88">
        <v>73</v>
      </c>
      <c r="C88" s="1">
        <f t="shared" ca="1" si="62"/>
        <v>0.34878285584027324</v>
      </c>
      <c r="D88">
        <f t="shared" ca="1" si="46"/>
        <v>2</v>
      </c>
      <c r="E88">
        <f t="shared" ca="1" si="47"/>
        <v>0</v>
      </c>
      <c r="F88">
        <f t="shared" ca="1" si="48"/>
        <v>0</v>
      </c>
      <c r="G88">
        <f t="shared" ca="1" si="49"/>
        <v>7</v>
      </c>
      <c r="H88" s="3">
        <f t="shared" ca="1" si="50"/>
        <v>0</v>
      </c>
      <c r="I88" s="2">
        <f t="shared" ca="1" si="51"/>
        <v>8</v>
      </c>
      <c r="J88" s="3">
        <f t="shared" si="52"/>
        <v>0</v>
      </c>
      <c r="K88" s="3">
        <f t="shared" ca="1" si="53"/>
        <v>8</v>
      </c>
      <c r="L88" s="2">
        <f t="shared" ca="1" si="54"/>
        <v>4059</v>
      </c>
      <c r="M88" s="1">
        <f t="shared" ca="1" si="55"/>
        <v>0</v>
      </c>
      <c r="N88">
        <f t="shared" ca="1" si="56"/>
        <v>1</v>
      </c>
      <c r="O88">
        <f t="shared" ca="1" si="57"/>
        <v>0</v>
      </c>
      <c r="P88">
        <f t="shared" ca="1" si="58"/>
        <v>34</v>
      </c>
      <c r="Q88" s="1">
        <f t="shared" ca="1" si="59"/>
        <v>55.602739726027366</v>
      </c>
      <c r="R88" s="1">
        <f t="shared" ca="1" si="60"/>
        <v>748.21499238964964</v>
      </c>
      <c r="S88" s="17">
        <f t="shared" ca="1" si="61"/>
        <v>27.353518830118542</v>
      </c>
    </row>
    <row r="89" spans="2:19" x14ac:dyDescent="0.25">
      <c r="B89">
        <v>74</v>
      </c>
      <c r="C89" s="1">
        <f t="shared" ca="1" si="62"/>
        <v>0.1597233719456177</v>
      </c>
      <c r="D89">
        <f t="shared" ca="1" si="46"/>
        <v>1</v>
      </c>
      <c r="E89">
        <f t="shared" ca="1" si="47"/>
        <v>1</v>
      </c>
      <c r="F89">
        <f t="shared" ca="1" si="48"/>
        <v>33</v>
      </c>
      <c r="G89">
        <f t="shared" ca="1" si="49"/>
        <v>8</v>
      </c>
      <c r="H89" s="3">
        <f t="shared" ca="1" si="50"/>
        <v>99</v>
      </c>
      <c r="I89" s="2">
        <f t="shared" ca="1" si="51"/>
        <v>0</v>
      </c>
      <c r="J89" s="3">
        <f t="shared" si="52"/>
        <v>0</v>
      </c>
      <c r="K89" s="3">
        <f t="shared" ca="1" si="53"/>
        <v>99</v>
      </c>
      <c r="L89" s="2">
        <f t="shared" ca="1" si="54"/>
        <v>4158</v>
      </c>
      <c r="M89" s="1">
        <f t="shared" ca="1" si="55"/>
        <v>0</v>
      </c>
      <c r="N89">
        <f t="shared" ca="1" si="56"/>
        <v>0</v>
      </c>
      <c r="O89">
        <f t="shared" ca="1" si="57"/>
        <v>34</v>
      </c>
      <c r="P89">
        <f t="shared" ca="1" si="58"/>
        <v>34</v>
      </c>
      <c r="Q89" s="1">
        <f t="shared" ca="1" si="59"/>
        <v>56.189189189189165</v>
      </c>
      <c r="R89" s="1">
        <f t="shared" ca="1" si="60"/>
        <v>763.41577193631952</v>
      </c>
      <c r="S89" s="17">
        <f t="shared" ca="1" si="61"/>
        <v>27.629979586245074</v>
      </c>
    </row>
    <row r="90" spans="2:19" x14ac:dyDescent="0.25">
      <c r="B90">
        <v>75</v>
      </c>
      <c r="C90" s="1">
        <f t="shared" ca="1" si="62"/>
        <v>0.84956174995767086</v>
      </c>
      <c r="D90">
        <f t="shared" ca="1" si="46"/>
        <v>5</v>
      </c>
      <c r="E90">
        <f t="shared" ca="1" si="47"/>
        <v>5</v>
      </c>
      <c r="F90">
        <f t="shared" ca="1" si="48"/>
        <v>28</v>
      </c>
      <c r="G90">
        <f t="shared" ca="1" si="49"/>
        <v>13</v>
      </c>
      <c r="H90" s="3">
        <f t="shared" ca="1" si="50"/>
        <v>84</v>
      </c>
      <c r="I90" s="2">
        <f t="shared" ca="1" si="51"/>
        <v>0</v>
      </c>
      <c r="J90" s="3">
        <f t="shared" si="52"/>
        <v>0</v>
      </c>
      <c r="K90" s="3">
        <f t="shared" ca="1" si="53"/>
        <v>84</v>
      </c>
      <c r="L90" s="2">
        <f t="shared" ca="1" si="54"/>
        <v>4242</v>
      </c>
      <c r="M90" s="1">
        <f t="shared" ca="1" si="55"/>
        <v>0</v>
      </c>
      <c r="N90">
        <f t="shared" ca="1" si="56"/>
        <v>0</v>
      </c>
      <c r="O90">
        <f t="shared" ca="1" si="57"/>
        <v>0</v>
      </c>
      <c r="P90">
        <f t="shared" ca="1" si="58"/>
        <v>34</v>
      </c>
      <c r="Q90" s="1">
        <f t="shared" ca="1" si="59"/>
        <v>56.559999999999981</v>
      </c>
      <c r="R90" s="1">
        <f t="shared" ca="1" si="60"/>
        <v>763.41189189189163</v>
      </c>
      <c r="S90" s="17">
        <f t="shared" ca="1" si="61"/>
        <v>27.62990937176399</v>
      </c>
    </row>
    <row r="91" spans="2:19" x14ac:dyDescent="0.25">
      <c r="B91">
        <v>76</v>
      </c>
      <c r="C91" s="1">
        <f t="shared" ca="1" si="62"/>
        <v>2.9452946155289705E-2</v>
      </c>
      <c r="D91">
        <f t="shared" ca="1" si="46"/>
        <v>0</v>
      </c>
      <c r="E91">
        <f t="shared" ca="1" si="47"/>
        <v>0</v>
      </c>
      <c r="F91">
        <f t="shared" ca="1" si="48"/>
        <v>28</v>
      </c>
      <c r="G91">
        <f t="shared" ca="1" si="49"/>
        <v>13</v>
      </c>
      <c r="H91" s="3">
        <f t="shared" ca="1" si="50"/>
        <v>84</v>
      </c>
      <c r="I91" s="2">
        <f t="shared" ca="1" si="51"/>
        <v>0</v>
      </c>
      <c r="J91" s="3">
        <f t="shared" si="52"/>
        <v>0</v>
      </c>
      <c r="K91" s="3">
        <f t="shared" ca="1" si="53"/>
        <v>84</v>
      </c>
      <c r="L91" s="2">
        <f t="shared" ca="1" si="54"/>
        <v>4326</v>
      </c>
      <c r="M91" s="1">
        <f t="shared" ca="1" si="55"/>
        <v>0</v>
      </c>
      <c r="N91">
        <f t="shared" ca="1" si="56"/>
        <v>0</v>
      </c>
      <c r="O91">
        <f t="shared" ca="1" si="57"/>
        <v>0</v>
      </c>
      <c r="P91">
        <f t="shared" ca="1" si="58"/>
        <v>34</v>
      </c>
      <c r="Q91" s="1">
        <f t="shared" ca="1" si="59"/>
        <v>56.921052631578924</v>
      </c>
      <c r="R91" s="1">
        <f t="shared" ca="1" si="60"/>
        <v>763.14035087719287</v>
      </c>
      <c r="S91" s="17">
        <f t="shared" ca="1" si="61"/>
        <v>27.624995038500781</v>
      </c>
    </row>
    <row r="92" spans="2:19" x14ac:dyDescent="0.25">
      <c r="B92">
        <v>77</v>
      </c>
      <c r="C92" s="1">
        <f t="shared" ca="1" si="62"/>
        <v>0.9416463331342646</v>
      </c>
      <c r="D92">
        <f t="shared" ca="1" si="46"/>
        <v>5</v>
      </c>
      <c r="E92">
        <f t="shared" ca="1" si="47"/>
        <v>5</v>
      </c>
      <c r="F92">
        <f t="shared" ca="1" si="48"/>
        <v>23</v>
      </c>
      <c r="G92">
        <f t="shared" ca="1" si="49"/>
        <v>18</v>
      </c>
      <c r="H92" s="3">
        <f t="shared" ca="1" si="50"/>
        <v>69</v>
      </c>
      <c r="I92" s="2">
        <f t="shared" ca="1" si="51"/>
        <v>0</v>
      </c>
      <c r="J92" s="3">
        <f t="shared" si="52"/>
        <v>0</v>
      </c>
      <c r="K92" s="3">
        <f t="shared" ca="1" si="53"/>
        <v>69</v>
      </c>
      <c r="L92" s="2">
        <f t="shared" ca="1" si="54"/>
        <v>4395</v>
      </c>
      <c r="M92" s="1">
        <f t="shared" ca="1" si="55"/>
        <v>0</v>
      </c>
      <c r="N92">
        <f t="shared" ca="1" si="56"/>
        <v>0</v>
      </c>
      <c r="O92">
        <f t="shared" ca="1" si="57"/>
        <v>0</v>
      </c>
      <c r="P92">
        <f t="shared" ca="1" si="58"/>
        <v>34</v>
      </c>
      <c r="Q92" s="1">
        <f t="shared" ca="1" si="59"/>
        <v>57.077922077922061</v>
      </c>
      <c r="R92" s="1">
        <f t="shared" ca="1" si="60"/>
        <v>754.99384825700599</v>
      </c>
      <c r="S92" s="17">
        <f t="shared" ca="1" si="61"/>
        <v>27.477151385414864</v>
      </c>
    </row>
    <row r="93" spans="2:19" x14ac:dyDescent="0.25">
      <c r="B93">
        <v>78</v>
      </c>
      <c r="C93" s="1">
        <f t="shared" ca="1" si="62"/>
        <v>0.68026446755655523</v>
      </c>
      <c r="D93">
        <f t="shared" ca="1" si="46"/>
        <v>4</v>
      </c>
      <c r="E93">
        <f t="shared" ca="1" si="47"/>
        <v>4</v>
      </c>
      <c r="F93">
        <f t="shared" ca="1" si="48"/>
        <v>19</v>
      </c>
      <c r="G93">
        <f t="shared" ca="1" si="49"/>
        <v>22</v>
      </c>
      <c r="H93" s="3">
        <f t="shared" ca="1" si="50"/>
        <v>57</v>
      </c>
      <c r="I93" s="2">
        <f t="shared" ca="1" si="51"/>
        <v>0</v>
      </c>
      <c r="J93" s="3">
        <f t="shared" si="52"/>
        <v>0</v>
      </c>
      <c r="K93" s="3">
        <f t="shared" ca="1" si="53"/>
        <v>57</v>
      </c>
      <c r="L93" s="2">
        <f t="shared" ca="1" si="54"/>
        <v>4452</v>
      </c>
      <c r="M93" s="1">
        <f t="shared" ca="1" si="55"/>
        <v>0</v>
      </c>
      <c r="N93">
        <f t="shared" ca="1" si="56"/>
        <v>0</v>
      </c>
      <c r="O93">
        <f t="shared" ca="1" si="57"/>
        <v>0</v>
      </c>
      <c r="P93">
        <f t="shared" ca="1" si="58"/>
        <v>34</v>
      </c>
      <c r="Q93" s="1">
        <f t="shared" ca="1" si="59"/>
        <v>57.076923076923066</v>
      </c>
      <c r="R93" s="1">
        <f t="shared" ca="1" si="60"/>
        <v>745.18881118881109</v>
      </c>
      <c r="S93" s="17">
        <f t="shared" ca="1" si="61"/>
        <v>27.298146662160256</v>
      </c>
    </row>
    <row r="94" spans="2:19" x14ac:dyDescent="0.25">
      <c r="B94">
        <v>79</v>
      </c>
      <c r="C94" s="1">
        <f t="shared" ca="1" si="62"/>
        <v>0.2546488701513977</v>
      </c>
      <c r="D94">
        <f t="shared" ca="1" si="46"/>
        <v>2</v>
      </c>
      <c r="E94">
        <f t="shared" ca="1" si="47"/>
        <v>2</v>
      </c>
      <c r="F94">
        <f t="shared" ca="1" si="48"/>
        <v>17</v>
      </c>
      <c r="G94">
        <f t="shared" ca="1" si="49"/>
        <v>24</v>
      </c>
      <c r="H94" s="3">
        <f t="shared" ca="1" si="50"/>
        <v>51</v>
      </c>
      <c r="I94" s="2">
        <f t="shared" ca="1" si="51"/>
        <v>0</v>
      </c>
      <c r="J94" s="3">
        <f t="shared" si="52"/>
        <v>0</v>
      </c>
      <c r="K94" s="3">
        <f t="shared" ca="1" si="53"/>
        <v>51</v>
      </c>
      <c r="L94" s="2">
        <f t="shared" ca="1" si="54"/>
        <v>4503</v>
      </c>
      <c r="M94" s="1">
        <f t="shared" ca="1" si="55"/>
        <v>0</v>
      </c>
      <c r="N94">
        <f t="shared" ca="1" si="56"/>
        <v>0</v>
      </c>
      <c r="O94">
        <f t="shared" ca="1" si="57"/>
        <v>0</v>
      </c>
      <c r="P94">
        <f t="shared" ca="1" si="58"/>
        <v>34</v>
      </c>
      <c r="Q94" s="1">
        <f t="shared" ca="1" si="59"/>
        <v>56.999999999999986</v>
      </c>
      <c r="R94" s="1">
        <f t="shared" ca="1" si="60"/>
        <v>736.10256410256397</v>
      </c>
      <c r="S94" s="17">
        <f t="shared" ca="1" si="61"/>
        <v>27.131210148140536</v>
      </c>
    </row>
    <row r="95" spans="2:19" x14ac:dyDescent="0.25">
      <c r="B95">
        <v>80</v>
      </c>
      <c r="C95" s="1">
        <f t="shared" ca="1" si="62"/>
        <v>0.40120016651762824</v>
      </c>
      <c r="D95">
        <f t="shared" ca="1" si="46"/>
        <v>3</v>
      </c>
      <c r="E95">
        <f t="shared" ca="1" si="47"/>
        <v>3</v>
      </c>
      <c r="F95">
        <f t="shared" ca="1" si="48"/>
        <v>14</v>
      </c>
      <c r="G95">
        <f t="shared" ca="1" si="49"/>
        <v>27</v>
      </c>
      <c r="H95" s="3">
        <f t="shared" ca="1" si="50"/>
        <v>42</v>
      </c>
      <c r="I95" s="2">
        <f t="shared" ca="1" si="51"/>
        <v>0</v>
      </c>
      <c r="J95" s="3">
        <f t="shared" si="52"/>
        <v>0</v>
      </c>
      <c r="K95" s="3">
        <f t="shared" ca="1" si="53"/>
        <v>42</v>
      </c>
      <c r="L95" s="2">
        <f t="shared" ca="1" si="54"/>
        <v>4545</v>
      </c>
      <c r="M95" s="1">
        <f t="shared" ca="1" si="55"/>
        <v>0</v>
      </c>
      <c r="N95">
        <f t="shared" ca="1" si="56"/>
        <v>0</v>
      </c>
      <c r="O95">
        <f t="shared" ca="1" si="57"/>
        <v>0</v>
      </c>
      <c r="P95">
        <f t="shared" ca="1" si="58"/>
        <v>34</v>
      </c>
      <c r="Q95" s="1">
        <f t="shared" ca="1" si="59"/>
        <v>56.812499999999993</v>
      </c>
      <c r="R95" s="1">
        <f t="shared" ca="1" si="60"/>
        <v>729.59731012658222</v>
      </c>
      <c r="S95" s="17">
        <f t="shared" ca="1" si="61"/>
        <v>27.011059033784331</v>
      </c>
    </row>
    <row r="96" spans="2:19" x14ac:dyDescent="0.25">
      <c r="B96">
        <v>81</v>
      </c>
      <c r="C96" s="1">
        <f t="shared" ca="1" si="62"/>
        <v>0.5895767905485888</v>
      </c>
      <c r="D96">
        <f t="shared" ca="1" si="46"/>
        <v>3</v>
      </c>
      <c r="E96">
        <f t="shared" ca="1" si="47"/>
        <v>3</v>
      </c>
      <c r="F96">
        <f t="shared" ca="1" si="48"/>
        <v>11</v>
      </c>
      <c r="G96">
        <f t="shared" ca="1" si="49"/>
        <v>30</v>
      </c>
      <c r="H96" s="3">
        <f t="shared" ca="1" si="50"/>
        <v>33</v>
      </c>
      <c r="I96" s="2">
        <f t="shared" ca="1" si="51"/>
        <v>0</v>
      </c>
      <c r="J96" s="3">
        <f t="shared" ca="1" si="52"/>
        <v>25</v>
      </c>
      <c r="K96" s="3">
        <f t="shared" ca="1" si="53"/>
        <v>58</v>
      </c>
      <c r="L96" s="2">
        <f t="shared" ca="1" si="54"/>
        <v>4603</v>
      </c>
      <c r="M96" s="1">
        <f t="shared" ca="1" si="55"/>
        <v>0.44299300375594342</v>
      </c>
      <c r="N96">
        <f t="shared" ca="1" si="56"/>
        <v>3</v>
      </c>
      <c r="O96">
        <f t="shared" ca="1" si="57"/>
        <v>0</v>
      </c>
      <c r="P96">
        <f t="shared" ca="1" si="58"/>
        <v>30</v>
      </c>
      <c r="Q96" s="1">
        <f t="shared" ca="1" si="59"/>
        <v>56.827160493827144</v>
      </c>
      <c r="R96" s="1">
        <f t="shared" ca="1" si="60"/>
        <v>720.49475308641968</v>
      </c>
      <c r="S96" s="17">
        <f t="shared" ca="1" si="61"/>
        <v>26.842033326229586</v>
      </c>
    </row>
    <row r="97" spans="2:19" x14ac:dyDescent="0.25">
      <c r="B97">
        <v>82</v>
      </c>
      <c r="C97" s="1">
        <f t="shared" ca="1" si="62"/>
        <v>0.72186461003767788</v>
      </c>
      <c r="D97">
        <f t="shared" ca="1" si="46"/>
        <v>4</v>
      </c>
      <c r="E97">
        <f t="shared" ca="1" si="47"/>
        <v>4</v>
      </c>
      <c r="F97">
        <f t="shared" ca="1" si="48"/>
        <v>7</v>
      </c>
      <c r="G97">
        <f t="shared" ca="1" si="49"/>
        <v>4</v>
      </c>
      <c r="H97" s="3">
        <f t="shared" ca="1" si="50"/>
        <v>21</v>
      </c>
      <c r="I97" s="2">
        <f t="shared" ca="1" si="51"/>
        <v>0</v>
      </c>
      <c r="J97" s="3">
        <f t="shared" si="52"/>
        <v>0</v>
      </c>
      <c r="K97" s="3">
        <f t="shared" ca="1" si="53"/>
        <v>21</v>
      </c>
      <c r="L97" s="2">
        <f t="shared" ca="1" si="54"/>
        <v>4624</v>
      </c>
      <c r="M97" s="1">
        <f t="shared" ca="1" si="55"/>
        <v>0</v>
      </c>
      <c r="N97">
        <f t="shared" ca="1" si="56"/>
        <v>2</v>
      </c>
      <c r="O97">
        <f t="shared" ca="1" si="57"/>
        <v>0</v>
      </c>
      <c r="P97">
        <f t="shared" ca="1" si="58"/>
        <v>30</v>
      </c>
      <c r="Q97" s="1">
        <f t="shared" ca="1" si="59"/>
        <v>56.390243902439018</v>
      </c>
      <c r="R97" s="1">
        <f t="shared" ca="1" si="60"/>
        <v>727.25323697681415</v>
      </c>
      <c r="S97" s="17">
        <f t="shared" ca="1" si="61"/>
        <v>26.967633136350958</v>
      </c>
    </row>
    <row r="98" spans="2:19" x14ac:dyDescent="0.25">
      <c r="B98">
        <v>83</v>
      </c>
      <c r="C98" s="1">
        <f t="shared" ca="1" si="62"/>
        <v>0.62529731923447418</v>
      </c>
      <c r="D98">
        <f t="shared" ca="1" si="46"/>
        <v>4</v>
      </c>
      <c r="E98">
        <f t="shared" ca="1" si="47"/>
        <v>4</v>
      </c>
      <c r="F98">
        <f t="shared" ca="1" si="48"/>
        <v>3</v>
      </c>
      <c r="G98">
        <f t="shared" ca="1" si="49"/>
        <v>8</v>
      </c>
      <c r="H98" s="3">
        <f t="shared" ca="1" si="50"/>
        <v>9</v>
      </c>
      <c r="I98" s="2">
        <f t="shared" ca="1" si="51"/>
        <v>0</v>
      </c>
      <c r="J98" s="3">
        <f t="shared" si="52"/>
        <v>0</v>
      </c>
      <c r="K98" s="3">
        <f t="shared" ca="1" si="53"/>
        <v>9</v>
      </c>
      <c r="L98" s="2">
        <f t="shared" ca="1" si="54"/>
        <v>4633</v>
      </c>
      <c r="M98" s="1">
        <f t="shared" ca="1" si="55"/>
        <v>0</v>
      </c>
      <c r="N98">
        <f t="shared" ca="1" si="56"/>
        <v>1</v>
      </c>
      <c r="O98">
        <f t="shared" ca="1" si="57"/>
        <v>0</v>
      </c>
      <c r="P98">
        <f t="shared" ca="1" si="58"/>
        <v>30</v>
      </c>
      <c r="Q98" s="1">
        <f t="shared" ca="1" si="59"/>
        <v>55.819277108433724</v>
      </c>
      <c r="R98" s="1">
        <f t="shared" ca="1" si="60"/>
        <v>745.44255069056715</v>
      </c>
      <c r="S98" s="17">
        <f t="shared" ca="1" si="61"/>
        <v>27.302793825734522</v>
      </c>
    </row>
    <row r="99" spans="2:19" x14ac:dyDescent="0.25">
      <c r="B99">
        <v>84</v>
      </c>
      <c r="C99" s="1">
        <f t="shared" ca="1" si="62"/>
        <v>0.99783691977984401</v>
      </c>
      <c r="D99">
        <f t="shared" ca="1" si="46"/>
        <v>5</v>
      </c>
      <c r="E99">
        <f t="shared" ca="1" si="47"/>
        <v>5</v>
      </c>
      <c r="F99">
        <f t="shared" ca="1" si="48"/>
        <v>28</v>
      </c>
      <c r="G99">
        <f t="shared" ca="1" si="49"/>
        <v>13</v>
      </c>
      <c r="H99" s="3">
        <f t="shared" ca="1" si="50"/>
        <v>84</v>
      </c>
      <c r="I99" s="2">
        <f t="shared" ca="1" si="51"/>
        <v>0</v>
      </c>
      <c r="J99" s="3">
        <f t="shared" si="52"/>
        <v>0</v>
      </c>
      <c r="K99" s="3">
        <f t="shared" ca="1" si="53"/>
        <v>84</v>
      </c>
      <c r="L99" s="2">
        <f t="shared" ca="1" si="54"/>
        <v>4717</v>
      </c>
      <c r="M99" s="1">
        <f t="shared" ca="1" si="55"/>
        <v>0</v>
      </c>
      <c r="N99">
        <f t="shared" ca="1" si="56"/>
        <v>0</v>
      </c>
      <c r="O99">
        <f t="shared" ca="1" si="57"/>
        <v>30</v>
      </c>
      <c r="P99">
        <f t="shared" ca="1" si="58"/>
        <v>30</v>
      </c>
      <c r="Q99" s="1">
        <f t="shared" ca="1" si="59"/>
        <v>56.154761904761891</v>
      </c>
      <c r="R99" s="1">
        <f t="shared" ca="1" si="60"/>
        <v>745.9155192197361</v>
      </c>
      <c r="S99" s="17">
        <f t="shared" ca="1" si="61"/>
        <v>27.311453993146102</v>
      </c>
    </row>
    <row r="100" spans="2:19" x14ac:dyDescent="0.25">
      <c r="B100">
        <v>85</v>
      </c>
      <c r="C100" s="1">
        <f t="shared" ca="1" si="62"/>
        <v>0.1003181534466101</v>
      </c>
      <c r="D100">
        <f t="shared" ca="1" si="46"/>
        <v>1</v>
      </c>
      <c r="E100">
        <f t="shared" ca="1" si="47"/>
        <v>1</v>
      </c>
      <c r="F100">
        <f t="shared" ca="1" si="48"/>
        <v>27</v>
      </c>
      <c r="G100">
        <f t="shared" ca="1" si="49"/>
        <v>14</v>
      </c>
      <c r="H100" s="3">
        <f t="shared" ca="1" si="50"/>
        <v>81</v>
      </c>
      <c r="I100" s="2">
        <f t="shared" ca="1" si="51"/>
        <v>0</v>
      </c>
      <c r="J100" s="3">
        <f t="shared" si="52"/>
        <v>0</v>
      </c>
      <c r="K100" s="3">
        <f t="shared" ca="1" si="53"/>
        <v>81</v>
      </c>
      <c r="L100" s="2">
        <f t="shared" ca="1" si="54"/>
        <v>4798</v>
      </c>
      <c r="M100" s="1">
        <f t="shared" ca="1" si="55"/>
        <v>0</v>
      </c>
      <c r="N100">
        <f t="shared" ca="1" si="56"/>
        <v>0</v>
      </c>
      <c r="O100">
        <f t="shared" ca="1" si="57"/>
        <v>0</v>
      </c>
      <c r="P100">
        <f t="shared" ca="1" si="58"/>
        <v>30</v>
      </c>
      <c r="Q100" s="1">
        <f t="shared" ca="1" si="59"/>
        <v>56.447058823529403</v>
      </c>
      <c r="R100" s="1">
        <f t="shared" ca="1" si="60"/>
        <v>744.29775910364151</v>
      </c>
      <c r="S100" s="17">
        <f t="shared" ca="1" si="61"/>
        <v>27.281821037160285</v>
      </c>
    </row>
    <row r="101" spans="2:19" x14ac:dyDescent="0.25">
      <c r="B101">
        <v>86</v>
      </c>
      <c r="C101" s="1">
        <f t="shared" ca="1" si="62"/>
        <v>0.50487402520088398</v>
      </c>
      <c r="D101">
        <f t="shared" ca="1" si="46"/>
        <v>3</v>
      </c>
      <c r="E101">
        <f t="shared" ca="1" si="47"/>
        <v>3</v>
      </c>
      <c r="F101">
        <f t="shared" ca="1" si="48"/>
        <v>24</v>
      </c>
      <c r="G101">
        <f t="shared" ca="1" si="49"/>
        <v>17</v>
      </c>
      <c r="H101" s="3">
        <f t="shared" ca="1" si="50"/>
        <v>72</v>
      </c>
      <c r="I101" s="2">
        <f t="shared" ca="1" si="51"/>
        <v>0</v>
      </c>
      <c r="J101" s="3">
        <f t="shared" si="52"/>
        <v>0</v>
      </c>
      <c r="K101" s="3">
        <f t="shared" ca="1" si="53"/>
        <v>72</v>
      </c>
      <c r="L101" s="2">
        <f t="shared" ca="1" si="54"/>
        <v>4870</v>
      </c>
      <c r="M101" s="1">
        <f t="shared" ca="1" si="55"/>
        <v>0</v>
      </c>
      <c r="N101">
        <f t="shared" ca="1" si="56"/>
        <v>0</v>
      </c>
      <c r="O101">
        <f t="shared" ca="1" si="57"/>
        <v>0</v>
      </c>
      <c r="P101">
        <f t="shared" ca="1" si="58"/>
        <v>30</v>
      </c>
      <c r="Q101" s="1">
        <f t="shared" ca="1" si="59"/>
        <v>56.627906976744171</v>
      </c>
      <c r="R101" s="1">
        <f t="shared" ca="1" si="60"/>
        <v>738.35403556771553</v>
      </c>
      <c r="S101" s="17">
        <f t="shared" ca="1" si="61"/>
        <v>27.172670747788402</v>
      </c>
    </row>
    <row r="102" spans="2:19" x14ac:dyDescent="0.25">
      <c r="B102">
        <v>87</v>
      </c>
      <c r="C102" s="1">
        <f t="shared" ca="1" si="62"/>
        <v>0.41047585821930055</v>
      </c>
      <c r="D102">
        <f t="shared" ca="1" si="46"/>
        <v>3</v>
      </c>
      <c r="E102">
        <f t="shared" ca="1" si="47"/>
        <v>3</v>
      </c>
      <c r="F102">
        <f t="shared" ca="1" si="48"/>
        <v>21</v>
      </c>
      <c r="G102">
        <f t="shared" ca="1" si="49"/>
        <v>20</v>
      </c>
      <c r="H102" s="3">
        <f t="shared" ca="1" si="50"/>
        <v>63</v>
      </c>
      <c r="I102" s="2">
        <f t="shared" ca="1" si="51"/>
        <v>0</v>
      </c>
      <c r="J102" s="3">
        <f t="shared" si="52"/>
        <v>0</v>
      </c>
      <c r="K102" s="3">
        <f t="shared" ca="1" si="53"/>
        <v>63</v>
      </c>
      <c r="L102" s="2">
        <f t="shared" ca="1" si="54"/>
        <v>4933</v>
      </c>
      <c r="M102" s="1">
        <f t="shared" ca="1" si="55"/>
        <v>0</v>
      </c>
      <c r="N102">
        <f t="shared" ca="1" si="56"/>
        <v>0</v>
      </c>
      <c r="O102">
        <f t="shared" ca="1" si="57"/>
        <v>0</v>
      </c>
      <c r="P102">
        <f t="shared" ca="1" si="58"/>
        <v>30</v>
      </c>
      <c r="Q102" s="1">
        <f t="shared" ca="1" si="59"/>
        <v>56.701149425287348</v>
      </c>
      <c r="R102" s="1">
        <f t="shared" ca="1" si="60"/>
        <v>730.2352312215985</v>
      </c>
      <c r="S102" s="17">
        <f t="shared" ca="1" si="61"/>
        <v>27.022864970642889</v>
      </c>
    </row>
    <row r="103" spans="2:19" x14ac:dyDescent="0.25">
      <c r="B103">
        <v>88</v>
      </c>
      <c r="C103" s="1">
        <f t="shared" ca="1" si="62"/>
        <v>0.44557198039676815</v>
      </c>
      <c r="D103">
        <f t="shared" ca="1" si="46"/>
        <v>3</v>
      </c>
      <c r="E103">
        <f t="shared" ca="1" si="47"/>
        <v>3</v>
      </c>
      <c r="F103">
        <f t="shared" ca="1" si="48"/>
        <v>18</v>
      </c>
      <c r="G103">
        <f t="shared" ca="1" si="49"/>
        <v>23</v>
      </c>
      <c r="H103" s="3">
        <f t="shared" ca="1" si="50"/>
        <v>54</v>
      </c>
      <c r="I103" s="2">
        <f t="shared" ca="1" si="51"/>
        <v>0</v>
      </c>
      <c r="J103" s="3">
        <f t="shared" si="52"/>
        <v>0</v>
      </c>
      <c r="K103" s="3">
        <f t="shared" ca="1" si="53"/>
        <v>54</v>
      </c>
      <c r="L103" s="2">
        <f t="shared" ca="1" si="54"/>
        <v>4987</v>
      </c>
      <c r="M103" s="1">
        <f t="shared" ca="1" si="55"/>
        <v>0</v>
      </c>
      <c r="N103">
        <f t="shared" ca="1" si="56"/>
        <v>0</v>
      </c>
      <c r="O103">
        <f t="shared" ca="1" si="57"/>
        <v>0</v>
      </c>
      <c r="P103">
        <f t="shared" ca="1" si="58"/>
        <v>30</v>
      </c>
      <c r="Q103" s="1">
        <f t="shared" ca="1" si="59"/>
        <v>56.67045454545454</v>
      </c>
      <c r="R103" s="1">
        <f t="shared" ca="1" si="60"/>
        <v>721.9246342737722</v>
      </c>
      <c r="S103" s="17">
        <f t="shared" ca="1" si="61"/>
        <v>26.868655237539748</v>
      </c>
    </row>
    <row r="104" spans="2:19" x14ac:dyDescent="0.25">
      <c r="B104">
        <v>89</v>
      </c>
      <c r="C104" s="1">
        <f t="shared" ca="1" si="62"/>
        <v>0.39803750676682181</v>
      </c>
      <c r="D104">
        <f t="shared" ca="1" si="46"/>
        <v>3</v>
      </c>
      <c r="E104">
        <f t="shared" ca="1" si="47"/>
        <v>3</v>
      </c>
      <c r="F104">
        <f t="shared" ca="1" si="48"/>
        <v>15</v>
      </c>
      <c r="G104">
        <f t="shared" ca="1" si="49"/>
        <v>26</v>
      </c>
      <c r="H104" s="3">
        <f t="shared" ca="1" si="50"/>
        <v>45</v>
      </c>
      <c r="I104" s="2">
        <f t="shared" ca="1" si="51"/>
        <v>0</v>
      </c>
      <c r="J104" s="3">
        <f t="shared" si="52"/>
        <v>0</v>
      </c>
      <c r="K104" s="3">
        <f t="shared" ca="1" si="53"/>
        <v>45</v>
      </c>
      <c r="L104" s="2">
        <f t="shared" ca="1" si="54"/>
        <v>5032</v>
      </c>
      <c r="M104" s="1">
        <f t="shared" ca="1" si="55"/>
        <v>0</v>
      </c>
      <c r="N104">
        <f t="shared" ca="1" si="56"/>
        <v>0</v>
      </c>
      <c r="O104">
        <f t="shared" ca="1" si="57"/>
        <v>0</v>
      </c>
      <c r="P104">
        <f t="shared" ca="1" si="58"/>
        <v>30</v>
      </c>
      <c r="Q104" s="1">
        <f t="shared" ca="1" si="59"/>
        <v>56.53932584269662</v>
      </c>
      <c r="R104" s="1">
        <f t="shared" ca="1" si="60"/>
        <v>715.25127681307458</v>
      </c>
      <c r="S104" s="17">
        <f t="shared" ca="1" si="61"/>
        <v>26.744182111499963</v>
      </c>
    </row>
    <row r="105" spans="2:19" x14ac:dyDescent="0.25">
      <c r="B105">
        <v>90</v>
      </c>
      <c r="C105" s="1">
        <f t="shared" ca="1" si="62"/>
        <v>0.71456239307250036</v>
      </c>
      <c r="D105">
        <f t="shared" ca="1" si="46"/>
        <v>4</v>
      </c>
      <c r="E105">
        <f t="shared" ca="1" si="47"/>
        <v>4</v>
      </c>
      <c r="F105">
        <f t="shared" ca="1" si="48"/>
        <v>11</v>
      </c>
      <c r="G105">
        <f t="shared" ca="1" si="49"/>
        <v>30</v>
      </c>
      <c r="H105" s="3">
        <f t="shared" ca="1" si="50"/>
        <v>33</v>
      </c>
      <c r="I105" s="2">
        <f t="shared" ca="1" si="51"/>
        <v>0</v>
      </c>
      <c r="J105" s="3">
        <f t="shared" si="52"/>
        <v>0</v>
      </c>
      <c r="K105" s="3">
        <f t="shared" ca="1" si="53"/>
        <v>33</v>
      </c>
      <c r="L105" s="2">
        <f t="shared" ca="1" si="54"/>
        <v>5065</v>
      </c>
      <c r="M105" s="1">
        <f t="shared" ca="1" si="55"/>
        <v>0</v>
      </c>
      <c r="N105">
        <f t="shared" ca="1" si="56"/>
        <v>0</v>
      </c>
      <c r="O105">
        <f t="shared" ca="1" si="57"/>
        <v>0</v>
      </c>
      <c r="P105">
        <f t="shared" ca="1" si="58"/>
        <v>30</v>
      </c>
      <c r="Q105" s="1">
        <f t="shared" ca="1" si="59"/>
        <v>56.277777777777771</v>
      </c>
      <c r="R105" s="1">
        <f t="shared" ca="1" si="60"/>
        <v>713.37141073657926</v>
      </c>
      <c r="S105" s="17">
        <f t="shared" ca="1" si="61"/>
        <v>26.709013660870731</v>
      </c>
    </row>
    <row r="106" spans="2:19" x14ac:dyDescent="0.25">
      <c r="B106">
        <v>91</v>
      </c>
      <c r="C106" s="1">
        <f t="shared" ca="1" si="62"/>
        <v>0.2670363904367673</v>
      </c>
      <c r="D106">
        <f t="shared" ca="1" si="46"/>
        <v>2</v>
      </c>
      <c r="E106">
        <f t="shared" ca="1" si="47"/>
        <v>2</v>
      </c>
      <c r="F106">
        <f t="shared" ca="1" si="48"/>
        <v>9</v>
      </c>
      <c r="G106">
        <f t="shared" ca="1" si="49"/>
        <v>32</v>
      </c>
      <c r="H106" s="3">
        <f t="shared" ca="1" si="50"/>
        <v>27</v>
      </c>
      <c r="I106" s="2">
        <f t="shared" ca="1" si="51"/>
        <v>0</v>
      </c>
      <c r="J106" s="3">
        <f t="shared" ca="1" si="52"/>
        <v>25</v>
      </c>
      <c r="K106" s="3">
        <f t="shared" ca="1" si="53"/>
        <v>52</v>
      </c>
      <c r="L106" s="2">
        <f t="shared" ca="1" si="54"/>
        <v>5117</v>
      </c>
      <c r="M106" s="1">
        <f t="shared" ca="1" si="55"/>
        <v>0.21147366223238329</v>
      </c>
      <c r="N106">
        <f t="shared" ca="1" si="56"/>
        <v>2</v>
      </c>
      <c r="O106">
        <f t="shared" ca="1" si="57"/>
        <v>0</v>
      </c>
      <c r="P106">
        <f t="shared" ca="1" si="58"/>
        <v>32</v>
      </c>
      <c r="Q106" s="1">
        <f t="shared" ca="1" si="59"/>
        <v>56.230769230769226</v>
      </c>
      <c r="R106" s="1">
        <f t="shared" ca="1" si="60"/>
        <v>705.64615384615388</v>
      </c>
      <c r="S106" s="17">
        <f t="shared" ca="1" si="61"/>
        <v>26.56400108880727</v>
      </c>
    </row>
    <row r="107" spans="2:19" x14ac:dyDescent="0.25">
      <c r="B107">
        <v>92</v>
      </c>
      <c r="C107" s="1">
        <f t="shared" ca="1" si="62"/>
        <v>0.65810887719923039</v>
      </c>
      <c r="D107">
        <f t="shared" ca="1" si="46"/>
        <v>4</v>
      </c>
      <c r="E107">
        <f t="shared" ca="1" si="47"/>
        <v>4</v>
      </c>
      <c r="F107">
        <f t="shared" ca="1" si="48"/>
        <v>5</v>
      </c>
      <c r="G107">
        <f t="shared" ca="1" si="49"/>
        <v>4</v>
      </c>
      <c r="H107" s="3">
        <f t="shared" ca="1" si="50"/>
        <v>15</v>
      </c>
      <c r="I107" s="2">
        <f t="shared" ca="1" si="51"/>
        <v>0</v>
      </c>
      <c r="J107" s="3">
        <f t="shared" si="52"/>
        <v>0</v>
      </c>
      <c r="K107" s="3">
        <f t="shared" ca="1" si="53"/>
        <v>15</v>
      </c>
      <c r="L107" s="2">
        <f t="shared" ca="1" si="54"/>
        <v>5132</v>
      </c>
      <c r="M107" s="1">
        <f t="shared" ca="1" si="55"/>
        <v>0</v>
      </c>
      <c r="N107">
        <f t="shared" ca="1" si="56"/>
        <v>1</v>
      </c>
      <c r="O107">
        <f t="shared" ca="1" si="57"/>
        <v>0</v>
      </c>
      <c r="P107">
        <f t="shared" ca="1" si="58"/>
        <v>32</v>
      </c>
      <c r="Q107" s="1">
        <f t="shared" ca="1" si="59"/>
        <v>55.782608695652172</v>
      </c>
      <c r="R107" s="1">
        <f t="shared" ca="1" si="60"/>
        <v>716.36980410893466</v>
      </c>
      <c r="S107" s="17">
        <f t="shared" ca="1" si="61"/>
        <v>26.765085542716552</v>
      </c>
    </row>
    <row r="108" spans="2:19" x14ac:dyDescent="0.25">
      <c r="B108">
        <v>93</v>
      </c>
      <c r="C108" s="1">
        <f t="shared" ca="1" si="62"/>
        <v>0.6203947240189156</v>
      </c>
      <c r="D108">
        <f t="shared" ca="1" si="46"/>
        <v>4</v>
      </c>
      <c r="E108">
        <f t="shared" ca="1" si="47"/>
        <v>4</v>
      </c>
      <c r="F108">
        <f t="shared" ca="1" si="48"/>
        <v>33</v>
      </c>
      <c r="G108">
        <f t="shared" ca="1" si="49"/>
        <v>8</v>
      </c>
      <c r="H108" s="3">
        <f t="shared" ca="1" si="50"/>
        <v>99</v>
      </c>
      <c r="I108" s="2">
        <f t="shared" ca="1" si="51"/>
        <v>0</v>
      </c>
      <c r="J108" s="3">
        <f t="shared" si="52"/>
        <v>0</v>
      </c>
      <c r="K108" s="3">
        <f t="shared" ca="1" si="53"/>
        <v>99</v>
      </c>
      <c r="L108" s="2">
        <f t="shared" ca="1" si="54"/>
        <v>5231</v>
      </c>
      <c r="M108" s="1">
        <f t="shared" ca="1" si="55"/>
        <v>0</v>
      </c>
      <c r="N108">
        <f t="shared" ca="1" si="56"/>
        <v>0</v>
      </c>
      <c r="O108">
        <f t="shared" ca="1" si="57"/>
        <v>32</v>
      </c>
      <c r="P108">
        <f t="shared" ca="1" si="58"/>
        <v>32</v>
      </c>
      <c r="Q108" s="1">
        <f t="shared" ca="1" si="59"/>
        <v>56.247311827956992</v>
      </c>
      <c r="R108" s="1">
        <f t="shared" ca="1" si="60"/>
        <v>728.66643291257617</v>
      </c>
      <c r="S108" s="17">
        <f t="shared" ca="1" si="61"/>
        <v>26.993822124933995</v>
      </c>
    </row>
    <row r="109" spans="2:19" x14ac:dyDescent="0.25">
      <c r="B109">
        <v>94</v>
      </c>
      <c r="C109" s="1">
        <f t="shared" ca="1" si="62"/>
        <v>0.51509795346005371</v>
      </c>
      <c r="D109">
        <f t="shared" ca="1" si="46"/>
        <v>3</v>
      </c>
      <c r="E109">
        <f t="shared" ca="1" si="47"/>
        <v>3</v>
      </c>
      <c r="F109">
        <f t="shared" ca="1" si="48"/>
        <v>30</v>
      </c>
      <c r="G109">
        <f t="shared" ca="1" si="49"/>
        <v>11</v>
      </c>
      <c r="H109" s="3">
        <f t="shared" ca="1" si="50"/>
        <v>90</v>
      </c>
      <c r="I109" s="2">
        <f t="shared" ca="1" si="51"/>
        <v>0</v>
      </c>
      <c r="J109" s="3">
        <f t="shared" si="52"/>
        <v>0</v>
      </c>
      <c r="K109" s="3">
        <f t="shared" ca="1" si="53"/>
        <v>90</v>
      </c>
      <c r="L109" s="2">
        <f t="shared" ca="1" si="54"/>
        <v>5321</v>
      </c>
      <c r="M109" s="1">
        <f t="shared" ca="1" si="55"/>
        <v>0</v>
      </c>
      <c r="N109">
        <f t="shared" ca="1" si="56"/>
        <v>0</v>
      </c>
      <c r="O109">
        <f t="shared" ca="1" si="57"/>
        <v>0</v>
      </c>
      <c r="P109">
        <f t="shared" ca="1" si="58"/>
        <v>32</v>
      </c>
      <c r="Q109" s="1">
        <f t="shared" ca="1" si="59"/>
        <v>56.606382978723403</v>
      </c>
      <c r="R109" s="1">
        <f t="shared" ca="1" si="60"/>
        <v>732.95092656142776</v>
      </c>
      <c r="S109" s="17">
        <f t="shared" ca="1" si="61"/>
        <v>27.073066441787265</v>
      </c>
    </row>
    <row r="110" spans="2:19" x14ac:dyDescent="0.25">
      <c r="B110">
        <v>95</v>
      </c>
      <c r="C110" s="1">
        <f t="shared" ca="1" si="62"/>
        <v>0.79621787300467828</v>
      </c>
      <c r="D110">
        <f t="shared" ca="1" si="46"/>
        <v>4</v>
      </c>
      <c r="E110">
        <f t="shared" ca="1" si="47"/>
        <v>4</v>
      </c>
      <c r="F110">
        <f t="shared" ca="1" si="48"/>
        <v>26</v>
      </c>
      <c r="G110">
        <f t="shared" ca="1" si="49"/>
        <v>15</v>
      </c>
      <c r="H110" s="3">
        <f t="shared" ca="1" si="50"/>
        <v>78</v>
      </c>
      <c r="I110" s="2">
        <f t="shared" ca="1" si="51"/>
        <v>0</v>
      </c>
      <c r="J110" s="3">
        <f t="shared" si="52"/>
        <v>0</v>
      </c>
      <c r="K110" s="3">
        <f t="shared" ca="1" si="53"/>
        <v>78</v>
      </c>
      <c r="L110" s="2">
        <f t="shared" ca="1" si="54"/>
        <v>5399</v>
      </c>
      <c r="M110" s="1">
        <f t="shared" ca="1" si="55"/>
        <v>0</v>
      </c>
      <c r="N110">
        <f t="shared" ca="1" si="56"/>
        <v>0</v>
      </c>
      <c r="O110">
        <f t="shared" ca="1" si="57"/>
        <v>0</v>
      </c>
      <c r="P110">
        <f t="shared" ca="1" si="58"/>
        <v>32</v>
      </c>
      <c r="Q110" s="1">
        <f t="shared" ca="1" si="59"/>
        <v>56.831578947368421</v>
      </c>
      <c r="R110" s="1">
        <f t="shared" ca="1" si="60"/>
        <v>729.97133258678616</v>
      </c>
      <c r="S110" s="17">
        <f t="shared" ca="1" si="61"/>
        <v>27.017981652721325</v>
      </c>
    </row>
    <row r="111" spans="2:19" x14ac:dyDescent="0.25">
      <c r="B111">
        <v>96</v>
      </c>
      <c r="C111" s="1">
        <f t="shared" ca="1" si="62"/>
        <v>0.97943415370097664</v>
      </c>
      <c r="D111">
        <f t="shared" ca="1" si="46"/>
        <v>5</v>
      </c>
      <c r="E111">
        <f t="shared" ca="1" si="47"/>
        <v>5</v>
      </c>
      <c r="F111">
        <f t="shared" ca="1" si="48"/>
        <v>21</v>
      </c>
      <c r="G111">
        <f t="shared" ca="1" si="49"/>
        <v>20</v>
      </c>
      <c r="H111" s="3">
        <f t="shared" ca="1" si="50"/>
        <v>63</v>
      </c>
      <c r="I111" s="2">
        <f t="shared" ca="1" si="51"/>
        <v>0</v>
      </c>
      <c r="J111" s="3">
        <f t="shared" si="52"/>
        <v>0</v>
      </c>
      <c r="K111" s="3">
        <f t="shared" ca="1" si="53"/>
        <v>63</v>
      </c>
      <c r="L111" s="2">
        <f t="shared" ca="1" si="54"/>
        <v>5462</v>
      </c>
      <c r="M111" s="1">
        <f t="shared" ca="1" si="55"/>
        <v>0</v>
      </c>
      <c r="N111">
        <f t="shared" ca="1" si="56"/>
        <v>0</v>
      </c>
      <c r="O111">
        <f t="shared" ca="1" si="57"/>
        <v>0</v>
      </c>
      <c r="P111">
        <f t="shared" ca="1" si="58"/>
        <v>32</v>
      </c>
      <c r="Q111" s="1">
        <f t="shared" ca="1" si="59"/>
        <v>56.895833333333329</v>
      </c>
      <c r="R111" s="1">
        <f t="shared" ca="1" si="60"/>
        <v>722.68377192982462</v>
      </c>
      <c r="S111" s="17">
        <f t="shared" ca="1" si="61"/>
        <v>26.8827783521314</v>
      </c>
    </row>
    <row r="112" spans="2:19" x14ac:dyDescent="0.25">
      <c r="B112">
        <v>97</v>
      </c>
      <c r="C112" s="1">
        <f t="shared" ca="1" si="62"/>
        <v>0.18214756608632621</v>
      </c>
      <c r="D112">
        <f t="shared" ca="1" si="46"/>
        <v>2</v>
      </c>
      <c r="E112">
        <f t="shared" ca="1" si="47"/>
        <v>2</v>
      </c>
      <c r="F112">
        <f t="shared" ca="1" si="48"/>
        <v>19</v>
      </c>
      <c r="G112">
        <f t="shared" ca="1" si="49"/>
        <v>22</v>
      </c>
      <c r="H112" s="3">
        <f t="shared" ca="1" si="50"/>
        <v>57</v>
      </c>
      <c r="I112" s="2">
        <f t="shared" ca="1" si="51"/>
        <v>0</v>
      </c>
      <c r="J112" s="3">
        <f t="shared" si="52"/>
        <v>0</v>
      </c>
      <c r="K112" s="3">
        <f t="shared" ca="1" si="53"/>
        <v>57</v>
      </c>
      <c r="L112" s="2">
        <f t="shared" ca="1" si="54"/>
        <v>5519</v>
      </c>
      <c r="M112" s="1">
        <f t="shared" ca="1" si="55"/>
        <v>0</v>
      </c>
      <c r="N112">
        <f t="shared" ca="1" si="56"/>
        <v>0</v>
      </c>
      <c r="O112">
        <f t="shared" ca="1" si="57"/>
        <v>0</v>
      </c>
      <c r="P112">
        <f t="shared" ca="1" si="58"/>
        <v>32</v>
      </c>
      <c r="Q112" s="1">
        <f t="shared" ca="1" si="59"/>
        <v>56.896907216494846</v>
      </c>
      <c r="R112" s="1">
        <f t="shared" ca="1" si="60"/>
        <v>715.15592783505156</v>
      </c>
      <c r="S112" s="17">
        <f t="shared" ca="1" si="61"/>
        <v>26.7423994404962</v>
      </c>
    </row>
    <row r="113" spans="2:19" x14ac:dyDescent="0.25">
      <c r="B113">
        <v>98</v>
      </c>
      <c r="C113" s="1">
        <f t="shared" ca="1" si="62"/>
        <v>0.19304932755966442</v>
      </c>
      <c r="D113">
        <f t="shared" ca="1" si="46"/>
        <v>2</v>
      </c>
      <c r="E113">
        <f t="shared" ca="1" si="47"/>
        <v>2</v>
      </c>
      <c r="F113">
        <f t="shared" ca="1" si="48"/>
        <v>17</v>
      </c>
      <c r="G113">
        <f t="shared" ca="1" si="49"/>
        <v>24</v>
      </c>
      <c r="H113" s="3">
        <f t="shared" ca="1" si="50"/>
        <v>51</v>
      </c>
      <c r="I113" s="2">
        <f t="shared" ca="1" si="51"/>
        <v>0</v>
      </c>
      <c r="J113" s="3">
        <f t="shared" si="52"/>
        <v>0</v>
      </c>
      <c r="K113" s="3">
        <f t="shared" ca="1" si="53"/>
        <v>51</v>
      </c>
      <c r="L113" s="2">
        <f t="shared" ca="1" si="54"/>
        <v>5570</v>
      </c>
      <c r="M113" s="1">
        <f t="shared" ca="1" si="55"/>
        <v>0</v>
      </c>
      <c r="N113">
        <f t="shared" ca="1" si="56"/>
        <v>0</v>
      </c>
      <c r="O113">
        <f t="shared" ca="1" si="57"/>
        <v>0</v>
      </c>
      <c r="P113">
        <f t="shared" ca="1" si="58"/>
        <v>32</v>
      </c>
      <c r="Q113" s="1">
        <f t="shared" ca="1" si="59"/>
        <v>56.836734693877546</v>
      </c>
      <c r="R113" s="1">
        <f t="shared" ca="1" si="60"/>
        <v>708.13801809383551</v>
      </c>
      <c r="S113" s="17">
        <f t="shared" ca="1" si="61"/>
        <v>26.610862783717394</v>
      </c>
    </row>
    <row r="114" spans="2:19" x14ac:dyDescent="0.25">
      <c r="B114">
        <v>99</v>
      </c>
      <c r="C114" s="1">
        <f t="shared" ca="1" si="62"/>
        <v>5.6654490116107903E-2</v>
      </c>
      <c r="D114">
        <f t="shared" ca="1" si="46"/>
        <v>1</v>
      </c>
      <c r="E114">
        <f t="shared" ca="1" si="47"/>
        <v>1</v>
      </c>
      <c r="F114">
        <f t="shared" ca="1" si="48"/>
        <v>16</v>
      </c>
      <c r="G114">
        <f t="shared" ca="1" si="49"/>
        <v>25</v>
      </c>
      <c r="H114" s="3">
        <f t="shared" ca="1" si="50"/>
        <v>48</v>
      </c>
      <c r="I114" s="2">
        <f t="shared" ca="1" si="51"/>
        <v>0</v>
      </c>
      <c r="J114" s="3">
        <f t="shared" si="52"/>
        <v>0</v>
      </c>
      <c r="K114" s="3">
        <f t="shared" ca="1" si="53"/>
        <v>48</v>
      </c>
      <c r="L114" s="2">
        <f t="shared" ca="1" si="54"/>
        <v>5618</v>
      </c>
      <c r="M114" s="1">
        <f t="shared" ca="1" si="55"/>
        <v>0</v>
      </c>
      <c r="N114">
        <f t="shared" ca="1" si="56"/>
        <v>0</v>
      </c>
      <c r="O114">
        <f t="shared" ca="1" si="57"/>
        <v>0</v>
      </c>
      <c r="P114">
        <f t="shared" ca="1" si="58"/>
        <v>32</v>
      </c>
      <c r="Q114" s="1">
        <f t="shared" ca="1" si="59"/>
        <v>56.74747474747474</v>
      </c>
      <c r="R114" s="1">
        <f t="shared" ca="1" si="60"/>
        <v>701.70088641517214</v>
      </c>
      <c r="S114" s="17">
        <f t="shared" ca="1" si="61"/>
        <v>26.489637340197245</v>
      </c>
    </row>
    <row r="115" spans="2:19" x14ac:dyDescent="0.25">
      <c r="B115">
        <v>100</v>
      </c>
      <c r="C115" s="1">
        <f t="shared" ca="1" si="62"/>
        <v>0.21909222730671996</v>
      </c>
      <c r="D115">
        <f t="shared" ca="1" si="46"/>
        <v>2</v>
      </c>
      <c r="E115">
        <f t="shared" ca="1" si="47"/>
        <v>2</v>
      </c>
      <c r="F115">
        <f t="shared" ca="1" si="48"/>
        <v>14</v>
      </c>
      <c r="G115">
        <f t="shared" ca="1" si="49"/>
        <v>27</v>
      </c>
      <c r="H115" s="3">
        <f t="shared" ca="1" si="50"/>
        <v>42</v>
      </c>
      <c r="I115" s="2">
        <f t="shared" ca="1" si="51"/>
        <v>0</v>
      </c>
      <c r="J115" s="3">
        <f t="shared" si="52"/>
        <v>0</v>
      </c>
      <c r="K115" s="3">
        <f t="shared" ca="1" si="53"/>
        <v>42</v>
      </c>
      <c r="L115" s="2">
        <f t="shared" ca="1" si="54"/>
        <v>5660</v>
      </c>
      <c r="M115" s="1">
        <f t="shared" ca="1" si="55"/>
        <v>0</v>
      </c>
      <c r="N115">
        <f t="shared" ca="1" si="56"/>
        <v>0</v>
      </c>
      <c r="O115">
        <f t="shared" ca="1" si="57"/>
        <v>0</v>
      </c>
      <c r="P115">
        <f t="shared" ca="1" si="58"/>
        <v>32</v>
      </c>
      <c r="Q115" s="1">
        <f t="shared" ca="1" si="59"/>
        <v>56.599999999999994</v>
      </c>
      <c r="R115" s="1">
        <f t="shared" ca="1" si="60"/>
        <v>696.78787878787887</v>
      </c>
      <c r="S115" s="17">
        <f t="shared" ca="1" si="61"/>
        <v>26.396739927269028</v>
      </c>
    </row>
    <row r="116" spans="2:19" x14ac:dyDescent="0.25">
      <c r="B116">
        <v>101</v>
      </c>
      <c r="C116" s="1">
        <f t="shared" ca="1" si="62"/>
        <v>8.720328936051025E-2</v>
      </c>
      <c r="D116">
        <f t="shared" ca="1" si="46"/>
        <v>1</v>
      </c>
      <c r="E116">
        <f t="shared" ca="1" si="47"/>
        <v>1</v>
      </c>
      <c r="F116">
        <f t="shared" ca="1" si="48"/>
        <v>13</v>
      </c>
      <c r="G116">
        <f t="shared" ca="1" si="49"/>
        <v>28</v>
      </c>
      <c r="H116" s="3">
        <f t="shared" ca="1" si="50"/>
        <v>39</v>
      </c>
      <c r="I116" s="2">
        <f t="shared" ca="1" si="51"/>
        <v>0</v>
      </c>
      <c r="J116" s="3">
        <f t="shared" ca="1" si="52"/>
        <v>25</v>
      </c>
      <c r="K116" s="3">
        <f t="shared" ca="1" si="53"/>
        <v>64</v>
      </c>
      <c r="L116" s="2">
        <f t="shared" ca="1" si="54"/>
        <v>5724</v>
      </c>
      <c r="M116" s="1">
        <f t="shared" ca="1" si="55"/>
        <v>0.43898067471655022</v>
      </c>
      <c r="N116">
        <f t="shared" ca="1" si="56"/>
        <v>3</v>
      </c>
      <c r="O116">
        <f t="shared" ca="1" si="57"/>
        <v>0</v>
      </c>
      <c r="P116">
        <f t="shared" ca="1" si="58"/>
        <v>28</v>
      </c>
      <c r="Q116" s="1">
        <f t="shared" ca="1" si="59"/>
        <v>56.673267326732663</v>
      </c>
      <c r="R116" s="1">
        <f t="shared" ca="1" si="60"/>
        <v>690.36217821782191</v>
      </c>
      <c r="S116" s="17">
        <f t="shared" ca="1" si="61"/>
        <v>26.274744113270103</v>
      </c>
    </row>
    <row r="117" spans="2:19" x14ac:dyDescent="0.25">
      <c r="B117">
        <v>102</v>
      </c>
      <c r="C117" s="1">
        <f t="shared" ca="1" si="62"/>
        <v>0.10504588587897978</v>
      </c>
      <c r="D117">
        <f t="shared" ca="1" si="46"/>
        <v>1</v>
      </c>
      <c r="E117">
        <f t="shared" ca="1" si="47"/>
        <v>1</v>
      </c>
      <c r="F117">
        <f t="shared" ca="1" si="48"/>
        <v>12</v>
      </c>
      <c r="G117">
        <f t="shared" ca="1" si="49"/>
        <v>1</v>
      </c>
      <c r="H117" s="3">
        <f t="shared" ca="1" si="50"/>
        <v>36</v>
      </c>
      <c r="I117" s="2">
        <f t="shared" ca="1" si="51"/>
        <v>0</v>
      </c>
      <c r="J117" s="3">
        <f t="shared" si="52"/>
        <v>0</v>
      </c>
      <c r="K117" s="3">
        <f t="shared" ca="1" si="53"/>
        <v>36</v>
      </c>
      <c r="L117" s="2">
        <f t="shared" ca="1" si="54"/>
        <v>5760</v>
      </c>
      <c r="M117" s="1">
        <f t="shared" ca="1" si="55"/>
        <v>0</v>
      </c>
      <c r="N117">
        <f t="shared" ca="1" si="56"/>
        <v>2</v>
      </c>
      <c r="O117">
        <f t="shared" ca="1" si="57"/>
        <v>0</v>
      </c>
      <c r="P117">
        <f t="shared" ca="1" si="58"/>
        <v>28</v>
      </c>
      <c r="Q117" s="1">
        <f t="shared" ca="1" si="59"/>
        <v>56.470588235294109</v>
      </c>
      <c r="R117" s="1">
        <f t="shared" ca="1" si="60"/>
        <v>687.71694816540503</v>
      </c>
      <c r="S117" s="17">
        <f t="shared" ca="1" si="61"/>
        <v>26.224357917123633</v>
      </c>
    </row>
    <row r="118" spans="2:19" x14ac:dyDescent="0.25">
      <c r="B118">
        <v>103</v>
      </c>
      <c r="C118" s="1">
        <f t="shared" ca="1" si="62"/>
        <v>0.63395516206089497</v>
      </c>
      <c r="D118">
        <f t="shared" ca="1" si="46"/>
        <v>4</v>
      </c>
      <c r="E118">
        <f t="shared" ca="1" si="47"/>
        <v>4</v>
      </c>
      <c r="F118">
        <f t="shared" ca="1" si="48"/>
        <v>8</v>
      </c>
      <c r="G118">
        <f t="shared" ca="1" si="49"/>
        <v>5</v>
      </c>
      <c r="H118" s="3">
        <f t="shared" ca="1" si="50"/>
        <v>24</v>
      </c>
      <c r="I118" s="2">
        <f t="shared" ca="1" si="51"/>
        <v>0</v>
      </c>
      <c r="J118" s="3">
        <f t="shared" si="52"/>
        <v>0</v>
      </c>
      <c r="K118" s="3">
        <f t="shared" ca="1" si="53"/>
        <v>24</v>
      </c>
      <c r="L118" s="2">
        <f t="shared" ca="1" si="54"/>
        <v>5784</v>
      </c>
      <c r="M118" s="1">
        <f t="shared" ca="1" si="55"/>
        <v>0</v>
      </c>
      <c r="N118">
        <f t="shared" ca="1" si="56"/>
        <v>1</v>
      </c>
      <c r="O118">
        <f t="shared" ca="1" si="57"/>
        <v>0</v>
      </c>
      <c r="P118">
        <f t="shared" ca="1" si="58"/>
        <v>28</v>
      </c>
      <c r="Q118" s="1">
        <f t="shared" ca="1" si="59"/>
        <v>56.155339805825228</v>
      </c>
      <c r="R118" s="1">
        <f t="shared" ca="1" si="60"/>
        <v>691.21092708928245</v>
      </c>
      <c r="S118" s="17">
        <f t="shared" ca="1" si="61"/>
        <v>26.290890572388044</v>
      </c>
    </row>
    <row r="119" spans="2:19" x14ac:dyDescent="0.25">
      <c r="B119">
        <v>104</v>
      </c>
      <c r="C119" s="1">
        <f t="shared" ca="1" si="62"/>
        <v>0.79929466457950682</v>
      </c>
      <c r="D119">
        <f t="shared" ca="1" si="46"/>
        <v>4</v>
      </c>
      <c r="E119">
        <f t="shared" ca="1" si="47"/>
        <v>4</v>
      </c>
      <c r="F119">
        <f t="shared" ca="1" si="48"/>
        <v>32</v>
      </c>
      <c r="G119">
        <f t="shared" ca="1" si="49"/>
        <v>9</v>
      </c>
      <c r="H119" s="3">
        <f t="shared" ca="1" si="50"/>
        <v>96</v>
      </c>
      <c r="I119" s="2">
        <f t="shared" ca="1" si="51"/>
        <v>0</v>
      </c>
      <c r="J119" s="3">
        <f t="shared" si="52"/>
        <v>0</v>
      </c>
      <c r="K119" s="3">
        <f t="shared" ca="1" si="53"/>
        <v>96</v>
      </c>
      <c r="L119" s="2">
        <f t="shared" ca="1" si="54"/>
        <v>5880</v>
      </c>
      <c r="M119" s="1">
        <f t="shared" ca="1" si="55"/>
        <v>0</v>
      </c>
      <c r="N119">
        <f t="shared" ca="1" si="56"/>
        <v>0</v>
      </c>
      <c r="O119">
        <f t="shared" ca="1" si="57"/>
        <v>28</v>
      </c>
      <c r="P119">
        <f t="shared" ca="1" si="58"/>
        <v>28</v>
      </c>
      <c r="Q119" s="1">
        <f t="shared" ca="1" si="59"/>
        <v>56.538461538461526</v>
      </c>
      <c r="R119" s="1">
        <f t="shared" ca="1" si="60"/>
        <v>699.76549663928313</v>
      </c>
      <c r="S119" s="17">
        <f t="shared" ca="1" si="61"/>
        <v>26.45308104246617</v>
      </c>
    </row>
    <row r="120" spans="2:19" x14ac:dyDescent="0.25">
      <c r="B120">
        <v>105</v>
      </c>
      <c r="C120" s="1">
        <f t="shared" ca="1" si="62"/>
        <v>0.146490713025894</v>
      </c>
      <c r="D120">
        <f t="shared" ca="1" si="46"/>
        <v>1</v>
      </c>
      <c r="E120">
        <f t="shared" ca="1" si="47"/>
        <v>1</v>
      </c>
      <c r="F120">
        <f t="shared" ca="1" si="48"/>
        <v>31</v>
      </c>
      <c r="G120">
        <f t="shared" ca="1" si="49"/>
        <v>10</v>
      </c>
      <c r="H120" s="3">
        <f t="shared" ca="1" si="50"/>
        <v>93</v>
      </c>
      <c r="I120" s="2">
        <f t="shared" ca="1" si="51"/>
        <v>0</v>
      </c>
      <c r="J120" s="3">
        <f t="shared" si="52"/>
        <v>0</v>
      </c>
      <c r="K120" s="3">
        <f t="shared" ca="1" si="53"/>
        <v>93</v>
      </c>
      <c r="L120" s="2">
        <f t="shared" ca="1" si="54"/>
        <v>5973</v>
      </c>
      <c r="M120" s="1">
        <f t="shared" ca="1" si="55"/>
        <v>0</v>
      </c>
      <c r="N120">
        <f t="shared" ca="1" si="56"/>
        <v>0</v>
      </c>
      <c r="O120">
        <f t="shared" ca="1" si="57"/>
        <v>0</v>
      </c>
      <c r="P120">
        <f t="shared" ca="1" si="58"/>
        <v>28</v>
      </c>
      <c r="Q120" s="1">
        <f t="shared" ca="1" si="59"/>
        <v>56.885714285714279</v>
      </c>
      <c r="R120" s="1">
        <f t="shared" ca="1" si="60"/>
        <v>705.69835164835172</v>
      </c>
      <c r="S120" s="17">
        <f t="shared" ca="1" si="61"/>
        <v>26.564983561981585</v>
      </c>
    </row>
    <row r="121" spans="2:19" x14ac:dyDescent="0.25">
      <c r="B121">
        <v>106</v>
      </c>
      <c r="C121" s="1">
        <f t="shared" ca="1" si="62"/>
        <v>0.84139411130934505</v>
      </c>
      <c r="D121">
        <f t="shared" ca="1" si="46"/>
        <v>5</v>
      </c>
      <c r="E121">
        <f t="shared" ca="1" si="47"/>
        <v>5</v>
      </c>
      <c r="F121">
        <f t="shared" ca="1" si="48"/>
        <v>26</v>
      </c>
      <c r="G121">
        <f t="shared" ca="1" si="49"/>
        <v>15</v>
      </c>
      <c r="H121" s="3">
        <f t="shared" ca="1" si="50"/>
        <v>78</v>
      </c>
      <c r="I121" s="2">
        <f t="shared" ca="1" si="51"/>
        <v>0</v>
      </c>
      <c r="J121" s="3">
        <f t="shared" si="52"/>
        <v>0</v>
      </c>
      <c r="K121" s="3">
        <f t="shared" ca="1" si="53"/>
        <v>78</v>
      </c>
      <c r="L121" s="2">
        <f t="shared" ca="1" si="54"/>
        <v>6051</v>
      </c>
      <c r="M121" s="1">
        <f t="shared" ca="1" si="55"/>
        <v>0</v>
      </c>
      <c r="N121">
        <f t="shared" ca="1" si="56"/>
        <v>0</v>
      </c>
      <c r="O121">
        <f t="shared" ca="1" si="57"/>
        <v>0</v>
      </c>
      <c r="P121">
        <f t="shared" ca="1" si="58"/>
        <v>28</v>
      </c>
      <c r="Q121" s="1">
        <f t="shared" ca="1" si="59"/>
        <v>57.084905660377345</v>
      </c>
      <c r="R121" s="1">
        <f t="shared" ca="1" si="60"/>
        <v>703.18319856244398</v>
      </c>
      <c r="S121" s="17">
        <f t="shared" ca="1" si="61"/>
        <v>26.5176016744057</v>
      </c>
    </row>
    <row r="122" spans="2:19" x14ac:dyDescent="0.25">
      <c r="B122">
        <v>107</v>
      </c>
      <c r="C122" s="1">
        <f t="shared" ca="1" si="62"/>
        <v>0.86412749620111828</v>
      </c>
      <c r="D122">
        <f t="shared" ca="1" si="46"/>
        <v>5</v>
      </c>
      <c r="E122">
        <f t="shared" ca="1" si="47"/>
        <v>5</v>
      </c>
      <c r="F122">
        <f t="shared" ca="1" si="48"/>
        <v>21</v>
      </c>
      <c r="G122">
        <f t="shared" ca="1" si="49"/>
        <v>20</v>
      </c>
      <c r="H122" s="3">
        <f t="shared" ca="1" si="50"/>
        <v>63</v>
      </c>
      <c r="I122" s="2">
        <f t="shared" ca="1" si="51"/>
        <v>0</v>
      </c>
      <c r="J122" s="3">
        <f t="shared" si="52"/>
        <v>0</v>
      </c>
      <c r="K122" s="3">
        <f t="shared" ca="1" si="53"/>
        <v>63</v>
      </c>
      <c r="L122" s="2">
        <f t="shared" ca="1" si="54"/>
        <v>6114</v>
      </c>
      <c r="M122" s="1">
        <f t="shared" ca="1" si="55"/>
        <v>0</v>
      </c>
      <c r="N122">
        <f t="shared" ca="1" si="56"/>
        <v>0</v>
      </c>
      <c r="O122">
        <f t="shared" ca="1" si="57"/>
        <v>0</v>
      </c>
      <c r="P122">
        <f t="shared" ca="1" si="58"/>
        <v>28</v>
      </c>
      <c r="Q122" s="1">
        <f t="shared" ca="1" si="59"/>
        <v>57.140186915887831</v>
      </c>
      <c r="R122" s="1">
        <f t="shared" ca="1" si="60"/>
        <v>696.8763886439782</v>
      </c>
      <c r="S122" s="17">
        <f t="shared" ca="1" si="61"/>
        <v>26.398416404094739</v>
      </c>
    </row>
    <row r="123" spans="2:19" x14ac:dyDescent="0.25">
      <c r="B123">
        <v>108</v>
      </c>
      <c r="C123" s="1">
        <f t="shared" ca="1" si="62"/>
        <v>0.8055691525376556</v>
      </c>
      <c r="D123">
        <f t="shared" ca="1" si="46"/>
        <v>4</v>
      </c>
      <c r="E123">
        <f t="shared" ca="1" si="47"/>
        <v>4</v>
      </c>
      <c r="F123">
        <f t="shared" ca="1" si="48"/>
        <v>17</v>
      </c>
      <c r="G123">
        <f t="shared" ca="1" si="49"/>
        <v>24</v>
      </c>
      <c r="H123" s="3">
        <f t="shared" ca="1" si="50"/>
        <v>51</v>
      </c>
      <c r="I123" s="2">
        <f t="shared" ca="1" si="51"/>
        <v>0</v>
      </c>
      <c r="J123" s="3">
        <f t="shared" si="52"/>
        <v>0</v>
      </c>
      <c r="K123" s="3">
        <f t="shared" ca="1" si="53"/>
        <v>51</v>
      </c>
      <c r="L123" s="2">
        <f t="shared" ca="1" si="54"/>
        <v>6165</v>
      </c>
      <c r="M123" s="1">
        <f t="shared" ca="1" si="55"/>
        <v>0</v>
      </c>
      <c r="N123">
        <f t="shared" ca="1" si="56"/>
        <v>0</v>
      </c>
      <c r="O123">
        <f t="shared" ca="1" si="57"/>
        <v>0</v>
      </c>
      <c r="P123">
        <f t="shared" ca="1" si="58"/>
        <v>28</v>
      </c>
      <c r="Q123" s="1">
        <f t="shared" ca="1" si="59"/>
        <v>57.083333333333314</v>
      </c>
      <c r="R123" s="1">
        <f t="shared" ca="1" si="60"/>
        <v>690.71261682242994</v>
      </c>
      <c r="S123" s="17">
        <f t="shared" ca="1" si="61"/>
        <v>26.281412002067732</v>
      </c>
    </row>
    <row r="124" spans="2:19" x14ac:dyDescent="0.25">
      <c r="B124">
        <v>109</v>
      </c>
      <c r="C124" s="1">
        <f t="shared" ca="1" si="62"/>
        <v>0.95359742483688614</v>
      </c>
      <c r="D124">
        <f t="shared" ca="1" si="46"/>
        <v>5</v>
      </c>
      <c r="E124">
        <f t="shared" ca="1" si="47"/>
        <v>5</v>
      </c>
      <c r="F124">
        <f t="shared" ca="1" si="48"/>
        <v>12</v>
      </c>
      <c r="G124">
        <f t="shared" ca="1" si="49"/>
        <v>29</v>
      </c>
      <c r="H124" s="3">
        <f t="shared" ca="1" si="50"/>
        <v>36</v>
      </c>
      <c r="I124" s="2">
        <f t="shared" ca="1" si="51"/>
        <v>0</v>
      </c>
      <c r="J124" s="3">
        <f t="shared" si="52"/>
        <v>0</v>
      </c>
      <c r="K124" s="3">
        <f t="shared" ca="1" si="53"/>
        <v>36</v>
      </c>
      <c r="L124" s="2">
        <f t="shared" ca="1" si="54"/>
        <v>6201</v>
      </c>
      <c r="M124" s="1">
        <f t="shared" ca="1" si="55"/>
        <v>0</v>
      </c>
      <c r="N124">
        <f t="shared" ca="1" si="56"/>
        <v>0</v>
      </c>
      <c r="O124">
        <f t="shared" ca="1" si="57"/>
        <v>0</v>
      </c>
      <c r="P124">
        <f t="shared" ca="1" si="58"/>
        <v>28</v>
      </c>
      <c r="Q124" s="1">
        <f t="shared" ca="1" si="59"/>
        <v>56.889908256880723</v>
      </c>
      <c r="R124" s="1">
        <f t="shared" ca="1" si="60"/>
        <v>688.39517499150531</v>
      </c>
      <c r="S124" s="17">
        <f t="shared" ca="1" si="61"/>
        <v>26.237285968474431</v>
      </c>
    </row>
    <row r="125" spans="2:19" x14ac:dyDescent="0.25">
      <c r="B125">
        <v>110</v>
      </c>
      <c r="C125" s="1">
        <f t="shared" ca="1" si="62"/>
        <v>0.33345789556220506</v>
      </c>
      <c r="D125">
        <f t="shared" ca="1" si="46"/>
        <v>2</v>
      </c>
      <c r="E125">
        <f t="shared" ca="1" si="47"/>
        <v>2</v>
      </c>
      <c r="F125">
        <f t="shared" ca="1" si="48"/>
        <v>10</v>
      </c>
      <c r="G125">
        <f t="shared" ca="1" si="49"/>
        <v>31</v>
      </c>
      <c r="H125" s="3">
        <f t="shared" ca="1" si="50"/>
        <v>30</v>
      </c>
      <c r="I125" s="2">
        <f t="shared" ca="1" si="51"/>
        <v>0</v>
      </c>
      <c r="J125" s="3">
        <f t="shared" si="52"/>
        <v>0</v>
      </c>
      <c r="K125" s="3">
        <f t="shared" ca="1" si="53"/>
        <v>30</v>
      </c>
      <c r="L125" s="2">
        <f t="shared" ca="1" si="54"/>
        <v>6231</v>
      </c>
      <c r="M125" s="1">
        <f t="shared" ca="1" si="55"/>
        <v>0</v>
      </c>
      <c r="N125">
        <f t="shared" ca="1" si="56"/>
        <v>0</v>
      </c>
      <c r="O125">
        <f t="shared" ca="1" si="57"/>
        <v>0</v>
      </c>
      <c r="P125">
        <f t="shared" ca="1" si="58"/>
        <v>28</v>
      </c>
      <c r="Q125" s="1">
        <f t="shared" ca="1" si="59"/>
        <v>56.645454545454534</v>
      </c>
      <c r="R125" s="1">
        <f t="shared" ca="1" si="60"/>
        <v>688.6529608006673</v>
      </c>
      <c r="S125" s="17">
        <f t="shared" ca="1" si="61"/>
        <v>26.242198093922454</v>
      </c>
    </row>
    <row r="126" spans="2:19" x14ac:dyDescent="0.25">
      <c r="B126">
        <v>111</v>
      </c>
      <c r="C126" s="1">
        <f t="shared" ca="1" si="62"/>
        <v>0.59405372634055142</v>
      </c>
      <c r="D126">
        <f t="shared" ca="1" si="46"/>
        <v>3</v>
      </c>
      <c r="E126">
        <f t="shared" ca="1" si="47"/>
        <v>3</v>
      </c>
      <c r="F126">
        <f t="shared" ca="1" si="48"/>
        <v>7</v>
      </c>
      <c r="G126">
        <f t="shared" ca="1" si="49"/>
        <v>34</v>
      </c>
      <c r="H126" s="3">
        <f t="shared" ca="1" si="50"/>
        <v>21</v>
      </c>
      <c r="I126" s="2">
        <f t="shared" ca="1" si="51"/>
        <v>0</v>
      </c>
      <c r="J126" s="3">
        <f t="shared" ca="1" si="52"/>
        <v>25</v>
      </c>
      <c r="K126" s="3">
        <f t="shared" ca="1" si="53"/>
        <v>46</v>
      </c>
      <c r="L126" s="2">
        <f t="shared" ca="1" si="54"/>
        <v>6277</v>
      </c>
      <c r="M126" s="1">
        <f t="shared" ca="1" si="55"/>
        <v>0.31280204171267156</v>
      </c>
      <c r="N126">
        <f t="shared" ca="1" si="56"/>
        <v>2</v>
      </c>
      <c r="O126">
        <f t="shared" ca="1" si="57"/>
        <v>0</v>
      </c>
      <c r="P126">
        <f t="shared" ca="1" si="58"/>
        <v>34</v>
      </c>
      <c r="Q126" s="1">
        <f t="shared" ca="1" si="59"/>
        <v>56.549549549549539</v>
      </c>
      <c r="R126" s="1">
        <f t="shared" ca="1" si="60"/>
        <v>683.41343161343161</v>
      </c>
      <c r="S126" s="17">
        <f t="shared" ca="1" si="61"/>
        <v>26.14217725464793</v>
      </c>
    </row>
    <row r="127" spans="2:19" x14ac:dyDescent="0.25">
      <c r="B127">
        <v>112</v>
      </c>
      <c r="C127" s="1">
        <f t="shared" ca="1" si="62"/>
        <v>1.8910352467561342E-2</v>
      </c>
      <c r="D127">
        <f t="shared" ca="1" si="46"/>
        <v>0</v>
      </c>
      <c r="E127">
        <f t="shared" ca="1" si="47"/>
        <v>0</v>
      </c>
      <c r="F127">
        <f t="shared" ca="1" si="48"/>
        <v>7</v>
      </c>
      <c r="G127">
        <f t="shared" ca="1" si="49"/>
        <v>0</v>
      </c>
      <c r="H127" s="3">
        <f t="shared" ca="1" si="50"/>
        <v>21</v>
      </c>
      <c r="I127" s="2">
        <f t="shared" ca="1" si="51"/>
        <v>0</v>
      </c>
      <c r="J127" s="3">
        <f t="shared" si="52"/>
        <v>0</v>
      </c>
      <c r="K127" s="3">
        <f t="shared" ca="1" si="53"/>
        <v>21</v>
      </c>
      <c r="L127" s="2">
        <f t="shared" ca="1" si="54"/>
        <v>6298</v>
      </c>
      <c r="M127" s="1">
        <f t="shared" ca="1" si="55"/>
        <v>0</v>
      </c>
      <c r="N127">
        <f t="shared" ca="1" si="56"/>
        <v>1</v>
      </c>
      <c r="O127">
        <f t="shared" ca="1" si="57"/>
        <v>0</v>
      </c>
      <c r="P127">
        <f t="shared" ca="1" si="58"/>
        <v>34</v>
      </c>
      <c r="Q127" s="1">
        <f t="shared" ca="1" si="59"/>
        <v>56.232142857142847</v>
      </c>
      <c r="R127" s="1">
        <f t="shared" ca="1" si="60"/>
        <v>688.54021879021866</v>
      </c>
      <c r="S127" s="17">
        <f t="shared" ca="1" si="61"/>
        <v>26.240049900680805</v>
      </c>
    </row>
    <row r="128" spans="2:19" x14ac:dyDescent="0.25">
      <c r="B128">
        <v>113</v>
      </c>
      <c r="C128" s="1">
        <f t="shared" ca="1" si="62"/>
        <v>0.38193049878160334</v>
      </c>
      <c r="D128">
        <f t="shared" ca="1" si="46"/>
        <v>3</v>
      </c>
      <c r="E128">
        <f t="shared" ca="1" si="47"/>
        <v>3</v>
      </c>
      <c r="F128">
        <f t="shared" ca="1" si="48"/>
        <v>38</v>
      </c>
      <c r="G128">
        <f t="shared" ca="1" si="49"/>
        <v>3</v>
      </c>
      <c r="H128" s="3">
        <f t="shared" ca="1" si="50"/>
        <v>114</v>
      </c>
      <c r="I128" s="2">
        <f t="shared" ca="1" si="51"/>
        <v>0</v>
      </c>
      <c r="J128" s="3">
        <f t="shared" si="52"/>
        <v>0</v>
      </c>
      <c r="K128" s="3">
        <f t="shared" ca="1" si="53"/>
        <v>114</v>
      </c>
      <c r="L128" s="2">
        <f t="shared" ca="1" si="54"/>
        <v>6412</v>
      </c>
      <c r="M128" s="1">
        <f t="shared" ca="1" si="55"/>
        <v>0</v>
      </c>
      <c r="N128">
        <f t="shared" ca="1" si="56"/>
        <v>0</v>
      </c>
      <c r="O128">
        <f t="shared" ca="1" si="57"/>
        <v>34</v>
      </c>
      <c r="P128">
        <f t="shared" ca="1" si="58"/>
        <v>34</v>
      </c>
      <c r="Q128" s="1">
        <f t="shared" ca="1" si="59"/>
        <v>56.743362831858398</v>
      </c>
      <c r="R128" s="1">
        <f t="shared" ca="1" si="60"/>
        <v>711.92462073324896</v>
      </c>
      <c r="S128" s="17">
        <f t="shared" ca="1" si="61"/>
        <v>26.681915612137914</v>
      </c>
    </row>
    <row r="129" spans="2:19" x14ac:dyDescent="0.25">
      <c r="B129">
        <v>114</v>
      </c>
      <c r="C129" s="1">
        <f t="shared" ca="1" si="62"/>
        <v>6.2867663790898809E-2</v>
      </c>
      <c r="D129">
        <f t="shared" ca="1" si="46"/>
        <v>1</v>
      </c>
      <c r="E129">
        <f t="shared" ca="1" si="47"/>
        <v>1</v>
      </c>
      <c r="F129">
        <f t="shared" ca="1" si="48"/>
        <v>37</v>
      </c>
      <c r="G129">
        <f t="shared" ca="1" si="49"/>
        <v>4</v>
      </c>
      <c r="H129" s="3">
        <f t="shared" ca="1" si="50"/>
        <v>111</v>
      </c>
      <c r="I129" s="2">
        <f t="shared" ca="1" si="51"/>
        <v>0</v>
      </c>
      <c r="J129" s="3">
        <f t="shared" si="52"/>
        <v>0</v>
      </c>
      <c r="K129" s="3">
        <f t="shared" ca="1" si="53"/>
        <v>111</v>
      </c>
      <c r="L129" s="2">
        <f t="shared" ca="1" si="54"/>
        <v>6523</v>
      </c>
      <c r="M129" s="1">
        <f t="shared" ca="1" si="55"/>
        <v>0</v>
      </c>
      <c r="N129">
        <f t="shared" ca="1" si="56"/>
        <v>0</v>
      </c>
      <c r="O129">
        <f t="shared" ca="1" si="57"/>
        <v>0</v>
      </c>
      <c r="P129">
        <f t="shared" ca="1" si="58"/>
        <v>34</v>
      </c>
      <c r="Q129" s="1">
        <f t="shared" ca="1" si="59"/>
        <v>57.219298245614027</v>
      </c>
      <c r="R129" s="1">
        <f t="shared" ca="1" si="60"/>
        <v>731.44705791026229</v>
      </c>
      <c r="S129" s="17">
        <f t="shared" ca="1" si="61"/>
        <v>27.045277922592369</v>
      </c>
    </row>
    <row r="130" spans="2:19" x14ac:dyDescent="0.25">
      <c r="B130">
        <v>115</v>
      </c>
      <c r="C130" s="1">
        <f t="shared" ca="1" si="62"/>
        <v>0.64600408132484088</v>
      </c>
      <c r="D130">
        <f t="shared" ca="1" si="46"/>
        <v>4</v>
      </c>
      <c r="E130">
        <f t="shared" ca="1" si="47"/>
        <v>4</v>
      </c>
      <c r="F130">
        <f t="shared" ca="1" si="48"/>
        <v>33</v>
      </c>
      <c r="G130">
        <f t="shared" ca="1" si="49"/>
        <v>8</v>
      </c>
      <c r="H130" s="3">
        <f t="shared" ca="1" si="50"/>
        <v>99</v>
      </c>
      <c r="I130" s="2">
        <f t="shared" ca="1" si="51"/>
        <v>0</v>
      </c>
      <c r="J130" s="3">
        <f t="shared" si="52"/>
        <v>0</v>
      </c>
      <c r="K130" s="3">
        <f t="shared" ca="1" si="53"/>
        <v>99</v>
      </c>
      <c r="L130" s="2">
        <f t="shared" ca="1" si="54"/>
        <v>6622</v>
      </c>
      <c r="M130" s="1">
        <f t="shared" ca="1" si="55"/>
        <v>0</v>
      </c>
      <c r="N130">
        <f t="shared" ca="1" si="56"/>
        <v>0</v>
      </c>
      <c r="O130">
        <f t="shared" ca="1" si="57"/>
        <v>0</v>
      </c>
      <c r="P130">
        <f t="shared" ca="1" si="58"/>
        <v>34</v>
      </c>
      <c r="Q130" s="1">
        <f t="shared" ca="1" si="59"/>
        <v>57.582608695652169</v>
      </c>
      <c r="R130" s="1">
        <f t="shared" ca="1" si="60"/>
        <v>740.21022120518671</v>
      </c>
      <c r="S130" s="17">
        <f t="shared" ca="1" si="61"/>
        <v>27.206804685688223</v>
      </c>
    </row>
    <row r="131" spans="2:19" x14ac:dyDescent="0.25">
      <c r="B131">
        <v>116</v>
      </c>
      <c r="C131" s="1">
        <f t="shared" ca="1" si="62"/>
        <v>0.49890229644910666</v>
      </c>
      <c r="D131">
        <f t="shared" ca="1" si="46"/>
        <v>3</v>
      </c>
      <c r="E131">
        <f t="shared" ca="1" si="47"/>
        <v>3</v>
      </c>
      <c r="F131">
        <f t="shared" ca="1" si="48"/>
        <v>30</v>
      </c>
      <c r="G131">
        <f t="shared" ca="1" si="49"/>
        <v>11</v>
      </c>
      <c r="H131" s="3">
        <f t="shared" ca="1" si="50"/>
        <v>90</v>
      </c>
      <c r="I131" s="2">
        <f t="shared" ca="1" si="51"/>
        <v>0</v>
      </c>
      <c r="J131" s="3">
        <f t="shared" si="52"/>
        <v>0</v>
      </c>
      <c r="K131" s="3">
        <f t="shared" ca="1" si="53"/>
        <v>90</v>
      </c>
      <c r="L131" s="2">
        <f t="shared" ca="1" si="54"/>
        <v>6712</v>
      </c>
      <c r="M131" s="1">
        <f t="shared" ca="1" si="55"/>
        <v>0</v>
      </c>
      <c r="N131">
        <f t="shared" ca="1" si="56"/>
        <v>0</v>
      </c>
      <c r="O131">
        <f t="shared" ca="1" si="57"/>
        <v>0</v>
      </c>
      <c r="P131">
        <f t="shared" ca="1" si="58"/>
        <v>34</v>
      </c>
      <c r="Q131" s="1">
        <f t="shared" ca="1" si="59"/>
        <v>57.862068965517231</v>
      </c>
      <c r="R131" s="1">
        <f t="shared" ca="1" si="60"/>
        <v>742.83298350824577</v>
      </c>
      <c r="S131" s="17">
        <f t="shared" ca="1" si="61"/>
        <v>27.254962548281842</v>
      </c>
    </row>
    <row r="132" spans="2:19" x14ac:dyDescent="0.25">
      <c r="B132">
        <v>117</v>
      </c>
      <c r="C132" s="1">
        <f t="shared" ca="1" si="62"/>
        <v>0.20475025327380936</v>
      </c>
      <c r="D132">
        <f t="shared" ca="1" si="46"/>
        <v>2</v>
      </c>
      <c r="E132">
        <f t="shared" ca="1" si="47"/>
        <v>2</v>
      </c>
      <c r="F132">
        <f t="shared" ca="1" si="48"/>
        <v>28</v>
      </c>
      <c r="G132">
        <f t="shared" ca="1" si="49"/>
        <v>13</v>
      </c>
      <c r="H132" s="3">
        <f t="shared" ca="1" si="50"/>
        <v>84</v>
      </c>
      <c r="I132" s="2">
        <f t="shared" ca="1" si="51"/>
        <v>0</v>
      </c>
      <c r="J132" s="3">
        <f t="shared" si="52"/>
        <v>0</v>
      </c>
      <c r="K132" s="3">
        <f t="shared" ca="1" si="53"/>
        <v>84</v>
      </c>
      <c r="L132" s="2">
        <f t="shared" ca="1" si="54"/>
        <v>6796</v>
      </c>
      <c r="M132" s="1">
        <f t="shared" ca="1" si="55"/>
        <v>0</v>
      </c>
      <c r="N132">
        <f t="shared" ca="1" si="56"/>
        <v>0</v>
      </c>
      <c r="O132">
        <f t="shared" ca="1" si="57"/>
        <v>0</v>
      </c>
      <c r="P132">
        <f t="shared" ca="1" si="58"/>
        <v>34</v>
      </c>
      <c r="Q132" s="1">
        <f t="shared" ca="1" si="59"/>
        <v>58.085470085470085</v>
      </c>
      <c r="R132" s="1">
        <f t="shared" ca="1" si="60"/>
        <v>742.26849395814895</v>
      </c>
      <c r="S132" s="17">
        <f t="shared" ca="1" si="61"/>
        <v>27.244604859644213</v>
      </c>
    </row>
    <row r="133" spans="2:19" x14ac:dyDescent="0.25">
      <c r="B133">
        <v>118</v>
      </c>
      <c r="C133" s="1">
        <f t="shared" ca="1" si="62"/>
        <v>0.39833560443367733</v>
      </c>
      <c r="D133">
        <f t="shared" ca="1" si="46"/>
        <v>3</v>
      </c>
      <c r="E133">
        <f t="shared" ca="1" si="47"/>
        <v>3</v>
      </c>
      <c r="F133">
        <f t="shared" ca="1" si="48"/>
        <v>25</v>
      </c>
      <c r="G133">
        <f t="shared" ca="1" si="49"/>
        <v>16</v>
      </c>
      <c r="H133" s="3">
        <f t="shared" ca="1" si="50"/>
        <v>75</v>
      </c>
      <c r="I133" s="2">
        <f t="shared" ca="1" si="51"/>
        <v>0</v>
      </c>
      <c r="J133" s="3">
        <f t="shared" si="52"/>
        <v>0</v>
      </c>
      <c r="K133" s="3">
        <f t="shared" ca="1" si="53"/>
        <v>75</v>
      </c>
      <c r="L133" s="2">
        <f t="shared" ca="1" si="54"/>
        <v>6871</v>
      </c>
      <c r="M133" s="1">
        <f t="shared" ca="1" si="55"/>
        <v>0</v>
      </c>
      <c r="N133">
        <f t="shared" ca="1" si="56"/>
        <v>0</v>
      </c>
      <c r="O133">
        <f t="shared" ca="1" si="57"/>
        <v>0</v>
      </c>
      <c r="P133">
        <f t="shared" ca="1" si="58"/>
        <v>34</v>
      </c>
      <c r="Q133" s="1">
        <f t="shared" ca="1" si="59"/>
        <v>58.228813559322035</v>
      </c>
      <c r="R133" s="1">
        <f t="shared" ca="1" si="60"/>
        <v>738.34890627263508</v>
      </c>
      <c r="S133" s="17">
        <f t="shared" ca="1" si="61"/>
        <v>27.172576364280129</v>
      </c>
    </row>
    <row r="134" spans="2:19" x14ac:dyDescent="0.25">
      <c r="B134">
        <v>119</v>
      </c>
      <c r="C134" s="1">
        <f t="shared" ca="1" si="62"/>
        <v>0.41178050393451704</v>
      </c>
      <c r="D134">
        <f t="shared" ca="1" si="46"/>
        <v>3</v>
      </c>
      <c r="E134">
        <f t="shared" ca="1" si="47"/>
        <v>3</v>
      </c>
      <c r="F134">
        <f t="shared" ca="1" si="48"/>
        <v>22</v>
      </c>
      <c r="G134">
        <f t="shared" ca="1" si="49"/>
        <v>19</v>
      </c>
      <c r="H134" s="3">
        <f t="shared" ca="1" si="50"/>
        <v>66</v>
      </c>
      <c r="I134" s="2">
        <f t="shared" ca="1" si="51"/>
        <v>0</v>
      </c>
      <c r="J134" s="3">
        <f t="shared" si="52"/>
        <v>0</v>
      </c>
      <c r="K134" s="3">
        <f t="shared" ca="1" si="53"/>
        <v>66</v>
      </c>
      <c r="L134" s="2">
        <f t="shared" ca="1" si="54"/>
        <v>6937</v>
      </c>
      <c r="M134" s="1">
        <f t="shared" ca="1" si="55"/>
        <v>0</v>
      </c>
      <c r="N134">
        <f t="shared" ca="1" si="56"/>
        <v>0</v>
      </c>
      <c r="O134">
        <f t="shared" ca="1" si="57"/>
        <v>0</v>
      </c>
      <c r="P134">
        <f t="shared" ca="1" si="58"/>
        <v>34</v>
      </c>
      <c r="Q134" s="1">
        <f t="shared" ca="1" si="59"/>
        <v>58.294117647058819</v>
      </c>
      <c r="R134" s="1">
        <f t="shared" ca="1" si="60"/>
        <v>732.59920239282167</v>
      </c>
      <c r="S134" s="17">
        <f t="shared" ca="1" si="61"/>
        <v>27.06656983056445</v>
      </c>
    </row>
    <row r="135" spans="2:19" x14ac:dyDescent="0.25">
      <c r="B135">
        <v>120</v>
      </c>
      <c r="C135" s="1">
        <f t="shared" ca="1" si="62"/>
        <v>0.63010489128968783</v>
      </c>
      <c r="D135">
        <f t="shared" ca="1" si="46"/>
        <v>4</v>
      </c>
      <c r="E135">
        <f t="shared" ca="1" si="47"/>
        <v>4</v>
      </c>
      <c r="F135">
        <f t="shared" ca="1" si="48"/>
        <v>18</v>
      </c>
      <c r="G135">
        <f t="shared" ca="1" si="49"/>
        <v>23</v>
      </c>
      <c r="H135" s="3">
        <f t="shared" ca="1" si="50"/>
        <v>54</v>
      </c>
      <c r="I135" s="2">
        <f t="shared" ca="1" si="51"/>
        <v>0</v>
      </c>
      <c r="J135" s="3">
        <f t="shared" si="52"/>
        <v>0</v>
      </c>
      <c r="K135" s="3">
        <f t="shared" ca="1" si="53"/>
        <v>54</v>
      </c>
      <c r="L135" s="2">
        <f t="shared" ca="1" si="54"/>
        <v>6991</v>
      </c>
      <c r="M135" s="1">
        <f t="shared" ca="1" si="55"/>
        <v>0</v>
      </c>
      <c r="N135">
        <f t="shared" ca="1" si="56"/>
        <v>0</v>
      </c>
      <c r="O135">
        <f t="shared" ca="1" si="57"/>
        <v>0</v>
      </c>
      <c r="P135">
        <f t="shared" ca="1" si="58"/>
        <v>34</v>
      </c>
      <c r="Q135" s="1">
        <f t="shared" ca="1" si="59"/>
        <v>58.258333333333326</v>
      </c>
      <c r="R135" s="1">
        <f t="shared" ca="1" si="60"/>
        <v>726.59656862745112</v>
      </c>
      <c r="S135" s="17">
        <f t="shared" ca="1" si="61"/>
        <v>26.955455266558772</v>
      </c>
    </row>
    <row r="136" spans="2:19" x14ac:dyDescent="0.25">
      <c r="B136">
        <v>121</v>
      </c>
      <c r="C136" s="1">
        <f t="shared" ca="1" si="62"/>
        <v>0.65247414164479489</v>
      </c>
      <c r="D136">
        <f t="shared" ref="D136:D187" ca="1" si="63">LOOKUP(C136,lim_demanda,rango_demanda)</f>
        <v>4</v>
      </c>
      <c r="E136">
        <f t="shared" ref="E136:E187" ca="1" si="64">IF(F135+O136&gt;D136,D136,F135)</f>
        <v>4</v>
      </c>
      <c r="F136">
        <f t="shared" ref="F136:F187" ca="1" si="65">F135-E136+O136</f>
        <v>14</v>
      </c>
      <c r="G136">
        <f t="shared" ref="G136:G187" ca="1" si="66">IF(J135&lt;&gt;0,D136,G135+D136)</f>
        <v>27</v>
      </c>
      <c r="H136" s="3">
        <f t="shared" ref="H136:H187" ca="1" si="67">F136*costo_mant</f>
        <v>42</v>
      </c>
      <c r="I136" s="2">
        <f t="shared" ref="I136:I187" ca="1" si="68">(D136-E136)*costo_stockout</f>
        <v>0</v>
      </c>
      <c r="J136" s="3">
        <f t="shared" ref="J136:J187" ca="1" si="69">IF(MOD(B136-1,intervalo_pedido)=0,LOOKUP(G136,lim_costo_ped,rango_costo_ped),0)</f>
        <v>25</v>
      </c>
      <c r="K136" s="3">
        <f t="shared" ref="K136:K187" ca="1" si="70">H136+I136+J136</f>
        <v>67</v>
      </c>
      <c r="L136" s="2">
        <f t="shared" ref="L136:L187" ca="1" si="71">H136+I136+J136+L135</f>
        <v>7058</v>
      </c>
      <c r="M136" s="1">
        <f t="shared" ref="M136:M187" ca="1" si="72">IF(J136=0,,RAND())</f>
        <v>0.89027398178063988</v>
      </c>
      <c r="N136">
        <f t="shared" ref="N136:N187" ca="1" si="73">IF(M136=0,IF(N135&gt;1,N135-1,),LOOKUP(M136,lim_demora,rango_demora))</f>
        <v>4</v>
      </c>
      <c r="O136">
        <f t="shared" ref="O136:O187" ca="1" si="74">IF(N135=1,P136,)</f>
        <v>0</v>
      </c>
      <c r="P136">
        <f t="shared" ref="P136:P187" ca="1" si="75">IF(M136=0,P135,G136)</f>
        <v>27</v>
      </c>
      <c r="Q136" s="1">
        <f t="shared" ref="Q136:Q187" ca="1" si="76">(1/B136)*((B136-1)*Q135+K136)</f>
        <v>58.330578512396691</v>
      </c>
      <c r="R136" s="1">
        <f t="shared" ref="R136:R187" ca="1" si="77">(1/(B136-1))*((B136-2)*R135+(B136/(B136-1))*(Q136-K136)^2)</f>
        <v>721.17314049586787</v>
      </c>
      <c r="S136" s="17">
        <f t="shared" ref="S136:S187" ca="1" si="78">SQRT(R136)</f>
        <v>26.854667015173877</v>
      </c>
    </row>
    <row r="137" spans="2:19" x14ac:dyDescent="0.25">
      <c r="B137">
        <v>122</v>
      </c>
      <c r="C137" s="1">
        <f t="shared" ca="1" si="62"/>
        <v>0.65588847402428019</v>
      </c>
      <c r="D137">
        <f t="shared" ca="1" si="63"/>
        <v>4</v>
      </c>
      <c r="E137">
        <f t="shared" ca="1" si="64"/>
        <v>4</v>
      </c>
      <c r="F137">
        <f t="shared" ca="1" si="65"/>
        <v>10</v>
      </c>
      <c r="G137">
        <f t="shared" ca="1" si="66"/>
        <v>4</v>
      </c>
      <c r="H137" s="3">
        <f t="shared" ca="1" si="67"/>
        <v>30</v>
      </c>
      <c r="I137" s="2">
        <f t="shared" ca="1" si="68"/>
        <v>0</v>
      </c>
      <c r="J137" s="3">
        <f t="shared" si="69"/>
        <v>0</v>
      </c>
      <c r="K137" s="3">
        <f t="shared" ca="1" si="70"/>
        <v>30</v>
      </c>
      <c r="L137" s="2">
        <f t="shared" ca="1" si="71"/>
        <v>7088</v>
      </c>
      <c r="M137" s="1">
        <f t="shared" ca="1" si="72"/>
        <v>0</v>
      </c>
      <c r="N137">
        <f t="shared" ca="1" si="73"/>
        <v>3</v>
      </c>
      <c r="O137">
        <f t="shared" ca="1" si="74"/>
        <v>0</v>
      </c>
      <c r="P137">
        <f t="shared" ca="1" si="75"/>
        <v>27</v>
      </c>
      <c r="Q137" s="1">
        <f t="shared" ca="1" si="76"/>
        <v>58.098360655737707</v>
      </c>
      <c r="R137" s="1">
        <f t="shared" ca="1" si="77"/>
        <v>721.79189811678646</v>
      </c>
      <c r="S137" s="17">
        <f t="shared" ca="1" si="78"/>
        <v>26.866185030941526</v>
      </c>
    </row>
    <row r="138" spans="2:19" x14ac:dyDescent="0.25">
      <c r="B138">
        <v>123</v>
      </c>
      <c r="C138" s="1">
        <f t="shared" ca="1" si="62"/>
        <v>0.38319940172180522</v>
      </c>
      <c r="D138">
        <f t="shared" ca="1" si="63"/>
        <v>3</v>
      </c>
      <c r="E138">
        <f t="shared" ca="1" si="64"/>
        <v>3</v>
      </c>
      <c r="F138">
        <f t="shared" ca="1" si="65"/>
        <v>7</v>
      </c>
      <c r="G138">
        <f t="shared" ca="1" si="66"/>
        <v>7</v>
      </c>
      <c r="H138" s="3">
        <f t="shared" ca="1" si="67"/>
        <v>21</v>
      </c>
      <c r="I138" s="2">
        <f t="shared" ca="1" si="68"/>
        <v>0</v>
      </c>
      <c r="J138" s="3">
        <f t="shared" si="69"/>
        <v>0</v>
      </c>
      <c r="K138" s="3">
        <f t="shared" ca="1" si="70"/>
        <v>21</v>
      </c>
      <c r="L138" s="2">
        <f t="shared" ca="1" si="71"/>
        <v>7109</v>
      </c>
      <c r="M138" s="1">
        <f t="shared" ca="1" si="72"/>
        <v>0</v>
      </c>
      <c r="N138">
        <f t="shared" ca="1" si="73"/>
        <v>2</v>
      </c>
      <c r="O138">
        <f t="shared" ca="1" si="74"/>
        <v>0</v>
      </c>
      <c r="P138">
        <f t="shared" ca="1" si="75"/>
        <v>27</v>
      </c>
      <c r="Q138" s="1">
        <f t="shared" ca="1" si="76"/>
        <v>57.796747967479682</v>
      </c>
      <c r="R138" s="1">
        <f t="shared" ca="1" si="77"/>
        <v>727.06490737038519</v>
      </c>
      <c r="S138" s="17">
        <f t="shared" ca="1" si="78"/>
        <v>26.964141139120031</v>
      </c>
    </row>
    <row r="139" spans="2:19" x14ac:dyDescent="0.25">
      <c r="B139">
        <v>124</v>
      </c>
      <c r="C139" s="1">
        <f t="shared" ca="1" si="62"/>
        <v>0.92570093402930864</v>
      </c>
      <c r="D139">
        <f t="shared" ca="1" si="63"/>
        <v>5</v>
      </c>
      <c r="E139">
        <f t="shared" ca="1" si="64"/>
        <v>5</v>
      </c>
      <c r="F139">
        <f t="shared" ca="1" si="65"/>
        <v>2</v>
      </c>
      <c r="G139">
        <f t="shared" ca="1" si="66"/>
        <v>12</v>
      </c>
      <c r="H139" s="3">
        <f t="shared" ca="1" si="67"/>
        <v>6</v>
      </c>
      <c r="I139" s="2">
        <f t="shared" ca="1" si="68"/>
        <v>0</v>
      </c>
      <c r="J139" s="3">
        <f t="shared" si="69"/>
        <v>0</v>
      </c>
      <c r="K139" s="3">
        <f t="shared" ca="1" si="70"/>
        <v>6</v>
      </c>
      <c r="L139" s="2">
        <f t="shared" ca="1" si="71"/>
        <v>7115</v>
      </c>
      <c r="M139" s="1">
        <f t="shared" ca="1" si="72"/>
        <v>0</v>
      </c>
      <c r="N139">
        <f t="shared" ca="1" si="73"/>
        <v>1</v>
      </c>
      <c r="O139">
        <f t="shared" ca="1" si="74"/>
        <v>0</v>
      </c>
      <c r="P139">
        <f t="shared" ca="1" si="75"/>
        <v>27</v>
      </c>
      <c r="Q139" s="1">
        <f t="shared" ca="1" si="76"/>
        <v>57.37903225806452</v>
      </c>
      <c r="R139" s="1">
        <f t="shared" ca="1" si="77"/>
        <v>742.7901258851299</v>
      </c>
      <c r="S139" s="17">
        <f t="shared" ca="1" si="78"/>
        <v>27.254176301718051</v>
      </c>
    </row>
    <row r="140" spans="2:19" x14ac:dyDescent="0.25">
      <c r="B140">
        <v>125</v>
      </c>
      <c r="C140" s="1">
        <f t="shared" ca="1" si="62"/>
        <v>0.76148271523031363</v>
      </c>
      <c r="D140">
        <f t="shared" ca="1" si="63"/>
        <v>4</v>
      </c>
      <c r="E140">
        <f t="shared" ca="1" si="64"/>
        <v>4</v>
      </c>
      <c r="F140">
        <f t="shared" ca="1" si="65"/>
        <v>25</v>
      </c>
      <c r="G140">
        <f t="shared" ca="1" si="66"/>
        <v>16</v>
      </c>
      <c r="H140" s="3">
        <f t="shared" ca="1" si="67"/>
        <v>75</v>
      </c>
      <c r="I140" s="2">
        <f t="shared" ca="1" si="68"/>
        <v>0</v>
      </c>
      <c r="J140" s="3">
        <f t="shared" si="69"/>
        <v>0</v>
      </c>
      <c r="K140" s="3">
        <f t="shared" ca="1" si="70"/>
        <v>75</v>
      </c>
      <c r="L140" s="2">
        <f t="shared" ca="1" si="71"/>
        <v>7190</v>
      </c>
      <c r="M140" s="1">
        <f t="shared" ca="1" si="72"/>
        <v>0</v>
      </c>
      <c r="N140">
        <f t="shared" ca="1" si="73"/>
        <v>0</v>
      </c>
      <c r="O140">
        <f t="shared" ca="1" si="74"/>
        <v>27</v>
      </c>
      <c r="P140">
        <f t="shared" ca="1" si="75"/>
        <v>27</v>
      </c>
      <c r="Q140" s="1">
        <f t="shared" ca="1" si="76"/>
        <v>57.52</v>
      </c>
      <c r="R140" s="1">
        <f t="shared" ca="1" si="77"/>
        <v>739.28387096774202</v>
      </c>
      <c r="S140" s="17">
        <f t="shared" ca="1" si="78"/>
        <v>27.189775118006072</v>
      </c>
    </row>
    <row r="141" spans="2:19" x14ac:dyDescent="0.25">
      <c r="B141">
        <v>126</v>
      </c>
      <c r="C141" s="1">
        <f t="shared" ca="1" si="62"/>
        <v>0.42512970831700214</v>
      </c>
      <c r="D141">
        <f t="shared" ca="1" si="63"/>
        <v>3</v>
      </c>
      <c r="E141">
        <f t="shared" ca="1" si="64"/>
        <v>3</v>
      </c>
      <c r="F141">
        <f t="shared" ca="1" si="65"/>
        <v>22</v>
      </c>
      <c r="G141">
        <f t="shared" ca="1" si="66"/>
        <v>19</v>
      </c>
      <c r="H141" s="3">
        <f t="shared" ca="1" si="67"/>
        <v>66</v>
      </c>
      <c r="I141" s="2">
        <f t="shared" ca="1" si="68"/>
        <v>0</v>
      </c>
      <c r="J141" s="3">
        <f t="shared" si="69"/>
        <v>0</v>
      </c>
      <c r="K141" s="3">
        <f t="shared" ca="1" si="70"/>
        <v>66</v>
      </c>
      <c r="L141" s="2">
        <f t="shared" ca="1" si="71"/>
        <v>7256</v>
      </c>
      <c r="M141" s="1">
        <f t="shared" ca="1" si="72"/>
        <v>0</v>
      </c>
      <c r="N141">
        <f t="shared" ca="1" si="73"/>
        <v>0</v>
      </c>
      <c r="O141">
        <f t="shared" ca="1" si="74"/>
        <v>0</v>
      </c>
      <c r="P141">
        <f t="shared" ca="1" si="75"/>
        <v>27</v>
      </c>
      <c r="Q141" s="1">
        <f t="shared" ca="1" si="76"/>
        <v>57.587301587301582</v>
      </c>
      <c r="R141" s="1">
        <f t="shared" ca="1" si="77"/>
        <v>733.94031746031749</v>
      </c>
      <c r="S141" s="17">
        <f t="shared" ca="1" si="78"/>
        <v>27.091332884528171</v>
      </c>
    </row>
    <row r="142" spans="2:19" x14ac:dyDescent="0.25">
      <c r="B142">
        <v>127</v>
      </c>
      <c r="C142" s="1">
        <f t="shared" ca="1" si="62"/>
        <v>0.57403858894543169</v>
      </c>
      <c r="D142">
        <f t="shared" ca="1" si="63"/>
        <v>3</v>
      </c>
      <c r="E142">
        <f t="shared" ca="1" si="64"/>
        <v>3</v>
      </c>
      <c r="F142">
        <f t="shared" ca="1" si="65"/>
        <v>19</v>
      </c>
      <c r="G142">
        <f t="shared" ca="1" si="66"/>
        <v>22</v>
      </c>
      <c r="H142" s="3">
        <f t="shared" ca="1" si="67"/>
        <v>57</v>
      </c>
      <c r="I142" s="2">
        <f t="shared" ca="1" si="68"/>
        <v>0</v>
      </c>
      <c r="J142" s="3">
        <f t="shared" si="69"/>
        <v>0</v>
      </c>
      <c r="K142" s="3">
        <f t="shared" ca="1" si="70"/>
        <v>57</v>
      </c>
      <c r="L142" s="2">
        <f t="shared" ca="1" si="71"/>
        <v>7313</v>
      </c>
      <c r="M142" s="1">
        <f t="shared" ca="1" si="72"/>
        <v>0</v>
      </c>
      <c r="N142">
        <f t="shared" ca="1" si="73"/>
        <v>0</v>
      </c>
      <c r="O142">
        <f t="shared" ca="1" si="74"/>
        <v>0</v>
      </c>
      <c r="P142">
        <f t="shared" ca="1" si="75"/>
        <v>27</v>
      </c>
      <c r="Q142" s="1">
        <f t="shared" ca="1" si="76"/>
        <v>57.582677165354326</v>
      </c>
      <c r="R142" s="1">
        <f t="shared" ca="1" si="77"/>
        <v>728.11811023622045</v>
      </c>
      <c r="S142" s="17">
        <f t="shared" ca="1" si="78"/>
        <v>26.983663765994056</v>
      </c>
    </row>
    <row r="143" spans="2:19" x14ac:dyDescent="0.25">
      <c r="B143">
        <v>128</v>
      </c>
      <c r="C143" s="1">
        <f t="shared" ca="1" si="62"/>
        <v>0.82317732856413994</v>
      </c>
      <c r="D143">
        <f t="shared" ca="1" si="63"/>
        <v>5</v>
      </c>
      <c r="E143">
        <f t="shared" ca="1" si="64"/>
        <v>5</v>
      </c>
      <c r="F143">
        <f t="shared" ca="1" si="65"/>
        <v>14</v>
      </c>
      <c r="G143">
        <f t="shared" ca="1" si="66"/>
        <v>27</v>
      </c>
      <c r="H143" s="3">
        <f t="shared" ca="1" si="67"/>
        <v>42</v>
      </c>
      <c r="I143" s="2">
        <f t="shared" ca="1" si="68"/>
        <v>0</v>
      </c>
      <c r="J143" s="3">
        <f t="shared" si="69"/>
        <v>0</v>
      </c>
      <c r="K143" s="3">
        <f t="shared" ca="1" si="70"/>
        <v>42</v>
      </c>
      <c r="L143" s="2">
        <f t="shared" ca="1" si="71"/>
        <v>7355</v>
      </c>
      <c r="M143" s="1">
        <f t="shared" ca="1" si="72"/>
        <v>0</v>
      </c>
      <c r="N143">
        <f t="shared" ca="1" si="73"/>
        <v>0</v>
      </c>
      <c r="O143">
        <f t="shared" ca="1" si="74"/>
        <v>0</v>
      </c>
      <c r="P143">
        <f t="shared" ca="1" si="75"/>
        <v>27</v>
      </c>
      <c r="Q143" s="1">
        <f t="shared" ca="1" si="76"/>
        <v>57.460937499999993</v>
      </c>
      <c r="R143" s="1">
        <f t="shared" ca="1" si="77"/>
        <v>724.28192667322833</v>
      </c>
      <c r="S143" s="17">
        <f t="shared" ca="1" si="78"/>
        <v>26.912486445388659</v>
      </c>
    </row>
    <row r="144" spans="2:19" x14ac:dyDescent="0.25">
      <c r="B144">
        <v>129</v>
      </c>
      <c r="C144" s="1">
        <f t="shared" ref="C144:C187" ca="1" si="79">RAND()</f>
        <v>0.79962406886164461</v>
      </c>
      <c r="D144">
        <f t="shared" ca="1" si="63"/>
        <v>4</v>
      </c>
      <c r="E144">
        <f t="shared" ca="1" si="64"/>
        <v>4</v>
      </c>
      <c r="F144">
        <f t="shared" ca="1" si="65"/>
        <v>10</v>
      </c>
      <c r="G144">
        <f t="shared" ca="1" si="66"/>
        <v>31</v>
      </c>
      <c r="H144" s="3">
        <f t="shared" ca="1" si="67"/>
        <v>30</v>
      </c>
      <c r="I144" s="2">
        <f t="shared" ca="1" si="68"/>
        <v>0</v>
      </c>
      <c r="J144" s="3">
        <f t="shared" si="69"/>
        <v>0</v>
      </c>
      <c r="K144" s="3">
        <f t="shared" ca="1" si="70"/>
        <v>30</v>
      </c>
      <c r="L144" s="2">
        <f t="shared" ca="1" si="71"/>
        <v>7385</v>
      </c>
      <c r="M144" s="1">
        <f t="shared" ca="1" si="72"/>
        <v>0</v>
      </c>
      <c r="N144">
        <f t="shared" ca="1" si="73"/>
        <v>0</v>
      </c>
      <c r="O144">
        <f t="shared" ca="1" si="74"/>
        <v>0</v>
      </c>
      <c r="P144">
        <f t="shared" ca="1" si="75"/>
        <v>27</v>
      </c>
      <c r="Q144" s="1">
        <f t="shared" ca="1" si="76"/>
        <v>57.248062015503869</v>
      </c>
      <c r="R144" s="1">
        <f t="shared" ca="1" si="77"/>
        <v>724.46923449612405</v>
      </c>
      <c r="S144" s="17">
        <f t="shared" ca="1" si="78"/>
        <v>26.915966163155357</v>
      </c>
    </row>
    <row r="145" spans="2:19" x14ac:dyDescent="0.25">
      <c r="B145">
        <v>130</v>
      </c>
      <c r="C145" s="1">
        <f t="shared" ca="1" si="79"/>
        <v>0.61763534212416005</v>
      </c>
      <c r="D145">
        <f t="shared" ca="1" si="63"/>
        <v>4</v>
      </c>
      <c r="E145">
        <f t="shared" ca="1" si="64"/>
        <v>4</v>
      </c>
      <c r="F145">
        <f t="shared" ca="1" si="65"/>
        <v>6</v>
      </c>
      <c r="G145">
        <f t="shared" ca="1" si="66"/>
        <v>35</v>
      </c>
      <c r="H145" s="3">
        <f t="shared" ca="1" si="67"/>
        <v>18</v>
      </c>
      <c r="I145" s="2">
        <f t="shared" ca="1" si="68"/>
        <v>0</v>
      </c>
      <c r="J145" s="3">
        <f t="shared" si="69"/>
        <v>0</v>
      </c>
      <c r="K145" s="3">
        <f t="shared" ca="1" si="70"/>
        <v>18</v>
      </c>
      <c r="L145" s="2">
        <f t="shared" ca="1" si="71"/>
        <v>7403</v>
      </c>
      <c r="M145" s="1">
        <f t="shared" ca="1" si="72"/>
        <v>0</v>
      </c>
      <c r="N145">
        <f t="shared" ca="1" si="73"/>
        <v>0</v>
      </c>
      <c r="O145">
        <f t="shared" ca="1" si="74"/>
        <v>0</v>
      </c>
      <c r="P145">
        <f t="shared" ca="1" si="75"/>
        <v>27</v>
      </c>
      <c r="Q145" s="1">
        <f t="shared" ca="1" si="76"/>
        <v>56.946153846153841</v>
      </c>
      <c r="R145" s="1">
        <f t="shared" ca="1" si="77"/>
        <v>730.70250447227193</v>
      </c>
      <c r="S145" s="17">
        <f t="shared" ca="1" si="78"/>
        <v>27.031509474542332</v>
      </c>
    </row>
    <row r="146" spans="2:19" x14ac:dyDescent="0.25">
      <c r="B146">
        <v>131</v>
      </c>
      <c r="C146" s="1">
        <f t="shared" ca="1" si="79"/>
        <v>5.3521378040805367E-2</v>
      </c>
      <c r="D146">
        <f t="shared" ca="1" si="63"/>
        <v>1</v>
      </c>
      <c r="E146">
        <f t="shared" ca="1" si="64"/>
        <v>1</v>
      </c>
      <c r="F146">
        <f t="shared" ca="1" si="65"/>
        <v>5</v>
      </c>
      <c r="G146">
        <f t="shared" ca="1" si="66"/>
        <v>36</v>
      </c>
      <c r="H146" s="3">
        <f t="shared" ca="1" si="67"/>
        <v>15</v>
      </c>
      <c r="I146" s="2">
        <f t="shared" ca="1" si="68"/>
        <v>0</v>
      </c>
      <c r="J146" s="3">
        <f t="shared" ca="1" si="69"/>
        <v>25</v>
      </c>
      <c r="K146" s="3">
        <f t="shared" ca="1" si="70"/>
        <v>40</v>
      </c>
      <c r="L146" s="2">
        <f t="shared" ca="1" si="71"/>
        <v>7443</v>
      </c>
      <c r="M146" s="1">
        <f t="shared" ca="1" si="72"/>
        <v>0.5263845638712128</v>
      </c>
      <c r="N146">
        <f t="shared" ca="1" si="73"/>
        <v>3</v>
      </c>
      <c r="O146">
        <f t="shared" ca="1" si="74"/>
        <v>0</v>
      </c>
      <c r="P146">
        <f t="shared" ca="1" si="75"/>
        <v>36</v>
      </c>
      <c r="Q146" s="1">
        <f t="shared" ca="1" si="76"/>
        <v>56.816793893129763</v>
      </c>
      <c r="R146" s="1">
        <f t="shared" ca="1" si="77"/>
        <v>727.27386964180857</v>
      </c>
      <c r="S146" s="17">
        <f t="shared" ca="1" si="78"/>
        <v>26.968015678610996</v>
      </c>
    </row>
    <row r="147" spans="2:19" x14ac:dyDescent="0.25">
      <c r="B147">
        <v>132</v>
      </c>
      <c r="C147" s="1">
        <f t="shared" ca="1" si="79"/>
        <v>5.2649649789014985E-2</v>
      </c>
      <c r="D147">
        <f t="shared" ca="1" si="63"/>
        <v>1</v>
      </c>
      <c r="E147">
        <f t="shared" ca="1" si="64"/>
        <v>1</v>
      </c>
      <c r="F147">
        <f t="shared" ca="1" si="65"/>
        <v>4</v>
      </c>
      <c r="G147">
        <f t="shared" ca="1" si="66"/>
        <v>1</v>
      </c>
      <c r="H147" s="3">
        <f t="shared" ca="1" si="67"/>
        <v>12</v>
      </c>
      <c r="I147" s="2">
        <f t="shared" ca="1" si="68"/>
        <v>0</v>
      </c>
      <c r="J147" s="3">
        <f t="shared" si="69"/>
        <v>0</v>
      </c>
      <c r="K147" s="3">
        <f t="shared" ca="1" si="70"/>
        <v>12</v>
      </c>
      <c r="L147" s="2">
        <f t="shared" ca="1" si="71"/>
        <v>7455</v>
      </c>
      <c r="M147" s="1">
        <f t="shared" ca="1" si="72"/>
        <v>0</v>
      </c>
      <c r="N147">
        <f t="shared" ca="1" si="73"/>
        <v>2</v>
      </c>
      <c r="O147">
        <f t="shared" ca="1" si="74"/>
        <v>0</v>
      </c>
      <c r="P147">
        <f t="shared" ca="1" si="75"/>
        <v>36</v>
      </c>
      <c r="Q147" s="1">
        <f t="shared" ca="1" si="76"/>
        <v>56.47727272727272</v>
      </c>
      <c r="R147" s="1">
        <f t="shared" ca="1" si="77"/>
        <v>736.93841082581537</v>
      </c>
      <c r="S147" s="17">
        <f t="shared" ca="1" si="78"/>
        <v>27.146609564102391</v>
      </c>
    </row>
    <row r="148" spans="2:19" x14ac:dyDescent="0.25">
      <c r="B148">
        <v>133</v>
      </c>
      <c r="C148" s="1">
        <f t="shared" ca="1" si="79"/>
        <v>0.38781761951516713</v>
      </c>
      <c r="D148">
        <f t="shared" ca="1" si="63"/>
        <v>3</v>
      </c>
      <c r="E148">
        <f t="shared" ca="1" si="64"/>
        <v>3</v>
      </c>
      <c r="F148">
        <f t="shared" ca="1" si="65"/>
        <v>1</v>
      </c>
      <c r="G148">
        <f t="shared" ca="1" si="66"/>
        <v>4</v>
      </c>
      <c r="H148" s="3">
        <f t="shared" ca="1" si="67"/>
        <v>3</v>
      </c>
      <c r="I148" s="2">
        <f t="shared" ca="1" si="68"/>
        <v>0</v>
      </c>
      <c r="J148" s="3">
        <f t="shared" si="69"/>
        <v>0</v>
      </c>
      <c r="K148" s="3">
        <f t="shared" ca="1" si="70"/>
        <v>3</v>
      </c>
      <c r="L148" s="2">
        <f t="shared" ca="1" si="71"/>
        <v>7458</v>
      </c>
      <c r="M148" s="1">
        <f t="shared" ca="1" si="72"/>
        <v>0</v>
      </c>
      <c r="N148">
        <f t="shared" ca="1" si="73"/>
        <v>1</v>
      </c>
      <c r="O148">
        <f t="shared" ca="1" si="74"/>
        <v>0</v>
      </c>
      <c r="P148">
        <f t="shared" ca="1" si="75"/>
        <v>36</v>
      </c>
      <c r="Q148" s="1">
        <f t="shared" ca="1" si="76"/>
        <v>56.075187969924805</v>
      </c>
      <c r="R148" s="1">
        <f t="shared" ca="1" si="77"/>
        <v>752.85794030530872</v>
      </c>
      <c r="S148" s="17">
        <f t="shared" ca="1" si="78"/>
        <v>27.438256874395442</v>
      </c>
    </row>
    <row r="149" spans="2:19" x14ac:dyDescent="0.25">
      <c r="B149">
        <v>134</v>
      </c>
      <c r="C149" s="1">
        <f t="shared" ca="1" si="79"/>
        <v>0.16199402769355253</v>
      </c>
      <c r="D149">
        <f t="shared" ca="1" si="63"/>
        <v>1</v>
      </c>
      <c r="E149">
        <f t="shared" ca="1" si="64"/>
        <v>1</v>
      </c>
      <c r="F149">
        <f t="shared" ca="1" si="65"/>
        <v>36</v>
      </c>
      <c r="G149">
        <f t="shared" ca="1" si="66"/>
        <v>5</v>
      </c>
      <c r="H149" s="3">
        <f t="shared" ca="1" si="67"/>
        <v>108</v>
      </c>
      <c r="I149" s="2">
        <f t="shared" ca="1" si="68"/>
        <v>0</v>
      </c>
      <c r="J149" s="3">
        <f t="shared" si="69"/>
        <v>0</v>
      </c>
      <c r="K149" s="3">
        <f t="shared" ca="1" si="70"/>
        <v>108</v>
      </c>
      <c r="L149" s="2">
        <f t="shared" ca="1" si="71"/>
        <v>7566</v>
      </c>
      <c r="M149" s="1">
        <f t="shared" ca="1" si="72"/>
        <v>0</v>
      </c>
      <c r="N149">
        <f t="shared" ca="1" si="73"/>
        <v>0</v>
      </c>
      <c r="O149">
        <f t="shared" ca="1" si="74"/>
        <v>36</v>
      </c>
      <c r="P149">
        <f t="shared" ca="1" si="75"/>
        <v>36</v>
      </c>
      <c r="Q149" s="1">
        <f t="shared" ca="1" si="76"/>
        <v>56.46268656716417</v>
      </c>
      <c r="R149" s="1">
        <f t="shared" ca="1" si="77"/>
        <v>767.31814611154743</v>
      </c>
      <c r="S149" s="17">
        <f t="shared" ca="1" si="78"/>
        <v>27.700508047895934</v>
      </c>
    </row>
    <row r="150" spans="2:19" x14ac:dyDescent="0.25">
      <c r="B150">
        <v>135</v>
      </c>
      <c r="C150" s="1">
        <f t="shared" ca="1" si="79"/>
        <v>0.31406087800342775</v>
      </c>
      <c r="D150">
        <f t="shared" ca="1" si="63"/>
        <v>2</v>
      </c>
      <c r="E150">
        <f t="shared" ca="1" si="64"/>
        <v>2</v>
      </c>
      <c r="F150">
        <f t="shared" ca="1" si="65"/>
        <v>34</v>
      </c>
      <c r="G150">
        <f t="shared" ca="1" si="66"/>
        <v>7</v>
      </c>
      <c r="H150" s="3">
        <f t="shared" ca="1" si="67"/>
        <v>102</v>
      </c>
      <c r="I150" s="2">
        <f t="shared" ca="1" si="68"/>
        <v>0</v>
      </c>
      <c r="J150" s="3">
        <f t="shared" si="69"/>
        <v>0</v>
      </c>
      <c r="K150" s="3">
        <f t="shared" ca="1" si="70"/>
        <v>102</v>
      </c>
      <c r="L150" s="2">
        <f t="shared" ca="1" si="71"/>
        <v>7668</v>
      </c>
      <c r="M150" s="1">
        <f t="shared" ca="1" si="72"/>
        <v>0</v>
      </c>
      <c r="N150">
        <f t="shared" ca="1" si="73"/>
        <v>0</v>
      </c>
      <c r="O150">
        <f t="shared" ca="1" si="74"/>
        <v>0</v>
      </c>
      <c r="P150">
        <f t="shared" ca="1" si="75"/>
        <v>36</v>
      </c>
      <c r="Q150" s="1">
        <f t="shared" ca="1" si="76"/>
        <v>56.8</v>
      </c>
      <c r="R150" s="1">
        <f t="shared" ca="1" si="77"/>
        <v>776.95223880597007</v>
      </c>
      <c r="S150" s="17">
        <f t="shared" ca="1" si="78"/>
        <v>27.873863004721287</v>
      </c>
    </row>
    <row r="151" spans="2:19" x14ac:dyDescent="0.25">
      <c r="B151">
        <v>136</v>
      </c>
      <c r="C151" s="1">
        <f t="shared" ca="1" si="79"/>
        <v>0.17107640101014798</v>
      </c>
      <c r="D151">
        <f t="shared" ca="1" si="63"/>
        <v>2</v>
      </c>
      <c r="E151">
        <f t="shared" ca="1" si="64"/>
        <v>2</v>
      </c>
      <c r="F151">
        <f t="shared" ca="1" si="65"/>
        <v>32</v>
      </c>
      <c r="G151">
        <f t="shared" ca="1" si="66"/>
        <v>9</v>
      </c>
      <c r="H151" s="3">
        <f t="shared" ca="1" si="67"/>
        <v>96</v>
      </c>
      <c r="I151" s="2">
        <f t="shared" ca="1" si="68"/>
        <v>0</v>
      </c>
      <c r="J151" s="3">
        <f t="shared" si="69"/>
        <v>0</v>
      </c>
      <c r="K151" s="3">
        <f t="shared" ca="1" si="70"/>
        <v>96</v>
      </c>
      <c r="L151" s="2">
        <f t="shared" ca="1" si="71"/>
        <v>7764</v>
      </c>
      <c r="M151" s="1">
        <f t="shared" ca="1" si="72"/>
        <v>0</v>
      </c>
      <c r="N151">
        <f t="shared" ca="1" si="73"/>
        <v>0</v>
      </c>
      <c r="O151">
        <f t="shared" ca="1" si="74"/>
        <v>0</v>
      </c>
      <c r="P151">
        <f t="shared" ca="1" si="75"/>
        <v>36</v>
      </c>
      <c r="Q151" s="1">
        <f t="shared" ca="1" si="76"/>
        <v>57.088235294117645</v>
      </c>
      <c r="R151" s="1">
        <f t="shared" ca="1" si="77"/>
        <v>782.49586056644875</v>
      </c>
      <c r="S151" s="17">
        <f t="shared" ca="1" si="78"/>
        <v>27.973127472030164</v>
      </c>
    </row>
    <row r="152" spans="2:19" x14ac:dyDescent="0.25">
      <c r="B152">
        <v>137</v>
      </c>
      <c r="C152" s="1">
        <f t="shared" ca="1" si="79"/>
        <v>0.40957153267543212</v>
      </c>
      <c r="D152">
        <f t="shared" ca="1" si="63"/>
        <v>3</v>
      </c>
      <c r="E152">
        <f t="shared" ca="1" si="64"/>
        <v>3</v>
      </c>
      <c r="F152">
        <f t="shared" ca="1" si="65"/>
        <v>29</v>
      </c>
      <c r="G152">
        <f t="shared" ca="1" si="66"/>
        <v>12</v>
      </c>
      <c r="H152" s="3">
        <f t="shared" ca="1" si="67"/>
        <v>87</v>
      </c>
      <c r="I152" s="2">
        <f t="shared" ca="1" si="68"/>
        <v>0</v>
      </c>
      <c r="J152" s="3">
        <f t="shared" si="69"/>
        <v>0</v>
      </c>
      <c r="K152" s="3">
        <f t="shared" ca="1" si="70"/>
        <v>87</v>
      </c>
      <c r="L152" s="2">
        <f t="shared" ca="1" si="71"/>
        <v>7851</v>
      </c>
      <c r="M152" s="1">
        <f t="shared" ca="1" si="72"/>
        <v>0</v>
      </c>
      <c r="N152">
        <f t="shared" ca="1" si="73"/>
        <v>0</v>
      </c>
      <c r="O152">
        <f t="shared" ca="1" si="74"/>
        <v>0</v>
      </c>
      <c r="P152">
        <f t="shared" ca="1" si="75"/>
        <v>36</v>
      </c>
      <c r="Q152" s="1">
        <f t="shared" ca="1" si="76"/>
        <v>57.306569343065689</v>
      </c>
      <c r="R152" s="1">
        <f t="shared" ca="1" si="77"/>
        <v>783.27297123228846</v>
      </c>
      <c r="S152" s="17">
        <f t="shared" ca="1" si="78"/>
        <v>27.987014332227158</v>
      </c>
    </row>
    <row r="153" spans="2:19" x14ac:dyDescent="0.25">
      <c r="B153">
        <v>138</v>
      </c>
      <c r="C153" s="1">
        <f t="shared" ca="1" si="79"/>
        <v>0.96616021808509633</v>
      </c>
      <c r="D153">
        <f t="shared" ca="1" si="63"/>
        <v>5</v>
      </c>
      <c r="E153">
        <f t="shared" ca="1" si="64"/>
        <v>5</v>
      </c>
      <c r="F153">
        <f t="shared" ca="1" si="65"/>
        <v>24</v>
      </c>
      <c r="G153">
        <f t="shared" ca="1" si="66"/>
        <v>17</v>
      </c>
      <c r="H153" s="3">
        <f t="shared" ca="1" si="67"/>
        <v>72</v>
      </c>
      <c r="I153" s="2">
        <f t="shared" ca="1" si="68"/>
        <v>0</v>
      </c>
      <c r="J153" s="3">
        <f t="shared" si="69"/>
        <v>0</v>
      </c>
      <c r="K153" s="3">
        <f t="shared" ca="1" si="70"/>
        <v>72</v>
      </c>
      <c r="L153" s="2">
        <f t="shared" ca="1" si="71"/>
        <v>7923</v>
      </c>
      <c r="M153" s="1">
        <f t="shared" ca="1" si="72"/>
        <v>0</v>
      </c>
      <c r="N153">
        <f t="shared" ca="1" si="73"/>
        <v>0</v>
      </c>
      <c r="O153">
        <f t="shared" ca="1" si="74"/>
        <v>0</v>
      </c>
      <c r="P153">
        <f t="shared" ca="1" si="75"/>
        <v>36</v>
      </c>
      <c r="Q153" s="1">
        <f t="shared" ca="1" si="76"/>
        <v>57.41304347826086</v>
      </c>
      <c r="R153" s="1">
        <f t="shared" ca="1" si="77"/>
        <v>779.12012059663584</v>
      </c>
      <c r="S153" s="17">
        <f t="shared" ca="1" si="78"/>
        <v>27.912723274460983</v>
      </c>
    </row>
    <row r="154" spans="2:19" x14ac:dyDescent="0.25">
      <c r="B154">
        <v>139</v>
      </c>
      <c r="C154" s="1">
        <f t="shared" ca="1" si="79"/>
        <v>0.56053513194433058</v>
      </c>
      <c r="D154">
        <f t="shared" ca="1" si="63"/>
        <v>3</v>
      </c>
      <c r="E154">
        <f t="shared" ca="1" si="64"/>
        <v>3</v>
      </c>
      <c r="F154">
        <f t="shared" ca="1" si="65"/>
        <v>21</v>
      </c>
      <c r="G154">
        <f t="shared" ca="1" si="66"/>
        <v>20</v>
      </c>
      <c r="H154" s="3">
        <f t="shared" ca="1" si="67"/>
        <v>63</v>
      </c>
      <c r="I154" s="2">
        <f t="shared" ca="1" si="68"/>
        <v>0</v>
      </c>
      <c r="J154" s="3">
        <f t="shared" si="69"/>
        <v>0</v>
      </c>
      <c r="K154" s="3">
        <f t="shared" ca="1" si="70"/>
        <v>63</v>
      </c>
      <c r="L154" s="2">
        <f t="shared" ca="1" si="71"/>
        <v>7986</v>
      </c>
      <c r="M154" s="1">
        <f t="shared" ca="1" si="72"/>
        <v>0</v>
      </c>
      <c r="N154">
        <f t="shared" ca="1" si="73"/>
        <v>0</v>
      </c>
      <c r="O154">
        <f t="shared" ca="1" si="74"/>
        <v>0</v>
      </c>
      <c r="P154">
        <f t="shared" ca="1" si="75"/>
        <v>36</v>
      </c>
      <c r="Q154" s="1">
        <f t="shared" ca="1" si="76"/>
        <v>57.453237410071942</v>
      </c>
      <c r="R154" s="1">
        <f t="shared" ca="1" si="77"/>
        <v>773.69888437076406</v>
      </c>
      <c r="S154" s="17">
        <f t="shared" ca="1" si="78"/>
        <v>27.815443271153601</v>
      </c>
    </row>
    <row r="155" spans="2:19" x14ac:dyDescent="0.25">
      <c r="B155">
        <v>140</v>
      </c>
      <c r="C155" s="1">
        <f t="shared" ca="1" si="79"/>
        <v>0.49563417797645781</v>
      </c>
      <c r="D155">
        <f t="shared" ca="1" si="63"/>
        <v>3</v>
      </c>
      <c r="E155">
        <f t="shared" ca="1" si="64"/>
        <v>3</v>
      </c>
      <c r="F155">
        <f t="shared" ca="1" si="65"/>
        <v>18</v>
      </c>
      <c r="G155">
        <f t="shared" ca="1" si="66"/>
        <v>23</v>
      </c>
      <c r="H155" s="3">
        <f t="shared" ca="1" si="67"/>
        <v>54</v>
      </c>
      <c r="I155" s="2">
        <f t="shared" ca="1" si="68"/>
        <v>0</v>
      </c>
      <c r="J155" s="3">
        <f t="shared" si="69"/>
        <v>0</v>
      </c>
      <c r="K155" s="3">
        <f t="shared" ca="1" si="70"/>
        <v>54</v>
      </c>
      <c r="L155" s="2">
        <f t="shared" ca="1" si="71"/>
        <v>8040</v>
      </c>
      <c r="M155" s="1">
        <f t="shared" ca="1" si="72"/>
        <v>0</v>
      </c>
      <c r="N155">
        <f t="shared" ca="1" si="73"/>
        <v>0</v>
      </c>
      <c r="O155">
        <f t="shared" ca="1" si="74"/>
        <v>0</v>
      </c>
      <c r="P155">
        <f t="shared" ca="1" si="75"/>
        <v>36</v>
      </c>
      <c r="Q155" s="1">
        <f t="shared" ca="1" si="76"/>
        <v>57.428571428571423</v>
      </c>
      <c r="R155" s="1">
        <f t="shared" ca="1" si="77"/>
        <v>768.21788283658782</v>
      </c>
      <c r="S155" s="17">
        <f t="shared" ca="1" si="78"/>
        <v>27.716743727151425</v>
      </c>
    </row>
    <row r="156" spans="2:19" x14ac:dyDescent="0.25">
      <c r="B156">
        <v>141</v>
      </c>
      <c r="C156" s="1">
        <f t="shared" ca="1" si="79"/>
        <v>0.21397961838947754</v>
      </c>
      <c r="D156">
        <f t="shared" ca="1" si="63"/>
        <v>2</v>
      </c>
      <c r="E156">
        <f t="shared" ca="1" si="64"/>
        <v>2</v>
      </c>
      <c r="F156">
        <f t="shared" ca="1" si="65"/>
        <v>16</v>
      </c>
      <c r="G156">
        <f t="shared" ca="1" si="66"/>
        <v>25</v>
      </c>
      <c r="H156" s="3">
        <f t="shared" ca="1" si="67"/>
        <v>48</v>
      </c>
      <c r="I156" s="2">
        <f t="shared" ca="1" si="68"/>
        <v>0</v>
      </c>
      <c r="J156" s="3">
        <f t="shared" ca="1" si="69"/>
        <v>25</v>
      </c>
      <c r="K156" s="3">
        <f t="shared" ca="1" si="70"/>
        <v>73</v>
      </c>
      <c r="L156" s="2">
        <f t="shared" ca="1" si="71"/>
        <v>8113</v>
      </c>
      <c r="M156" s="1">
        <f t="shared" ca="1" si="72"/>
        <v>0.6426936628882548</v>
      </c>
      <c r="N156">
        <f t="shared" ca="1" si="73"/>
        <v>3</v>
      </c>
      <c r="O156">
        <f t="shared" ca="1" si="74"/>
        <v>0</v>
      </c>
      <c r="P156">
        <f t="shared" ca="1" si="75"/>
        <v>25</v>
      </c>
      <c r="Q156" s="1">
        <f t="shared" ca="1" si="76"/>
        <v>57.539007092198574</v>
      </c>
      <c r="R156" s="1">
        <f t="shared" ca="1" si="77"/>
        <v>764.45025329280645</v>
      </c>
      <c r="S156" s="17">
        <f t="shared" ca="1" si="78"/>
        <v>27.648693518732607</v>
      </c>
    </row>
    <row r="157" spans="2:19" x14ac:dyDescent="0.25">
      <c r="B157">
        <v>142</v>
      </c>
      <c r="C157" s="1">
        <f t="shared" ca="1" si="79"/>
        <v>0.27409084778681281</v>
      </c>
      <c r="D157">
        <f t="shared" ca="1" si="63"/>
        <v>2</v>
      </c>
      <c r="E157">
        <f t="shared" ca="1" si="64"/>
        <v>2</v>
      </c>
      <c r="F157">
        <f t="shared" ca="1" si="65"/>
        <v>14</v>
      </c>
      <c r="G157">
        <f t="shared" ca="1" si="66"/>
        <v>2</v>
      </c>
      <c r="H157" s="3">
        <f t="shared" ca="1" si="67"/>
        <v>42</v>
      </c>
      <c r="I157" s="2">
        <f t="shared" ca="1" si="68"/>
        <v>0</v>
      </c>
      <c r="J157" s="3">
        <f t="shared" si="69"/>
        <v>0</v>
      </c>
      <c r="K157" s="3">
        <f t="shared" ca="1" si="70"/>
        <v>42</v>
      </c>
      <c r="L157" s="2">
        <f t="shared" ca="1" si="71"/>
        <v>8155</v>
      </c>
      <c r="M157" s="1">
        <f t="shared" ca="1" si="72"/>
        <v>0</v>
      </c>
      <c r="N157">
        <f t="shared" ca="1" si="73"/>
        <v>2</v>
      </c>
      <c r="O157">
        <f t="shared" ca="1" si="74"/>
        <v>0</v>
      </c>
      <c r="P157">
        <f t="shared" ca="1" si="75"/>
        <v>25</v>
      </c>
      <c r="Q157" s="1">
        <f t="shared" ca="1" si="76"/>
        <v>57.429577464788728</v>
      </c>
      <c r="R157" s="1">
        <f t="shared" ca="1" si="77"/>
        <v>760.72904804714801</v>
      </c>
      <c r="S157" s="17">
        <f t="shared" ca="1" si="78"/>
        <v>27.581317010743849</v>
      </c>
    </row>
    <row r="158" spans="2:19" x14ac:dyDescent="0.25">
      <c r="B158">
        <v>143</v>
      </c>
      <c r="C158" s="1">
        <f t="shared" ca="1" si="79"/>
        <v>0.47128352752963243</v>
      </c>
      <c r="D158">
        <f t="shared" ca="1" si="63"/>
        <v>3</v>
      </c>
      <c r="E158">
        <f t="shared" ca="1" si="64"/>
        <v>3</v>
      </c>
      <c r="F158">
        <f t="shared" ca="1" si="65"/>
        <v>11</v>
      </c>
      <c r="G158">
        <f t="shared" ca="1" si="66"/>
        <v>5</v>
      </c>
      <c r="H158" s="3">
        <f t="shared" ca="1" si="67"/>
        <v>33</v>
      </c>
      <c r="I158" s="2">
        <f t="shared" ca="1" si="68"/>
        <v>0</v>
      </c>
      <c r="J158" s="3">
        <f t="shared" si="69"/>
        <v>0</v>
      </c>
      <c r="K158" s="3">
        <f t="shared" ca="1" si="70"/>
        <v>33</v>
      </c>
      <c r="L158" s="2">
        <f t="shared" ca="1" si="71"/>
        <v>8188</v>
      </c>
      <c r="M158" s="1">
        <f t="shared" ca="1" si="72"/>
        <v>0</v>
      </c>
      <c r="N158">
        <f t="shared" ca="1" si="73"/>
        <v>1</v>
      </c>
      <c r="O158">
        <f t="shared" ca="1" si="74"/>
        <v>0</v>
      </c>
      <c r="P158">
        <f t="shared" ca="1" si="75"/>
        <v>25</v>
      </c>
      <c r="Q158" s="1">
        <f t="shared" ca="1" si="76"/>
        <v>57.258741258741253</v>
      </c>
      <c r="R158" s="1">
        <f t="shared" ca="1" si="77"/>
        <v>759.54525755934196</v>
      </c>
      <c r="S158" s="17">
        <f t="shared" ca="1" si="78"/>
        <v>27.559848649064492</v>
      </c>
    </row>
    <row r="159" spans="2:19" x14ac:dyDescent="0.25">
      <c r="B159">
        <v>144</v>
      </c>
      <c r="C159" s="1">
        <f t="shared" ca="1" si="79"/>
        <v>7.3892088654048838E-2</v>
      </c>
      <c r="D159">
        <f t="shared" ca="1" si="63"/>
        <v>1</v>
      </c>
      <c r="E159">
        <f t="shared" ca="1" si="64"/>
        <v>1</v>
      </c>
      <c r="F159">
        <f t="shared" ca="1" si="65"/>
        <v>35</v>
      </c>
      <c r="G159">
        <f t="shared" ca="1" si="66"/>
        <v>6</v>
      </c>
      <c r="H159" s="3">
        <f t="shared" ca="1" si="67"/>
        <v>105</v>
      </c>
      <c r="I159" s="2">
        <f t="shared" ca="1" si="68"/>
        <v>0</v>
      </c>
      <c r="J159" s="3">
        <f t="shared" si="69"/>
        <v>0</v>
      </c>
      <c r="K159" s="3">
        <f t="shared" ca="1" si="70"/>
        <v>105</v>
      </c>
      <c r="L159" s="2">
        <f t="shared" ca="1" si="71"/>
        <v>8293</v>
      </c>
      <c r="M159" s="1">
        <f t="shared" ca="1" si="72"/>
        <v>0</v>
      </c>
      <c r="N159">
        <f t="shared" ca="1" si="73"/>
        <v>0</v>
      </c>
      <c r="O159">
        <f t="shared" ca="1" si="74"/>
        <v>25</v>
      </c>
      <c r="P159">
        <f t="shared" ca="1" si="75"/>
        <v>25</v>
      </c>
      <c r="Q159" s="1">
        <f t="shared" ca="1" si="76"/>
        <v>57.590277777777771</v>
      </c>
      <c r="R159" s="1">
        <f t="shared" ca="1" si="77"/>
        <v>770.06172299922287</v>
      </c>
      <c r="S159" s="17">
        <f t="shared" ca="1" si="78"/>
        <v>27.749985999982467</v>
      </c>
    </row>
    <row r="160" spans="2:19" x14ac:dyDescent="0.25">
      <c r="B160">
        <v>145</v>
      </c>
      <c r="C160" s="1">
        <f t="shared" ca="1" si="79"/>
        <v>0.54615409695708705</v>
      </c>
      <c r="D160">
        <f t="shared" ca="1" si="63"/>
        <v>3</v>
      </c>
      <c r="E160">
        <f t="shared" ca="1" si="64"/>
        <v>3</v>
      </c>
      <c r="F160">
        <f t="shared" ca="1" si="65"/>
        <v>32</v>
      </c>
      <c r="G160">
        <f t="shared" ca="1" si="66"/>
        <v>9</v>
      </c>
      <c r="H160" s="3">
        <f t="shared" ca="1" si="67"/>
        <v>96</v>
      </c>
      <c r="I160" s="2">
        <f t="shared" ca="1" si="68"/>
        <v>0</v>
      </c>
      <c r="J160" s="3">
        <f t="shared" si="69"/>
        <v>0</v>
      </c>
      <c r="K160" s="3">
        <f t="shared" ca="1" si="70"/>
        <v>96</v>
      </c>
      <c r="L160" s="2">
        <f t="shared" ca="1" si="71"/>
        <v>8389</v>
      </c>
      <c r="M160" s="1">
        <f t="shared" ca="1" si="72"/>
        <v>0</v>
      </c>
      <c r="N160">
        <f t="shared" ca="1" si="73"/>
        <v>0</v>
      </c>
      <c r="O160">
        <f t="shared" ca="1" si="74"/>
        <v>0</v>
      </c>
      <c r="P160">
        <f t="shared" ca="1" si="75"/>
        <v>25</v>
      </c>
      <c r="Q160" s="1">
        <f t="shared" ca="1" si="76"/>
        <v>57.855172413793106</v>
      </c>
      <c r="R160" s="1">
        <f t="shared" ca="1" si="77"/>
        <v>774.8886015325669</v>
      </c>
      <c r="S160" s="17">
        <f t="shared" ca="1" si="78"/>
        <v>27.836820966708231</v>
      </c>
    </row>
    <row r="161" spans="2:19" x14ac:dyDescent="0.25">
      <c r="B161">
        <v>146</v>
      </c>
      <c r="C161" s="1">
        <f t="shared" ca="1" si="79"/>
        <v>0.74130413594087363</v>
      </c>
      <c r="D161">
        <f t="shared" ca="1" si="63"/>
        <v>4</v>
      </c>
      <c r="E161">
        <f t="shared" ca="1" si="64"/>
        <v>4</v>
      </c>
      <c r="F161">
        <f t="shared" ca="1" si="65"/>
        <v>28</v>
      </c>
      <c r="G161">
        <f t="shared" ca="1" si="66"/>
        <v>13</v>
      </c>
      <c r="H161" s="3">
        <f t="shared" ca="1" si="67"/>
        <v>84</v>
      </c>
      <c r="I161" s="2">
        <f t="shared" ca="1" si="68"/>
        <v>0</v>
      </c>
      <c r="J161" s="3">
        <f t="shared" si="69"/>
        <v>0</v>
      </c>
      <c r="K161" s="3">
        <f t="shared" ca="1" si="70"/>
        <v>84</v>
      </c>
      <c r="L161" s="2">
        <f t="shared" ca="1" si="71"/>
        <v>8473</v>
      </c>
      <c r="M161" s="1">
        <f t="shared" ca="1" si="72"/>
        <v>0</v>
      </c>
      <c r="N161">
        <f t="shared" ca="1" si="73"/>
        <v>0</v>
      </c>
      <c r="O161">
        <f t="shared" ca="1" si="74"/>
        <v>0</v>
      </c>
      <c r="P161">
        <f t="shared" ca="1" si="75"/>
        <v>25</v>
      </c>
      <c r="Q161" s="1">
        <f t="shared" ca="1" si="76"/>
        <v>58.034246575342465</v>
      </c>
      <c r="R161" s="1">
        <f t="shared" ca="1" si="77"/>
        <v>774.22640529050534</v>
      </c>
      <c r="S161" s="17">
        <f t="shared" ca="1" si="78"/>
        <v>27.824924174029753</v>
      </c>
    </row>
    <row r="162" spans="2:19" x14ac:dyDescent="0.25">
      <c r="B162">
        <v>147</v>
      </c>
      <c r="C162" s="1">
        <f t="shared" ca="1" si="79"/>
        <v>7.5926985366286281E-2</v>
      </c>
      <c r="D162">
        <f t="shared" ca="1" si="63"/>
        <v>1</v>
      </c>
      <c r="E162">
        <f t="shared" ca="1" si="64"/>
        <v>1</v>
      </c>
      <c r="F162">
        <f t="shared" ca="1" si="65"/>
        <v>27</v>
      </c>
      <c r="G162">
        <f t="shared" ca="1" si="66"/>
        <v>14</v>
      </c>
      <c r="H162" s="3">
        <f t="shared" ca="1" si="67"/>
        <v>81</v>
      </c>
      <c r="I162" s="2">
        <f t="shared" ca="1" si="68"/>
        <v>0</v>
      </c>
      <c r="J162" s="3">
        <f t="shared" si="69"/>
        <v>0</v>
      </c>
      <c r="K162" s="3">
        <f t="shared" ca="1" si="70"/>
        <v>81</v>
      </c>
      <c r="L162" s="2">
        <f t="shared" ca="1" si="71"/>
        <v>8554</v>
      </c>
      <c r="M162" s="1">
        <f t="shared" ca="1" si="72"/>
        <v>0</v>
      </c>
      <c r="N162">
        <f t="shared" ca="1" si="73"/>
        <v>0</v>
      </c>
      <c r="O162">
        <f t="shared" ca="1" si="74"/>
        <v>0</v>
      </c>
      <c r="P162">
        <f t="shared" ca="1" si="75"/>
        <v>25</v>
      </c>
      <c r="Q162" s="1">
        <f t="shared" ca="1" si="76"/>
        <v>58.19047619047619</v>
      </c>
      <c r="R162" s="1">
        <f t="shared" ca="1" si="77"/>
        <v>772.51141552511399</v>
      </c>
      <c r="S162" s="17">
        <f t="shared" ca="1" si="78"/>
        <v>27.794089578993482</v>
      </c>
    </row>
    <row r="163" spans="2:19" x14ac:dyDescent="0.25">
      <c r="B163">
        <v>148</v>
      </c>
      <c r="C163" s="1">
        <f t="shared" ca="1" si="79"/>
        <v>6.7257216124969599E-2</v>
      </c>
      <c r="D163">
        <f t="shared" ca="1" si="63"/>
        <v>1</v>
      </c>
      <c r="E163">
        <f t="shared" ca="1" si="64"/>
        <v>1</v>
      </c>
      <c r="F163">
        <f t="shared" ca="1" si="65"/>
        <v>26</v>
      </c>
      <c r="G163">
        <f t="shared" ca="1" si="66"/>
        <v>15</v>
      </c>
      <c r="H163" s="3">
        <f t="shared" ca="1" si="67"/>
        <v>78</v>
      </c>
      <c r="I163" s="2">
        <f t="shared" ca="1" si="68"/>
        <v>0</v>
      </c>
      <c r="J163" s="3">
        <f t="shared" si="69"/>
        <v>0</v>
      </c>
      <c r="K163" s="3">
        <f t="shared" ca="1" si="70"/>
        <v>78</v>
      </c>
      <c r="L163" s="2">
        <f t="shared" ca="1" si="71"/>
        <v>8632</v>
      </c>
      <c r="M163" s="1">
        <f t="shared" ca="1" si="72"/>
        <v>0</v>
      </c>
      <c r="N163">
        <f t="shared" ca="1" si="73"/>
        <v>0</v>
      </c>
      <c r="O163">
        <f t="shared" ca="1" si="74"/>
        <v>0</v>
      </c>
      <c r="P163">
        <f t="shared" ca="1" si="75"/>
        <v>25</v>
      </c>
      <c r="Q163" s="1">
        <f t="shared" ca="1" si="76"/>
        <v>58.32432432432433</v>
      </c>
      <c r="R163" s="1">
        <f t="shared" ca="1" si="77"/>
        <v>769.90770362198919</v>
      </c>
      <c r="S163" s="17">
        <f t="shared" ca="1" si="78"/>
        <v>27.747210735891802</v>
      </c>
    </row>
    <row r="164" spans="2:19" x14ac:dyDescent="0.25">
      <c r="B164">
        <v>149</v>
      </c>
      <c r="C164" s="1">
        <f t="shared" ca="1" si="79"/>
        <v>0.34149800638162209</v>
      </c>
      <c r="D164">
        <f t="shared" ca="1" si="63"/>
        <v>2</v>
      </c>
      <c r="E164">
        <f t="shared" ca="1" si="64"/>
        <v>2</v>
      </c>
      <c r="F164">
        <f t="shared" ca="1" si="65"/>
        <v>24</v>
      </c>
      <c r="G164">
        <f t="shared" ca="1" si="66"/>
        <v>17</v>
      </c>
      <c r="H164" s="3">
        <f t="shared" ca="1" si="67"/>
        <v>72</v>
      </c>
      <c r="I164" s="2">
        <f t="shared" ca="1" si="68"/>
        <v>0</v>
      </c>
      <c r="J164" s="3">
        <f t="shared" si="69"/>
        <v>0</v>
      </c>
      <c r="K164" s="3">
        <f t="shared" ca="1" si="70"/>
        <v>72</v>
      </c>
      <c r="L164" s="2">
        <f t="shared" ca="1" si="71"/>
        <v>8704</v>
      </c>
      <c r="M164" s="1">
        <f t="shared" ca="1" si="72"/>
        <v>0</v>
      </c>
      <c r="N164">
        <f t="shared" ca="1" si="73"/>
        <v>0</v>
      </c>
      <c r="O164">
        <f t="shared" ca="1" si="74"/>
        <v>0</v>
      </c>
      <c r="P164">
        <f t="shared" ca="1" si="75"/>
        <v>25</v>
      </c>
      <c r="Q164" s="1">
        <f t="shared" ca="1" si="76"/>
        <v>58.416107382550337</v>
      </c>
      <c r="R164" s="1">
        <f t="shared" ca="1" si="77"/>
        <v>765.96081988028288</v>
      </c>
      <c r="S164" s="17">
        <f t="shared" ca="1" si="78"/>
        <v>27.675997179510677</v>
      </c>
    </row>
    <row r="165" spans="2:19" x14ac:dyDescent="0.25">
      <c r="B165">
        <v>150</v>
      </c>
      <c r="C165" s="1">
        <f t="shared" ca="1" si="79"/>
        <v>9.9324928284346359E-2</v>
      </c>
      <c r="D165">
        <f t="shared" ca="1" si="63"/>
        <v>1</v>
      </c>
      <c r="E165">
        <f t="shared" ca="1" si="64"/>
        <v>1</v>
      </c>
      <c r="F165">
        <f t="shared" ca="1" si="65"/>
        <v>23</v>
      </c>
      <c r="G165">
        <f t="shared" ca="1" si="66"/>
        <v>18</v>
      </c>
      <c r="H165" s="3">
        <f t="shared" ca="1" si="67"/>
        <v>69</v>
      </c>
      <c r="I165" s="2">
        <f t="shared" ca="1" si="68"/>
        <v>0</v>
      </c>
      <c r="J165" s="3">
        <f t="shared" si="69"/>
        <v>0</v>
      </c>
      <c r="K165" s="3">
        <f t="shared" ca="1" si="70"/>
        <v>69</v>
      </c>
      <c r="L165" s="2">
        <f t="shared" ca="1" si="71"/>
        <v>8773</v>
      </c>
      <c r="M165" s="1">
        <f t="shared" ca="1" si="72"/>
        <v>0</v>
      </c>
      <c r="N165">
        <f t="shared" ca="1" si="73"/>
        <v>0</v>
      </c>
      <c r="O165">
        <f t="shared" ca="1" si="74"/>
        <v>0</v>
      </c>
      <c r="P165">
        <f t="shared" ca="1" si="75"/>
        <v>25</v>
      </c>
      <c r="Q165" s="1">
        <f t="shared" ca="1" si="76"/>
        <v>58.486666666666672</v>
      </c>
      <c r="R165" s="1">
        <f t="shared" ca="1" si="77"/>
        <v>761.56693512304241</v>
      </c>
      <c r="S165" s="17">
        <f t="shared" ca="1" si="78"/>
        <v>27.596502226243135</v>
      </c>
    </row>
    <row r="166" spans="2:19" x14ac:dyDescent="0.25">
      <c r="B166">
        <v>151</v>
      </c>
      <c r="C166" s="1">
        <f t="shared" ca="1" si="79"/>
        <v>0.43448377205904454</v>
      </c>
      <c r="D166">
        <f t="shared" ca="1" si="63"/>
        <v>3</v>
      </c>
      <c r="E166">
        <f t="shared" ca="1" si="64"/>
        <v>3</v>
      </c>
      <c r="F166">
        <f t="shared" ca="1" si="65"/>
        <v>20</v>
      </c>
      <c r="G166">
        <f t="shared" ca="1" si="66"/>
        <v>21</v>
      </c>
      <c r="H166" s="3">
        <f t="shared" ca="1" si="67"/>
        <v>60</v>
      </c>
      <c r="I166" s="2">
        <f t="shared" ca="1" si="68"/>
        <v>0</v>
      </c>
      <c r="J166" s="3">
        <f t="shared" ca="1" si="69"/>
        <v>25</v>
      </c>
      <c r="K166" s="3">
        <f t="shared" ca="1" si="70"/>
        <v>85</v>
      </c>
      <c r="L166" s="2">
        <f t="shared" ca="1" si="71"/>
        <v>8858</v>
      </c>
      <c r="M166" s="1">
        <f t="shared" ca="1" si="72"/>
        <v>0.95931454373582281</v>
      </c>
      <c r="N166">
        <f t="shared" ca="1" si="73"/>
        <v>4</v>
      </c>
      <c r="O166">
        <f t="shared" ca="1" si="74"/>
        <v>0</v>
      </c>
      <c r="P166">
        <f t="shared" ca="1" si="75"/>
        <v>21</v>
      </c>
      <c r="Q166" s="1">
        <f t="shared" ca="1" si="76"/>
        <v>58.662251655629142</v>
      </c>
      <c r="R166" s="1">
        <f t="shared" ca="1" si="77"/>
        <v>761.1451655629138</v>
      </c>
      <c r="S166" s="17">
        <f t="shared" ca="1" si="78"/>
        <v>27.588859446575782</v>
      </c>
    </row>
    <row r="167" spans="2:19" x14ac:dyDescent="0.25">
      <c r="B167">
        <v>152</v>
      </c>
      <c r="C167" s="1">
        <f t="shared" ca="1" si="79"/>
        <v>0.89763462160586904</v>
      </c>
      <c r="D167">
        <f t="shared" ca="1" si="63"/>
        <v>5</v>
      </c>
      <c r="E167">
        <f t="shared" ca="1" si="64"/>
        <v>5</v>
      </c>
      <c r="F167">
        <f t="shared" ca="1" si="65"/>
        <v>15</v>
      </c>
      <c r="G167">
        <f t="shared" ca="1" si="66"/>
        <v>5</v>
      </c>
      <c r="H167" s="3">
        <f t="shared" ca="1" si="67"/>
        <v>45</v>
      </c>
      <c r="I167" s="2">
        <f t="shared" ca="1" si="68"/>
        <v>0</v>
      </c>
      <c r="J167" s="3">
        <f t="shared" si="69"/>
        <v>0</v>
      </c>
      <c r="K167" s="3">
        <f t="shared" ca="1" si="70"/>
        <v>45</v>
      </c>
      <c r="L167" s="2">
        <f t="shared" ca="1" si="71"/>
        <v>8903</v>
      </c>
      <c r="M167" s="1">
        <f t="shared" ca="1" si="72"/>
        <v>0</v>
      </c>
      <c r="N167">
        <f t="shared" ca="1" si="73"/>
        <v>3</v>
      </c>
      <c r="O167">
        <f t="shared" ca="1" si="74"/>
        <v>0</v>
      </c>
      <c r="P167">
        <f t="shared" ca="1" si="75"/>
        <v>21</v>
      </c>
      <c r="Q167" s="1">
        <f t="shared" ca="1" si="76"/>
        <v>58.57236842105263</v>
      </c>
      <c r="R167" s="1">
        <f t="shared" ca="1" si="77"/>
        <v>757.33247647263852</v>
      </c>
      <c r="S167" s="17">
        <f t="shared" ca="1" si="78"/>
        <v>27.519674352590702</v>
      </c>
    </row>
    <row r="168" spans="2:19" x14ac:dyDescent="0.25">
      <c r="B168">
        <v>153</v>
      </c>
      <c r="C168" s="1">
        <f t="shared" ca="1" si="79"/>
        <v>0.80288806272022895</v>
      </c>
      <c r="D168">
        <f t="shared" ca="1" si="63"/>
        <v>4</v>
      </c>
      <c r="E168">
        <f t="shared" ca="1" si="64"/>
        <v>4</v>
      </c>
      <c r="F168">
        <f t="shared" ca="1" si="65"/>
        <v>11</v>
      </c>
      <c r="G168">
        <f t="shared" ca="1" si="66"/>
        <v>9</v>
      </c>
      <c r="H168" s="3">
        <f t="shared" ca="1" si="67"/>
        <v>33</v>
      </c>
      <c r="I168" s="2">
        <f t="shared" ca="1" si="68"/>
        <v>0</v>
      </c>
      <c r="J168" s="3">
        <f t="shared" si="69"/>
        <v>0</v>
      </c>
      <c r="K168" s="3">
        <f t="shared" ca="1" si="70"/>
        <v>33</v>
      </c>
      <c r="L168" s="2">
        <f t="shared" ca="1" si="71"/>
        <v>8936</v>
      </c>
      <c r="M168" s="1">
        <f t="shared" ca="1" si="72"/>
        <v>0</v>
      </c>
      <c r="N168">
        <f t="shared" ca="1" si="73"/>
        <v>2</v>
      </c>
      <c r="O168">
        <f t="shared" ca="1" si="74"/>
        <v>0</v>
      </c>
      <c r="P168">
        <f t="shared" ca="1" si="75"/>
        <v>21</v>
      </c>
      <c r="Q168" s="1">
        <f t="shared" ca="1" si="76"/>
        <v>58.405228758169933</v>
      </c>
      <c r="R168" s="1">
        <f t="shared" ca="1" si="77"/>
        <v>756.62418300653587</v>
      </c>
      <c r="S168" s="17">
        <f t="shared" ca="1" si="78"/>
        <v>27.506802486049445</v>
      </c>
    </row>
    <row r="169" spans="2:19" x14ac:dyDescent="0.25">
      <c r="B169">
        <v>154</v>
      </c>
      <c r="C169" s="1">
        <f t="shared" ca="1" si="79"/>
        <v>9.496424455281427E-3</v>
      </c>
      <c r="D169">
        <f t="shared" ca="1" si="63"/>
        <v>0</v>
      </c>
      <c r="E169">
        <f t="shared" ca="1" si="64"/>
        <v>0</v>
      </c>
      <c r="F169">
        <f t="shared" ca="1" si="65"/>
        <v>11</v>
      </c>
      <c r="G169">
        <f t="shared" ca="1" si="66"/>
        <v>9</v>
      </c>
      <c r="H169" s="3">
        <f t="shared" ca="1" si="67"/>
        <v>33</v>
      </c>
      <c r="I169" s="2">
        <f t="shared" ca="1" si="68"/>
        <v>0</v>
      </c>
      <c r="J169" s="3">
        <f t="shared" si="69"/>
        <v>0</v>
      </c>
      <c r="K169" s="3">
        <f t="shared" ca="1" si="70"/>
        <v>33</v>
      </c>
      <c r="L169" s="2">
        <f t="shared" ca="1" si="71"/>
        <v>8969</v>
      </c>
      <c r="M169" s="1">
        <f t="shared" ca="1" si="72"/>
        <v>0</v>
      </c>
      <c r="N169">
        <f t="shared" ca="1" si="73"/>
        <v>1</v>
      </c>
      <c r="O169">
        <f t="shared" ca="1" si="74"/>
        <v>0</v>
      </c>
      <c r="P169">
        <f t="shared" ca="1" si="75"/>
        <v>21</v>
      </c>
      <c r="Q169" s="1">
        <f t="shared" ca="1" si="76"/>
        <v>58.240259740259745</v>
      </c>
      <c r="R169" s="1">
        <f t="shared" ca="1" si="77"/>
        <v>755.87000254647319</v>
      </c>
      <c r="S169" s="17">
        <f t="shared" ca="1" si="78"/>
        <v>27.493090087265077</v>
      </c>
    </row>
    <row r="170" spans="2:19" x14ac:dyDescent="0.25">
      <c r="B170">
        <v>155</v>
      </c>
      <c r="C170" s="1">
        <f t="shared" ca="1" si="79"/>
        <v>0.19267272712193129</v>
      </c>
      <c r="D170">
        <f t="shared" ca="1" si="63"/>
        <v>2</v>
      </c>
      <c r="E170">
        <f t="shared" ca="1" si="64"/>
        <v>2</v>
      </c>
      <c r="F170">
        <f t="shared" ca="1" si="65"/>
        <v>30</v>
      </c>
      <c r="G170">
        <f t="shared" ca="1" si="66"/>
        <v>11</v>
      </c>
      <c r="H170" s="3">
        <f t="shared" ca="1" si="67"/>
        <v>90</v>
      </c>
      <c r="I170" s="2">
        <f t="shared" ca="1" si="68"/>
        <v>0</v>
      </c>
      <c r="J170" s="3">
        <f t="shared" si="69"/>
        <v>0</v>
      </c>
      <c r="K170" s="3">
        <f t="shared" ca="1" si="70"/>
        <v>90</v>
      </c>
      <c r="L170" s="2">
        <f t="shared" ca="1" si="71"/>
        <v>9059</v>
      </c>
      <c r="M170" s="1">
        <f t="shared" ca="1" si="72"/>
        <v>0</v>
      </c>
      <c r="N170">
        <f t="shared" ca="1" si="73"/>
        <v>0</v>
      </c>
      <c r="O170">
        <f t="shared" ca="1" si="74"/>
        <v>21</v>
      </c>
      <c r="P170">
        <f t="shared" ca="1" si="75"/>
        <v>21</v>
      </c>
      <c r="Q170" s="1">
        <f t="shared" ca="1" si="76"/>
        <v>58.445161290322581</v>
      </c>
      <c r="R170" s="1">
        <f t="shared" ca="1" si="77"/>
        <v>757.46937578550501</v>
      </c>
      <c r="S170" s="17">
        <f t="shared" ca="1" si="78"/>
        <v>27.522161539121615</v>
      </c>
    </row>
    <row r="171" spans="2:19" x14ac:dyDescent="0.25">
      <c r="B171">
        <v>156</v>
      </c>
      <c r="C171" s="1">
        <f t="shared" ca="1" si="79"/>
        <v>0.96707584715256723</v>
      </c>
      <c r="D171">
        <f t="shared" ca="1" si="63"/>
        <v>5</v>
      </c>
      <c r="E171">
        <f t="shared" ca="1" si="64"/>
        <v>5</v>
      </c>
      <c r="F171">
        <f t="shared" ca="1" si="65"/>
        <v>25</v>
      </c>
      <c r="G171">
        <f t="shared" ca="1" si="66"/>
        <v>16</v>
      </c>
      <c r="H171" s="3">
        <f t="shared" ca="1" si="67"/>
        <v>75</v>
      </c>
      <c r="I171" s="2">
        <f t="shared" ca="1" si="68"/>
        <v>0</v>
      </c>
      <c r="J171" s="3">
        <f t="shared" si="69"/>
        <v>0</v>
      </c>
      <c r="K171" s="3">
        <f t="shared" ca="1" si="70"/>
        <v>75</v>
      </c>
      <c r="L171" s="2">
        <f t="shared" ca="1" si="71"/>
        <v>9134</v>
      </c>
      <c r="M171" s="1">
        <f t="shared" ca="1" si="72"/>
        <v>0</v>
      </c>
      <c r="N171">
        <f t="shared" ca="1" si="73"/>
        <v>0</v>
      </c>
      <c r="O171">
        <f t="shared" ca="1" si="74"/>
        <v>0</v>
      </c>
      <c r="P171">
        <f t="shared" ca="1" si="75"/>
        <v>21</v>
      </c>
      <c r="Q171" s="1">
        <f t="shared" ca="1" si="76"/>
        <v>58.551282051282051</v>
      </c>
      <c r="R171" s="1">
        <f t="shared" ca="1" si="77"/>
        <v>754.33928866832116</v>
      </c>
      <c r="S171" s="17">
        <f t="shared" ca="1" si="78"/>
        <v>27.465237822897532</v>
      </c>
    </row>
    <row r="172" spans="2:19" x14ac:dyDescent="0.25">
      <c r="B172">
        <v>157</v>
      </c>
      <c r="C172" s="1">
        <f t="shared" ca="1" si="79"/>
        <v>0.98493934822677398</v>
      </c>
      <c r="D172">
        <f t="shared" ca="1" si="63"/>
        <v>5</v>
      </c>
      <c r="E172">
        <f t="shared" ca="1" si="64"/>
        <v>5</v>
      </c>
      <c r="F172">
        <f t="shared" ca="1" si="65"/>
        <v>20</v>
      </c>
      <c r="G172">
        <f t="shared" ca="1" si="66"/>
        <v>21</v>
      </c>
      <c r="H172" s="3">
        <f t="shared" ca="1" si="67"/>
        <v>60</v>
      </c>
      <c r="I172" s="2">
        <f t="shared" ca="1" si="68"/>
        <v>0</v>
      </c>
      <c r="J172" s="3">
        <f t="shared" si="69"/>
        <v>0</v>
      </c>
      <c r="K172" s="3">
        <f t="shared" ca="1" si="70"/>
        <v>60</v>
      </c>
      <c r="L172" s="2">
        <f t="shared" ca="1" si="71"/>
        <v>9194</v>
      </c>
      <c r="M172" s="1">
        <f t="shared" ca="1" si="72"/>
        <v>0</v>
      </c>
      <c r="N172">
        <f t="shared" ca="1" si="73"/>
        <v>0</v>
      </c>
      <c r="O172">
        <f t="shared" ca="1" si="74"/>
        <v>0</v>
      </c>
      <c r="P172">
        <f t="shared" ca="1" si="75"/>
        <v>21</v>
      </c>
      <c r="Q172" s="1">
        <f t="shared" ca="1" si="76"/>
        <v>58.560509554140133</v>
      </c>
      <c r="R172" s="1">
        <f t="shared" ca="1" si="77"/>
        <v>749.51714845663912</v>
      </c>
      <c r="S172" s="17">
        <f t="shared" ca="1" si="78"/>
        <v>27.377310833181536</v>
      </c>
    </row>
    <row r="173" spans="2:19" x14ac:dyDescent="0.25">
      <c r="B173">
        <v>158</v>
      </c>
      <c r="C173" s="1">
        <f t="shared" ca="1" si="79"/>
        <v>0.47273299866438512</v>
      </c>
      <c r="D173">
        <f t="shared" ca="1" si="63"/>
        <v>3</v>
      </c>
      <c r="E173">
        <f t="shared" ca="1" si="64"/>
        <v>3</v>
      </c>
      <c r="F173">
        <f t="shared" ca="1" si="65"/>
        <v>17</v>
      </c>
      <c r="G173">
        <f t="shared" ca="1" si="66"/>
        <v>24</v>
      </c>
      <c r="H173" s="3">
        <f t="shared" ca="1" si="67"/>
        <v>51</v>
      </c>
      <c r="I173" s="2">
        <f t="shared" ca="1" si="68"/>
        <v>0</v>
      </c>
      <c r="J173" s="3">
        <f t="shared" si="69"/>
        <v>0</v>
      </c>
      <c r="K173" s="3">
        <f t="shared" ca="1" si="70"/>
        <v>51</v>
      </c>
      <c r="L173" s="2">
        <f t="shared" ca="1" si="71"/>
        <v>9245</v>
      </c>
      <c r="M173" s="1">
        <f t="shared" ca="1" si="72"/>
        <v>0</v>
      </c>
      <c r="N173">
        <f t="shared" ca="1" si="73"/>
        <v>0</v>
      </c>
      <c r="O173">
        <f t="shared" ca="1" si="74"/>
        <v>0</v>
      </c>
      <c r="P173">
        <f t="shared" ca="1" si="75"/>
        <v>21</v>
      </c>
      <c r="Q173" s="1">
        <f t="shared" ca="1" si="76"/>
        <v>58.5126582278481</v>
      </c>
      <c r="R173" s="1">
        <f t="shared" ca="1" si="77"/>
        <v>745.10493429009136</v>
      </c>
      <c r="S173" s="17">
        <f t="shared" ca="1" si="78"/>
        <v>27.296610307693726</v>
      </c>
    </row>
    <row r="174" spans="2:19" x14ac:dyDescent="0.25">
      <c r="B174">
        <v>159</v>
      </c>
      <c r="C174" s="1">
        <f t="shared" ca="1" si="79"/>
        <v>0.12798254540379106</v>
      </c>
      <c r="D174">
        <f t="shared" ca="1" si="63"/>
        <v>1</v>
      </c>
      <c r="E174">
        <f t="shared" ca="1" si="64"/>
        <v>1</v>
      </c>
      <c r="F174">
        <f t="shared" ca="1" si="65"/>
        <v>16</v>
      </c>
      <c r="G174">
        <f t="shared" ca="1" si="66"/>
        <v>25</v>
      </c>
      <c r="H174" s="3">
        <f t="shared" ca="1" si="67"/>
        <v>48</v>
      </c>
      <c r="I174" s="2">
        <f t="shared" ca="1" si="68"/>
        <v>0</v>
      </c>
      <c r="J174" s="3">
        <f t="shared" si="69"/>
        <v>0</v>
      </c>
      <c r="K174" s="3">
        <f t="shared" ca="1" si="70"/>
        <v>48</v>
      </c>
      <c r="L174" s="2">
        <f t="shared" ca="1" si="71"/>
        <v>9293</v>
      </c>
      <c r="M174" s="1">
        <f t="shared" ca="1" si="72"/>
        <v>0</v>
      </c>
      <c r="N174">
        <f t="shared" ca="1" si="73"/>
        <v>0</v>
      </c>
      <c r="O174">
        <f t="shared" ca="1" si="74"/>
        <v>0</v>
      </c>
      <c r="P174">
        <f t="shared" ca="1" si="75"/>
        <v>21</v>
      </c>
      <c r="Q174" s="1">
        <f t="shared" ca="1" si="76"/>
        <v>58.44654088050315</v>
      </c>
      <c r="R174" s="1">
        <f t="shared" ca="1" si="77"/>
        <v>741.08414935116662</v>
      </c>
      <c r="S174" s="17">
        <f t="shared" ca="1" si="78"/>
        <v>27.222860785581787</v>
      </c>
    </row>
    <row r="175" spans="2:19" x14ac:dyDescent="0.25">
      <c r="B175">
        <v>160</v>
      </c>
      <c r="C175" s="1">
        <f t="shared" ca="1" si="79"/>
        <v>0.8943872593779747</v>
      </c>
      <c r="D175">
        <f t="shared" ca="1" si="63"/>
        <v>5</v>
      </c>
      <c r="E175">
        <f t="shared" ca="1" si="64"/>
        <v>5</v>
      </c>
      <c r="F175">
        <f t="shared" ca="1" si="65"/>
        <v>11</v>
      </c>
      <c r="G175">
        <f t="shared" ca="1" si="66"/>
        <v>30</v>
      </c>
      <c r="H175" s="3">
        <f t="shared" ca="1" si="67"/>
        <v>33</v>
      </c>
      <c r="I175" s="2">
        <f t="shared" ca="1" si="68"/>
        <v>0</v>
      </c>
      <c r="J175" s="3">
        <f t="shared" si="69"/>
        <v>0</v>
      </c>
      <c r="K175" s="3">
        <f t="shared" ca="1" si="70"/>
        <v>33</v>
      </c>
      <c r="L175" s="2">
        <f t="shared" ca="1" si="71"/>
        <v>9326</v>
      </c>
      <c r="M175" s="1">
        <f t="shared" ca="1" si="72"/>
        <v>0</v>
      </c>
      <c r="N175">
        <f t="shared" ca="1" si="73"/>
        <v>0</v>
      </c>
      <c r="O175">
        <f t="shared" ca="1" si="74"/>
        <v>0</v>
      </c>
      <c r="P175">
        <f t="shared" ca="1" si="75"/>
        <v>21</v>
      </c>
      <c r="Q175" s="1">
        <f t="shared" ca="1" si="76"/>
        <v>58.287500000000001</v>
      </c>
      <c r="R175" s="1">
        <f t="shared" ca="1" si="77"/>
        <v>740.47028301886826</v>
      </c>
      <c r="S175" s="17">
        <f t="shared" ca="1" si="78"/>
        <v>27.211583618357611</v>
      </c>
    </row>
    <row r="176" spans="2:19" x14ac:dyDescent="0.25">
      <c r="B176">
        <v>161</v>
      </c>
      <c r="C176" s="1">
        <f t="shared" ca="1" si="79"/>
        <v>0.22365877764665665</v>
      </c>
      <c r="D176">
        <f t="shared" ca="1" si="63"/>
        <v>2</v>
      </c>
      <c r="E176">
        <f t="shared" ca="1" si="64"/>
        <v>2</v>
      </c>
      <c r="F176">
        <f t="shared" ca="1" si="65"/>
        <v>9</v>
      </c>
      <c r="G176">
        <f t="shared" ca="1" si="66"/>
        <v>32</v>
      </c>
      <c r="H176" s="3">
        <f t="shared" ca="1" si="67"/>
        <v>27</v>
      </c>
      <c r="I176" s="2">
        <f t="shared" ca="1" si="68"/>
        <v>0</v>
      </c>
      <c r="J176" s="3">
        <f t="shared" ca="1" si="69"/>
        <v>25</v>
      </c>
      <c r="K176" s="3">
        <f t="shared" ca="1" si="70"/>
        <v>52</v>
      </c>
      <c r="L176" s="2">
        <f t="shared" ca="1" si="71"/>
        <v>9378</v>
      </c>
      <c r="M176" s="1">
        <f t="shared" ca="1" si="72"/>
        <v>0.26837230738374873</v>
      </c>
      <c r="N176">
        <f t="shared" ca="1" si="73"/>
        <v>2</v>
      </c>
      <c r="O176">
        <f t="shared" ca="1" si="74"/>
        <v>0</v>
      </c>
      <c r="P176">
        <f t="shared" ca="1" si="75"/>
        <v>32</v>
      </c>
      <c r="Q176" s="1">
        <f t="shared" ca="1" si="76"/>
        <v>58.24844720496894</v>
      </c>
      <c r="R176" s="1">
        <f t="shared" ca="1" si="77"/>
        <v>736.08788819875815</v>
      </c>
      <c r="S176" s="17">
        <f t="shared" ca="1" si="78"/>
        <v>27.130939685140987</v>
      </c>
    </row>
    <row r="177" spans="2:19" x14ac:dyDescent="0.25">
      <c r="B177">
        <v>162</v>
      </c>
      <c r="C177" s="1">
        <f t="shared" ca="1" si="79"/>
        <v>0.70986584820937149</v>
      </c>
      <c r="D177">
        <f t="shared" ca="1" si="63"/>
        <v>4</v>
      </c>
      <c r="E177">
        <f t="shared" ca="1" si="64"/>
        <v>4</v>
      </c>
      <c r="F177">
        <f t="shared" ca="1" si="65"/>
        <v>5</v>
      </c>
      <c r="G177">
        <f t="shared" ca="1" si="66"/>
        <v>4</v>
      </c>
      <c r="H177" s="3">
        <f t="shared" ca="1" si="67"/>
        <v>15</v>
      </c>
      <c r="I177" s="2">
        <f t="shared" ca="1" si="68"/>
        <v>0</v>
      </c>
      <c r="J177" s="3">
        <f t="shared" si="69"/>
        <v>0</v>
      </c>
      <c r="K177" s="3">
        <f t="shared" ca="1" si="70"/>
        <v>15</v>
      </c>
      <c r="L177" s="2">
        <f t="shared" ca="1" si="71"/>
        <v>9393</v>
      </c>
      <c r="M177" s="1">
        <f t="shared" ca="1" si="72"/>
        <v>0</v>
      </c>
      <c r="N177">
        <f t="shared" ca="1" si="73"/>
        <v>1</v>
      </c>
      <c r="O177">
        <f t="shared" ca="1" si="74"/>
        <v>0</v>
      </c>
      <c r="P177">
        <f t="shared" ca="1" si="75"/>
        <v>32</v>
      </c>
      <c r="Q177" s="1">
        <f t="shared" ca="1" si="76"/>
        <v>57.981481481481481</v>
      </c>
      <c r="R177" s="1">
        <f t="shared" ca="1" si="77"/>
        <v>743.06176673568018</v>
      </c>
      <c r="S177" s="17">
        <f t="shared" ca="1" si="78"/>
        <v>27.259159318212294</v>
      </c>
    </row>
    <row r="178" spans="2:19" x14ac:dyDescent="0.25">
      <c r="B178">
        <v>163</v>
      </c>
      <c r="C178" s="1">
        <f t="shared" ca="1" si="79"/>
        <v>0.46797332809990944</v>
      </c>
      <c r="D178">
        <f t="shared" ca="1" si="63"/>
        <v>3</v>
      </c>
      <c r="E178">
        <f t="shared" ca="1" si="64"/>
        <v>3</v>
      </c>
      <c r="F178">
        <f t="shared" ca="1" si="65"/>
        <v>34</v>
      </c>
      <c r="G178">
        <f t="shared" ca="1" si="66"/>
        <v>7</v>
      </c>
      <c r="H178" s="3">
        <f t="shared" ca="1" si="67"/>
        <v>102</v>
      </c>
      <c r="I178" s="2">
        <f t="shared" ca="1" si="68"/>
        <v>0</v>
      </c>
      <c r="J178" s="3">
        <f t="shared" si="69"/>
        <v>0</v>
      </c>
      <c r="K178" s="3">
        <f t="shared" ca="1" si="70"/>
        <v>102</v>
      </c>
      <c r="L178" s="2">
        <f t="shared" ca="1" si="71"/>
        <v>9495</v>
      </c>
      <c r="M178" s="1">
        <f t="shared" ca="1" si="72"/>
        <v>0</v>
      </c>
      <c r="N178">
        <f t="shared" ca="1" si="73"/>
        <v>0</v>
      </c>
      <c r="O178">
        <f t="shared" ca="1" si="74"/>
        <v>32</v>
      </c>
      <c r="P178">
        <f t="shared" ca="1" si="75"/>
        <v>32</v>
      </c>
      <c r="Q178" s="1">
        <f t="shared" ca="1" si="76"/>
        <v>58.25153374233129</v>
      </c>
      <c r="R178" s="1">
        <f t="shared" ca="1" si="77"/>
        <v>750.36226615163253</v>
      </c>
      <c r="S178" s="17">
        <f t="shared" ca="1" si="78"/>
        <v>27.392741121538613</v>
      </c>
    </row>
    <row r="179" spans="2:19" x14ac:dyDescent="0.25">
      <c r="B179">
        <v>164</v>
      </c>
      <c r="C179" s="1">
        <f t="shared" ca="1" si="79"/>
        <v>0.16511966737671302</v>
      </c>
      <c r="D179">
        <f t="shared" ca="1" si="63"/>
        <v>1</v>
      </c>
      <c r="E179">
        <f t="shared" ca="1" si="64"/>
        <v>1</v>
      </c>
      <c r="F179">
        <f t="shared" ca="1" si="65"/>
        <v>33</v>
      </c>
      <c r="G179">
        <f t="shared" ca="1" si="66"/>
        <v>8</v>
      </c>
      <c r="H179" s="3">
        <f t="shared" ca="1" si="67"/>
        <v>99</v>
      </c>
      <c r="I179" s="2">
        <f t="shared" ca="1" si="68"/>
        <v>0</v>
      </c>
      <c r="J179" s="3">
        <f t="shared" si="69"/>
        <v>0</v>
      </c>
      <c r="K179" s="3">
        <f t="shared" ca="1" si="70"/>
        <v>99</v>
      </c>
      <c r="L179" s="2">
        <f t="shared" ca="1" si="71"/>
        <v>9594</v>
      </c>
      <c r="M179" s="1">
        <f t="shared" ca="1" si="72"/>
        <v>0</v>
      </c>
      <c r="N179">
        <f t="shared" ca="1" si="73"/>
        <v>0</v>
      </c>
      <c r="O179">
        <f t="shared" ca="1" si="74"/>
        <v>0</v>
      </c>
      <c r="P179">
        <f t="shared" ca="1" si="75"/>
        <v>32</v>
      </c>
      <c r="Q179" s="1">
        <f t="shared" ca="1" si="76"/>
        <v>58.5</v>
      </c>
      <c r="R179" s="1">
        <f t="shared" ca="1" si="77"/>
        <v>755.88343558282247</v>
      </c>
      <c r="S179" s="17">
        <f t="shared" ca="1" si="78"/>
        <v>27.493334384588977</v>
      </c>
    </row>
    <row r="180" spans="2:19" x14ac:dyDescent="0.25">
      <c r="B180">
        <v>165</v>
      </c>
      <c r="C180" s="1">
        <f t="shared" ca="1" si="79"/>
        <v>4.2451984341187465E-2</v>
      </c>
      <c r="D180">
        <f t="shared" ca="1" si="63"/>
        <v>0</v>
      </c>
      <c r="E180">
        <f t="shared" ca="1" si="64"/>
        <v>0</v>
      </c>
      <c r="F180">
        <f t="shared" ca="1" si="65"/>
        <v>33</v>
      </c>
      <c r="G180">
        <f t="shared" ca="1" si="66"/>
        <v>8</v>
      </c>
      <c r="H180" s="3">
        <f t="shared" ca="1" si="67"/>
        <v>99</v>
      </c>
      <c r="I180" s="2">
        <f t="shared" ca="1" si="68"/>
        <v>0</v>
      </c>
      <c r="J180" s="3">
        <f t="shared" si="69"/>
        <v>0</v>
      </c>
      <c r="K180" s="3">
        <f t="shared" ca="1" si="70"/>
        <v>99</v>
      </c>
      <c r="L180" s="2">
        <f t="shared" ca="1" si="71"/>
        <v>9693</v>
      </c>
      <c r="M180" s="1">
        <f t="shared" ca="1" si="72"/>
        <v>0</v>
      </c>
      <c r="N180">
        <f t="shared" ca="1" si="73"/>
        <v>0</v>
      </c>
      <c r="O180">
        <f t="shared" ca="1" si="74"/>
        <v>0</v>
      </c>
      <c r="P180">
        <f t="shared" ca="1" si="75"/>
        <v>32</v>
      </c>
      <c r="Q180" s="1">
        <f t="shared" ca="1" si="76"/>
        <v>58.745454545454542</v>
      </c>
      <c r="R180" s="1">
        <f t="shared" ca="1" si="77"/>
        <v>761.2152993348119</v>
      </c>
      <c r="S180" s="17">
        <f t="shared" ca="1" si="78"/>
        <v>27.590130469695353</v>
      </c>
    </row>
    <row r="181" spans="2:19" x14ac:dyDescent="0.25">
      <c r="B181">
        <v>166</v>
      </c>
      <c r="C181" s="1">
        <f t="shared" ca="1" si="79"/>
        <v>0.17006364474639291</v>
      </c>
      <c r="D181">
        <f t="shared" ca="1" si="63"/>
        <v>2</v>
      </c>
      <c r="E181">
        <f t="shared" ca="1" si="64"/>
        <v>2</v>
      </c>
      <c r="F181">
        <f t="shared" ca="1" si="65"/>
        <v>31</v>
      </c>
      <c r="G181">
        <f t="shared" ca="1" si="66"/>
        <v>10</v>
      </c>
      <c r="H181" s="3">
        <f t="shared" ca="1" si="67"/>
        <v>93</v>
      </c>
      <c r="I181" s="2">
        <f t="shared" ca="1" si="68"/>
        <v>0</v>
      </c>
      <c r="J181" s="3">
        <f t="shared" si="69"/>
        <v>0</v>
      </c>
      <c r="K181" s="3">
        <f t="shared" ca="1" si="70"/>
        <v>93</v>
      </c>
      <c r="L181" s="2">
        <f t="shared" ca="1" si="71"/>
        <v>9786</v>
      </c>
      <c r="M181" s="1">
        <f t="shared" ca="1" si="72"/>
        <v>0</v>
      </c>
      <c r="N181">
        <f t="shared" ca="1" si="73"/>
        <v>0</v>
      </c>
      <c r="O181">
        <f t="shared" ca="1" si="74"/>
        <v>0</v>
      </c>
      <c r="P181">
        <f t="shared" ca="1" si="75"/>
        <v>32</v>
      </c>
      <c r="Q181" s="1">
        <f t="shared" ca="1" si="76"/>
        <v>58.951807228915669</v>
      </c>
      <c r="R181" s="1">
        <f t="shared" ca="1" si="77"/>
        <v>763.67039065352355</v>
      </c>
      <c r="S181" s="17">
        <f t="shared" ca="1" si="78"/>
        <v>27.634586855126376</v>
      </c>
    </row>
    <row r="182" spans="2:19" x14ac:dyDescent="0.25">
      <c r="B182">
        <v>167</v>
      </c>
      <c r="C182" s="1">
        <f t="shared" ca="1" si="79"/>
        <v>0.60749764891306401</v>
      </c>
      <c r="D182">
        <f t="shared" ca="1" si="63"/>
        <v>4</v>
      </c>
      <c r="E182">
        <f t="shared" ca="1" si="64"/>
        <v>4</v>
      </c>
      <c r="F182">
        <f t="shared" ca="1" si="65"/>
        <v>27</v>
      </c>
      <c r="G182">
        <f t="shared" ca="1" si="66"/>
        <v>14</v>
      </c>
      <c r="H182" s="3">
        <f t="shared" ca="1" si="67"/>
        <v>81</v>
      </c>
      <c r="I182" s="2">
        <f t="shared" ca="1" si="68"/>
        <v>0</v>
      </c>
      <c r="J182" s="3">
        <f t="shared" si="69"/>
        <v>0</v>
      </c>
      <c r="K182" s="3">
        <f t="shared" ca="1" si="70"/>
        <v>81</v>
      </c>
      <c r="L182" s="2">
        <f t="shared" ca="1" si="71"/>
        <v>9867</v>
      </c>
      <c r="M182" s="1">
        <f t="shared" ca="1" si="72"/>
        <v>0</v>
      </c>
      <c r="N182">
        <f t="shared" ca="1" si="73"/>
        <v>0</v>
      </c>
      <c r="O182">
        <f t="shared" ca="1" si="74"/>
        <v>0</v>
      </c>
      <c r="P182">
        <f t="shared" ca="1" si="75"/>
        <v>32</v>
      </c>
      <c r="Q182" s="1">
        <f t="shared" ca="1" si="76"/>
        <v>59.083832335329355</v>
      </c>
      <c r="R182" s="1">
        <f t="shared" ca="1" si="77"/>
        <v>761.98088161027374</v>
      </c>
      <c r="S182" s="17">
        <f t="shared" ca="1" si="78"/>
        <v>27.604001188419655</v>
      </c>
    </row>
    <row r="183" spans="2:19" x14ac:dyDescent="0.25">
      <c r="B183">
        <v>168</v>
      </c>
      <c r="C183" s="1">
        <f t="shared" ca="1" si="79"/>
        <v>0.41390426957944793</v>
      </c>
      <c r="D183">
        <f t="shared" ca="1" si="63"/>
        <v>3</v>
      </c>
      <c r="E183">
        <f t="shared" ca="1" si="64"/>
        <v>3</v>
      </c>
      <c r="F183">
        <f t="shared" ca="1" si="65"/>
        <v>24</v>
      </c>
      <c r="G183">
        <f t="shared" ca="1" si="66"/>
        <v>17</v>
      </c>
      <c r="H183" s="3">
        <f t="shared" ca="1" si="67"/>
        <v>72</v>
      </c>
      <c r="I183" s="2">
        <f t="shared" ca="1" si="68"/>
        <v>0</v>
      </c>
      <c r="J183" s="3">
        <f t="shared" si="69"/>
        <v>0</v>
      </c>
      <c r="K183" s="3">
        <f t="shared" ca="1" si="70"/>
        <v>72</v>
      </c>
      <c r="L183" s="2">
        <f t="shared" ca="1" si="71"/>
        <v>9939</v>
      </c>
      <c r="M183" s="1">
        <f t="shared" ca="1" si="72"/>
        <v>0</v>
      </c>
      <c r="N183">
        <f t="shared" ca="1" si="73"/>
        <v>0</v>
      </c>
      <c r="O183">
        <f t="shared" ca="1" si="74"/>
        <v>0</v>
      </c>
      <c r="P183">
        <f t="shared" ca="1" si="75"/>
        <v>32</v>
      </c>
      <c r="Q183" s="1">
        <f t="shared" ca="1" si="76"/>
        <v>59.160714285714292</v>
      </c>
      <c r="R183" s="1">
        <f t="shared" ca="1" si="77"/>
        <v>758.41114200171126</v>
      </c>
      <c r="S183" s="17">
        <f t="shared" ca="1" si="78"/>
        <v>27.539265458644884</v>
      </c>
    </row>
    <row r="184" spans="2:19" x14ac:dyDescent="0.25">
      <c r="B184">
        <v>169</v>
      </c>
      <c r="C184" s="1">
        <f t="shared" ca="1" si="79"/>
        <v>0.43898949329461834</v>
      </c>
      <c r="D184">
        <f t="shared" ca="1" si="63"/>
        <v>3</v>
      </c>
      <c r="E184">
        <f t="shared" ca="1" si="64"/>
        <v>3</v>
      </c>
      <c r="F184">
        <f t="shared" ca="1" si="65"/>
        <v>21</v>
      </c>
      <c r="G184">
        <f t="shared" ca="1" si="66"/>
        <v>20</v>
      </c>
      <c r="H184" s="3">
        <f t="shared" ca="1" si="67"/>
        <v>63</v>
      </c>
      <c r="I184" s="2">
        <f t="shared" ca="1" si="68"/>
        <v>0</v>
      </c>
      <c r="J184" s="3">
        <f t="shared" si="69"/>
        <v>0</v>
      </c>
      <c r="K184" s="3">
        <f t="shared" ca="1" si="70"/>
        <v>63</v>
      </c>
      <c r="L184" s="2">
        <f t="shared" ca="1" si="71"/>
        <v>10002</v>
      </c>
      <c r="M184" s="1">
        <f t="shared" ca="1" si="72"/>
        <v>0</v>
      </c>
      <c r="N184">
        <f t="shared" ca="1" si="73"/>
        <v>0</v>
      </c>
      <c r="O184">
        <f t="shared" ca="1" si="74"/>
        <v>0</v>
      </c>
      <c r="P184">
        <f t="shared" ca="1" si="75"/>
        <v>32</v>
      </c>
      <c r="Q184" s="1">
        <f t="shared" ca="1" si="76"/>
        <v>59.18343195266273</v>
      </c>
      <c r="R184" s="1">
        <f t="shared" ca="1" si="77"/>
        <v>753.98400958016384</v>
      </c>
      <c r="S184" s="17">
        <f t="shared" ca="1" si="78"/>
        <v>27.458769265576414</v>
      </c>
    </row>
    <row r="185" spans="2:19" x14ac:dyDescent="0.25">
      <c r="B185">
        <v>170</v>
      </c>
      <c r="C185" s="1">
        <f t="shared" ca="1" si="79"/>
        <v>0.52973472760943385</v>
      </c>
      <c r="D185">
        <f t="shared" ca="1" si="63"/>
        <v>3</v>
      </c>
      <c r="E185">
        <f t="shared" ca="1" si="64"/>
        <v>3</v>
      </c>
      <c r="F185">
        <f t="shared" ca="1" si="65"/>
        <v>18</v>
      </c>
      <c r="G185">
        <f t="shared" ca="1" si="66"/>
        <v>23</v>
      </c>
      <c r="H185" s="3">
        <f t="shared" ca="1" si="67"/>
        <v>54</v>
      </c>
      <c r="I185" s="2">
        <f t="shared" ca="1" si="68"/>
        <v>0</v>
      </c>
      <c r="J185" s="3">
        <f t="shared" si="69"/>
        <v>0</v>
      </c>
      <c r="K185" s="3">
        <f t="shared" ca="1" si="70"/>
        <v>54</v>
      </c>
      <c r="L185" s="2">
        <f t="shared" ca="1" si="71"/>
        <v>10056</v>
      </c>
      <c r="M185" s="1">
        <f t="shared" ca="1" si="72"/>
        <v>0</v>
      </c>
      <c r="N185">
        <f t="shared" ca="1" si="73"/>
        <v>0</v>
      </c>
      <c r="O185">
        <f t="shared" ca="1" si="74"/>
        <v>0</v>
      </c>
      <c r="P185">
        <f t="shared" ca="1" si="75"/>
        <v>32</v>
      </c>
      <c r="Q185" s="1">
        <f t="shared" ca="1" si="76"/>
        <v>59.152941176470598</v>
      </c>
      <c r="R185" s="1">
        <f t="shared" ca="1" si="77"/>
        <v>749.68061260007005</v>
      </c>
      <c r="S185" s="17">
        <f t="shared" ca="1" si="78"/>
        <v>27.380296064872454</v>
      </c>
    </row>
    <row r="186" spans="2:19" x14ac:dyDescent="0.25">
      <c r="B186">
        <v>171</v>
      </c>
      <c r="C186" s="1">
        <f t="shared" ca="1" si="79"/>
        <v>0.66624509222981598</v>
      </c>
      <c r="D186">
        <f t="shared" ca="1" si="63"/>
        <v>4</v>
      </c>
      <c r="E186">
        <f t="shared" ca="1" si="64"/>
        <v>4</v>
      </c>
      <c r="F186">
        <f t="shared" ca="1" si="65"/>
        <v>14</v>
      </c>
      <c r="G186">
        <f t="shared" ca="1" si="66"/>
        <v>27</v>
      </c>
      <c r="H186" s="3">
        <f t="shared" ca="1" si="67"/>
        <v>42</v>
      </c>
      <c r="I186" s="2">
        <f t="shared" ca="1" si="68"/>
        <v>0</v>
      </c>
      <c r="J186" s="3">
        <f t="shared" ca="1" si="69"/>
        <v>25</v>
      </c>
      <c r="K186" s="3">
        <f t="shared" ca="1" si="70"/>
        <v>67</v>
      </c>
      <c r="L186" s="2">
        <f t="shared" ca="1" si="71"/>
        <v>10123</v>
      </c>
      <c r="M186" s="1">
        <f t="shared" ca="1" si="72"/>
        <v>0.86283491463269468</v>
      </c>
      <c r="N186">
        <f t="shared" ca="1" si="73"/>
        <v>4</v>
      </c>
      <c r="O186">
        <f t="shared" ca="1" si="74"/>
        <v>0</v>
      </c>
      <c r="P186">
        <f t="shared" ca="1" si="75"/>
        <v>27</v>
      </c>
      <c r="Q186" s="1">
        <f t="shared" ca="1" si="76"/>
        <v>59.198830409356731</v>
      </c>
      <c r="R186" s="1">
        <f t="shared" ca="1" si="77"/>
        <v>745.6308221534232</v>
      </c>
      <c r="S186" s="17">
        <f t="shared" ca="1" si="78"/>
        <v>27.30624145050767</v>
      </c>
    </row>
    <row r="187" spans="2:19" x14ac:dyDescent="0.25">
      <c r="B187">
        <v>172</v>
      </c>
      <c r="C187" s="1">
        <f t="shared" ca="1" si="79"/>
        <v>0.62992364510663945</v>
      </c>
      <c r="D187">
        <f t="shared" ca="1" si="63"/>
        <v>4</v>
      </c>
      <c r="E187">
        <f t="shared" ca="1" si="64"/>
        <v>4</v>
      </c>
      <c r="F187">
        <f t="shared" ca="1" si="65"/>
        <v>10</v>
      </c>
      <c r="G187">
        <f t="shared" ca="1" si="66"/>
        <v>4</v>
      </c>
      <c r="H187" s="3">
        <f t="shared" ca="1" si="67"/>
        <v>30</v>
      </c>
      <c r="I187" s="2">
        <f t="shared" ca="1" si="68"/>
        <v>0</v>
      </c>
      <c r="J187" s="3">
        <f t="shared" si="69"/>
        <v>0</v>
      </c>
      <c r="K187" s="3">
        <f t="shared" ca="1" si="70"/>
        <v>30</v>
      </c>
      <c r="L187" s="2">
        <f t="shared" ca="1" si="71"/>
        <v>10153</v>
      </c>
      <c r="M187" s="1">
        <f t="shared" ca="1" si="72"/>
        <v>0</v>
      </c>
      <c r="N187">
        <f t="shared" ca="1" si="73"/>
        <v>3</v>
      </c>
      <c r="O187">
        <f t="shared" ca="1" si="74"/>
        <v>0</v>
      </c>
      <c r="P187">
        <f t="shared" ca="1" si="75"/>
        <v>27</v>
      </c>
      <c r="Q187" s="1">
        <f t="shared" ca="1" si="76"/>
        <v>59.029069767441868</v>
      </c>
      <c r="R187" s="1">
        <f t="shared" ca="1" si="77"/>
        <v>746.22722018223897</v>
      </c>
      <c r="S187" s="17">
        <f t="shared" ca="1" si="78"/>
        <v>27.317159811778364</v>
      </c>
    </row>
    <row r="188" spans="2:19" x14ac:dyDescent="0.25">
      <c r="C188" s="1"/>
      <c r="H188" s="3"/>
      <c r="I188" s="2"/>
      <c r="J188" s="3"/>
      <c r="K188" s="3"/>
      <c r="L188" s="2"/>
      <c r="M188" s="1"/>
      <c r="Q188" s="1"/>
      <c r="R188" s="1"/>
      <c r="S188" s="17"/>
    </row>
  </sheetData>
  <mergeCells count="4">
    <mergeCell ref="B13:B14"/>
    <mergeCell ref="C13:F13"/>
    <mergeCell ref="H13:K13"/>
    <mergeCell ref="L13:N13"/>
  </mergeCells>
  <pageMargins left="0.25" right="0.25" top="0.75" bottom="0.75" header="0.3" footer="0.3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24</vt:i4>
      </vt:variant>
    </vt:vector>
  </HeadingPairs>
  <TitlesOfParts>
    <vt:vector size="26" baseType="lpstr">
      <vt:lpstr>Montecarlo - Ej 9 - Politica A</vt:lpstr>
      <vt:lpstr>Politica B</vt:lpstr>
      <vt:lpstr>'Montecarlo - Ej 9 - Politica A'!Área_de_impresión</vt:lpstr>
      <vt:lpstr>'Politica B'!Área_de_impresión</vt:lpstr>
      <vt:lpstr>'Politica B'!cantidad_pedido</vt:lpstr>
      <vt:lpstr>cantidad_pedido</vt:lpstr>
      <vt:lpstr>'Politica B'!costo_mant</vt:lpstr>
      <vt:lpstr>costo_mant</vt:lpstr>
      <vt:lpstr>'Politica B'!costo_pedido</vt:lpstr>
      <vt:lpstr>costo_pedido</vt:lpstr>
      <vt:lpstr>'Politica B'!costo_stockout</vt:lpstr>
      <vt:lpstr>costo_stockout</vt:lpstr>
      <vt:lpstr>'Politica B'!intervalo_pedido</vt:lpstr>
      <vt:lpstr>intervalo_pedido</vt:lpstr>
      <vt:lpstr>lim_costo_ped</vt:lpstr>
      <vt:lpstr>'Politica B'!lim_demanda</vt:lpstr>
      <vt:lpstr>lim_demanda</vt:lpstr>
      <vt:lpstr>'Politica B'!lim_demora</vt:lpstr>
      <vt:lpstr>lim_demora</vt:lpstr>
      <vt:lpstr>'Politica B'!prob_demanda</vt:lpstr>
      <vt:lpstr>prob_demanda</vt:lpstr>
      <vt:lpstr>rango_costo_ped</vt:lpstr>
      <vt:lpstr>'Politica B'!rango_demanda</vt:lpstr>
      <vt:lpstr>rango_demanda</vt:lpstr>
      <vt:lpstr>'Politica B'!rango_demora</vt:lpstr>
      <vt:lpstr>rango_demora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matias sanchez</cp:lastModifiedBy>
  <cp:lastPrinted>2019-04-23T21:23:29Z</cp:lastPrinted>
  <dcterms:created xsi:type="dcterms:W3CDTF">2019-04-15T18:32:28Z</dcterms:created>
  <dcterms:modified xsi:type="dcterms:W3CDTF">2020-05-16T00:37:35Z</dcterms:modified>
</cp:coreProperties>
</file>