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5 - Modelos de simulacion Dinamicos\"/>
    </mc:Choice>
  </mc:AlternateContent>
  <xr:revisionPtr revIDLastSave="0" documentId="13_ncr:1_{8147C537-73A2-4648-AC4D-C63F777A048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67) Consultas y Urgencias" sheetId="1" r:id="rId1"/>
    <sheet name="70) Reparaciones de zapat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S8" i="1"/>
  <c r="M8" i="1"/>
  <c r="D8" i="2" l="1"/>
  <c r="E8" i="2"/>
  <c r="D9" i="2"/>
  <c r="E9" i="2" s="1"/>
  <c r="I9" i="2"/>
  <c r="J9" i="2" s="1"/>
  <c r="D11" i="2"/>
  <c r="E11" i="2"/>
  <c r="I11" i="2"/>
  <c r="J11" i="2" s="1"/>
  <c r="D12" i="2"/>
  <c r="E12" i="2" s="1"/>
  <c r="I13" i="2"/>
  <c r="J13" i="2" s="1"/>
  <c r="L14" i="2"/>
  <c r="M14" i="2" s="1"/>
  <c r="Q15" i="2" s="1"/>
  <c r="M16" i="2" s="1"/>
  <c r="D15" i="2"/>
  <c r="E15" i="2"/>
  <c r="I15" i="2"/>
  <c r="J15" i="2" s="1"/>
  <c r="L17" i="2"/>
  <c r="M17" i="2"/>
  <c r="U17" i="2"/>
  <c r="U18" i="2" s="1"/>
  <c r="L18" i="2"/>
  <c r="M18" i="2" s="1"/>
  <c r="Q19" i="2" s="1"/>
  <c r="M20" i="2" s="1"/>
  <c r="D19" i="2"/>
  <c r="E19" i="2" s="1"/>
  <c r="I19" i="2"/>
  <c r="J19" i="2" s="1"/>
  <c r="U21" i="2"/>
  <c r="J17" i="1" l="1"/>
  <c r="K17" i="1" s="1"/>
  <c r="D17" i="1"/>
  <c r="E17" i="1" s="1"/>
  <c r="J15" i="1"/>
  <c r="K15" i="1" s="1"/>
  <c r="J14" i="1"/>
  <c r="K14" i="1" s="1"/>
  <c r="D12" i="1"/>
  <c r="E12" i="1" s="1"/>
  <c r="M11" i="1"/>
  <c r="N11" i="1" s="1"/>
  <c r="G10" i="1"/>
  <c r="H10" i="1" s="1"/>
  <c r="D9" i="1"/>
  <c r="E9" i="1" s="1"/>
  <c r="N8" i="1"/>
  <c r="G8" i="1"/>
  <c r="H8" i="1" s="1"/>
  <c r="J7" i="1"/>
  <c r="K7" i="1" s="1"/>
  <c r="D7" i="1"/>
  <c r="E7" i="1" s="1"/>
  <c r="G6" i="1"/>
  <c r="H6" i="1" s="1"/>
  <c r="D6" i="1"/>
  <c r="E6" i="1" s="1"/>
</calcChain>
</file>

<file path=xl/sharedStrings.xml><?xml version="1.0" encoding="utf-8"?>
<sst xmlns="http://schemas.openxmlformats.org/spreadsheetml/2006/main" count="231" uniqueCount="83">
  <si>
    <t>Evento</t>
  </si>
  <si>
    <t>Reloj (minutos)</t>
  </si>
  <si>
    <t>RND</t>
  </si>
  <si>
    <t>tiempo entre llegadas</t>
  </si>
  <si>
    <t>próxima llegada</t>
  </si>
  <si>
    <t>llegada_consulta</t>
  </si>
  <si>
    <t>llegada_urgencia</t>
  </si>
  <si>
    <t>tiempo atencion consulta</t>
  </si>
  <si>
    <t>fin_consulta</t>
  </si>
  <si>
    <t>tiempo atención urgencia</t>
  </si>
  <si>
    <t>fin_urgencia</t>
  </si>
  <si>
    <t>fin_at_consulta</t>
  </si>
  <si>
    <t>fin_at_urgencia</t>
  </si>
  <si>
    <t>Estado</t>
  </si>
  <si>
    <t>Cola de pacientes urgencia</t>
  </si>
  <si>
    <t>Cola de pacientes consulta</t>
  </si>
  <si>
    <t>Tiempo remanente consulta</t>
  </si>
  <si>
    <t>MEDICO</t>
  </si>
  <si>
    <t>Urgencias con atención finaliz.</t>
  </si>
  <si>
    <t>Pacientes con atención finaliza.</t>
  </si>
  <si>
    <t>N</t>
  </si>
  <si>
    <t>PACIENTE DE CONSULTA</t>
  </si>
  <si>
    <t>PACIENTE DE URGENCIA</t>
  </si>
  <si>
    <t>Inicialización</t>
  </si>
  <si>
    <t>L</t>
  </si>
  <si>
    <t>llegada_consulta Con_1</t>
  </si>
  <si>
    <t>AC</t>
  </si>
  <si>
    <t>SA</t>
  </si>
  <si>
    <t>llegada_urgencia Urg_1</t>
  </si>
  <si>
    <t>AU</t>
  </si>
  <si>
    <t>ER</t>
  </si>
  <si>
    <t>llegada_consulta Con_2</t>
  </si>
  <si>
    <t>EA</t>
  </si>
  <si>
    <t>llegada_urgencia Urg_2</t>
  </si>
  <si>
    <t>fin_at_urgencia Urg_1</t>
  </si>
  <si>
    <t>llegada_consulta Con_3</t>
  </si>
  <si>
    <t xml:space="preserve">fin_at_urgencia Urg_2 </t>
  </si>
  <si>
    <t>fin_at_consulta Con_2</t>
  </si>
  <si>
    <t>fin_at_consulta Con_1</t>
  </si>
  <si>
    <t>fin_at_consulta Con_3</t>
  </si>
  <si>
    <t>llegada_consulta Con_4</t>
  </si>
  <si>
    <t>Listo</t>
  </si>
  <si>
    <t>Libre</t>
  </si>
  <si>
    <t>fin_reparación Par_6</t>
  </si>
  <si>
    <t>SR</t>
  </si>
  <si>
    <t>RZ</t>
  </si>
  <si>
    <t>fin_atención Cli_5</t>
  </si>
  <si>
    <t>Retirar</t>
  </si>
  <si>
    <t>llegada_cliente Cli_5</t>
  </si>
  <si>
    <t>fin_reparación  Par_5</t>
  </si>
  <si>
    <t>fin_reparación  Par_4</t>
  </si>
  <si>
    <t>fin_atención Cli_4</t>
  </si>
  <si>
    <t>DZ</t>
  </si>
  <si>
    <t>Dejar</t>
  </si>
  <si>
    <t>llegada_cliente Cli_4</t>
  </si>
  <si>
    <t>fin_atención Cli_3</t>
  </si>
  <si>
    <t>fin_atención Cli_2</t>
  </si>
  <si>
    <t>llegada_cliente Cli_3</t>
  </si>
  <si>
    <t>llegada_cliente Cli_2</t>
  </si>
  <si>
    <t>fin_atención Cli_1</t>
  </si>
  <si>
    <t>llegada_cliente Cli_1</t>
  </si>
  <si>
    <t>Hora Ingreso</t>
  </si>
  <si>
    <t>Cantidad de Pares para Retirar</t>
  </si>
  <si>
    <t>Cola de Pares de Zapatos</t>
  </si>
  <si>
    <t>Tiempo faltante de reparación</t>
  </si>
  <si>
    <t>Cola de Clientes</t>
  </si>
  <si>
    <t>fin_reparación</t>
  </si>
  <si>
    <t>tiempo de reparación</t>
  </si>
  <si>
    <t>fin_atención</t>
  </si>
  <si>
    <t>tiempo de atención</t>
  </si>
  <si>
    <t>Objetivo</t>
  </si>
  <si>
    <t>RND Objetivo</t>
  </si>
  <si>
    <t>PAR_DE_ZAPATOS</t>
  </si>
  <si>
    <t>CLIENTE</t>
  </si>
  <si>
    <t>Cantidad de pares reparados</t>
  </si>
  <si>
    <t>AC
 Tiempos de reparación</t>
  </si>
  <si>
    <t>EMPLEADO</t>
  </si>
  <si>
    <t>llegada_cliente</t>
  </si>
  <si>
    <t>reloj (minutos)</t>
  </si>
  <si>
    <t>Retirar zapatos</t>
  </si>
  <si>
    <t>Dejar zapatos</t>
  </si>
  <si>
    <t>P() AC</t>
  </si>
  <si>
    <t>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</si>
</sst>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10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H21"/>
  <sheetViews>
    <sheetView zoomScaleNormal="100" workbookViewId="0">
      <selection activeCell="A17" sqref="A17"/>
    </sheetView>
  </sheetViews>
  <sheetFormatPr baseColWidth="10" defaultRowHeight="15" x14ac:dyDescent="0.25"/>
  <cols>
    <col min="1" max="1" width="26.85546875" customWidth="1"/>
    <col min="3" max="3" width="7.28515625" customWidth="1"/>
    <col min="4" max="4" width="9.85546875" customWidth="1"/>
    <col min="5" max="5" width="9.42578125" customWidth="1"/>
    <col min="6" max="6" width="6.5703125" customWidth="1"/>
    <col min="7" max="7" width="9" customWidth="1"/>
    <col min="8" max="8" width="8.85546875" customWidth="1"/>
    <col min="9" max="9" width="6.140625" customWidth="1"/>
    <col min="10" max="10" width="10.140625" customWidth="1"/>
    <col min="12" max="12" width="6.7109375" customWidth="1"/>
    <col min="14" max="14" width="12.28515625" customWidth="1"/>
    <col min="15" max="15" width="1.42578125" customWidth="1"/>
    <col min="16" max="16" width="9.28515625" customWidth="1"/>
    <col min="19" max="19" width="11.42578125" customWidth="1"/>
    <col min="20" max="20" width="1.5703125" customWidth="1"/>
    <col min="23" max="23" width="1" customWidth="1"/>
    <col min="29" max="29" width="1.5703125" customWidth="1"/>
  </cols>
  <sheetData>
    <row r="3" spans="1:34" s="3" customFormat="1" ht="15" customHeight="1" x14ac:dyDescent="0.25">
      <c r="C3" s="19" t="s">
        <v>5</v>
      </c>
      <c r="D3" s="19"/>
      <c r="E3" s="19"/>
      <c r="F3" s="20" t="s">
        <v>6</v>
      </c>
      <c r="G3" s="20"/>
      <c r="H3" s="20"/>
      <c r="I3" s="19" t="s">
        <v>11</v>
      </c>
      <c r="J3" s="19"/>
      <c r="K3" s="19"/>
      <c r="L3" s="20" t="s">
        <v>12</v>
      </c>
      <c r="M3" s="20"/>
      <c r="N3" s="20"/>
      <c r="P3" s="21" t="s">
        <v>17</v>
      </c>
      <c r="Q3" s="21"/>
      <c r="R3" s="21"/>
      <c r="S3" s="21"/>
      <c r="U3" s="25" t="s">
        <v>18</v>
      </c>
      <c r="V3" s="25" t="s">
        <v>19</v>
      </c>
      <c r="X3" s="23" t="s">
        <v>21</v>
      </c>
      <c r="Y3" s="23"/>
      <c r="Z3" s="23"/>
      <c r="AA3" s="23"/>
      <c r="AB3" s="23"/>
      <c r="AD3" s="24" t="s">
        <v>22</v>
      </c>
      <c r="AE3" s="24"/>
      <c r="AF3" s="24"/>
      <c r="AG3" s="24"/>
      <c r="AH3" s="24"/>
    </row>
    <row r="4" spans="1:34" s="1" customFormat="1" ht="15" customHeight="1" x14ac:dyDescent="0.25">
      <c r="A4" s="26" t="s">
        <v>0</v>
      </c>
      <c r="B4" s="25" t="s">
        <v>1</v>
      </c>
      <c r="C4" s="25" t="s">
        <v>2</v>
      </c>
      <c r="D4" s="25" t="s">
        <v>3</v>
      </c>
      <c r="E4" s="22" t="s">
        <v>4</v>
      </c>
      <c r="F4" s="25" t="s">
        <v>2</v>
      </c>
      <c r="G4" s="25" t="s">
        <v>3</v>
      </c>
      <c r="H4" s="22" t="s">
        <v>4</v>
      </c>
      <c r="I4" s="25" t="s">
        <v>2</v>
      </c>
      <c r="J4" s="25" t="s">
        <v>7</v>
      </c>
      <c r="K4" s="22" t="s">
        <v>8</v>
      </c>
      <c r="L4" s="25" t="s">
        <v>2</v>
      </c>
      <c r="M4" s="25" t="s">
        <v>9</v>
      </c>
      <c r="N4" s="22" t="s">
        <v>10</v>
      </c>
      <c r="P4" s="25" t="s">
        <v>13</v>
      </c>
      <c r="Q4" s="25" t="s">
        <v>15</v>
      </c>
      <c r="R4" s="25" t="s">
        <v>14</v>
      </c>
      <c r="S4" s="25" t="s">
        <v>16</v>
      </c>
      <c r="U4" s="25"/>
      <c r="V4" s="25"/>
      <c r="X4" s="4">
        <v>1</v>
      </c>
      <c r="Y4" s="4">
        <v>2</v>
      </c>
      <c r="Z4" s="4">
        <v>3</v>
      </c>
      <c r="AA4" s="4">
        <v>4</v>
      </c>
      <c r="AB4" s="4" t="s">
        <v>20</v>
      </c>
      <c r="AD4" s="4">
        <v>1</v>
      </c>
      <c r="AE4" s="4">
        <v>2</v>
      </c>
      <c r="AF4" s="4">
        <v>3</v>
      </c>
      <c r="AG4" s="4">
        <v>4</v>
      </c>
      <c r="AH4" s="4" t="s">
        <v>20</v>
      </c>
    </row>
    <row r="5" spans="1:34" ht="32.25" customHeight="1" x14ac:dyDescent="0.25">
      <c r="A5" s="26"/>
      <c r="B5" s="25"/>
      <c r="C5" s="25"/>
      <c r="D5" s="25"/>
      <c r="E5" s="22"/>
      <c r="F5" s="25"/>
      <c r="G5" s="25"/>
      <c r="H5" s="22"/>
      <c r="I5" s="25"/>
      <c r="J5" s="25"/>
      <c r="K5" s="22"/>
      <c r="L5" s="25"/>
      <c r="M5" s="25"/>
      <c r="N5" s="22"/>
      <c r="P5" s="25"/>
      <c r="Q5" s="25"/>
      <c r="R5" s="25"/>
      <c r="S5" s="25"/>
      <c r="U5" s="25"/>
      <c r="V5" s="25"/>
      <c r="X5" s="2" t="s">
        <v>13</v>
      </c>
      <c r="Y5" s="2" t="s">
        <v>13</v>
      </c>
      <c r="Z5" s="2" t="s">
        <v>13</v>
      </c>
      <c r="AA5" s="2" t="s">
        <v>13</v>
      </c>
      <c r="AB5" s="2" t="s">
        <v>13</v>
      </c>
      <c r="AD5" s="2" t="s">
        <v>13</v>
      </c>
      <c r="AE5" s="2" t="s">
        <v>13</v>
      </c>
      <c r="AF5" s="2" t="s">
        <v>13</v>
      </c>
      <c r="AG5" s="2" t="s">
        <v>13</v>
      </c>
      <c r="AH5" s="2" t="s">
        <v>13</v>
      </c>
    </row>
    <row r="6" spans="1:34" s="9" customFormat="1" x14ac:dyDescent="0.25">
      <c r="A6" s="9" t="s">
        <v>23</v>
      </c>
      <c r="B6" s="10">
        <v>0</v>
      </c>
      <c r="C6" s="10">
        <v>0.25</v>
      </c>
      <c r="D6" s="10">
        <f>-30*LN(1-C6)</f>
        <v>8.6304621735534273</v>
      </c>
      <c r="E6" s="10">
        <f>B6+D6</f>
        <v>8.6304621735534273</v>
      </c>
      <c r="F6" s="10">
        <v>0.18</v>
      </c>
      <c r="G6" s="10">
        <f>-90*LN(1-F6)</f>
        <v>17.860584485145434</v>
      </c>
      <c r="H6" s="10">
        <f>B6+G6</f>
        <v>17.860584485145434</v>
      </c>
      <c r="I6" s="10"/>
      <c r="J6" s="10"/>
      <c r="K6" s="10"/>
      <c r="L6" s="10"/>
      <c r="M6" s="10"/>
      <c r="N6" s="10"/>
      <c r="O6" s="11"/>
      <c r="P6" s="11" t="s">
        <v>24</v>
      </c>
      <c r="Q6" s="11">
        <v>0</v>
      </c>
      <c r="R6" s="11">
        <v>0</v>
      </c>
      <c r="S6" s="11"/>
      <c r="U6" s="11">
        <v>0</v>
      </c>
      <c r="V6" s="11">
        <v>0</v>
      </c>
    </row>
    <row r="7" spans="1:34" x14ac:dyDescent="0.25">
      <c r="A7" t="s">
        <v>25</v>
      </c>
      <c r="B7" s="6">
        <v>8.6300000000000008</v>
      </c>
      <c r="C7" s="6">
        <v>0.48</v>
      </c>
      <c r="D7" s="6">
        <f>-30*LN(1-C7)</f>
        <v>19.617794022199917</v>
      </c>
      <c r="E7" s="8">
        <f>B7+D7</f>
        <v>28.247794022199919</v>
      </c>
      <c r="F7" s="6"/>
      <c r="G7" s="6"/>
      <c r="H7" s="7">
        <v>17.86</v>
      </c>
      <c r="I7" s="6">
        <v>0.85</v>
      </c>
      <c r="J7" s="6">
        <f>10+I7*10</f>
        <v>18.5</v>
      </c>
      <c r="K7" s="6">
        <f>B7+J7</f>
        <v>27.130000000000003</v>
      </c>
      <c r="L7" s="6"/>
      <c r="M7" s="6"/>
      <c r="N7" s="6"/>
      <c r="O7" s="2"/>
      <c r="P7" s="2" t="s">
        <v>26</v>
      </c>
      <c r="Q7" s="2">
        <v>0</v>
      </c>
      <c r="R7" s="2">
        <v>0</v>
      </c>
      <c r="S7" s="2"/>
      <c r="U7" s="2">
        <v>0</v>
      </c>
      <c r="V7" s="2">
        <v>0</v>
      </c>
      <c r="X7" s="2" t="s">
        <v>27</v>
      </c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t="s">
        <v>28</v>
      </c>
      <c r="B8" s="6">
        <v>17.86</v>
      </c>
      <c r="C8" s="6"/>
      <c r="D8" s="6"/>
      <c r="E8" s="7">
        <v>28.25</v>
      </c>
      <c r="F8" s="6">
        <v>0.12</v>
      </c>
      <c r="G8" s="6">
        <f>-90*LN(1-F8)</f>
        <v>11.505003435889639</v>
      </c>
      <c r="H8" s="6">
        <f>B8+G8</f>
        <v>29.365003435889641</v>
      </c>
      <c r="I8" s="6"/>
      <c r="J8" s="6"/>
      <c r="K8" s="12">
        <v>27.13</v>
      </c>
      <c r="L8" s="6">
        <v>0.51</v>
      </c>
      <c r="M8" s="6">
        <f>15+L8*15</f>
        <v>22.65</v>
      </c>
      <c r="N8" s="6">
        <f>B8+M8</f>
        <v>40.51</v>
      </c>
      <c r="O8" s="2"/>
      <c r="P8" s="2" t="s">
        <v>29</v>
      </c>
      <c r="Q8" s="2">
        <v>0</v>
      </c>
      <c r="R8" s="2">
        <v>0</v>
      </c>
      <c r="S8" s="6">
        <f>K7-B8</f>
        <v>9.2700000000000031</v>
      </c>
      <c r="U8" s="2">
        <v>0</v>
      </c>
      <c r="V8" s="2">
        <v>0</v>
      </c>
      <c r="X8" s="2" t="s">
        <v>30</v>
      </c>
      <c r="Y8" s="2"/>
      <c r="Z8" s="2"/>
      <c r="AA8" s="2"/>
      <c r="AB8" s="2"/>
      <c r="AC8" s="2"/>
      <c r="AD8" s="2" t="s">
        <v>27</v>
      </c>
      <c r="AE8" s="2"/>
      <c r="AF8" s="2"/>
      <c r="AG8" s="2"/>
      <c r="AH8" s="2"/>
    </row>
    <row r="9" spans="1:34" x14ac:dyDescent="0.25">
      <c r="A9" t="s">
        <v>31</v>
      </c>
      <c r="B9" s="6">
        <v>28.25</v>
      </c>
      <c r="C9" s="6">
        <v>0.64</v>
      </c>
      <c r="D9" s="6">
        <f>-30*LN(1-C9)</f>
        <v>30.649537425959444</v>
      </c>
      <c r="E9" s="6">
        <f>B9+D9</f>
        <v>58.899537425959444</v>
      </c>
      <c r="F9" s="6"/>
      <c r="G9" s="6"/>
      <c r="H9" s="7">
        <v>29.37</v>
      </c>
      <c r="I9" s="6"/>
      <c r="J9" s="6"/>
      <c r="K9" s="6"/>
      <c r="L9" s="6"/>
      <c r="M9" s="6"/>
      <c r="N9" s="6">
        <v>40.51</v>
      </c>
      <c r="O9" s="2"/>
      <c r="P9" s="2" t="s">
        <v>29</v>
      </c>
      <c r="Q9" s="2">
        <v>1</v>
      </c>
      <c r="R9" s="2">
        <v>0</v>
      </c>
      <c r="S9" s="2">
        <v>9.27</v>
      </c>
      <c r="U9" s="2">
        <v>0</v>
      </c>
      <c r="V9" s="2">
        <v>0</v>
      </c>
      <c r="X9" s="2" t="s">
        <v>30</v>
      </c>
      <c r="Y9" s="2" t="s">
        <v>32</v>
      </c>
      <c r="Z9" s="2"/>
      <c r="AA9" s="2"/>
      <c r="AB9" s="2"/>
      <c r="AC9" s="2"/>
      <c r="AD9" s="2" t="s">
        <v>27</v>
      </c>
      <c r="AE9" s="2"/>
      <c r="AF9" s="2"/>
      <c r="AG9" s="2"/>
      <c r="AH9" s="2"/>
    </row>
    <row r="10" spans="1:34" x14ac:dyDescent="0.25">
      <c r="A10" t="s">
        <v>33</v>
      </c>
      <c r="B10" s="6">
        <v>29.37</v>
      </c>
      <c r="C10" s="6"/>
      <c r="D10" s="6"/>
      <c r="E10" s="6">
        <v>58.9</v>
      </c>
      <c r="F10" s="6">
        <v>0.69</v>
      </c>
      <c r="G10" s="6">
        <f>-90*LN(1-F10)</f>
        <v>105.40646833526503</v>
      </c>
      <c r="H10" s="6">
        <f>B10+G10</f>
        <v>134.77646833526504</v>
      </c>
      <c r="I10" s="6"/>
      <c r="J10" s="6"/>
      <c r="K10" s="6"/>
      <c r="L10" s="6"/>
      <c r="M10" s="6"/>
      <c r="N10" s="7">
        <v>40.51</v>
      </c>
      <c r="O10" s="2"/>
      <c r="P10" s="2" t="s">
        <v>29</v>
      </c>
      <c r="Q10" s="2">
        <v>1</v>
      </c>
      <c r="R10" s="2">
        <v>1</v>
      </c>
      <c r="S10" s="2">
        <v>9.27</v>
      </c>
      <c r="U10" s="2">
        <v>0</v>
      </c>
      <c r="V10" s="2">
        <v>0</v>
      </c>
      <c r="X10" s="2" t="s">
        <v>30</v>
      </c>
      <c r="Y10" s="2" t="s">
        <v>32</v>
      </c>
      <c r="Z10" s="2"/>
      <c r="AA10" s="2"/>
      <c r="AB10" s="2"/>
      <c r="AC10" s="2"/>
      <c r="AD10" s="2" t="s">
        <v>27</v>
      </c>
      <c r="AE10" s="2" t="s">
        <v>32</v>
      </c>
      <c r="AF10" s="2"/>
      <c r="AG10" s="2"/>
      <c r="AH10" s="2"/>
    </row>
    <row r="11" spans="1:34" x14ac:dyDescent="0.25">
      <c r="A11" t="s">
        <v>34</v>
      </c>
      <c r="B11" s="6">
        <v>40.51</v>
      </c>
      <c r="C11" s="6"/>
      <c r="D11" s="6"/>
      <c r="E11" s="7">
        <v>58.9</v>
      </c>
      <c r="F11" s="6"/>
      <c r="G11" s="6"/>
      <c r="H11" s="6">
        <v>134.78</v>
      </c>
      <c r="I11" s="6"/>
      <c r="J11" s="6"/>
      <c r="K11" s="6"/>
      <c r="L11" s="6">
        <v>0.42</v>
      </c>
      <c r="M11" s="6">
        <f>15+L11*15</f>
        <v>21.3</v>
      </c>
      <c r="N11" s="6">
        <f>B11+M11</f>
        <v>61.81</v>
      </c>
      <c r="O11" s="2"/>
      <c r="P11" s="2" t="s">
        <v>29</v>
      </c>
      <c r="Q11" s="2">
        <v>1</v>
      </c>
      <c r="R11" s="2">
        <v>0</v>
      </c>
      <c r="S11" s="2">
        <v>9.27</v>
      </c>
      <c r="U11" s="2">
        <v>1</v>
      </c>
      <c r="V11" s="2">
        <v>1</v>
      </c>
      <c r="X11" s="2" t="s">
        <v>30</v>
      </c>
      <c r="Y11" s="2" t="s">
        <v>32</v>
      </c>
      <c r="Z11" s="2"/>
      <c r="AA11" s="2"/>
      <c r="AB11" s="2"/>
      <c r="AC11" s="2"/>
      <c r="AD11" s="13"/>
      <c r="AE11" s="2" t="s">
        <v>27</v>
      </c>
      <c r="AF11" s="2"/>
      <c r="AG11" s="2"/>
      <c r="AH11" s="2"/>
    </row>
    <row r="12" spans="1:34" x14ac:dyDescent="0.25">
      <c r="A12" t="s">
        <v>35</v>
      </c>
      <c r="B12" s="6">
        <v>58.9</v>
      </c>
      <c r="C12" s="6">
        <v>0.78</v>
      </c>
      <c r="D12" s="6">
        <f>-30*LN(1-C12)</f>
        <v>45.423831978893276</v>
      </c>
      <c r="E12" s="6">
        <f>B12+D12</f>
        <v>104.32383197889328</v>
      </c>
      <c r="F12" s="6"/>
      <c r="G12" s="6"/>
      <c r="H12" s="6">
        <v>134.78</v>
      </c>
      <c r="I12" s="6"/>
      <c r="J12" s="6"/>
      <c r="K12" s="6"/>
      <c r="L12" s="6"/>
      <c r="M12" s="6"/>
      <c r="N12" s="7">
        <v>61.81</v>
      </c>
      <c r="O12" s="2"/>
      <c r="P12" s="2" t="s">
        <v>29</v>
      </c>
      <c r="Q12" s="2">
        <v>2</v>
      </c>
      <c r="R12" s="2">
        <v>0</v>
      </c>
      <c r="S12" s="2">
        <v>9.27</v>
      </c>
      <c r="U12" s="2">
        <v>1</v>
      </c>
      <c r="V12" s="2">
        <v>1</v>
      </c>
      <c r="X12" s="2" t="s">
        <v>30</v>
      </c>
      <c r="Y12" s="2" t="s">
        <v>32</v>
      </c>
      <c r="Z12" s="2" t="s">
        <v>32</v>
      </c>
      <c r="AA12" s="2"/>
      <c r="AB12" s="2"/>
      <c r="AC12" s="2"/>
      <c r="AD12" s="2"/>
      <c r="AE12" s="2" t="s">
        <v>27</v>
      </c>
      <c r="AF12" s="2"/>
      <c r="AG12" s="2"/>
      <c r="AH12" s="2"/>
    </row>
    <row r="13" spans="1:34" x14ac:dyDescent="0.25">
      <c r="A13" t="s">
        <v>36</v>
      </c>
      <c r="B13" s="6">
        <v>61.81</v>
      </c>
      <c r="C13" s="6"/>
      <c r="D13" s="6"/>
      <c r="E13" s="6">
        <v>104.32</v>
      </c>
      <c r="F13" s="6"/>
      <c r="G13" s="6"/>
      <c r="H13" s="6">
        <v>134.78</v>
      </c>
      <c r="I13" s="6"/>
      <c r="J13" s="6"/>
      <c r="K13" s="7">
        <f>B13+S12</f>
        <v>71.08</v>
      </c>
      <c r="L13" s="6"/>
      <c r="M13" s="6"/>
      <c r="N13" s="6"/>
      <c r="O13" s="2"/>
      <c r="P13" s="2" t="s">
        <v>26</v>
      </c>
      <c r="Q13" s="2">
        <v>2</v>
      </c>
      <c r="R13" s="2">
        <v>0</v>
      </c>
      <c r="S13" s="2"/>
      <c r="U13" s="2">
        <v>2</v>
      </c>
      <c r="V13" s="2">
        <v>2</v>
      </c>
      <c r="X13" s="2" t="s">
        <v>27</v>
      </c>
      <c r="Y13" s="2" t="s">
        <v>32</v>
      </c>
      <c r="Z13" s="2" t="s">
        <v>32</v>
      </c>
      <c r="AA13" s="2"/>
      <c r="AB13" s="2"/>
      <c r="AC13" s="2"/>
      <c r="AD13" s="2"/>
      <c r="AE13" s="13"/>
      <c r="AF13" s="2"/>
      <c r="AG13" s="2"/>
      <c r="AH13" s="2"/>
    </row>
    <row r="14" spans="1:34" x14ac:dyDescent="0.25">
      <c r="A14" t="s">
        <v>38</v>
      </c>
      <c r="B14" s="6">
        <v>71.08</v>
      </c>
      <c r="C14" s="6"/>
      <c r="D14" s="6"/>
      <c r="E14" s="6">
        <v>104.32</v>
      </c>
      <c r="F14" s="6"/>
      <c r="G14" s="6"/>
      <c r="H14" s="6">
        <v>134.78</v>
      </c>
      <c r="I14" s="6">
        <v>0.48</v>
      </c>
      <c r="J14" s="6">
        <f>10+I14*10</f>
        <v>14.8</v>
      </c>
      <c r="K14" s="7">
        <f>B14+J14</f>
        <v>85.88</v>
      </c>
      <c r="L14" s="6"/>
      <c r="M14" s="6"/>
      <c r="N14" s="6"/>
      <c r="O14" s="2"/>
      <c r="P14" s="2" t="s">
        <v>26</v>
      </c>
      <c r="Q14" s="2">
        <v>1</v>
      </c>
      <c r="R14" s="2">
        <v>0</v>
      </c>
      <c r="S14" s="2"/>
      <c r="U14" s="2">
        <v>2</v>
      </c>
      <c r="V14" s="2">
        <v>3</v>
      </c>
      <c r="X14" s="13"/>
      <c r="Y14" s="2" t="s">
        <v>27</v>
      </c>
      <c r="Z14" s="2" t="s">
        <v>32</v>
      </c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t="s">
        <v>37</v>
      </c>
      <c r="B15" s="6">
        <v>85.88</v>
      </c>
      <c r="C15" s="6"/>
      <c r="D15" s="6"/>
      <c r="E15" s="6">
        <v>104.32</v>
      </c>
      <c r="F15" s="6"/>
      <c r="G15" s="6"/>
      <c r="H15" s="6">
        <v>134.78</v>
      </c>
      <c r="I15" s="6">
        <v>0.75</v>
      </c>
      <c r="J15" s="6">
        <f>10+I15*10</f>
        <v>17.5</v>
      </c>
      <c r="K15" s="7">
        <f>B15+J15</f>
        <v>103.38</v>
      </c>
      <c r="L15" s="6"/>
      <c r="M15" s="6"/>
      <c r="N15" s="6"/>
      <c r="O15" s="2"/>
      <c r="P15" s="2" t="s">
        <v>26</v>
      </c>
      <c r="Q15" s="2">
        <v>0</v>
      </c>
      <c r="R15" s="2">
        <v>0</v>
      </c>
      <c r="S15" s="2"/>
      <c r="U15" s="2">
        <v>2</v>
      </c>
      <c r="V15" s="2">
        <v>4</v>
      </c>
      <c r="X15" s="2"/>
      <c r="Y15" s="13"/>
      <c r="Z15" s="2" t="s">
        <v>27</v>
      </c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t="s">
        <v>39</v>
      </c>
      <c r="B16" s="6">
        <v>103.38</v>
      </c>
      <c r="C16" s="6"/>
      <c r="D16" s="6"/>
      <c r="E16" s="7">
        <v>104.32</v>
      </c>
      <c r="F16" s="6"/>
      <c r="G16" s="6"/>
      <c r="H16" s="6">
        <v>134.78</v>
      </c>
      <c r="I16" s="6"/>
      <c r="J16" s="6"/>
      <c r="K16" s="6"/>
      <c r="L16" s="6"/>
      <c r="M16" s="6"/>
      <c r="N16" s="6"/>
      <c r="O16" s="2"/>
      <c r="P16" s="2" t="s">
        <v>24</v>
      </c>
      <c r="Q16" s="2">
        <v>0</v>
      </c>
      <c r="R16" s="2">
        <v>0</v>
      </c>
      <c r="S16" s="2"/>
      <c r="U16" s="2">
        <v>2</v>
      </c>
      <c r="V16" s="2">
        <v>5</v>
      </c>
      <c r="X16" s="2"/>
      <c r="Y16" s="2"/>
      <c r="Z16" s="13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t="s">
        <v>40</v>
      </c>
      <c r="B17" s="6">
        <v>104.32</v>
      </c>
      <c r="C17" s="6">
        <v>0.59</v>
      </c>
      <c r="D17" s="6">
        <f>-30*LN(1-C17)</f>
        <v>26.747943578513507</v>
      </c>
      <c r="E17" s="6">
        <f>B17+D17</f>
        <v>131.06794357851351</v>
      </c>
      <c r="F17" s="6"/>
      <c r="G17" s="6"/>
      <c r="H17" s="6">
        <v>134.78</v>
      </c>
      <c r="I17" s="6">
        <v>0.86</v>
      </c>
      <c r="J17" s="6">
        <f>10+I17*10</f>
        <v>18.600000000000001</v>
      </c>
      <c r="K17" s="6">
        <f>B17+J17</f>
        <v>122.91999999999999</v>
      </c>
      <c r="L17" s="6"/>
      <c r="M17" s="6"/>
      <c r="N17" s="6"/>
      <c r="O17" s="2"/>
      <c r="P17" s="2" t="s">
        <v>26</v>
      </c>
      <c r="Q17" s="2">
        <v>0</v>
      </c>
      <c r="R17" s="2">
        <v>0</v>
      </c>
      <c r="S17" s="2"/>
      <c r="U17" s="2">
        <v>2</v>
      </c>
      <c r="V17" s="2">
        <v>5</v>
      </c>
      <c r="X17" s="2"/>
      <c r="Y17" s="2"/>
      <c r="Z17" s="2"/>
      <c r="AA17" s="2" t="s">
        <v>27</v>
      </c>
      <c r="AB17" s="2"/>
      <c r="AC17" s="2"/>
      <c r="AD17" s="2"/>
      <c r="AE17" s="2"/>
      <c r="AF17" s="2"/>
      <c r="AG17" s="2"/>
      <c r="AH17" s="2"/>
    </row>
    <row r="18" spans="1:34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  <c r="P18" s="2"/>
      <c r="Q18" s="2"/>
      <c r="R18" s="2"/>
      <c r="S18" s="2"/>
      <c r="U18" s="2"/>
      <c r="V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"/>
      <c r="P19" s="2"/>
      <c r="Q19" s="2"/>
      <c r="R19" s="2"/>
      <c r="S19" s="2"/>
      <c r="U19" s="2"/>
      <c r="V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U20" s="2"/>
      <c r="V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</sheetData>
  <mergeCells count="27">
    <mergeCell ref="A4:A5"/>
    <mergeCell ref="G4:G5"/>
    <mergeCell ref="F4:F5"/>
    <mergeCell ref="E4:E5"/>
    <mergeCell ref="D4:D5"/>
    <mergeCell ref="C4:C5"/>
    <mergeCell ref="B4:B5"/>
    <mergeCell ref="H4:H5"/>
    <mergeCell ref="X3:AB3"/>
    <mergeCell ref="AD3:AH3"/>
    <mergeCell ref="V3:V5"/>
    <mergeCell ref="U3:U5"/>
    <mergeCell ref="S4:S5"/>
    <mergeCell ref="R4:R5"/>
    <mergeCell ref="Q4:Q5"/>
    <mergeCell ref="P4:P5"/>
    <mergeCell ref="N4:N5"/>
    <mergeCell ref="M4:M5"/>
    <mergeCell ref="L4:L5"/>
    <mergeCell ref="K4:K5"/>
    <mergeCell ref="J4:J5"/>
    <mergeCell ref="I4:I5"/>
    <mergeCell ref="C3:E3"/>
    <mergeCell ref="F3:H3"/>
    <mergeCell ref="I3:K3"/>
    <mergeCell ref="L3:N3"/>
    <mergeCell ref="P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9"/>
  <sheetViews>
    <sheetView tabSelected="1" zoomScaleNormal="100" workbookViewId="0">
      <selection activeCell="F3" sqref="F3"/>
    </sheetView>
  </sheetViews>
  <sheetFormatPr baseColWidth="10" defaultRowHeight="15" x14ac:dyDescent="0.25"/>
  <cols>
    <col min="1" max="1" width="24.7109375" customWidth="1"/>
    <col min="2" max="2" width="9.7109375" customWidth="1"/>
    <col min="3" max="3" width="6.7109375" customWidth="1"/>
    <col min="4" max="4" width="8.85546875" customWidth="1"/>
    <col min="6" max="6" width="8.85546875" customWidth="1"/>
    <col min="7" max="7" width="8.7109375" customWidth="1"/>
    <col min="8" max="8" width="5.85546875" customWidth="1"/>
    <col min="10" max="10" width="12.28515625" customWidth="1"/>
    <col min="11" max="11" width="6" customWidth="1"/>
    <col min="12" max="12" width="10.7109375" customWidth="1"/>
    <col min="13" max="13" width="14.140625" customWidth="1"/>
    <col min="14" max="14" width="1.42578125" customWidth="1"/>
    <col min="15" max="15" width="8.85546875" customWidth="1"/>
    <col min="16" max="16" width="9.85546875" customWidth="1"/>
    <col min="18" max="18" width="10.140625" customWidth="1"/>
    <col min="20" max="20" width="1.140625" customWidth="1"/>
    <col min="23" max="23" width="0.85546875" customWidth="1"/>
    <col min="24" max="29" width="8.140625" customWidth="1"/>
    <col min="30" max="30" width="1.7109375" customWidth="1"/>
    <col min="31" max="44" width="7.7109375" customWidth="1"/>
  </cols>
  <sheetData>
    <row r="1" spans="1:44" x14ac:dyDescent="0.25">
      <c r="A1" s="3" t="s">
        <v>70</v>
      </c>
      <c r="B1" s="3" t="s">
        <v>82</v>
      </c>
      <c r="C1" s="3" t="s">
        <v>81</v>
      </c>
    </row>
    <row r="2" spans="1:44" x14ac:dyDescent="0.25">
      <c r="A2" t="s">
        <v>80</v>
      </c>
      <c r="B2" s="2">
        <v>0.5</v>
      </c>
      <c r="C2" s="2">
        <v>0.5</v>
      </c>
    </row>
    <row r="3" spans="1:44" x14ac:dyDescent="0.25">
      <c r="A3" t="s">
        <v>79</v>
      </c>
      <c r="B3" s="2">
        <v>0.5</v>
      </c>
      <c r="C3" s="2">
        <v>1</v>
      </c>
    </row>
    <row r="5" spans="1:44" s="3" customFormat="1" ht="15" customHeight="1" x14ac:dyDescent="0.25">
      <c r="A5" s="26" t="s">
        <v>0</v>
      </c>
      <c r="B5" s="25" t="s">
        <v>78</v>
      </c>
      <c r="C5" s="19" t="s">
        <v>77</v>
      </c>
      <c r="D5" s="19"/>
      <c r="E5" s="19"/>
      <c r="F5" s="29" t="s">
        <v>68</v>
      </c>
      <c r="G5" s="29"/>
      <c r="H5" s="29"/>
      <c r="I5" s="29"/>
      <c r="J5" s="29"/>
      <c r="K5" s="30" t="s">
        <v>66</v>
      </c>
      <c r="L5" s="30"/>
      <c r="M5" s="30"/>
      <c r="O5" s="31" t="s">
        <v>76</v>
      </c>
      <c r="P5" s="31"/>
      <c r="Q5" s="31"/>
      <c r="R5" s="31"/>
      <c r="S5" s="31"/>
      <c r="U5" s="25" t="s">
        <v>75</v>
      </c>
      <c r="V5" s="25" t="s">
        <v>74</v>
      </c>
      <c r="X5" s="27" t="s">
        <v>73</v>
      </c>
      <c r="Y5" s="27"/>
      <c r="Z5" s="27"/>
      <c r="AA5" s="27"/>
      <c r="AB5" s="27"/>
      <c r="AC5" s="27"/>
      <c r="AE5" s="28" t="s">
        <v>72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s="5" customFormat="1" x14ac:dyDescent="0.25">
      <c r="A6" s="26"/>
      <c r="B6" s="25"/>
      <c r="C6" s="25" t="s">
        <v>2</v>
      </c>
      <c r="D6" s="25" t="s">
        <v>3</v>
      </c>
      <c r="E6" s="22" t="s">
        <v>4</v>
      </c>
      <c r="F6" s="25" t="s">
        <v>71</v>
      </c>
      <c r="G6" s="25" t="s">
        <v>70</v>
      </c>
      <c r="H6" s="25" t="s">
        <v>2</v>
      </c>
      <c r="I6" s="25" t="s">
        <v>69</v>
      </c>
      <c r="J6" s="22" t="s">
        <v>68</v>
      </c>
      <c r="K6" s="25" t="s">
        <v>2</v>
      </c>
      <c r="L6" s="25" t="s">
        <v>67</v>
      </c>
      <c r="M6" s="22" t="s">
        <v>66</v>
      </c>
      <c r="O6" s="25" t="s">
        <v>13</v>
      </c>
      <c r="P6" s="25" t="s">
        <v>65</v>
      </c>
      <c r="Q6" s="25" t="s">
        <v>64</v>
      </c>
      <c r="R6" s="25" t="s">
        <v>63</v>
      </c>
      <c r="S6" s="25" t="s">
        <v>62</v>
      </c>
      <c r="U6" s="25"/>
      <c r="V6" s="25"/>
      <c r="X6" s="5">
        <v>1</v>
      </c>
      <c r="Y6" s="5">
        <v>2</v>
      </c>
      <c r="Z6" s="5">
        <v>3</v>
      </c>
      <c r="AA6" s="5">
        <v>4</v>
      </c>
      <c r="AB6" s="5">
        <v>5</v>
      </c>
      <c r="AC6" s="5" t="s">
        <v>20</v>
      </c>
      <c r="AE6" s="25">
        <v>1</v>
      </c>
      <c r="AF6" s="25"/>
      <c r="AG6" s="25">
        <v>2</v>
      </c>
      <c r="AH6" s="25"/>
      <c r="AI6" s="25">
        <v>3</v>
      </c>
      <c r="AJ6" s="25"/>
      <c r="AK6" s="25">
        <v>4</v>
      </c>
      <c r="AL6" s="25"/>
      <c r="AM6" s="25">
        <v>5</v>
      </c>
      <c r="AN6" s="25"/>
      <c r="AO6" s="25">
        <v>6</v>
      </c>
      <c r="AP6" s="25"/>
      <c r="AQ6" s="25" t="s">
        <v>20</v>
      </c>
      <c r="AR6" s="25"/>
    </row>
    <row r="7" spans="1:44" s="3" customFormat="1" ht="30" x14ac:dyDescent="0.25">
      <c r="A7" s="26"/>
      <c r="B7" s="25"/>
      <c r="C7" s="25"/>
      <c r="D7" s="25"/>
      <c r="E7" s="22"/>
      <c r="F7" s="25"/>
      <c r="G7" s="25"/>
      <c r="H7" s="25"/>
      <c r="I7" s="25"/>
      <c r="J7" s="22"/>
      <c r="K7" s="25"/>
      <c r="L7" s="25"/>
      <c r="M7" s="22"/>
      <c r="O7" s="25"/>
      <c r="P7" s="25"/>
      <c r="Q7" s="25"/>
      <c r="R7" s="25"/>
      <c r="S7" s="25"/>
      <c r="U7" s="25"/>
      <c r="V7" s="25"/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  <c r="AE7" s="5" t="s">
        <v>13</v>
      </c>
      <c r="AF7" s="5" t="s">
        <v>61</v>
      </c>
      <c r="AG7" s="5" t="s">
        <v>13</v>
      </c>
      <c r="AH7" s="5" t="s">
        <v>61</v>
      </c>
      <c r="AI7" s="5" t="s">
        <v>13</v>
      </c>
      <c r="AJ7" s="5" t="s">
        <v>61</v>
      </c>
      <c r="AK7" s="5" t="s">
        <v>13</v>
      </c>
      <c r="AL7" s="5" t="s">
        <v>61</v>
      </c>
      <c r="AM7" s="5" t="s">
        <v>13</v>
      </c>
      <c r="AN7" s="5" t="s">
        <v>61</v>
      </c>
      <c r="AO7" s="5" t="s">
        <v>13</v>
      </c>
      <c r="AP7" s="5" t="s">
        <v>61</v>
      </c>
      <c r="AQ7" s="5" t="s">
        <v>13</v>
      </c>
      <c r="AR7" s="5" t="s">
        <v>61</v>
      </c>
    </row>
    <row r="8" spans="1:44" s="11" customFormat="1" x14ac:dyDescent="0.25">
      <c r="A8" s="18" t="s">
        <v>23</v>
      </c>
      <c r="B8" s="10">
        <v>0</v>
      </c>
      <c r="C8" s="10">
        <v>0.15</v>
      </c>
      <c r="D8" s="10">
        <f>-20*LN(1-C8)</f>
        <v>3.2503785899554987</v>
      </c>
      <c r="E8" s="7">
        <f>B8+D8</f>
        <v>3.2503785899554987</v>
      </c>
      <c r="F8" s="10"/>
      <c r="G8" s="10"/>
      <c r="H8" s="10"/>
      <c r="I8" s="10"/>
      <c r="J8" s="10"/>
      <c r="K8" s="10"/>
      <c r="L8" s="10"/>
      <c r="M8" s="10"/>
      <c r="O8" s="11" t="s">
        <v>42</v>
      </c>
      <c r="P8" s="11">
        <v>0</v>
      </c>
      <c r="R8" s="11">
        <v>0</v>
      </c>
      <c r="S8" s="11">
        <v>3</v>
      </c>
      <c r="U8" s="10">
        <v>45</v>
      </c>
      <c r="V8" s="11">
        <v>3</v>
      </c>
      <c r="AE8" s="11" t="s">
        <v>41</v>
      </c>
      <c r="AG8" s="11" t="s">
        <v>41</v>
      </c>
      <c r="AI8" s="11" t="s">
        <v>41</v>
      </c>
    </row>
    <row r="9" spans="1:44" s="2" customFormat="1" x14ac:dyDescent="0.25">
      <c r="A9" s="15" t="s">
        <v>60</v>
      </c>
      <c r="B9" s="6">
        <v>3.25</v>
      </c>
      <c r="C9" s="6">
        <v>0.23</v>
      </c>
      <c r="D9" s="10">
        <f>-20*LN(1-C9)</f>
        <v>5.22729528268815</v>
      </c>
      <c r="E9" s="6">
        <f>B9+D9</f>
        <v>8.47729528268815</v>
      </c>
      <c r="F9" s="6">
        <v>0.65</v>
      </c>
      <c r="G9" s="6" t="s">
        <v>47</v>
      </c>
      <c r="H9" s="6">
        <v>0.84</v>
      </c>
      <c r="I9" s="6">
        <f>2+H9*2</f>
        <v>3.6799999999999997</v>
      </c>
      <c r="J9" s="6">
        <f>B9+I9</f>
        <v>6.93</v>
      </c>
      <c r="K9" s="6"/>
      <c r="L9" s="6"/>
      <c r="M9" s="6"/>
      <c r="O9" s="2" t="s">
        <v>26</v>
      </c>
      <c r="P9" s="2">
        <v>0</v>
      </c>
      <c r="R9" s="2">
        <v>0</v>
      </c>
      <c r="S9" s="2">
        <v>3</v>
      </c>
      <c r="U9" s="6">
        <v>45</v>
      </c>
      <c r="V9" s="2">
        <v>3</v>
      </c>
      <c r="X9" s="2" t="s">
        <v>45</v>
      </c>
      <c r="AE9" s="2" t="s">
        <v>41</v>
      </c>
      <c r="AG9" s="2" t="s">
        <v>41</v>
      </c>
      <c r="AI9" s="2" t="s">
        <v>41</v>
      </c>
    </row>
    <row r="10" spans="1:44" s="2" customFormat="1" x14ac:dyDescent="0.25">
      <c r="A10" s="15" t="s">
        <v>59</v>
      </c>
      <c r="B10" s="6">
        <v>6.93</v>
      </c>
      <c r="C10" s="6"/>
      <c r="D10" s="6"/>
      <c r="E10" s="7">
        <v>8.48</v>
      </c>
      <c r="F10" s="6"/>
      <c r="G10" s="6"/>
      <c r="H10" s="6"/>
      <c r="I10" s="6"/>
      <c r="J10" s="6"/>
      <c r="K10" s="6"/>
      <c r="L10" s="6"/>
      <c r="M10" s="6"/>
      <c r="O10" s="2" t="s">
        <v>42</v>
      </c>
      <c r="P10" s="2">
        <v>0</v>
      </c>
      <c r="R10" s="2">
        <v>0</v>
      </c>
      <c r="S10" s="2">
        <v>2</v>
      </c>
      <c r="U10" s="6">
        <v>45</v>
      </c>
      <c r="V10" s="2">
        <v>3</v>
      </c>
      <c r="X10" s="17"/>
      <c r="AE10" s="16"/>
      <c r="AG10" s="2" t="s">
        <v>41</v>
      </c>
      <c r="AI10" s="2" t="s">
        <v>41</v>
      </c>
    </row>
    <row r="11" spans="1:44" s="2" customFormat="1" x14ac:dyDescent="0.25">
      <c r="A11" s="15" t="s">
        <v>58</v>
      </c>
      <c r="B11" s="6">
        <v>8.48</v>
      </c>
      <c r="C11" s="6">
        <v>0.11</v>
      </c>
      <c r="D11" s="6">
        <f>-20*LN(1-C11)</f>
        <v>2.3306763251190303</v>
      </c>
      <c r="E11" s="7">
        <f>B11+D11</f>
        <v>10.810676325119031</v>
      </c>
      <c r="F11" s="6">
        <v>0.47</v>
      </c>
      <c r="G11" s="6" t="s">
        <v>53</v>
      </c>
      <c r="H11" s="6">
        <v>0.45</v>
      </c>
      <c r="I11" s="6">
        <f>2+H11*2</f>
        <v>2.9</v>
      </c>
      <c r="J11" s="6">
        <f>B11+I11</f>
        <v>11.38</v>
      </c>
      <c r="K11" s="6"/>
      <c r="L11" s="6"/>
      <c r="M11" s="6"/>
      <c r="O11" s="2" t="s">
        <v>26</v>
      </c>
      <c r="P11" s="2">
        <v>0</v>
      </c>
      <c r="R11" s="2">
        <v>0</v>
      </c>
      <c r="S11" s="2">
        <v>2</v>
      </c>
      <c r="U11" s="6">
        <v>45</v>
      </c>
      <c r="V11" s="2">
        <v>3</v>
      </c>
      <c r="Y11" s="2" t="s">
        <v>52</v>
      </c>
      <c r="AG11" s="2" t="s">
        <v>41</v>
      </c>
      <c r="AI11" s="2" t="s">
        <v>41</v>
      </c>
    </row>
    <row r="12" spans="1:44" s="2" customFormat="1" x14ac:dyDescent="0.25">
      <c r="A12" s="15" t="s">
        <v>57</v>
      </c>
      <c r="B12" s="6">
        <v>10.81</v>
      </c>
      <c r="C12" s="6">
        <v>0.45</v>
      </c>
      <c r="D12" s="6">
        <f>-20*LN(1-C12)</f>
        <v>11.956740015112409</v>
      </c>
      <c r="E12" s="6">
        <f>B12+D12</f>
        <v>22.766740015112411</v>
      </c>
      <c r="F12" s="6"/>
      <c r="G12" s="6"/>
      <c r="H12" s="6"/>
      <c r="I12" s="6"/>
      <c r="J12" s="7">
        <v>11.38</v>
      </c>
      <c r="K12" s="6"/>
      <c r="L12" s="6"/>
      <c r="M12" s="6"/>
      <c r="O12" s="2" t="s">
        <v>26</v>
      </c>
      <c r="P12" s="2">
        <v>1</v>
      </c>
      <c r="R12" s="2">
        <v>0</v>
      </c>
      <c r="S12" s="2">
        <v>2</v>
      </c>
      <c r="U12" s="6">
        <v>45</v>
      </c>
      <c r="V12" s="2">
        <v>3</v>
      </c>
      <c r="Y12" s="2" t="s">
        <v>52</v>
      </c>
      <c r="Z12" s="2" t="s">
        <v>32</v>
      </c>
      <c r="AG12" s="2" t="s">
        <v>41</v>
      </c>
      <c r="AI12" s="2" t="s">
        <v>41</v>
      </c>
    </row>
    <row r="13" spans="1:44" s="2" customFormat="1" x14ac:dyDescent="0.25">
      <c r="A13" s="15" t="s">
        <v>56</v>
      </c>
      <c r="B13" s="6">
        <v>11.38</v>
      </c>
      <c r="C13" s="6"/>
      <c r="D13" s="6"/>
      <c r="E13" s="6">
        <v>22.77</v>
      </c>
      <c r="F13" s="6">
        <v>0.32</v>
      </c>
      <c r="G13" s="6" t="s">
        <v>53</v>
      </c>
      <c r="H13" s="6">
        <v>0.13</v>
      </c>
      <c r="I13" s="6">
        <f>2+H13*2</f>
        <v>2.2599999999999998</v>
      </c>
      <c r="J13" s="7">
        <f>B13+I13</f>
        <v>13.64</v>
      </c>
      <c r="K13" s="6"/>
      <c r="L13" s="6"/>
      <c r="M13" s="6"/>
      <c r="O13" s="2" t="s">
        <v>26</v>
      </c>
      <c r="P13" s="2">
        <v>0</v>
      </c>
      <c r="R13" s="2">
        <v>1</v>
      </c>
      <c r="S13" s="2">
        <v>2</v>
      </c>
      <c r="U13" s="6">
        <v>45</v>
      </c>
      <c r="V13" s="2">
        <v>3</v>
      </c>
      <c r="Y13" s="17"/>
      <c r="Z13" s="2" t="s">
        <v>52</v>
      </c>
      <c r="AG13" s="2" t="s">
        <v>41</v>
      </c>
      <c r="AI13" s="2" t="s">
        <v>41</v>
      </c>
      <c r="AK13" s="2" t="s">
        <v>32</v>
      </c>
      <c r="AL13" s="2">
        <v>11.38</v>
      </c>
    </row>
    <row r="14" spans="1:44" s="2" customFormat="1" x14ac:dyDescent="0.25">
      <c r="A14" s="15" t="s">
        <v>55</v>
      </c>
      <c r="B14" s="6">
        <v>13.64</v>
      </c>
      <c r="C14" s="6"/>
      <c r="D14" s="6"/>
      <c r="E14" s="7">
        <v>22.77</v>
      </c>
      <c r="F14" s="6"/>
      <c r="G14" s="6"/>
      <c r="H14" s="6"/>
      <c r="I14" s="6"/>
      <c r="J14" s="6"/>
      <c r="K14" s="6">
        <v>0.5</v>
      </c>
      <c r="L14" s="6">
        <f>7+K14*(23-7)</f>
        <v>15</v>
      </c>
      <c r="M14" s="6">
        <f>B14+L14</f>
        <v>28.64</v>
      </c>
      <c r="O14" s="2" t="s">
        <v>45</v>
      </c>
      <c r="P14" s="2">
        <v>0</v>
      </c>
      <c r="R14" s="2">
        <v>1</v>
      </c>
      <c r="S14" s="2">
        <v>2</v>
      </c>
      <c r="U14" s="6">
        <v>45</v>
      </c>
      <c r="V14" s="2">
        <v>3</v>
      </c>
      <c r="Z14" s="17"/>
      <c r="AG14" s="2" t="s">
        <v>41</v>
      </c>
      <c r="AI14" s="2" t="s">
        <v>41</v>
      </c>
      <c r="AK14" s="2" t="s">
        <v>44</v>
      </c>
      <c r="AL14" s="2">
        <v>11.38</v>
      </c>
      <c r="AM14" s="2" t="s">
        <v>32</v>
      </c>
      <c r="AN14" s="2">
        <v>13.64</v>
      </c>
    </row>
    <row r="15" spans="1:44" s="2" customFormat="1" x14ac:dyDescent="0.25">
      <c r="A15" s="15" t="s">
        <v>54</v>
      </c>
      <c r="B15" s="6">
        <v>22.77</v>
      </c>
      <c r="C15" s="6">
        <v>0.84</v>
      </c>
      <c r="D15" s="6">
        <f>-20*LN(1-C15)</f>
        <v>36.651629274966197</v>
      </c>
      <c r="E15" s="6">
        <f>B15+D15</f>
        <v>59.421629274966193</v>
      </c>
      <c r="F15" s="6">
        <v>0.21</v>
      </c>
      <c r="G15" s="6" t="s">
        <v>53</v>
      </c>
      <c r="H15" s="6">
        <v>0.34</v>
      </c>
      <c r="I15" s="6">
        <f>2+H15*2</f>
        <v>2.68</v>
      </c>
      <c r="J15" s="7">
        <f>B15+I15</f>
        <v>25.45</v>
      </c>
      <c r="K15" s="6"/>
      <c r="L15" s="6"/>
      <c r="M15" s="12">
        <v>28.64</v>
      </c>
      <c r="O15" s="2" t="s">
        <v>26</v>
      </c>
      <c r="P15" s="2">
        <v>0</v>
      </c>
      <c r="Q15" s="6">
        <f>M14-B15</f>
        <v>5.870000000000001</v>
      </c>
      <c r="R15" s="2">
        <v>1</v>
      </c>
      <c r="S15" s="2">
        <v>2</v>
      </c>
      <c r="U15" s="6">
        <v>45</v>
      </c>
      <c r="V15" s="2">
        <v>3</v>
      </c>
      <c r="AA15" s="2" t="s">
        <v>52</v>
      </c>
      <c r="AG15" s="2" t="s">
        <v>41</v>
      </c>
      <c r="AI15" s="2" t="s">
        <v>41</v>
      </c>
      <c r="AK15" s="2" t="s">
        <v>30</v>
      </c>
      <c r="AL15" s="2">
        <v>11.38</v>
      </c>
      <c r="AM15" s="2" t="s">
        <v>32</v>
      </c>
      <c r="AN15" s="2">
        <v>13.64</v>
      </c>
    </row>
    <row r="16" spans="1:44" s="2" customFormat="1" x14ac:dyDescent="0.25">
      <c r="A16" s="15" t="s">
        <v>51</v>
      </c>
      <c r="B16" s="6">
        <v>25.45</v>
      </c>
      <c r="C16" s="6"/>
      <c r="D16" s="6"/>
      <c r="E16" s="6">
        <v>59.42</v>
      </c>
      <c r="F16" s="6"/>
      <c r="G16" s="6"/>
      <c r="H16" s="6"/>
      <c r="I16" s="6"/>
      <c r="J16" s="6"/>
      <c r="K16" s="6"/>
      <c r="L16" s="6"/>
      <c r="M16" s="7">
        <f>B16+Q15</f>
        <v>31.32</v>
      </c>
      <c r="O16" s="2" t="s">
        <v>45</v>
      </c>
      <c r="P16" s="2">
        <v>0</v>
      </c>
      <c r="R16" s="2">
        <v>2</v>
      </c>
      <c r="S16" s="2">
        <v>2</v>
      </c>
      <c r="U16" s="6">
        <v>45</v>
      </c>
      <c r="V16" s="2">
        <v>3</v>
      </c>
      <c r="AA16" s="17"/>
      <c r="AG16" s="2" t="s">
        <v>41</v>
      </c>
      <c r="AI16" s="2" t="s">
        <v>41</v>
      </c>
      <c r="AK16" s="2" t="s">
        <v>44</v>
      </c>
      <c r="AL16" s="2">
        <v>11.38</v>
      </c>
      <c r="AM16" s="2" t="s">
        <v>32</v>
      </c>
      <c r="AN16" s="2">
        <v>13.64</v>
      </c>
      <c r="AO16" s="2" t="s">
        <v>32</v>
      </c>
      <c r="AP16" s="2">
        <v>25.45</v>
      </c>
    </row>
    <row r="17" spans="1:42" s="2" customFormat="1" x14ac:dyDescent="0.25">
      <c r="A17" s="15" t="s">
        <v>50</v>
      </c>
      <c r="B17" s="6">
        <v>31.32</v>
      </c>
      <c r="C17" s="6"/>
      <c r="D17" s="6"/>
      <c r="E17" s="6">
        <v>59.42</v>
      </c>
      <c r="F17" s="6"/>
      <c r="G17" s="6"/>
      <c r="H17" s="6"/>
      <c r="I17" s="6"/>
      <c r="J17" s="6"/>
      <c r="K17" s="6">
        <v>0.95</v>
      </c>
      <c r="L17" s="6">
        <f>7+K17*(23-7)</f>
        <v>22.2</v>
      </c>
      <c r="M17" s="6">
        <f>B17+L17</f>
        <v>53.519999999999996</v>
      </c>
      <c r="O17" s="2" t="s">
        <v>45</v>
      </c>
      <c r="P17" s="2">
        <v>0</v>
      </c>
      <c r="R17" s="2">
        <v>1</v>
      </c>
      <c r="S17" s="2">
        <v>3</v>
      </c>
      <c r="U17" s="6">
        <f>U16+(B17-AL16)</f>
        <v>64.94</v>
      </c>
      <c r="V17" s="2">
        <v>4</v>
      </c>
      <c r="AG17" s="2" t="s">
        <v>41</v>
      </c>
      <c r="AI17" s="2" t="s">
        <v>41</v>
      </c>
      <c r="AK17" s="2" t="s">
        <v>41</v>
      </c>
      <c r="AM17" s="2" t="s">
        <v>44</v>
      </c>
      <c r="AN17" s="2">
        <v>13.64</v>
      </c>
      <c r="AO17" s="2" t="s">
        <v>32</v>
      </c>
      <c r="AP17" s="2">
        <v>25.45</v>
      </c>
    </row>
    <row r="18" spans="1:42" s="2" customFormat="1" x14ac:dyDescent="0.25">
      <c r="A18" s="15" t="s">
        <v>49</v>
      </c>
      <c r="B18" s="6">
        <v>53.52</v>
      </c>
      <c r="C18" s="6"/>
      <c r="D18" s="6"/>
      <c r="E18" s="7">
        <v>59.42</v>
      </c>
      <c r="F18" s="6"/>
      <c r="G18" s="6"/>
      <c r="H18" s="6"/>
      <c r="I18" s="6"/>
      <c r="J18" s="6"/>
      <c r="K18" s="6">
        <v>0.38</v>
      </c>
      <c r="L18" s="6">
        <f>7+K18*(23-7)</f>
        <v>13.08</v>
      </c>
      <c r="M18" s="6">
        <f>B18+L18</f>
        <v>66.600000000000009</v>
      </c>
      <c r="O18" s="2" t="s">
        <v>45</v>
      </c>
      <c r="P18" s="2">
        <v>0</v>
      </c>
      <c r="R18" s="2">
        <v>0</v>
      </c>
      <c r="S18" s="2">
        <v>4</v>
      </c>
      <c r="U18" s="6">
        <f>U17+(B18-AN17)</f>
        <v>104.82</v>
      </c>
      <c r="V18" s="2">
        <v>5</v>
      </c>
      <c r="AG18" s="2" t="s">
        <v>41</v>
      </c>
      <c r="AI18" s="2" t="s">
        <v>41</v>
      </c>
      <c r="AK18" s="2" t="s">
        <v>41</v>
      </c>
      <c r="AM18" s="2" t="s">
        <v>41</v>
      </c>
      <c r="AO18" s="2" t="s">
        <v>44</v>
      </c>
      <c r="AP18" s="2">
        <v>25.45</v>
      </c>
    </row>
    <row r="19" spans="1:42" s="2" customFormat="1" x14ac:dyDescent="0.25">
      <c r="A19" s="15" t="s">
        <v>48</v>
      </c>
      <c r="B19" s="6">
        <v>59.42</v>
      </c>
      <c r="C19" s="6">
        <v>0.78</v>
      </c>
      <c r="D19" s="6">
        <f>-20*LN(1-C19)</f>
        <v>30.282554652595515</v>
      </c>
      <c r="E19" s="6">
        <f>B19+D19</f>
        <v>89.702554652595524</v>
      </c>
      <c r="F19" s="6">
        <v>0.74</v>
      </c>
      <c r="G19" s="6" t="s">
        <v>47</v>
      </c>
      <c r="H19" s="6">
        <v>0.66</v>
      </c>
      <c r="I19" s="6">
        <f>2+H19*2</f>
        <v>3.3200000000000003</v>
      </c>
      <c r="J19" s="7">
        <f>B19+I19</f>
        <v>62.74</v>
      </c>
      <c r="K19" s="6"/>
      <c r="L19" s="6"/>
      <c r="M19" s="12">
        <v>66.599999999999994</v>
      </c>
      <c r="O19" s="2" t="s">
        <v>26</v>
      </c>
      <c r="P19" s="2">
        <v>0</v>
      </c>
      <c r="Q19" s="6">
        <f>M18-B19</f>
        <v>7.1800000000000068</v>
      </c>
      <c r="R19" s="2">
        <v>0</v>
      </c>
      <c r="S19" s="2">
        <v>4</v>
      </c>
      <c r="U19" s="6">
        <v>104.82</v>
      </c>
      <c r="V19" s="2">
        <v>5</v>
      </c>
      <c r="AB19" s="2" t="s">
        <v>45</v>
      </c>
      <c r="AG19" s="2" t="s">
        <v>41</v>
      </c>
      <c r="AI19" s="2" t="s">
        <v>41</v>
      </c>
      <c r="AK19" s="2" t="s">
        <v>41</v>
      </c>
      <c r="AM19" s="2" t="s">
        <v>41</v>
      </c>
      <c r="AO19" s="2" t="s">
        <v>30</v>
      </c>
      <c r="AP19" s="2">
        <v>25.45</v>
      </c>
    </row>
    <row r="20" spans="1:42" s="2" customFormat="1" x14ac:dyDescent="0.25">
      <c r="A20" s="15" t="s">
        <v>46</v>
      </c>
      <c r="B20" s="6">
        <v>62.74</v>
      </c>
      <c r="C20" s="6"/>
      <c r="D20" s="6"/>
      <c r="E20" s="6">
        <v>89.7</v>
      </c>
      <c r="F20" s="6"/>
      <c r="G20" s="6"/>
      <c r="H20" s="6"/>
      <c r="I20" s="6"/>
      <c r="J20" s="6"/>
      <c r="K20" s="6"/>
      <c r="L20" s="6"/>
      <c r="M20" s="7">
        <f>B20+Q19</f>
        <v>69.920000000000016</v>
      </c>
      <c r="O20" s="2" t="s">
        <v>45</v>
      </c>
      <c r="P20" s="2">
        <v>0</v>
      </c>
      <c r="R20" s="2">
        <v>0</v>
      </c>
      <c r="S20" s="2">
        <v>3</v>
      </c>
      <c r="U20" s="6">
        <v>104.82</v>
      </c>
      <c r="V20" s="2">
        <v>5</v>
      </c>
      <c r="AB20" s="17"/>
      <c r="AG20" s="16"/>
      <c r="AI20" s="2" t="s">
        <v>41</v>
      </c>
      <c r="AK20" s="2" t="s">
        <v>41</v>
      </c>
      <c r="AM20" s="2" t="s">
        <v>41</v>
      </c>
      <c r="AO20" s="2" t="s">
        <v>44</v>
      </c>
      <c r="AP20" s="2">
        <v>25.45</v>
      </c>
    </row>
    <row r="21" spans="1:42" s="2" customFormat="1" x14ac:dyDescent="0.25">
      <c r="A21" s="15" t="s">
        <v>43</v>
      </c>
      <c r="B21" s="6">
        <v>69.92</v>
      </c>
      <c r="C21" s="6"/>
      <c r="D21" s="6"/>
      <c r="E21" s="6">
        <v>89.7</v>
      </c>
      <c r="F21" s="6"/>
      <c r="G21" s="6"/>
      <c r="H21" s="6"/>
      <c r="I21" s="6"/>
      <c r="J21" s="6"/>
      <c r="K21" s="6"/>
      <c r="L21" s="6"/>
      <c r="M21" s="6"/>
      <c r="O21" s="2" t="s">
        <v>42</v>
      </c>
      <c r="P21" s="2">
        <v>0</v>
      </c>
      <c r="R21" s="2">
        <v>0</v>
      </c>
      <c r="S21" s="2">
        <v>4</v>
      </c>
      <c r="U21" s="6">
        <f>U20+(B21-AP20)</f>
        <v>149.29</v>
      </c>
      <c r="V21" s="2">
        <v>6</v>
      </c>
      <c r="AI21" s="2" t="s">
        <v>41</v>
      </c>
      <c r="AK21" s="2" t="s">
        <v>41</v>
      </c>
      <c r="AM21" s="2" t="s">
        <v>41</v>
      </c>
      <c r="AO21" s="2" t="s">
        <v>41</v>
      </c>
    </row>
    <row r="22" spans="1:42" s="2" customFormat="1" x14ac:dyDescent="0.25">
      <c r="A22" s="1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U22" s="6"/>
    </row>
    <row r="23" spans="1:42" s="2" customFormat="1" x14ac:dyDescent="0.25">
      <c r="A23" s="1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42" s="2" customFormat="1" x14ac:dyDescent="0.25">
      <c r="A24" s="1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42" s="2" customFormat="1" x14ac:dyDescent="0.25">
      <c r="A25" s="1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42" x14ac:dyDescent="0.25">
      <c r="A26" s="1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42" x14ac:dyDescent="0.25">
      <c r="A27" s="1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42" x14ac:dyDescent="0.25">
      <c r="A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42" x14ac:dyDescent="0.25">
      <c r="A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</sheetData>
  <mergeCells count="33">
    <mergeCell ref="AQ6:AR6"/>
    <mergeCell ref="X5:AC5"/>
    <mergeCell ref="AE5:AR5"/>
    <mergeCell ref="V5:V7"/>
    <mergeCell ref="U5:U7"/>
    <mergeCell ref="AE6:AF6"/>
    <mergeCell ref="AG6:AH6"/>
    <mergeCell ref="AI6:AJ6"/>
    <mergeCell ref="AK6:AL6"/>
    <mergeCell ref="A5:A7"/>
    <mergeCell ref="AO6:AP6"/>
    <mergeCell ref="H6:H7"/>
    <mergeCell ref="G6:G7"/>
    <mergeCell ref="F6:F7"/>
    <mergeCell ref="E6:E7"/>
    <mergeCell ref="D6:D7"/>
    <mergeCell ref="C6:C7"/>
    <mergeCell ref="O6:O7"/>
    <mergeCell ref="C5:E5"/>
    <mergeCell ref="F5:J5"/>
    <mergeCell ref="K5:M5"/>
    <mergeCell ref="O5:S5"/>
    <mergeCell ref="S6:S7"/>
    <mergeCell ref="R6:R7"/>
    <mergeCell ref="Q6:Q7"/>
    <mergeCell ref="K6:K7"/>
    <mergeCell ref="J6:J7"/>
    <mergeCell ref="I6:I7"/>
    <mergeCell ref="AM6:AN6"/>
    <mergeCell ref="B5:B7"/>
    <mergeCell ref="P6:P7"/>
    <mergeCell ref="M6:M7"/>
    <mergeCell ref="L6:L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67) Consultas y Urgencias</vt:lpstr>
      <vt:lpstr>70) Reparaciones de zapatos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matias sanchez</cp:lastModifiedBy>
  <dcterms:created xsi:type="dcterms:W3CDTF">2020-05-27T11:13:55Z</dcterms:created>
  <dcterms:modified xsi:type="dcterms:W3CDTF">2020-06-16T03:30:24Z</dcterms:modified>
</cp:coreProperties>
</file>