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is\Documents\Matias\UTN\4to Año\Simulación\U 6 - Simulacion de Modelos Continuos\"/>
    </mc:Choice>
  </mc:AlternateContent>
  <xr:revisionPtr revIDLastSave="0" documentId="13_ncr:1_{3477E15B-6D42-41D8-97EE-F2290709BD98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1) Vector" sheetId="1" r:id="rId1"/>
    <sheet name="1) Ec.Dif." sheetId="2" r:id="rId2"/>
    <sheet name="2) Vector" sheetId="3" r:id="rId3"/>
    <sheet name="2) Ec.Dif. - Tamaño" sheetId="4" r:id="rId4"/>
    <sheet name="3) Vector" sheetId="5" r:id="rId5"/>
    <sheet name="3) Ec.Dif." sheetId="6" r:id="rId6"/>
    <sheet name="Hoja1" sheetId="7" r:id="rId7"/>
  </sheets>
  <definedNames>
    <definedName name="Do" localSheetId="3">'2) Ec.Dif. - Tamaño'!$B$3</definedName>
    <definedName name="Do" localSheetId="5">'3) Ec.Dif.'!$B$3</definedName>
    <definedName name="h" localSheetId="1">'1) Ec.Dif.'!$B$1</definedName>
    <definedName name="h" localSheetId="3">'2) Ec.Dif. - Tamaño'!$B$1</definedName>
    <definedName name="h" localSheetId="5">'3) Ec.Dif.'!$B$1</definedName>
    <definedName name="k" localSheetId="1">'1) Ec.Dif.'!$B$4</definedName>
    <definedName name="k" localSheetId="3">'2) Ec.Dif. - Tamaño'!$B$4</definedName>
    <definedName name="Lo" localSheetId="1">'1) Ec.Dif.'!$B$3</definedName>
    <definedName name="to" localSheetId="1">'1) Ec.Dif.'!$B$2</definedName>
    <definedName name="to" localSheetId="3">'2) Ec.Dif. - Tamaño'!$B$2</definedName>
    <definedName name="to" localSheetId="5">'3) Ec.Dif.'!$B$2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3" l="1"/>
  <c r="K7" i="2" l="1"/>
  <c r="T18" i="5" l="1"/>
  <c r="I17" i="5"/>
  <c r="J17" i="5" s="1"/>
  <c r="G16" i="5"/>
  <c r="D16" i="5"/>
  <c r="E16" i="5" s="1"/>
  <c r="M15" i="5"/>
  <c r="L15" i="5"/>
  <c r="J14" i="5"/>
  <c r="I14" i="5"/>
  <c r="G13" i="5"/>
  <c r="D13" i="5"/>
  <c r="E13" i="5" s="1"/>
  <c r="T12" i="5"/>
  <c r="M11" i="5"/>
  <c r="L11" i="5"/>
  <c r="E9" i="6"/>
  <c r="E10" i="6"/>
  <c r="E11" i="6"/>
  <c r="E12" i="6"/>
  <c r="E8" i="6"/>
  <c r="I11" i="5"/>
  <c r="J11" i="5" s="1"/>
  <c r="G10" i="5"/>
  <c r="D10" i="5"/>
  <c r="E10" i="5" s="1"/>
  <c r="I9" i="5"/>
  <c r="J9" i="5" s="1"/>
  <c r="G9" i="5"/>
  <c r="D9" i="5"/>
  <c r="E9" i="5" s="1"/>
  <c r="M17" i="3"/>
  <c r="J17" i="3"/>
  <c r="F16" i="3"/>
  <c r="D16" i="3"/>
  <c r="E16" i="3" s="1"/>
  <c r="L14" i="3"/>
  <c r="J14" i="3"/>
  <c r="D13" i="3"/>
  <c r="E13" i="3" s="1"/>
  <c r="D12" i="3"/>
  <c r="E12" i="3" s="1"/>
  <c r="M11" i="3"/>
  <c r="J11" i="3"/>
  <c r="F10" i="3"/>
  <c r="D10" i="3"/>
  <c r="E10" i="3" s="1"/>
  <c r="M7" i="6" l="1"/>
  <c r="J8" i="6" s="1"/>
  <c r="L7" i="6"/>
  <c r="I8" i="6" s="1"/>
  <c r="L8" i="6" s="1"/>
  <c r="I9" i="6" s="1"/>
  <c r="L9" i="6" s="1"/>
  <c r="I10" i="6" s="1"/>
  <c r="L10" i="6" s="1"/>
  <c r="I11" i="6" s="1"/>
  <c r="L11" i="6" s="1"/>
  <c r="I12" i="6" s="1"/>
  <c r="L12" i="6" s="1"/>
  <c r="I13" i="6" s="1"/>
  <c r="L13" i="6" s="1"/>
  <c r="I14" i="6" s="1"/>
  <c r="L14" i="6" s="1"/>
  <c r="I15" i="6" s="1"/>
  <c r="L15" i="6" s="1"/>
  <c r="I16" i="6" s="1"/>
  <c r="L16" i="6" s="1"/>
  <c r="I17" i="6" s="1"/>
  <c r="L17" i="6" s="1"/>
  <c r="G7" i="6"/>
  <c r="D8" i="6" s="1"/>
  <c r="G8" i="6" s="1"/>
  <c r="D9" i="6" s="1"/>
  <c r="G9" i="6" s="1"/>
  <c r="D10" i="6" s="1"/>
  <c r="G10" i="6" s="1"/>
  <c r="D11" i="6" s="1"/>
  <c r="G11" i="6" s="1"/>
  <c r="D12" i="6" s="1"/>
  <c r="G12" i="6" s="1"/>
  <c r="F7" i="6"/>
  <c r="C8" i="6" s="1"/>
  <c r="F8" i="6" s="1"/>
  <c r="C9" i="6" s="1"/>
  <c r="F9" i="6" s="1"/>
  <c r="C10" i="6" s="1"/>
  <c r="F10" i="6" s="1"/>
  <c r="C11" i="6" s="1"/>
  <c r="F11" i="6" s="1"/>
  <c r="C12" i="6" s="1"/>
  <c r="F12" i="6" s="1"/>
  <c r="D8" i="5"/>
  <c r="E8" i="5" s="1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7" i="4"/>
  <c r="G7" i="4"/>
  <c r="D8" i="4" s="1"/>
  <c r="E8" i="4" s="1"/>
  <c r="G8" i="4" s="1"/>
  <c r="D9" i="4" s="1"/>
  <c r="E9" i="4" s="1"/>
  <c r="F7" i="4"/>
  <c r="C8" i="4" s="1"/>
  <c r="F8" i="4" s="1"/>
  <c r="C9" i="4" s="1"/>
  <c r="F9" i="4" s="1"/>
  <c r="C10" i="4" s="1"/>
  <c r="F10" i="4" s="1"/>
  <c r="C11" i="4" s="1"/>
  <c r="F11" i="4" s="1"/>
  <c r="C12" i="4" s="1"/>
  <c r="F12" i="4" s="1"/>
  <c r="C13" i="4" s="1"/>
  <c r="F13" i="4" s="1"/>
  <c r="C14" i="4" s="1"/>
  <c r="F14" i="4" s="1"/>
  <c r="C15" i="4" s="1"/>
  <c r="F15" i="4" s="1"/>
  <c r="C16" i="4" s="1"/>
  <c r="F16" i="4" s="1"/>
  <c r="C17" i="4" s="1"/>
  <c r="F17" i="4" s="1"/>
  <c r="C18" i="4" s="1"/>
  <c r="F18" i="4" s="1"/>
  <c r="D9" i="3"/>
  <c r="E9" i="3" s="1"/>
  <c r="G9" i="4" l="1"/>
  <c r="D10" i="4" s="1"/>
  <c r="E10" i="4" s="1"/>
  <c r="G10" i="4" s="1"/>
  <c r="D11" i="4" s="1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J33" i="4"/>
  <c r="K8" i="6"/>
  <c r="M8" i="6" s="1"/>
  <c r="J9" i="6" s="1"/>
  <c r="P20" i="1"/>
  <c r="Q20" i="1" s="1"/>
  <c r="P19" i="1"/>
  <c r="Q19" i="1" s="1"/>
  <c r="P16" i="1"/>
  <c r="Q16" i="1" s="1"/>
  <c r="M14" i="1"/>
  <c r="K11" i="2"/>
  <c r="G14" i="1"/>
  <c r="D14" i="1"/>
  <c r="E14" i="1" s="1"/>
  <c r="P13" i="1"/>
  <c r="Q13" i="1" s="1"/>
  <c r="L12" i="1"/>
  <c r="K10" i="2"/>
  <c r="G12" i="1"/>
  <c r="D12" i="1"/>
  <c r="E12" i="1" s="1"/>
  <c r="K11" i="1"/>
  <c r="K9" i="2"/>
  <c r="G11" i="1"/>
  <c r="D11" i="1"/>
  <c r="E11" i="1" s="1"/>
  <c r="J10" i="1"/>
  <c r="K8" i="2"/>
  <c r="G10" i="1"/>
  <c r="D10" i="1"/>
  <c r="E10" i="1" s="1"/>
  <c r="K9" i="6" l="1"/>
  <c r="M9" i="6"/>
  <c r="J10" i="6" s="1"/>
  <c r="K10" i="6" s="1"/>
  <c r="M10" i="6" s="1"/>
  <c r="J11" i="6" s="1"/>
  <c r="K11" i="6"/>
  <c r="M11" i="6"/>
  <c r="J12" i="6" s="1"/>
  <c r="E11" i="4"/>
  <c r="G11" i="4" s="1"/>
  <c r="D12" i="4" s="1"/>
  <c r="I9" i="1"/>
  <c r="D8" i="2"/>
  <c r="E8" i="2" s="1"/>
  <c r="G8" i="2" s="1"/>
  <c r="D9" i="2" s="1"/>
  <c r="E9" i="2" s="1"/>
  <c r="G9" i="2" s="1"/>
  <c r="D10" i="2" s="1"/>
  <c r="G7" i="2"/>
  <c r="F7" i="2"/>
  <c r="C8" i="2" s="1"/>
  <c r="F8" i="2" s="1"/>
  <c r="C9" i="2" s="1"/>
  <c r="F9" i="2" s="1"/>
  <c r="C10" i="2" s="1"/>
  <c r="F10" i="2" s="1"/>
  <c r="C11" i="2" s="1"/>
  <c r="F11" i="2" s="1"/>
  <c r="C12" i="2" s="1"/>
  <c r="F12" i="2" s="1"/>
  <c r="C13" i="2" s="1"/>
  <c r="F13" i="2" s="1"/>
  <c r="C14" i="2" s="1"/>
  <c r="F14" i="2" s="1"/>
  <c r="C15" i="2" s="1"/>
  <c r="F15" i="2" s="1"/>
  <c r="C16" i="2" s="1"/>
  <c r="F16" i="2" s="1"/>
  <c r="C17" i="2" s="1"/>
  <c r="F17" i="2" s="1"/>
  <c r="C18" i="2" s="1"/>
  <c r="F18" i="2" s="1"/>
  <c r="C19" i="2" s="1"/>
  <c r="F19" i="2" s="1"/>
  <c r="C20" i="2" s="1"/>
  <c r="F20" i="2" s="1"/>
  <c r="C21" i="2" s="1"/>
  <c r="F21" i="2" s="1"/>
  <c r="C22" i="2" s="1"/>
  <c r="F22" i="2" s="1"/>
  <c r="C23" i="2" s="1"/>
  <c r="F23" i="2" s="1"/>
  <c r="C24" i="2" s="1"/>
  <c r="F24" i="2" s="1"/>
  <c r="C25" i="2" s="1"/>
  <c r="F25" i="2" s="1"/>
  <c r="C26" i="2" s="1"/>
  <c r="F26" i="2" s="1"/>
  <c r="C27" i="2" s="1"/>
  <c r="F27" i="2" s="1"/>
  <c r="C28" i="2" s="1"/>
  <c r="F28" i="2" s="1"/>
  <c r="C29" i="2" s="1"/>
  <c r="F29" i="2" s="1"/>
  <c r="C30" i="2" s="1"/>
  <c r="F30" i="2" s="1"/>
  <c r="C31" i="2" s="1"/>
  <c r="F31" i="2" s="1"/>
  <c r="C32" i="2" s="1"/>
  <c r="F32" i="2" s="1"/>
  <c r="C33" i="2" s="1"/>
  <c r="F33" i="2" s="1"/>
  <c r="C34" i="2" s="1"/>
  <c r="F34" i="2" s="1"/>
  <c r="C35" i="2" s="1"/>
  <c r="F35" i="2" s="1"/>
  <c r="C36" i="2" s="1"/>
  <c r="F36" i="2" s="1"/>
  <c r="C37" i="2" s="1"/>
  <c r="F37" i="2" s="1"/>
  <c r="C38" i="2" s="1"/>
  <c r="F38" i="2" s="1"/>
  <c r="C39" i="2" s="1"/>
  <c r="F39" i="2" s="1"/>
  <c r="C40" i="2" s="1"/>
  <c r="F40" i="2" s="1"/>
  <c r="C41" i="2" s="1"/>
  <c r="F41" i="2" s="1"/>
  <c r="C42" i="2" s="1"/>
  <c r="F42" i="2" s="1"/>
  <c r="C43" i="2" s="1"/>
  <c r="F43" i="2" s="1"/>
  <c r="C44" i="2" s="1"/>
  <c r="F44" i="2" s="1"/>
  <c r="C45" i="2" s="1"/>
  <c r="F45" i="2" s="1"/>
  <c r="C46" i="2" s="1"/>
  <c r="F46" i="2" s="1"/>
  <c r="C47" i="2" s="1"/>
  <c r="F47" i="2" s="1"/>
  <c r="C48" i="2" s="1"/>
  <c r="F48" i="2" s="1"/>
  <c r="C49" i="2" s="1"/>
  <c r="F49" i="2" s="1"/>
  <c r="C50" i="2" s="1"/>
  <c r="F50" i="2" s="1"/>
  <c r="C51" i="2" s="1"/>
  <c r="F51" i="2" s="1"/>
  <c r="C52" i="2" s="1"/>
  <c r="F52" i="2" s="1"/>
  <c r="C53" i="2" s="1"/>
  <c r="F53" i="2" s="1"/>
  <c r="C54" i="2" s="1"/>
  <c r="F54" i="2" s="1"/>
  <c r="C55" i="2" s="1"/>
  <c r="F55" i="2" s="1"/>
  <c r="C56" i="2" s="1"/>
  <c r="F56" i="2" s="1"/>
  <c r="C57" i="2" s="1"/>
  <c r="F57" i="2" s="1"/>
  <c r="C58" i="2" s="1"/>
  <c r="F58" i="2" s="1"/>
  <c r="C59" i="2" s="1"/>
  <c r="F59" i="2" s="1"/>
  <c r="C60" i="2" s="1"/>
  <c r="F60" i="2" s="1"/>
  <c r="C61" i="2" s="1"/>
  <c r="F61" i="2" s="1"/>
  <c r="C62" i="2" s="1"/>
  <c r="F62" i="2" s="1"/>
  <c r="C63" i="2" s="1"/>
  <c r="F63" i="2" s="1"/>
  <c r="C64" i="2" s="1"/>
  <c r="F64" i="2" s="1"/>
  <c r="C65" i="2" s="1"/>
  <c r="F65" i="2" s="1"/>
  <c r="C66" i="2" s="1"/>
  <c r="F66" i="2" s="1"/>
  <c r="C67" i="2" s="1"/>
  <c r="F67" i="2" s="1"/>
  <c r="C68" i="2" s="1"/>
  <c r="F68" i="2" s="1"/>
  <c r="C69" i="2" s="1"/>
  <c r="F69" i="2" s="1"/>
  <c r="C70" i="2" s="1"/>
  <c r="F70" i="2" s="1"/>
  <c r="C71" i="2" s="1"/>
  <c r="F71" i="2" s="1"/>
  <c r="C72" i="2" s="1"/>
  <c r="F72" i="2" s="1"/>
  <c r="C73" i="2" s="1"/>
  <c r="F73" i="2" s="1"/>
  <c r="C74" i="2" s="1"/>
  <c r="F74" i="2" s="1"/>
  <c r="C75" i="2" s="1"/>
  <c r="F75" i="2" s="1"/>
  <c r="C76" i="2" s="1"/>
  <c r="F76" i="2" s="1"/>
  <c r="C77" i="2" s="1"/>
  <c r="F77" i="2" s="1"/>
  <c r="C78" i="2" s="1"/>
  <c r="F78" i="2" s="1"/>
  <c r="C79" i="2" s="1"/>
  <c r="F79" i="2" s="1"/>
  <c r="C80" i="2" s="1"/>
  <c r="F80" i="2" s="1"/>
  <c r="C81" i="2" s="1"/>
  <c r="F81" i="2" s="1"/>
  <c r="C82" i="2" s="1"/>
  <c r="F82" i="2" s="1"/>
  <c r="C83" i="2" s="1"/>
  <c r="F83" i="2" s="1"/>
  <c r="C84" i="2" s="1"/>
  <c r="F84" i="2" s="1"/>
  <c r="C85" i="2" s="1"/>
  <c r="F85" i="2" s="1"/>
  <c r="C86" i="2" s="1"/>
  <c r="F86" i="2" s="1"/>
  <c r="C87" i="2" s="1"/>
  <c r="F87" i="2" s="1"/>
  <c r="C88" i="2" s="1"/>
  <c r="F88" i="2" s="1"/>
  <c r="C89" i="2" s="1"/>
  <c r="F89" i="2" s="1"/>
  <c r="C90" i="2" s="1"/>
  <c r="F90" i="2" s="1"/>
  <c r="C91" i="2" s="1"/>
  <c r="F91" i="2" s="1"/>
  <c r="C92" i="2" s="1"/>
  <c r="F92" i="2" s="1"/>
  <c r="C93" i="2" s="1"/>
  <c r="F93" i="2" s="1"/>
  <c r="C94" i="2" s="1"/>
  <c r="F94" i="2" s="1"/>
  <c r="C95" i="2" s="1"/>
  <c r="F95" i="2" s="1"/>
  <c r="C96" i="2" s="1"/>
  <c r="F96" i="2" s="1"/>
  <c r="C97" i="2" s="1"/>
  <c r="F97" i="2" s="1"/>
  <c r="C98" i="2" s="1"/>
  <c r="F98" i="2" s="1"/>
  <c r="C99" i="2" s="1"/>
  <c r="F99" i="2" s="1"/>
  <c r="C100" i="2" s="1"/>
  <c r="F100" i="2" s="1"/>
  <c r="C101" i="2" s="1"/>
  <c r="F101" i="2" s="1"/>
  <c r="C102" i="2" s="1"/>
  <c r="F102" i="2" s="1"/>
  <c r="C103" i="2" s="1"/>
  <c r="F103" i="2" s="1"/>
  <c r="C104" i="2" s="1"/>
  <c r="F104" i="2" s="1"/>
  <c r="C105" i="2" s="1"/>
  <c r="F105" i="2" s="1"/>
  <c r="C106" i="2" s="1"/>
  <c r="F106" i="2" s="1"/>
  <c r="C107" i="2" s="1"/>
  <c r="F107" i="2" s="1"/>
  <c r="C108" i="2" s="1"/>
  <c r="F108" i="2" s="1"/>
  <c r="C109" i="2" s="1"/>
  <c r="F109" i="2" s="1"/>
  <c r="C110" i="2" s="1"/>
  <c r="F110" i="2" s="1"/>
  <c r="C111" i="2" s="1"/>
  <c r="F111" i="2" s="1"/>
  <c r="C112" i="2" s="1"/>
  <c r="F112" i="2" s="1"/>
  <c r="C113" i="2" s="1"/>
  <c r="F113" i="2" s="1"/>
  <c r="C114" i="2" s="1"/>
  <c r="F114" i="2" s="1"/>
  <c r="C115" i="2" s="1"/>
  <c r="F115" i="2" s="1"/>
  <c r="C116" i="2" s="1"/>
  <c r="F116" i="2" s="1"/>
  <c r="C117" i="2" s="1"/>
  <c r="F117" i="2" s="1"/>
  <c r="C118" i="2" s="1"/>
  <c r="F118" i="2" s="1"/>
  <c r="C119" i="2" s="1"/>
  <c r="F119" i="2" s="1"/>
  <c r="C120" i="2" s="1"/>
  <c r="F120" i="2" s="1"/>
  <c r="C121" i="2" s="1"/>
  <c r="F121" i="2" s="1"/>
  <c r="C122" i="2" s="1"/>
  <c r="F122" i="2" s="1"/>
  <c r="C123" i="2" s="1"/>
  <c r="F123" i="2" s="1"/>
  <c r="C124" i="2" s="1"/>
  <c r="F124" i="2" s="1"/>
  <c r="C125" i="2" s="1"/>
  <c r="F125" i="2" s="1"/>
  <c r="C126" i="2" s="1"/>
  <c r="F126" i="2" s="1"/>
  <c r="C127" i="2" s="1"/>
  <c r="F127" i="2" s="1"/>
  <c r="C128" i="2" s="1"/>
  <c r="F128" i="2" s="1"/>
  <c r="C129" i="2" s="1"/>
  <c r="F129" i="2" s="1"/>
  <c r="C130" i="2" s="1"/>
  <c r="F130" i="2" s="1"/>
  <c r="C131" i="2" s="1"/>
  <c r="F131" i="2" s="1"/>
  <c r="C132" i="2" s="1"/>
  <c r="F132" i="2" s="1"/>
  <c r="C133" i="2" s="1"/>
  <c r="F133" i="2" s="1"/>
  <c r="C134" i="2" s="1"/>
  <c r="F134" i="2" s="1"/>
  <c r="C135" i="2" s="1"/>
  <c r="F135" i="2" s="1"/>
  <c r="C136" i="2" s="1"/>
  <c r="F136" i="2" s="1"/>
  <c r="C137" i="2" s="1"/>
  <c r="F137" i="2" s="1"/>
  <c r="C138" i="2" s="1"/>
  <c r="F138" i="2" s="1"/>
  <c r="C139" i="2" s="1"/>
  <c r="F139" i="2" s="1"/>
  <c r="C140" i="2" s="1"/>
  <c r="F140" i="2" s="1"/>
  <c r="C141" i="2" s="1"/>
  <c r="F141" i="2" s="1"/>
  <c r="C142" i="2" s="1"/>
  <c r="F142" i="2" s="1"/>
  <c r="C143" i="2" s="1"/>
  <c r="F143" i="2" s="1"/>
  <c r="C144" i="2" s="1"/>
  <c r="F144" i="2" s="1"/>
  <c r="C145" i="2" s="1"/>
  <c r="F145" i="2" s="1"/>
  <c r="C146" i="2" s="1"/>
  <c r="F146" i="2" s="1"/>
  <c r="C147" i="2" s="1"/>
  <c r="F147" i="2" s="1"/>
  <c r="C148" i="2" s="1"/>
  <c r="F148" i="2" s="1"/>
  <c r="C149" i="2" s="1"/>
  <c r="F149" i="2" s="1"/>
  <c r="C150" i="2" s="1"/>
  <c r="F150" i="2" s="1"/>
  <c r="C151" i="2" s="1"/>
  <c r="F151" i="2" s="1"/>
  <c r="C152" i="2" s="1"/>
  <c r="F152" i="2" s="1"/>
  <c r="C153" i="2" s="1"/>
  <c r="F153" i="2" s="1"/>
  <c r="C154" i="2" s="1"/>
  <c r="F154" i="2" s="1"/>
  <c r="C155" i="2" s="1"/>
  <c r="F155" i="2" s="1"/>
  <c r="C156" i="2" s="1"/>
  <c r="F156" i="2" s="1"/>
  <c r="C157" i="2" s="1"/>
  <c r="F157" i="2" s="1"/>
  <c r="C158" i="2" s="1"/>
  <c r="F158" i="2" s="1"/>
  <c r="C159" i="2" s="1"/>
  <c r="F159" i="2" s="1"/>
  <c r="C160" i="2" s="1"/>
  <c r="F160" i="2" s="1"/>
  <c r="C161" i="2" s="1"/>
  <c r="F161" i="2" s="1"/>
  <c r="G9" i="1"/>
  <c r="D9" i="1"/>
  <c r="E9" i="1" s="1"/>
  <c r="D8" i="1"/>
  <c r="E8" i="1" s="1"/>
  <c r="K12" i="6" l="1"/>
  <c r="M12" i="6"/>
  <c r="J13" i="6" s="1"/>
  <c r="E12" i="4"/>
  <c r="G12" i="4" s="1"/>
  <c r="D13" i="4" s="1"/>
  <c r="E10" i="2"/>
  <c r="G10" i="2" s="1"/>
  <c r="D11" i="2" s="1"/>
  <c r="K13" i="6" l="1"/>
  <c r="M13" i="6" s="1"/>
  <c r="J14" i="6" s="1"/>
  <c r="E13" i="4"/>
  <c r="G13" i="4" s="1"/>
  <c r="D14" i="4" s="1"/>
  <c r="E11" i="2"/>
  <c r="G11" i="2" s="1"/>
  <c r="D12" i="2" s="1"/>
  <c r="K14" i="6" l="1"/>
  <c r="M14" i="6"/>
  <c r="J15" i="6" s="1"/>
  <c r="E14" i="4"/>
  <c r="G14" i="4" s="1"/>
  <c r="D15" i="4" s="1"/>
  <c r="E12" i="2"/>
  <c r="G12" i="2" s="1"/>
  <c r="D13" i="2" s="1"/>
  <c r="K15" i="6" l="1"/>
  <c r="M15" i="6"/>
  <c r="J16" i="6" s="1"/>
  <c r="E15" i="4"/>
  <c r="G15" i="4" s="1"/>
  <c r="D16" i="4" s="1"/>
  <c r="E13" i="2"/>
  <c r="G13" i="2" s="1"/>
  <c r="D14" i="2" s="1"/>
  <c r="E14" i="2" s="1"/>
  <c r="G14" i="2" s="1"/>
  <c r="D15" i="2" s="1"/>
  <c r="K16" i="6" l="1"/>
  <c r="M16" i="6"/>
  <c r="J17" i="6" s="1"/>
  <c r="K17" i="6" s="1"/>
  <c r="M17" i="6" s="1"/>
  <c r="E16" i="4"/>
  <c r="G16" i="4" s="1"/>
  <c r="D17" i="4" s="1"/>
  <c r="E17" i="4" s="1"/>
  <c r="G17" i="4" s="1"/>
  <c r="D18" i="4" s="1"/>
  <c r="E18" i="4" s="1"/>
  <c r="G18" i="4" s="1"/>
  <c r="E15" i="2"/>
  <c r="G15" i="2" s="1"/>
  <c r="D16" i="2" s="1"/>
  <c r="E16" i="2" l="1"/>
  <c r="G16" i="2" s="1"/>
  <c r="D17" i="2" s="1"/>
  <c r="E17" i="2" s="1"/>
  <c r="G17" i="2" s="1"/>
  <c r="D18" i="2" s="1"/>
  <c r="E18" i="2" s="1"/>
  <c r="G18" i="2" s="1"/>
  <c r="D19" i="2" s="1"/>
  <c r="E19" i="2" s="1"/>
  <c r="G19" i="2" s="1"/>
  <c r="D20" i="2" s="1"/>
  <c r="E20" i="2" l="1"/>
  <c r="G20" i="2" s="1"/>
  <c r="D21" i="2" s="1"/>
  <c r="E21" i="2" l="1"/>
  <c r="G21" i="2" s="1"/>
  <c r="D22" i="2" s="1"/>
  <c r="E22" i="2" s="1"/>
  <c r="G22" i="2" l="1"/>
  <c r="D23" i="2" s="1"/>
  <c r="E23" i="2" s="1"/>
  <c r="G23" i="2" s="1"/>
  <c r="D24" i="2" s="1"/>
  <c r="E24" i="2" l="1"/>
  <c r="G24" i="2" s="1"/>
  <c r="D25" i="2" s="1"/>
  <c r="E25" i="2" l="1"/>
  <c r="G25" i="2" s="1"/>
  <c r="D26" i="2" s="1"/>
  <c r="E26" i="2" s="1"/>
  <c r="G26" i="2" s="1"/>
  <c r="D27" i="2" s="1"/>
  <c r="E27" i="2" s="1"/>
  <c r="G27" i="2" s="1"/>
  <c r="D28" i="2" s="1"/>
  <c r="E28" i="2" l="1"/>
  <c r="G28" i="2" s="1"/>
  <c r="D29" i="2" s="1"/>
  <c r="E29" i="2" l="1"/>
  <c r="G29" i="2" s="1"/>
  <c r="D30" i="2" s="1"/>
  <c r="E30" i="2" s="1"/>
  <c r="G30" i="2" s="1"/>
  <c r="D31" i="2" s="1"/>
  <c r="E31" i="2" l="1"/>
  <c r="G31" i="2" s="1"/>
  <c r="D32" i="2" s="1"/>
  <c r="E32" i="2" l="1"/>
  <c r="G32" i="2" s="1"/>
  <c r="D33" i="2" s="1"/>
  <c r="E33" i="2" s="1"/>
  <c r="G33" i="2" s="1"/>
  <c r="D34" i="2" s="1"/>
  <c r="E34" i="2" l="1"/>
  <c r="G34" i="2" s="1"/>
  <c r="D35" i="2" s="1"/>
  <c r="E35" i="2" s="1"/>
  <c r="G35" i="2" s="1"/>
  <c r="D36" i="2" s="1"/>
  <c r="E36" i="2" l="1"/>
  <c r="G36" i="2" s="1"/>
  <c r="D37" i="2" s="1"/>
  <c r="E37" i="2" s="1"/>
  <c r="G37" i="2" s="1"/>
  <c r="D38" i="2" s="1"/>
  <c r="E38" i="2" l="1"/>
  <c r="G38" i="2" s="1"/>
  <c r="D39" i="2" s="1"/>
  <c r="E39" i="2" s="1"/>
  <c r="G39" i="2" s="1"/>
  <c r="D40" i="2" s="1"/>
  <c r="E40" i="2" l="1"/>
  <c r="G40" i="2" s="1"/>
  <c r="D41" i="2" s="1"/>
  <c r="E41" i="2" s="1"/>
  <c r="G41" i="2" s="1"/>
  <c r="D42" i="2" s="1"/>
  <c r="E42" i="2" l="1"/>
  <c r="G42" i="2" s="1"/>
  <c r="D43" i="2" s="1"/>
  <c r="E43" i="2" l="1"/>
  <c r="G43" i="2" s="1"/>
  <c r="D44" i="2" s="1"/>
  <c r="E44" i="2" l="1"/>
  <c r="G44" i="2" s="1"/>
  <c r="D45" i="2" s="1"/>
  <c r="E45" i="2" l="1"/>
  <c r="G45" i="2" s="1"/>
  <c r="D46" i="2" s="1"/>
  <c r="E46" i="2" s="1"/>
  <c r="G46" i="2" s="1"/>
  <c r="D47" i="2" s="1"/>
  <c r="E47" i="2" s="1"/>
  <c r="G47" i="2" s="1"/>
  <c r="D48" i="2" s="1"/>
  <c r="E48" i="2" s="1"/>
  <c r="G48" i="2" s="1"/>
  <c r="D49" i="2" s="1"/>
  <c r="E49" i="2" s="1"/>
  <c r="G49" i="2" s="1"/>
  <c r="D50" i="2" s="1"/>
  <c r="E50" i="2" s="1"/>
  <c r="G50" i="2" s="1"/>
  <c r="D51" i="2" s="1"/>
  <c r="E51" i="2" l="1"/>
  <c r="G51" i="2" s="1"/>
  <c r="D52" i="2" s="1"/>
  <c r="E52" i="2" s="1"/>
  <c r="G52" i="2" s="1"/>
  <c r="D53" i="2" s="1"/>
  <c r="E53" i="2" l="1"/>
  <c r="G53" i="2"/>
  <c r="D54" i="2" s="1"/>
  <c r="E54" i="2" s="1"/>
  <c r="G54" i="2" s="1"/>
  <c r="D55" i="2" s="1"/>
  <c r="E55" i="2" s="1"/>
  <c r="G55" i="2" s="1"/>
  <c r="D56" i="2" s="1"/>
  <c r="E56" i="2" s="1"/>
  <c r="G56" i="2" s="1"/>
  <c r="D57" i="2" s="1"/>
  <c r="E57" i="2" l="1"/>
  <c r="G57" i="2"/>
  <c r="D58" i="2" s="1"/>
  <c r="E58" i="2" s="1"/>
  <c r="G58" i="2" s="1"/>
  <c r="D59" i="2" s="1"/>
  <c r="E59" i="2" s="1"/>
  <c r="G59" i="2" s="1"/>
  <c r="D60" i="2" s="1"/>
  <c r="E60" i="2" s="1"/>
  <c r="G60" i="2" s="1"/>
  <c r="D61" i="2" s="1"/>
  <c r="E61" i="2" l="1"/>
  <c r="G61" i="2" s="1"/>
  <c r="D62" i="2" s="1"/>
  <c r="E62" i="2" s="1"/>
  <c r="G62" i="2" s="1"/>
  <c r="D63" i="2" s="1"/>
  <c r="E63" i="2" l="1"/>
  <c r="G63" i="2" s="1"/>
  <c r="D64" i="2" s="1"/>
  <c r="E64" i="2" s="1"/>
  <c r="G64" i="2" s="1"/>
  <c r="D65" i="2" s="1"/>
  <c r="E65" i="2" s="1"/>
  <c r="G65" i="2" s="1"/>
  <c r="D66" i="2" s="1"/>
  <c r="E66" i="2" s="1"/>
  <c r="G66" i="2" s="1"/>
  <c r="D67" i="2" s="1"/>
  <c r="E67" i="2" l="1"/>
  <c r="G67" i="2" s="1"/>
  <c r="D68" i="2" s="1"/>
  <c r="E68" i="2" l="1"/>
  <c r="G68" i="2" s="1"/>
  <c r="D69" i="2" s="1"/>
  <c r="E69" i="2" l="1"/>
  <c r="G69" i="2" s="1"/>
  <c r="D70" i="2" s="1"/>
  <c r="E70" i="2" l="1"/>
  <c r="G70" i="2" s="1"/>
  <c r="D71" i="2" s="1"/>
  <c r="E71" i="2" l="1"/>
  <c r="G71" i="2" s="1"/>
  <c r="D72" i="2" s="1"/>
  <c r="E72" i="2" l="1"/>
  <c r="G72" i="2" s="1"/>
  <c r="D73" i="2" s="1"/>
  <c r="E73" i="2" l="1"/>
  <c r="G73" i="2" s="1"/>
  <c r="D74" i="2" s="1"/>
  <c r="E74" i="2" l="1"/>
  <c r="G74" i="2" s="1"/>
  <c r="D75" i="2" s="1"/>
  <c r="E75" i="2" l="1"/>
  <c r="G75" i="2" s="1"/>
  <c r="D76" i="2" s="1"/>
  <c r="E76" i="2" l="1"/>
  <c r="G76" i="2" s="1"/>
  <c r="D77" i="2" s="1"/>
  <c r="E77" i="2" l="1"/>
  <c r="G77" i="2" s="1"/>
  <c r="D78" i="2" s="1"/>
  <c r="E78" i="2" l="1"/>
  <c r="G78" i="2"/>
  <c r="D79" i="2" s="1"/>
  <c r="E79" i="2" l="1"/>
  <c r="G79" i="2" s="1"/>
  <c r="D80" i="2" s="1"/>
  <c r="E80" i="2" l="1"/>
  <c r="G80" i="2" s="1"/>
  <c r="D81" i="2" s="1"/>
  <c r="E81" i="2" l="1"/>
  <c r="G81" i="2" s="1"/>
  <c r="D82" i="2" s="1"/>
  <c r="E82" i="2" l="1"/>
  <c r="G82" i="2" s="1"/>
  <c r="D83" i="2" s="1"/>
  <c r="E83" i="2" l="1"/>
  <c r="G83" i="2" s="1"/>
  <c r="D84" i="2" s="1"/>
  <c r="E84" i="2" l="1"/>
  <c r="G84" i="2" s="1"/>
  <c r="D85" i="2" s="1"/>
  <c r="E85" i="2" l="1"/>
  <c r="G85" i="2" s="1"/>
  <c r="D86" i="2" s="1"/>
  <c r="E86" i="2" l="1"/>
  <c r="G86" i="2" s="1"/>
  <c r="D87" i="2" s="1"/>
  <c r="E87" i="2" l="1"/>
  <c r="G87" i="2" s="1"/>
  <c r="D88" i="2" s="1"/>
  <c r="E88" i="2" l="1"/>
  <c r="G88" i="2" s="1"/>
  <c r="D89" i="2" s="1"/>
  <c r="E89" i="2" l="1"/>
  <c r="G89" i="2" s="1"/>
  <c r="D90" i="2" s="1"/>
  <c r="E90" i="2" l="1"/>
  <c r="G90" i="2" s="1"/>
  <c r="D91" i="2" s="1"/>
  <c r="E91" i="2" l="1"/>
  <c r="G91" i="2" s="1"/>
  <c r="D92" i="2" s="1"/>
  <c r="E92" i="2" l="1"/>
  <c r="G92" i="2" s="1"/>
  <c r="D93" i="2" s="1"/>
  <c r="E93" i="2" l="1"/>
  <c r="G93" i="2" s="1"/>
  <c r="D94" i="2" s="1"/>
  <c r="E94" i="2" l="1"/>
  <c r="G94" i="2" s="1"/>
  <c r="D95" i="2" s="1"/>
  <c r="E95" i="2" l="1"/>
  <c r="G95" i="2" s="1"/>
  <c r="D96" i="2" s="1"/>
  <c r="E96" i="2" l="1"/>
  <c r="G96" i="2" s="1"/>
  <c r="D97" i="2" s="1"/>
  <c r="E97" i="2" l="1"/>
  <c r="G97" i="2" s="1"/>
  <c r="D98" i="2" s="1"/>
  <c r="E98" i="2" l="1"/>
  <c r="G98" i="2" s="1"/>
  <c r="D99" i="2" s="1"/>
  <c r="E99" i="2" l="1"/>
  <c r="G99" i="2" s="1"/>
  <c r="D100" i="2" s="1"/>
  <c r="E100" i="2" l="1"/>
  <c r="G100" i="2" s="1"/>
  <c r="D101" i="2" s="1"/>
  <c r="E101" i="2" l="1"/>
  <c r="G101" i="2" s="1"/>
  <c r="D102" i="2" s="1"/>
  <c r="E102" i="2" l="1"/>
  <c r="G102" i="2" s="1"/>
  <c r="D103" i="2" s="1"/>
  <c r="E103" i="2" l="1"/>
  <c r="G103" i="2" s="1"/>
  <c r="D104" i="2" s="1"/>
  <c r="E104" i="2" l="1"/>
  <c r="G104" i="2" s="1"/>
  <c r="D105" i="2" s="1"/>
  <c r="E105" i="2" l="1"/>
  <c r="G105" i="2" s="1"/>
  <c r="D106" i="2" s="1"/>
  <c r="E106" i="2" l="1"/>
  <c r="G106" i="2" s="1"/>
  <c r="D107" i="2" s="1"/>
  <c r="E107" i="2" l="1"/>
  <c r="G107" i="2" s="1"/>
  <c r="D108" i="2" s="1"/>
  <c r="E108" i="2" l="1"/>
  <c r="G108" i="2" s="1"/>
  <c r="D109" i="2" s="1"/>
  <c r="E109" i="2" l="1"/>
  <c r="G109" i="2" s="1"/>
  <c r="D110" i="2" s="1"/>
  <c r="E110" i="2" l="1"/>
  <c r="G110" i="2" s="1"/>
  <c r="D111" i="2" s="1"/>
  <c r="E111" i="2" l="1"/>
  <c r="G111" i="2" s="1"/>
  <c r="D112" i="2" s="1"/>
  <c r="E112" i="2" l="1"/>
  <c r="G112" i="2" s="1"/>
  <c r="D113" i="2" s="1"/>
  <c r="E113" i="2" l="1"/>
  <c r="G113" i="2"/>
  <c r="D114" i="2" s="1"/>
  <c r="E114" i="2" l="1"/>
  <c r="G114" i="2" s="1"/>
  <c r="D115" i="2" s="1"/>
  <c r="E115" i="2" l="1"/>
  <c r="G115" i="2" s="1"/>
  <c r="D116" i="2" s="1"/>
  <c r="E116" i="2" l="1"/>
  <c r="G116" i="2" s="1"/>
  <c r="D117" i="2" s="1"/>
  <c r="E117" i="2" l="1"/>
  <c r="G117" i="2" s="1"/>
  <c r="D118" i="2" s="1"/>
  <c r="E118" i="2" l="1"/>
  <c r="G118" i="2" s="1"/>
  <c r="D119" i="2" s="1"/>
  <c r="E119" i="2" l="1"/>
  <c r="G119" i="2" s="1"/>
  <c r="D120" i="2" s="1"/>
  <c r="E120" i="2" l="1"/>
  <c r="G120" i="2" s="1"/>
  <c r="D121" i="2" s="1"/>
  <c r="E121" i="2" l="1"/>
  <c r="G121" i="2" s="1"/>
  <c r="D122" i="2" s="1"/>
  <c r="E122" i="2" l="1"/>
  <c r="G122" i="2" s="1"/>
  <c r="D123" i="2" s="1"/>
  <c r="E123" i="2" l="1"/>
  <c r="G123" i="2" s="1"/>
  <c r="D124" i="2" s="1"/>
  <c r="E124" i="2" l="1"/>
  <c r="G124" i="2" s="1"/>
  <c r="D125" i="2" s="1"/>
  <c r="E125" i="2" l="1"/>
  <c r="G125" i="2" s="1"/>
  <c r="D126" i="2" s="1"/>
  <c r="E126" i="2" l="1"/>
  <c r="G126" i="2" s="1"/>
  <c r="D127" i="2" s="1"/>
  <c r="E127" i="2" l="1"/>
  <c r="G127" i="2" s="1"/>
  <c r="D128" i="2" s="1"/>
  <c r="E128" i="2" l="1"/>
  <c r="G128" i="2" s="1"/>
  <c r="D129" i="2" s="1"/>
  <c r="E129" i="2" l="1"/>
  <c r="G129" i="2" s="1"/>
  <c r="D130" i="2" s="1"/>
  <c r="E130" i="2" l="1"/>
  <c r="G130" i="2" s="1"/>
  <c r="D131" i="2" s="1"/>
  <c r="E131" i="2" l="1"/>
  <c r="G131" i="2" s="1"/>
  <c r="D132" i="2" s="1"/>
  <c r="E132" i="2" l="1"/>
  <c r="G132" i="2" s="1"/>
  <c r="D133" i="2" s="1"/>
  <c r="E133" i="2" l="1"/>
  <c r="G133" i="2" s="1"/>
  <c r="D134" i="2" s="1"/>
  <c r="E134" i="2" l="1"/>
  <c r="G134" i="2" s="1"/>
  <c r="D135" i="2" s="1"/>
  <c r="E135" i="2" l="1"/>
  <c r="G135" i="2" s="1"/>
  <c r="D136" i="2" s="1"/>
  <c r="E136" i="2" l="1"/>
  <c r="G136" i="2" s="1"/>
  <c r="D137" i="2" s="1"/>
  <c r="E137" i="2" l="1"/>
  <c r="G137" i="2"/>
  <c r="D138" i="2" s="1"/>
  <c r="E138" i="2" l="1"/>
  <c r="G138" i="2" s="1"/>
  <c r="D139" i="2" s="1"/>
  <c r="E139" i="2" l="1"/>
  <c r="G139" i="2" s="1"/>
  <c r="D140" i="2" s="1"/>
  <c r="E140" i="2" l="1"/>
  <c r="G140" i="2" s="1"/>
  <c r="D141" i="2" s="1"/>
  <c r="E141" i="2" l="1"/>
  <c r="G141" i="2" s="1"/>
  <c r="D142" i="2" s="1"/>
  <c r="E142" i="2" l="1"/>
  <c r="G142" i="2" s="1"/>
  <c r="D143" i="2" s="1"/>
  <c r="E143" i="2" l="1"/>
  <c r="G143" i="2" s="1"/>
  <c r="D144" i="2" s="1"/>
  <c r="E144" i="2" l="1"/>
  <c r="G144" i="2" s="1"/>
  <c r="D145" i="2" s="1"/>
  <c r="E145" i="2" l="1"/>
  <c r="G145" i="2" s="1"/>
  <c r="D146" i="2" s="1"/>
  <c r="E146" i="2" l="1"/>
  <c r="G146" i="2" s="1"/>
  <c r="D147" i="2" s="1"/>
  <c r="E147" i="2" s="1"/>
  <c r="G147" i="2" s="1"/>
  <c r="D148" i="2" s="1"/>
  <c r="E148" i="2" l="1"/>
  <c r="G148" i="2" s="1"/>
  <c r="D149" i="2" s="1"/>
  <c r="E149" i="2" s="1"/>
  <c r="G149" i="2" s="1"/>
  <c r="D150" i="2" s="1"/>
  <c r="E150" i="2" l="1"/>
  <c r="G150" i="2" s="1"/>
  <c r="D151" i="2" s="1"/>
  <c r="E151" i="2" s="1"/>
  <c r="G151" i="2" s="1"/>
  <c r="D152" i="2" s="1"/>
  <c r="E152" i="2" l="1"/>
  <c r="G152" i="2" s="1"/>
  <c r="D153" i="2" s="1"/>
  <c r="E153" i="2" l="1"/>
  <c r="G153" i="2" s="1"/>
  <c r="D154" i="2" s="1"/>
  <c r="E154" i="2" s="1"/>
  <c r="G154" i="2" s="1"/>
  <c r="D155" i="2" s="1"/>
  <c r="E155" i="2" s="1"/>
  <c r="G155" i="2" s="1"/>
  <c r="D156" i="2" s="1"/>
  <c r="E156" i="2" l="1"/>
  <c r="G156" i="2"/>
  <c r="D157" i="2" s="1"/>
  <c r="E157" i="2" l="1"/>
  <c r="G157" i="2"/>
  <c r="D158" i="2" s="1"/>
  <c r="E158" i="2" s="1"/>
  <c r="G158" i="2" s="1"/>
  <c r="D159" i="2" s="1"/>
  <c r="E159" i="2" s="1"/>
  <c r="G159" i="2" s="1"/>
  <c r="D160" i="2" s="1"/>
  <c r="E160" i="2" l="1"/>
  <c r="G160" i="2" s="1"/>
  <c r="D161" i="2" s="1"/>
  <c r="E161" i="2" l="1"/>
  <c r="G161" i="2"/>
</calcChain>
</file>

<file path=xl/sharedStrings.xml><?xml version="1.0" encoding="utf-8"?>
<sst xmlns="http://schemas.openxmlformats.org/spreadsheetml/2006/main" count="337" uniqueCount="114">
  <si>
    <t>Resultado del examen</t>
  </si>
  <si>
    <t>Aprueba</t>
  </si>
  <si>
    <t>Aplaza</t>
  </si>
  <si>
    <t>P()</t>
  </si>
  <si>
    <t>P() AC</t>
  </si>
  <si>
    <t>Evento</t>
  </si>
  <si>
    <t>Reloj</t>
  </si>
  <si>
    <t>RND</t>
  </si>
  <si>
    <t>tiempo entre llegadas</t>
  </si>
  <si>
    <t>próxima llegada</t>
  </si>
  <si>
    <t>llegada_alumno</t>
  </si>
  <si>
    <t>k</t>
  </si>
  <si>
    <t>tiempo programación</t>
  </si>
  <si>
    <t>N</t>
  </si>
  <si>
    <t>fin_programación(i)</t>
  </si>
  <si>
    <t>tiempo evaluación</t>
  </si>
  <si>
    <t>fin_evaluación</t>
  </si>
  <si>
    <t>fin_examen</t>
  </si>
  <si>
    <t>Estado</t>
  </si>
  <si>
    <t>Cola</t>
  </si>
  <si>
    <t>PROFESOR</t>
  </si>
  <si>
    <t>Cantidad de alumnos aprobados</t>
  </si>
  <si>
    <t>Cantidad de alumnos aplazados</t>
  </si>
  <si>
    <t>RND Resultado del examen</t>
  </si>
  <si>
    <t>Resultado del Examen</t>
  </si>
  <si>
    <t>ALUMNOS</t>
  </si>
  <si>
    <t>H.Fin</t>
  </si>
  <si>
    <t>Inicialización</t>
  </si>
  <si>
    <t>Libre</t>
  </si>
  <si>
    <t>llegada_alumno Alu_1</t>
  </si>
  <si>
    <t>h</t>
  </si>
  <si>
    <t>to</t>
  </si>
  <si>
    <t>Lo</t>
  </si>
  <si>
    <t>t</t>
  </si>
  <si>
    <t>L</t>
  </si>
  <si>
    <t>dL/dt</t>
  </si>
  <si>
    <t>t (i+1)</t>
  </si>
  <si>
    <t>L (i+1)</t>
  </si>
  <si>
    <t>Alumnos</t>
  </si>
  <si>
    <t>Duración Hs</t>
  </si>
  <si>
    <t>Minutos</t>
  </si>
  <si>
    <t>Prog.</t>
  </si>
  <si>
    <t>llegada_alumno Alu_2</t>
  </si>
  <si>
    <t>Prog</t>
  </si>
  <si>
    <t>llegada_alumno Alu_3</t>
  </si>
  <si>
    <t>llegada_alumno Alu_4</t>
  </si>
  <si>
    <t>Ocupado</t>
  </si>
  <si>
    <t>SE</t>
  </si>
  <si>
    <t>fin_programación(3) Alu_3</t>
  </si>
  <si>
    <t>llegada_alumno Alu_5</t>
  </si>
  <si>
    <t>fin_programación(2) Alu_2</t>
  </si>
  <si>
    <t>fin_programación(4) Alu_4</t>
  </si>
  <si>
    <t>EE</t>
  </si>
  <si>
    <t>fin_programación(1) Alu_1</t>
  </si>
  <si>
    <t xml:space="preserve">fin_evaluación </t>
  </si>
  <si>
    <t>fin_evaluación Alu_3</t>
  </si>
  <si>
    <t>fin_evaluación Alu_2</t>
  </si>
  <si>
    <t>fin_evaluación Alu_4</t>
  </si>
  <si>
    <t>Reloj (minutos)</t>
  </si>
  <si>
    <t>llegada_pedido</t>
  </si>
  <si>
    <t>fin_atención_pedido</t>
  </si>
  <si>
    <t>RND Tamaño Pedido</t>
  </si>
  <si>
    <t>Tamaño Pedido</t>
  </si>
  <si>
    <t>tiempo de reparto</t>
  </si>
  <si>
    <t>fin_reparto(i)</t>
  </si>
  <si>
    <t>EMPLEADO</t>
  </si>
  <si>
    <t>VEHÍCULO(n)</t>
  </si>
  <si>
    <t>Cantidad pedidos entregados</t>
  </si>
  <si>
    <t>PEDIDO</t>
  </si>
  <si>
    <t>Tamaño</t>
  </si>
  <si>
    <t>Do</t>
  </si>
  <si>
    <t>D</t>
  </si>
  <si>
    <t>dD/dt</t>
  </si>
  <si>
    <t>D (i+1)</t>
  </si>
  <si>
    <t>tiempo de preparación</t>
  </si>
  <si>
    <t>fin_preparación</t>
  </si>
  <si>
    <t>Distancia</t>
  </si>
  <si>
    <t>RND Distancia</t>
  </si>
  <si>
    <t>fin_reparto</t>
  </si>
  <si>
    <t>fin_regreso</t>
  </si>
  <si>
    <t>CADETE</t>
  </si>
  <si>
    <t>Cantidad de pedidos entregados</t>
  </si>
  <si>
    <t>AC
 Tiempos de entrega</t>
  </si>
  <si>
    <t>Dist.</t>
  </si>
  <si>
    <t>H.Lleg.</t>
  </si>
  <si>
    <t>A PIE</t>
  </si>
  <si>
    <t>EN MOTO</t>
  </si>
  <si>
    <t>Unid. Integ.</t>
  </si>
  <si>
    <t>Medio</t>
  </si>
  <si>
    <t>Cantidad de llamadas perdidas</t>
  </si>
  <si>
    <t>llegada_pedido Ped_1</t>
  </si>
  <si>
    <t>SR</t>
  </si>
  <si>
    <t>fin_atención_pedido Ped_1</t>
  </si>
  <si>
    <t>Cantidad de bidones del pedido</t>
  </si>
  <si>
    <t>Pedido</t>
  </si>
  <si>
    <t>llegada_pedido Ped_2</t>
  </si>
  <si>
    <t>llegada_pedido Ped_3</t>
  </si>
  <si>
    <t>SE(2)</t>
  </si>
  <si>
    <t>fin_atención_pedido Ped_2</t>
  </si>
  <si>
    <t>SE(1)</t>
  </si>
  <si>
    <t>fin_reparto(2) Ped_1</t>
  </si>
  <si>
    <t>llegada_pedido Ped_4</t>
  </si>
  <si>
    <t xml:space="preserve"> fin_atención_pedido Ped_4</t>
  </si>
  <si>
    <t>SP</t>
  </si>
  <si>
    <t>EP</t>
  </si>
  <si>
    <t>fin_preparación Ped_1</t>
  </si>
  <si>
    <t>A pie</t>
  </si>
  <si>
    <t>RP</t>
  </si>
  <si>
    <t>RG</t>
  </si>
  <si>
    <t>fin_preparación Ped_2</t>
  </si>
  <si>
    <t>ER</t>
  </si>
  <si>
    <t>En moto</t>
  </si>
  <si>
    <t>fin_preparación Ped_3</t>
  </si>
  <si>
    <t xml:space="preserve">fin_reparto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</si>
</sst>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9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2" fillId="4" borderId="0" xfId="0" applyFont="1" applyFill="1" applyAlignment="1">
      <alignment horizontal="center"/>
    </xf>
    <xf numFmtId="164" fontId="0" fillId="0" borderId="0" xfId="0" applyNumberFormat="1"/>
    <xf numFmtId="164" fontId="2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wrapText="1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4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5" fillId="8" borderId="0" xfId="0" applyFon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/>
    </xf>
    <xf numFmtId="0" fontId="2" fillId="8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2" fillId="8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1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A4" zoomScaleNormal="100" workbookViewId="0">
      <selection activeCell="T20" sqref="T20"/>
    </sheetView>
  </sheetViews>
  <sheetFormatPr baseColWidth="10" defaultRowHeight="15" x14ac:dyDescent="0.25"/>
  <cols>
    <col min="1" max="1" width="24.85546875" style="6" customWidth="1"/>
    <col min="2" max="2" width="8.42578125" customWidth="1"/>
    <col min="6" max="6" width="7.5703125" customWidth="1"/>
    <col min="7" max="7" width="6.7109375" customWidth="1"/>
    <col min="8" max="8" width="13" customWidth="1"/>
    <col min="9" max="13" width="6.85546875" customWidth="1"/>
    <col min="14" max="14" width="4.85546875" customWidth="1"/>
    <col min="15" max="15" width="5.7109375" customWidth="1"/>
    <col min="17" max="17" width="14.28515625" customWidth="1"/>
    <col min="18" max="18" width="13" customWidth="1"/>
    <col min="19" max="19" width="10.85546875" customWidth="1"/>
    <col min="21" max="21" width="1.140625" customWidth="1"/>
    <col min="22" max="22" width="9.28515625" customWidth="1"/>
    <col min="23" max="23" width="8.28515625" customWidth="1"/>
    <col min="24" max="24" width="1.140625" customWidth="1"/>
    <col min="27" max="27" width="0.7109375" customWidth="1"/>
    <col min="28" max="28" width="8.5703125" customWidth="1"/>
    <col min="29" max="29" width="8.28515625" customWidth="1"/>
    <col min="31" max="31" width="9.7109375" customWidth="1"/>
  </cols>
  <sheetData>
    <row r="1" spans="1:37" x14ac:dyDescent="0.25">
      <c r="A1" s="5" t="s">
        <v>0</v>
      </c>
      <c r="B1" s="3" t="s">
        <v>3</v>
      </c>
      <c r="C1" s="3" t="s">
        <v>4</v>
      </c>
    </row>
    <row r="2" spans="1:37" x14ac:dyDescent="0.25">
      <c r="A2" s="6" t="s">
        <v>1</v>
      </c>
      <c r="B2" s="2">
        <v>0.7</v>
      </c>
      <c r="C2" s="2">
        <v>0.7</v>
      </c>
    </row>
    <row r="3" spans="1:37" x14ac:dyDescent="0.25">
      <c r="A3" s="6" t="s">
        <v>2</v>
      </c>
      <c r="B3" s="2">
        <v>0.3</v>
      </c>
      <c r="C3" s="2">
        <v>1</v>
      </c>
    </row>
    <row r="5" spans="1:37" s="4" customFormat="1" ht="15" customHeight="1" x14ac:dyDescent="0.25">
      <c r="A5" s="50" t="s">
        <v>5</v>
      </c>
      <c r="B5" s="46" t="s">
        <v>6</v>
      </c>
      <c r="C5" s="42" t="s">
        <v>10</v>
      </c>
      <c r="D5" s="42"/>
      <c r="E5" s="42"/>
      <c r="F5" s="43" t="s">
        <v>14</v>
      </c>
      <c r="G5" s="43"/>
      <c r="H5" s="43"/>
      <c r="I5" s="43"/>
      <c r="J5" s="43"/>
      <c r="K5" s="43"/>
      <c r="L5" s="43"/>
      <c r="M5" s="43"/>
      <c r="N5" s="43"/>
      <c r="O5" s="44" t="s">
        <v>16</v>
      </c>
      <c r="P5" s="44"/>
      <c r="Q5" s="44"/>
      <c r="R5" s="7"/>
      <c r="S5" s="7"/>
      <c r="T5" s="48" t="s">
        <v>17</v>
      </c>
      <c r="V5" s="45" t="s">
        <v>20</v>
      </c>
      <c r="W5" s="45"/>
      <c r="Y5" s="46" t="s">
        <v>21</v>
      </c>
      <c r="Z5" s="46" t="s">
        <v>22</v>
      </c>
      <c r="AB5" s="49" t="s">
        <v>25</v>
      </c>
      <c r="AC5" s="49"/>
      <c r="AD5" s="49"/>
      <c r="AE5" s="49"/>
      <c r="AF5" s="49"/>
      <c r="AG5" s="49"/>
      <c r="AH5" s="49"/>
      <c r="AI5" s="49"/>
      <c r="AJ5" s="49"/>
      <c r="AK5" s="49"/>
    </row>
    <row r="6" spans="1:37" s="8" customFormat="1" x14ac:dyDescent="0.25">
      <c r="A6" s="50"/>
      <c r="B6" s="46"/>
      <c r="C6" s="47" t="s">
        <v>7</v>
      </c>
      <c r="D6" s="47" t="s">
        <v>8</v>
      </c>
      <c r="E6" s="51" t="s">
        <v>9</v>
      </c>
      <c r="F6" s="47" t="s">
        <v>7</v>
      </c>
      <c r="G6" s="47" t="s">
        <v>11</v>
      </c>
      <c r="H6" s="47" t="s">
        <v>12</v>
      </c>
      <c r="I6" s="51">
        <v>1</v>
      </c>
      <c r="J6" s="51">
        <v>2</v>
      </c>
      <c r="K6" s="51">
        <v>3</v>
      </c>
      <c r="L6" s="51">
        <v>4</v>
      </c>
      <c r="M6" s="51">
        <v>5</v>
      </c>
      <c r="N6" s="47" t="s">
        <v>13</v>
      </c>
      <c r="O6" s="47" t="s">
        <v>7</v>
      </c>
      <c r="P6" s="47" t="s">
        <v>15</v>
      </c>
      <c r="Q6" s="51" t="s">
        <v>16</v>
      </c>
      <c r="R6" s="47" t="s">
        <v>23</v>
      </c>
      <c r="S6" s="47" t="s">
        <v>24</v>
      </c>
      <c r="T6" s="48"/>
      <c r="V6" s="46" t="s">
        <v>18</v>
      </c>
      <c r="W6" s="46" t="s">
        <v>19</v>
      </c>
      <c r="Y6" s="46"/>
      <c r="Z6" s="46"/>
      <c r="AB6" s="46">
        <v>1</v>
      </c>
      <c r="AC6" s="46"/>
      <c r="AD6" s="46">
        <v>2</v>
      </c>
      <c r="AE6" s="46"/>
      <c r="AF6" s="46">
        <v>3</v>
      </c>
      <c r="AG6" s="46"/>
      <c r="AH6" s="46">
        <v>4</v>
      </c>
      <c r="AI6" s="46"/>
      <c r="AJ6" s="46">
        <v>5</v>
      </c>
      <c r="AK6" s="46"/>
    </row>
    <row r="7" spans="1:37" s="4" customFormat="1" ht="30.75" customHeight="1" x14ac:dyDescent="0.25">
      <c r="A7" s="50"/>
      <c r="B7" s="46"/>
      <c r="C7" s="47"/>
      <c r="D7" s="47"/>
      <c r="E7" s="51"/>
      <c r="F7" s="47"/>
      <c r="G7" s="47"/>
      <c r="H7" s="47"/>
      <c r="I7" s="51"/>
      <c r="J7" s="51"/>
      <c r="K7" s="51"/>
      <c r="L7" s="51"/>
      <c r="M7" s="51"/>
      <c r="N7" s="47"/>
      <c r="O7" s="47"/>
      <c r="P7" s="47"/>
      <c r="Q7" s="51"/>
      <c r="R7" s="47"/>
      <c r="S7" s="47"/>
      <c r="T7" s="48"/>
      <c r="V7" s="46"/>
      <c r="W7" s="46"/>
      <c r="Y7" s="46"/>
      <c r="Z7" s="46"/>
      <c r="AB7" s="8" t="s">
        <v>18</v>
      </c>
      <c r="AC7" s="8" t="s">
        <v>26</v>
      </c>
      <c r="AD7" s="8" t="s">
        <v>18</v>
      </c>
      <c r="AE7" s="8" t="s">
        <v>26</v>
      </c>
      <c r="AF7" s="8" t="s">
        <v>18</v>
      </c>
      <c r="AG7" s="8" t="s">
        <v>26</v>
      </c>
      <c r="AH7" s="8" t="s">
        <v>18</v>
      </c>
      <c r="AI7" s="8" t="s">
        <v>26</v>
      </c>
      <c r="AJ7" s="8" t="s">
        <v>18</v>
      </c>
      <c r="AK7" s="8" t="s">
        <v>26</v>
      </c>
    </row>
    <row r="8" spans="1:37" s="11" customFormat="1" x14ac:dyDescent="0.25">
      <c r="A8" s="9" t="s">
        <v>27</v>
      </c>
      <c r="B8" s="10">
        <v>0</v>
      </c>
      <c r="C8" s="10">
        <v>0.65</v>
      </c>
      <c r="D8" s="10">
        <f>-7*LN(1-C8)</f>
        <v>7.3487548714907449</v>
      </c>
      <c r="E8" s="16">
        <f>B8+D8</f>
        <v>7.3487548714907449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105</v>
      </c>
      <c r="V8" s="12" t="s">
        <v>28</v>
      </c>
      <c r="W8" s="12">
        <v>0</v>
      </c>
      <c r="Y8" s="12">
        <v>0</v>
      </c>
      <c r="Z8" s="12">
        <v>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x14ac:dyDescent="0.25">
      <c r="A9" s="6" t="s">
        <v>29</v>
      </c>
      <c r="B9" s="2">
        <v>7.35</v>
      </c>
      <c r="C9" s="2">
        <v>0.7</v>
      </c>
      <c r="D9" s="2">
        <f>-7*LN(1-C9)</f>
        <v>8.4278096302815513</v>
      </c>
      <c r="E9" s="16">
        <f>B9+D9</f>
        <v>15.777809630281551</v>
      </c>
      <c r="F9" s="2">
        <v>0.34</v>
      </c>
      <c r="G9" s="2">
        <f>0.5+F9*3</f>
        <v>1.52</v>
      </c>
      <c r="H9" s="2">
        <v>82.8</v>
      </c>
      <c r="I9" s="2">
        <f>B9+H9</f>
        <v>90.149999999999991</v>
      </c>
      <c r="J9" s="2"/>
      <c r="K9" s="2"/>
      <c r="L9" s="2"/>
      <c r="M9" s="2"/>
      <c r="N9" s="2"/>
      <c r="O9" s="2"/>
      <c r="P9" s="2"/>
      <c r="Q9" s="2"/>
      <c r="R9" s="2"/>
      <c r="S9" s="2"/>
      <c r="T9" s="2">
        <v>105</v>
      </c>
      <c r="V9" s="1" t="s">
        <v>28</v>
      </c>
      <c r="W9" s="1">
        <v>0</v>
      </c>
      <c r="Y9" s="1">
        <v>0</v>
      </c>
      <c r="Z9" s="1">
        <v>0</v>
      </c>
      <c r="AA9" s="1"/>
      <c r="AB9" s="1" t="s">
        <v>41</v>
      </c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6" t="s">
        <v>42</v>
      </c>
      <c r="B10" s="2">
        <v>15.78</v>
      </c>
      <c r="C10" s="2">
        <v>0.51</v>
      </c>
      <c r="D10" s="2">
        <f>-7*LN(1-C10)</f>
        <v>4.9934492151422534</v>
      </c>
      <c r="E10" s="16">
        <f>B10+D10</f>
        <v>20.773449215142254</v>
      </c>
      <c r="F10" s="2">
        <v>0.43</v>
      </c>
      <c r="G10" s="2">
        <f>0.5+F10*3</f>
        <v>1.79</v>
      </c>
      <c r="H10" s="2">
        <v>70.8</v>
      </c>
      <c r="I10" s="2">
        <v>90.15</v>
      </c>
      <c r="J10" s="2">
        <f>B10+H10</f>
        <v>86.58</v>
      </c>
      <c r="K10" s="2"/>
      <c r="L10" s="2"/>
      <c r="M10" s="2"/>
      <c r="N10" s="2"/>
      <c r="O10" s="2"/>
      <c r="P10" s="2"/>
      <c r="Q10" s="2"/>
      <c r="R10" s="2"/>
      <c r="S10" s="2"/>
      <c r="T10" s="2">
        <v>105</v>
      </c>
      <c r="V10" s="1" t="s">
        <v>28</v>
      </c>
      <c r="W10" s="1">
        <v>0</v>
      </c>
      <c r="Y10" s="1">
        <v>0</v>
      </c>
      <c r="Z10" s="1">
        <v>0</v>
      </c>
      <c r="AA10" s="1"/>
      <c r="AB10" s="1" t="s">
        <v>41</v>
      </c>
      <c r="AC10" s="1"/>
      <c r="AD10" s="1" t="s">
        <v>43</v>
      </c>
      <c r="AE10" s="1"/>
      <c r="AF10" s="1"/>
      <c r="AG10" s="1"/>
      <c r="AH10" s="1"/>
      <c r="AI10" s="1"/>
      <c r="AJ10" s="1"/>
      <c r="AK10" s="1"/>
    </row>
    <row r="11" spans="1:37" x14ac:dyDescent="0.25">
      <c r="A11" s="6" t="s">
        <v>44</v>
      </c>
      <c r="B11" s="2">
        <v>20.77</v>
      </c>
      <c r="C11" s="2">
        <v>0.95</v>
      </c>
      <c r="D11" s="2">
        <f>-7*LN(1-C11)</f>
        <v>20.970125914877929</v>
      </c>
      <c r="E11" s="16">
        <f>B11+D11</f>
        <v>41.740125914877929</v>
      </c>
      <c r="F11" s="2">
        <v>0.99</v>
      </c>
      <c r="G11" s="2">
        <f>0.5+F11*3</f>
        <v>3.4699999999999998</v>
      </c>
      <c r="H11" s="2">
        <v>36.6</v>
      </c>
      <c r="I11" s="2">
        <v>90.15</v>
      </c>
      <c r="J11" s="2">
        <v>86.58</v>
      </c>
      <c r="K11" s="2">
        <f>B11+H11</f>
        <v>57.370000000000005</v>
      </c>
      <c r="L11" s="2"/>
      <c r="M11" s="2"/>
      <c r="N11" s="2"/>
      <c r="O11" s="2"/>
      <c r="P11" s="2"/>
      <c r="Q11" s="2"/>
      <c r="R11" s="2"/>
      <c r="S11" s="2"/>
      <c r="T11" s="2">
        <v>105</v>
      </c>
      <c r="V11" s="1" t="s">
        <v>28</v>
      </c>
      <c r="W11" s="1">
        <v>0</v>
      </c>
      <c r="Y11" s="1">
        <v>0</v>
      </c>
      <c r="Z11" s="1">
        <v>0</v>
      </c>
      <c r="AA11" s="1"/>
      <c r="AB11" s="1" t="s">
        <v>41</v>
      </c>
      <c r="AC11" s="1"/>
      <c r="AD11" s="1" t="s">
        <v>41</v>
      </c>
      <c r="AE11" s="1"/>
      <c r="AF11" s="1" t="s">
        <v>41</v>
      </c>
      <c r="AG11" s="1"/>
      <c r="AH11" s="1"/>
      <c r="AI11" s="1"/>
      <c r="AJ11" s="1"/>
      <c r="AK11" s="1"/>
    </row>
    <row r="12" spans="1:37" x14ac:dyDescent="0.25">
      <c r="A12" s="6" t="s">
        <v>45</v>
      </c>
      <c r="B12" s="2">
        <v>41.74</v>
      </c>
      <c r="C12" s="2">
        <v>0.92</v>
      </c>
      <c r="D12" s="2">
        <f>-7*LN(1-C12)</f>
        <v>17.680100510157793</v>
      </c>
      <c r="E12" s="2">
        <f>B12+D12</f>
        <v>59.420100510157795</v>
      </c>
      <c r="F12" s="2">
        <v>0.76</v>
      </c>
      <c r="G12" s="2">
        <f>0.5+F12*3</f>
        <v>2.7800000000000002</v>
      </c>
      <c r="H12" s="2">
        <v>45.6</v>
      </c>
      <c r="I12" s="2">
        <v>90.15</v>
      </c>
      <c r="J12" s="2">
        <v>86.58</v>
      </c>
      <c r="K12" s="16">
        <v>57.37</v>
      </c>
      <c r="L12" s="2">
        <f>B12+H12</f>
        <v>87.34</v>
      </c>
      <c r="M12" s="2"/>
      <c r="N12" s="2"/>
      <c r="O12" s="2"/>
      <c r="P12" s="2"/>
      <c r="Q12" s="2"/>
      <c r="R12" s="2"/>
      <c r="S12" s="2"/>
      <c r="T12" s="2">
        <v>105</v>
      </c>
      <c r="V12" s="1" t="s">
        <v>28</v>
      </c>
      <c r="W12" s="1">
        <v>0</v>
      </c>
      <c r="Y12" s="1">
        <v>0</v>
      </c>
      <c r="Z12" s="1">
        <v>0</v>
      </c>
      <c r="AA12" s="1"/>
      <c r="AB12" s="1" t="s">
        <v>41</v>
      </c>
      <c r="AC12" s="1"/>
      <c r="AD12" s="1" t="s">
        <v>41</v>
      </c>
      <c r="AE12" s="1"/>
      <c r="AF12" s="1" t="s">
        <v>41</v>
      </c>
      <c r="AG12" s="1"/>
      <c r="AH12" s="1" t="s">
        <v>41</v>
      </c>
      <c r="AI12" s="1"/>
      <c r="AJ12" s="1"/>
      <c r="AK12" s="1"/>
    </row>
    <row r="13" spans="1:37" x14ac:dyDescent="0.25">
      <c r="A13" s="6" t="s">
        <v>48</v>
      </c>
      <c r="B13" s="2">
        <v>57.37</v>
      </c>
      <c r="C13" s="2"/>
      <c r="D13" s="2"/>
      <c r="E13" s="16">
        <v>59.42</v>
      </c>
      <c r="F13" s="2"/>
      <c r="G13" s="2"/>
      <c r="H13" s="2"/>
      <c r="I13" s="2">
        <v>90.15</v>
      </c>
      <c r="J13" s="2">
        <v>86.58</v>
      </c>
      <c r="K13" s="2"/>
      <c r="L13" s="2">
        <v>87.34</v>
      </c>
      <c r="M13" s="2"/>
      <c r="N13" s="2"/>
      <c r="O13" s="2">
        <v>0.85</v>
      </c>
      <c r="P13" s="2">
        <f>5+O13*3</f>
        <v>7.55</v>
      </c>
      <c r="Q13" s="2">
        <f>B13+P13</f>
        <v>64.92</v>
      </c>
      <c r="R13" s="2"/>
      <c r="S13" s="2"/>
      <c r="T13" s="2">
        <v>105</v>
      </c>
      <c r="V13" s="1" t="s">
        <v>46</v>
      </c>
      <c r="W13" s="1">
        <v>0</v>
      </c>
      <c r="Y13" s="1">
        <v>0</v>
      </c>
      <c r="Z13" s="1">
        <v>0</v>
      </c>
      <c r="AA13" s="1"/>
      <c r="AB13" s="1" t="s">
        <v>41</v>
      </c>
      <c r="AC13" s="1"/>
      <c r="AD13" s="1" t="s">
        <v>41</v>
      </c>
      <c r="AE13" s="1"/>
      <c r="AF13" s="1" t="s">
        <v>47</v>
      </c>
      <c r="AG13" s="1"/>
      <c r="AH13" s="1" t="s">
        <v>41</v>
      </c>
      <c r="AI13" s="1"/>
      <c r="AJ13" s="1"/>
      <c r="AK13" s="1"/>
    </row>
    <row r="14" spans="1:37" x14ac:dyDescent="0.25">
      <c r="A14" s="6" t="s">
        <v>49</v>
      </c>
      <c r="B14" s="2">
        <v>59.42</v>
      </c>
      <c r="C14" s="2">
        <v>0.34</v>
      </c>
      <c r="D14" s="2">
        <f>-7*LN(1-C14)</f>
        <v>2.9086081077316619</v>
      </c>
      <c r="E14" s="17">
        <f>B14+D14</f>
        <v>62.328608107731661</v>
      </c>
      <c r="F14" s="2">
        <v>0.28999999999999998</v>
      </c>
      <c r="G14" s="2">
        <f>0.5+F14*3</f>
        <v>1.3699999999999999</v>
      </c>
      <c r="H14" s="2">
        <v>92.8</v>
      </c>
      <c r="I14" s="2">
        <v>90.15</v>
      </c>
      <c r="J14" s="2">
        <v>86.58</v>
      </c>
      <c r="K14" s="2"/>
      <c r="L14" s="2">
        <v>87.34</v>
      </c>
      <c r="M14" s="2">
        <f>B14+H14</f>
        <v>152.22</v>
      </c>
      <c r="N14" s="2"/>
      <c r="O14" s="2"/>
      <c r="P14" s="2"/>
      <c r="Q14" s="16">
        <v>64.92</v>
      </c>
      <c r="R14" s="2"/>
      <c r="S14" s="2"/>
      <c r="T14" s="2">
        <v>105</v>
      </c>
      <c r="V14" s="1" t="s">
        <v>46</v>
      </c>
      <c r="W14" s="1">
        <v>0</v>
      </c>
      <c r="Y14" s="1">
        <v>0</v>
      </c>
      <c r="Z14" s="1">
        <v>0</v>
      </c>
      <c r="AA14" s="1"/>
      <c r="AB14" s="1" t="s">
        <v>41</v>
      </c>
      <c r="AC14" s="1"/>
      <c r="AD14" s="1" t="s">
        <v>41</v>
      </c>
      <c r="AE14" s="1"/>
      <c r="AF14" s="1" t="s">
        <v>47</v>
      </c>
      <c r="AG14" s="1"/>
      <c r="AH14" s="1" t="s">
        <v>41</v>
      </c>
      <c r="AI14" s="1"/>
      <c r="AJ14" s="1" t="s">
        <v>41</v>
      </c>
      <c r="AK14" s="1"/>
    </row>
    <row r="15" spans="1:37" x14ac:dyDescent="0.25">
      <c r="A15" s="6" t="s">
        <v>55</v>
      </c>
      <c r="B15" s="2">
        <v>64.92</v>
      </c>
      <c r="C15" s="2"/>
      <c r="D15" s="2"/>
      <c r="E15" s="2"/>
      <c r="F15" s="2"/>
      <c r="G15" s="2"/>
      <c r="H15" s="2"/>
      <c r="I15" s="2">
        <v>90.15</v>
      </c>
      <c r="J15" s="16">
        <v>86.58</v>
      </c>
      <c r="K15" s="2"/>
      <c r="L15" s="2">
        <v>87.34</v>
      </c>
      <c r="M15" s="2">
        <v>152.22</v>
      </c>
      <c r="N15" s="2"/>
      <c r="O15" s="2"/>
      <c r="P15" s="2"/>
      <c r="Q15" s="2"/>
      <c r="R15" s="2">
        <v>0.52</v>
      </c>
      <c r="S15" s="2" t="s">
        <v>1</v>
      </c>
      <c r="T15" s="2">
        <v>105</v>
      </c>
      <c r="V15" s="1" t="s">
        <v>28</v>
      </c>
      <c r="W15" s="1">
        <v>0</v>
      </c>
      <c r="Y15" s="1">
        <v>1</v>
      </c>
      <c r="Z15" s="1">
        <v>0</v>
      </c>
      <c r="AA15" s="1"/>
      <c r="AB15" s="1" t="s">
        <v>41</v>
      </c>
      <c r="AC15" s="1"/>
      <c r="AD15" s="1" t="s">
        <v>41</v>
      </c>
      <c r="AE15" s="1"/>
      <c r="AF15" s="18"/>
      <c r="AG15" s="18"/>
      <c r="AH15" s="1" t="s">
        <v>41</v>
      </c>
      <c r="AI15" s="1"/>
      <c r="AJ15" s="1" t="s">
        <v>41</v>
      </c>
      <c r="AK15" s="1"/>
    </row>
    <row r="16" spans="1:37" x14ac:dyDescent="0.25">
      <c r="A16" s="6" t="s">
        <v>50</v>
      </c>
      <c r="B16" s="2">
        <v>86.58</v>
      </c>
      <c r="C16" s="2"/>
      <c r="D16" s="2"/>
      <c r="E16" s="2"/>
      <c r="F16" s="2"/>
      <c r="G16" s="2"/>
      <c r="H16" s="2"/>
      <c r="I16" s="2">
        <v>90.15</v>
      </c>
      <c r="J16" s="2"/>
      <c r="K16" s="2"/>
      <c r="L16" s="16">
        <v>87.34</v>
      </c>
      <c r="M16" s="2">
        <v>152.22</v>
      </c>
      <c r="N16" s="2"/>
      <c r="O16" s="2">
        <v>0.97</v>
      </c>
      <c r="P16" s="2">
        <f>5+O16*3</f>
        <v>7.91</v>
      </c>
      <c r="Q16" s="2">
        <f>B16+P16</f>
        <v>94.49</v>
      </c>
      <c r="R16" s="2"/>
      <c r="S16" s="2"/>
      <c r="T16" s="2">
        <v>105</v>
      </c>
      <c r="V16" s="1" t="s">
        <v>46</v>
      </c>
      <c r="W16" s="1">
        <v>0</v>
      </c>
      <c r="Y16" s="1">
        <v>1</v>
      </c>
      <c r="Z16" s="1">
        <v>0</v>
      </c>
      <c r="AA16" s="1"/>
      <c r="AB16" s="1" t="s">
        <v>41</v>
      </c>
      <c r="AC16" s="1"/>
      <c r="AD16" s="1" t="s">
        <v>47</v>
      </c>
      <c r="AE16" s="1"/>
      <c r="AF16" s="1"/>
      <c r="AG16" s="1"/>
      <c r="AH16" s="1" t="s">
        <v>41</v>
      </c>
      <c r="AI16" s="1"/>
      <c r="AJ16" s="1" t="s">
        <v>41</v>
      </c>
      <c r="AK16" s="1"/>
    </row>
    <row r="17" spans="1:37" x14ac:dyDescent="0.25">
      <c r="A17" s="6" t="s">
        <v>51</v>
      </c>
      <c r="B17" s="2">
        <v>87.34</v>
      </c>
      <c r="C17" s="2"/>
      <c r="D17" s="2"/>
      <c r="E17" s="2"/>
      <c r="F17" s="2"/>
      <c r="G17" s="2"/>
      <c r="H17" s="2"/>
      <c r="I17" s="16">
        <v>90.15</v>
      </c>
      <c r="J17" s="2"/>
      <c r="K17" s="2"/>
      <c r="L17" s="2"/>
      <c r="M17" s="2">
        <v>152.22</v>
      </c>
      <c r="N17" s="2"/>
      <c r="O17" s="2"/>
      <c r="P17" s="2"/>
      <c r="Q17" s="2">
        <v>94.49</v>
      </c>
      <c r="R17" s="2"/>
      <c r="S17" s="2"/>
      <c r="T17" s="2">
        <v>105</v>
      </c>
      <c r="V17" s="1" t="s">
        <v>46</v>
      </c>
      <c r="W17" s="1">
        <v>1</v>
      </c>
      <c r="Y17" s="1">
        <v>1</v>
      </c>
      <c r="Z17" s="1">
        <v>0</v>
      </c>
      <c r="AA17" s="1"/>
      <c r="AB17" s="1" t="s">
        <v>41</v>
      </c>
      <c r="AC17" s="1"/>
      <c r="AD17" s="1" t="s">
        <v>47</v>
      </c>
      <c r="AE17" s="1"/>
      <c r="AF17" s="1"/>
      <c r="AG17" s="1"/>
      <c r="AH17" s="1" t="s">
        <v>52</v>
      </c>
      <c r="AI17" s="1">
        <v>87.34</v>
      </c>
      <c r="AJ17" s="1" t="s">
        <v>41</v>
      </c>
      <c r="AK17" s="1"/>
    </row>
    <row r="18" spans="1:37" x14ac:dyDescent="0.25">
      <c r="A18" s="6" t="s">
        <v>53</v>
      </c>
      <c r="B18" s="2">
        <v>90.15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152.22</v>
      </c>
      <c r="N18" s="2"/>
      <c r="O18" s="2"/>
      <c r="P18" s="2"/>
      <c r="Q18" s="16">
        <v>94.49</v>
      </c>
      <c r="R18" s="2"/>
      <c r="S18" s="2"/>
      <c r="T18" s="2">
        <v>105</v>
      </c>
      <c r="V18" s="1" t="s">
        <v>46</v>
      </c>
      <c r="W18" s="1">
        <v>2</v>
      </c>
      <c r="Y18" s="1">
        <v>1</v>
      </c>
      <c r="Z18" s="1">
        <v>0</v>
      </c>
      <c r="AA18" s="1"/>
      <c r="AB18" s="1" t="s">
        <v>52</v>
      </c>
      <c r="AC18" s="1">
        <v>90.15</v>
      </c>
      <c r="AD18" s="1" t="s">
        <v>47</v>
      </c>
      <c r="AE18" s="1"/>
      <c r="AF18" s="1"/>
      <c r="AG18" s="1"/>
      <c r="AH18" s="1" t="s">
        <v>52</v>
      </c>
      <c r="AI18" s="1">
        <v>87.34</v>
      </c>
      <c r="AJ18" s="1" t="s">
        <v>41</v>
      </c>
      <c r="AK18" s="1"/>
    </row>
    <row r="19" spans="1:37" x14ac:dyDescent="0.25">
      <c r="A19" s="6" t="s">
        <v>56</v>
      </c>
      <c r="B19" s="2">
        <v>94.49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152.22</v>
      </c>
      <c r="N19" s="2"/>
      <c r="O19" s="2">
        <v>0.56999999999999995</v>
      </c>
      <c r="P19" s="2">
        <f>5+O19*3</f>
        <v>6.71</v>
      </c>
      <c r="Q19" s="16">
        <f>B19+P19</f>
        <v>101.19999999999999</v>
      </c>
      <c r="R19" s="2">
        <v>0.62</v>
      </c>
      <c r="S19" s="2" t="s">
        <v>1</v>
      </c>
      <c r="T19" s="2">
        <v>105</v>
      </c>
      <c r="V19" s="1" t="s">
        <v>46</v>
      </c>
      <c r="W19" s="1">
        <v>1</v>
      </c>
      <c r="Y19" s="1">
        <v>2</v>
      </c>
      <c r="Z19" s="1">
        <v>0</v>
      </c>
      <c r="AA19" s="1"/>
      <c r="AB19" s="1" t="s">
        <v>52</v>
      </c>
      <c r="AC19" s="1">
        <v>90.15</v>
      </c>
      <c r="AD19" s="18"/>
      <c r="AE19" s="18"/>
      <c r="AF19" s="1"/>
      <c r="AG19" s="1"/>
      <c r="AH19" s="1" t="s">
        <v>47</v>
      </c>
      <c r="AI19" s="1"/>
      <c r="AJ19" s="1" t="s">
        <v>41</v>
      </c>
      <c r="AK19" s="1"/>
    </row>
    <row r="20" spans="1:37" x14ac:dyDescent="0.25">
      <c r="A20" s="6" t="s">
        <v>57</v>
      </c>
      <c r="B20" s="2">
        <v>101.2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152.22</v>
      </c>
      <c r="N20" s="2"/>
      <c r="O20" s="2">
        <v>0.67</v>
      </c>
      <c r="P20" s="2">
        <f>5+O20*3</f>
        <v>7.01</v>
      </c>
      <c r="Q20" s="2">
        <f>B20+P20</f>
        <v>108.21000000000001</v>
      </c>
      <c r="R20" s="2">
        <v>0.78</v>
      </c>
      <c r="S20" s="2" t="s">
        <v>2</v>
      </c>
      <c r="T20" s="16">
        <v>105</v>
      </c>
      <c r="V20" s="1" t="s">
        <v>46</v>
      </c>
      <c r="W20" s="1">
        <v>0</v>
      </c>
      <c r="Y20" s="1">
        <v>2</v>
      </c>
      <c r="Z20" s="1">
        <v>1</v>
      </c>
      <c r="AA20" s="1"/>
      <c r="AB20" s="1" t="s">
        <v>47</v>
      </c>
      <c r="AC20" s="1"/>
      <c r="AD20" s="1"/>
      <c r="AE20" s="1"/>
      <c r="AF20" s="1"/>
      <c r="AG20" s="1"/>
      <c r="AH20" s="18"/>
      <c r="AI20" s="18"/>
      <c r="AJ20" s="1" t="s">
        <v>41</v>
      </c>
      <c r="AK20" s="1"/>
    </row>
    <row r="21" spans="1:37" x14ac:dyDescent="0.25">
      <c r="A21" s="6" t="s">
        <v>17</v>
      </c>
      <c r="B21" s="2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7">
        <v>152.22</v>
      </c>
      <c r="N21" s="2"/>
      <c r="O21" s="2"/>
      <c r="P21" s="2"/>
      <c r="Q21" s="16">
        <v>108.21</v>
      </c>
      <c r="R21" s="2"/>
      <c r="S21" s="2"/>
      <c r="T21" s="2"/>
      <c r="V21" s="1" t="s">
        <v>46</v>
      </c>
      <c r="W21" s="1">
        <v>0</v>
      </c>
      <c r="Y21" s="1">
        <v>2</v>
      </c>
      <c r="Z21" s="1">
        <v>2</v>
      </c>
      <c r="AA21" s="1"/>
      <c r="AB21" s="1" t="s">
        <v>47</v>
      </c>
      <c r="AC21" s="1"/>
      <c r="AD21" s="1"/>
      <c r="AE21" s="1"/>
      <c r="AF21" s="1"/>
      <c r="AG21" s="1"/>
      <c r="AH21" s="1"/>
      <c r="AI21" s="1"/>
      <c r="AJ21" s="18"/>
      <c r="AK21" s="18"/>
    </row>
    <row r="22" spans="1:37" x14ac:dyDescent="0.25">
      <c r="A22" s="6" t="s">
        <v>54</v>
      </c>
      <c r="B22" s="2">
        <v>108.21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0.45</v>
      </c>
      <c r="S22" s="2" t="s">
        <v>1</v>
      </c>
      <c r="T22" s="2"/>
      <c r="V22" s="1" t="s">
        <v>28</v>
      </c>
      <c r="W22" s="1">
        <v>0</v>
      </c>
      <c r="Y22" s="20">
        <v>3</v>
      </c>
      <c r="Z22" s="20">
        <v>2</v>
      </c>
      <c r="AA22" s="1"/>
      <c r="AB22" s="18"/>
      <c r="AC22" s="18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s="1"/>
      <c r="W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</sheetData>
  <mergeCells count="34">
    <mergeCell ref="B5:B7"/>
    <mergeCell ref="A5:A7"/>
    <mergeCell ref="C6:C7"/>
    <mergeCell ref="Q6:Q7"/>
    <mergeCell ref="M6:M7"/>
    <mergeCell ref="L6:L7"/>
    <mergeCell ref="K6:K7"/>
    <mergeCell ref="J6:J7"/>
    <mergeCell ref="I6:I7"/>
    <mergeCell ref="E6:E7"/>
    <mergeCell ref="O6:O7"/>
    <mergeCell ref="N6:N7"/>
    <mergeCell ref="H6:H7"/>
    <mergeCell ref="G6:G7"/>
    <mergeCell ref="F6:F7"/>
    <mergeCell ref="D6:D7"/>
    <mergeCell ref="AF6:AG6"/>
    <mergeCell ref="AH6:AI6"/>
    <mergeCell ref="AJ6:AK6"/>
    <mergeCell ref="AB5:AK5"/>
    <mergeCell ref="Z5:Z7"/>
    <mergeCell ref="AD6:AE6"/>
    <mergeCell ref="C5:E5"/>
    <mergeCell ref="F5:N5"/>
    <mergeCell ref="O5:Q5"/>
    <mergeCell ref="V5:W5"/>
    <mergeCell ref="AB6:AC6"/>
    <mergeCell ref="P6:P7"/>
    <mergeCell ref="Y5:Y7"/>
    <mergeCell ref="W6:W7"/>
    <mergeCell ref="V6:V7"/>
    <mergeCell ref="T5:T7"/>
    <mergeCell ref="S6:S7"/>
    <mergeCell ref="R6: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zoomScaleNormal="100" workbookViewId="0">
      <selection activeCell="G8" sqref="G8"/>
    </sheetView>
  </sheetViews>
  <sheetFormatPr baseColWidth="10" defaultRowHeight="15" x14ac:dyDescent="0.25"/>
  <cols>
    <col min="1" max="1" width="7.7109375" customWidth="1"/>
    <col min="2" max="2" width="8.140625" customWidth="1"/>
    <col min="3" max="3" width="11.42578125" style="2"/>
    <col min="4" max="5" width="11.42578125" style="13"/>
    <col min="6" max="6" width="11.42578125" style="2"/>
    <col min="7" max="7" width="11.42578125" style="13"/>
  </cols>
  <sheetData>
    <row r="1" spans="1:11" x14ac:dyDescent="0.25">
      <c r="A1" s="4" t="s">
        <v>30</v>
      </c>
      <c r="B1">
        <v>0.01</v>
      </c>
    </row>
    <row r="2" spans="1:11" x14ac:dyDescent="0.25">
      <c r="A2" s="4" t="s">
        <v>31</v>
      </c>
      <c r="B2">
        <v>0</v>
      </c>
    </row>
    <row r="3" spans="1:11" x14ac:dyDescent="0.25">
      <c r="A3" s="4" t="s">
        <v>32</v>
      </c>
      <c r="B3">
        <v>50</v>
      </c>
    </row>
    <row r="4" spans="1:11" x14ac:dyDescent="0.25">
      <c r="A4" s="4" t="s">
        <v>11</v>
      </c>
      <c r="B4">
        <v>1.52</v>
      </c>
    </row>
    <row r="6" spans="1:11" x14ac:dyDescent="0.25">
      <c r="C6" s="15" t="s">
        <v>33</v>
      </c>
      <c r="D6" s="14" t="s">
        <v>34</v>
      </c>
      <c r="E6" s="14" t="s">
        <v>35</v>
      </c>
      <c r="F6" s="15" t="s">
        <v>36</v>
      </c>
      <c r="G6" s="14" t="s">
        <v>37</v>
      </c>
      <c r="I6" s="14" t="s">
        <v>38</v>
      </c>
      <c r="J6" s="14" t="s">
        <v>39</v>
      </c>
      <c r="K6" s="14" t="s">
        <v>40</v>
      </c>
    </row>
    <row r="7" spans="1:11" x14ac:dyDescent="0.25">
      <c r="F7" s="2">
        <f>to</f>
        <v>0</v>
      </c>
      <c r="G7" s="13">
        <f>Lo</f>
        <v>50</v>
      </c>
      <c r="I7" s="1">
        <v>1</v>
      </c>
      <c r="J7" s="1">
        <v>1.38</v>
      </c>
      <c r="K7" s="1">
        <f>J7*60</f>
        <v>82.8</v>
      </c>
    </row>
    <row r="8" spans="1:11" x14ac:dyDescent="0.25">
      <c r="C8" s="2">
        <f>F7</f>
        <v>0</v>
      </c>
      <c r="D8" s="13">
        <f>G7</f>
        <v>50</v>
      </c>
      <c r="E8" s="13">
        <f t="shared" ref="E8:E39" si="0">k*D8</f>
        <v>76</v>
      </c>
      <c r="F8" s="2">
        <f t="shared" ref="F8:F39" si="1">C8+h</f>
        <v>0.01</v>
      </c>
      <c r="G8" s="13">
        <f t="shared" ref="G8:G39" si="2">D8+h*E8</f>
        <v>50.76</v>
      </c>
      <c r="I8" s="1">
        <v>2</v>
      </c>
      <c r="J8" s="1">
        <v>1.18</v>
      </c>
      <c r="K8" s="1">
        <f>J8*60</f>
        <v>70.8</v>
      </c>
    </row>
    <row r="9" spans="1:11" x14ac:dyDescent="0.25">
      <c r="C9" s="2">
        <f t="shared" ref="C9:C13" si="3">F8</f>
        <v>0.01</v>
      </c>
      <c r="D9" s="13">
        <f t="shared" ref="D9:D13" si="4">G8</f>
        <v>50.76</v>
      </c>
      <c r="E9" s="13">
        <f t="shared" si="0"/>
        <v>77.155199999999994</v>
      </c>
      <c r="F9" s="2">
        <f t="shared" si="1"/>
        <v>0.02</v>
      </c>
      <c r="G9" s="13">
        <f t="shared" si="2"/>
        <v>51.531551999999998</v>
      </c>
      <c r="I9" s="1">
        <v>3</v>
      </c>
      <c r="J9" s="1">
        <v>0.61</v>
      </c>
      <c r="K9" s="1">
        <f>J9*60</f>
        <v>36.6</v>
      </c>
    </row>
    <row r="10" spans="1:11" x14ac:dyDescent="0.25">
      <c r="C10" s="2">
        <f t="shared" si="3"/>
        <v>0.02</v>
      </c>
      <c r="D10" s="13">
        <f t="shared" si="4"/>
        <v>51.531551999999998</v>
      </c>
      <c r="E10" s="13">
        <f t="shared" si="0"/>
        <v>78.327959039999996</v>
      </c>
      <c r="F10" s="2">
        <f t="shared" si="1"/>
        <v>0.03</v>
      </c>
      <c r="G10" s="13">
        <f t="shared" si="2"/>
        <v>52.314831590399997</v>
      </c>
      <c r="I10" s="1">
        <v>4</v>
      </c>
      <c r="J10" s="1">
        <v>0.76</v>
      </c>
      <c r="K10" s="1">
        <f>J10*60</f>
        <v>45.6</v>
      </c>
    </row>
    <row r="11" spans="1:11" x14ac:dyDescent="0.25">
      <c r="C11" s="2">
        <f t="shared" si="3"/>
        <v>0.03</v>
      </c>
      <c r="D11" s="13">
        <f t="shared" si="4"/>
        <v>52.314831590399997</v>
      </c>
      <c r="E11" s="13">
        <f t="shared" si="0"/>
        <v>79.51854401740799</v>
      </c>
      <c r="F11" s="2">
        <f t="shared" si="1"/>
        <v>0.04</v>
      </c>
      <c r="G11" s="13">
        <f t="shared" si="2"/>
        <v>53.110017030574078</v>
      </c>
      <c r="I11" s="1">
        <v>5</v>
      </c>
      <c r="J11" s="1">
        <v>1.53</v>
      </c>
      <c r="K11" s="1">
        <f>J11*60</f>
        <v>91.8</v>
      </c>
    </row>
    <row r="12" spans="1:11" x14ac:dyDescent="0.25">
      <c r="C12" s="2">
        <f t="shared" si="3"/>
        <v>0.04</v>
      </c>
      <c r="D12" s="13">
        <f t="shared" si="4"/>
        <v>53.110017030574078</v>
      </c>
      <c r="E12" s="13">
        <f t="shared" si="0"/>
        <v>80.727225886472596</v>
      </c>
      <c r="F12" s="2">
        <f t="shared" si="1"/>
        <v>0.05</v>
      </c>
      <c r="G12" s="13">
        <f t="shared" si="2"/>
        <v>53.917289289438806</v>
      </c>
      <c r="I12" s="1"/>
      <c r="J12" s="1"/>
      <c r="K12" s="1"/>
    </row>
    <row r="13" spans="1:11" x14ac:dyDescent="0.25">
      <c r="C13" s="2">
        <f t="shared" si="3"/>
        <v>0.05</v>
      </c>
      <c r="D13" s="13">
        <f t="shared" si="4"/>
        <v>53.917289289438806</v>
      </c>
      <c r="E13" s="13">
        <f t="shared" si="0"/>
        <v>81.954279719946982</v>
      </c>
      <c r="F13" s="2">
        <f t="shared" si="1"/>
        <v>6.0000000000000005E-2</v>
      </c>
      <c r="G13" s="13">
        <f t="shared" si="2"/>
        <v>54.736832086638273</v>
      </c>
      <c r="I13" s="1"/>
      <c r="J13" s="1"/>
      <c r="K13" s="1"/>
    </row>
    <row r="14" spans="1:11" x14ac:dyDescent="0.25">
      <c r="C14" s="2">
        <f t="shared" ref="C14:C23" si="5">F13</f>
        <v>6.0000000000000005E-2</v>
      </c>
      <c r="D14" s="13">
        <f t="shared" ref="D14:D23" si="6">G13</f>
        <v>54.736832086638273</v>
      </c>
      <c r="E14" s="13">
        <f t="shared" si="0"/>
        <v>83.199984771690183</v>
      </c>
      <c r="F14" s="2">
        <f t="shared" si="1"/>
        <v>7.0000000000000007E-2</v>
      </c>
      <c r="G14" s="13">
        <f t="shared" si="2"/>
        <v>55.568831934355174</v>
      </c>
    </row>
    <row r="15" spans="1:11" x14ac:dyDescent="0.25">
      <c r="C15" s="2">
        <f t="shared" si="5"/>
        <v>7.0000000000000007E-2</v>
      </c>
      <c r="D15" s="13">
        <f t="shared" si="6"/>
        <v>55.568831934355174</v>
      </c>
      <c r="E15" s="13">
        <f t="shared" si="0"/>
        <v>84.464624540219859</v>
      </c>
      <c r="F15" s="2">
        <f t="shared" si="1"/>
        <v>0.08</v>
      </c>
      <c r="G15" s="13">
        <f t="shared" si="2"/>
        <v>56.413478179757369</v>
      </c>
    </row>
    <row r="16" spans="1:11" x14ac:dyDescent="0.25">
      <c r="C16" s="2">
        <f t="shared" si="5"/>
        <v>0.08</v>
      </c>
      <c r="D16" s="13">
        <f t="shared" si="6"/>
        <v>56.413478179757369</v>
      </c>
      <c r="E16" s="13">
        <f t="shared" si="0"/>
        <v>85.748486833231198</v>
      </c>
      <c r="F16" s="2">
        <f t="shared" si="1"/>
        <v>0.09</v>
      </c>
      <c r="G16" s="13">
        <f t="shared" si="2"/>
        <v>57.270963048089683</v>
      </c>
    </row>
    <row r="17" spans="3:7" x14ac:dyDescent="0.25">
      <c r="C17" s="2">
        <f t="shared" si="5"/>
        <v>0.09</v>
      </c>
      <c r="D17" s="13">
        <f t="shared" si="6"/>
        <v>57.270963048089683</v>
      </c>
      <c r="E17" s="13">
        <f t="shared" si="0"/>
        <v>87.05186383309632</v>
      </c>
      <c r="F17" s="2">
        <f t="shared" si="1"/>
        <v>9.9999999999999992E-2</v>
      </c>
      <c r="G17" s="13">
        <f t="shared" si="2"/>
        <v>58.141481686420647</v>
      </c>
    </row>
    <row r="18" spans="3:7" x14ac:dyDescent="0.25">
      <c r="C18" s="2">
        <f t="shared" si="5"/>
        <v>9.9999999999999992E-2</v>
      </c>
      <c r="D18" s="13">
        <f t="shared" si="6"/>
        <v>58.141481686420647</v>
      </c>
      <c r="E18" s="13">
        <f t="shared" si="0"/>
        <v>88.375052163359385</v>
      </c>
      <c r="F18" s="2">
        <f t="shared" si="1"/>
        <v>0.10999999999999999</v>
      </c>
      <c r="G18" s="13">
        <f t="shared" si="2"/>
        <v>59.025232208054241</v>
      </c>
    </row>
    <row r="19" spans="3:7" x14ac:dyDescent="0.25">
      <c r="C19" s="2">
        <f t="shared" si="5"/>
        <v>0.10999999999999999</v>
      </c>
      <c r="D19" s="13">
        <f t="shared" si="6"/>
        <v>59.025232208054241</v>
      </c>
      <c r="E19" s="13">
        <f t="shared" si="0"/>
        <v>89.718352956242441</v>
      </c>
      <c r="F19" s="2">
        <f t="shared" si="1"/>
        <v>0.11999999999999998</v>
      </c>
      <c r="G19" s="13">
        <f t="shared" si="2"/>
        <v>59.922415737616667</v>
      </c>
    </row>
    <row r="20" spans="3:7" x14ac:dyDescent="0.25">
      <c r="C20" s="2">
        <f t="shared" si="5"/>
        <v>0.11999999999999998</v>
      </c>
      <c r="D20" s="13">
        <f t="shared" si="6"/>
        <v>59.922415737616667</v>
      </c>
      <c r="E20" s="13">
        <f t="shared" si="0"/>
        <v>91.082071921177331</v>
      </c>
      <c r="F20" s="2">
        <f t="shared" si="1"/>
        <v>0.12999999999999998</v>
      </c>
      <c r="G20" s="13">
        <f t="shared" si="2"/>
        <v>60.833236456828438</v>
      </c>
    </row>
    <row r="21" spans="3:7" x14ac:dyDescent="0.25">
      <c r="C21" s="2">
        <f t="shared" si="5"/>
        <v>0.12999999999999998</v>
      </c>
      <c r="D21" s="13">
        <f t="shared" si="6"/>
        <v>60.833236456828438</v>
      </c>
      <c r="E21" s="13">
        <f t="shared" si="0"/>
        <v>92.466519414379221</v>
      </c>
      <c r="F21" s="2">
        <f t="shared" si="1"/>
        <v>0.13999999999999999</v>
      </c>
      <c r="G21" s="13">
        <f t="shared" si="2"/>
        <v>61.757901650972229</v>
      </c>
    </row>
    <row r="22" spans="3:7" x14ac:dyDescent="0.25">
      <c r="C22" s="2">
        <f t="shared" si="5"/>
        <v>0.13999999999999999</v>
      </c>
      <c r="D22" s="13">
        <f t="shared" si="6"/>
        <v>61.757901650972229</v>
      </c>
      <c r="E22" s="13">
        <f t="shared" si="0"/>
        <v>93.872010509477789</v>
      </c>
      <c r="F22" s="2">
        <f t="shared" si="1"/>
        <v>0.15</v>
      </c>
      <c r="G22" s="13">
        <f t="shared" si="2"/>
        <v>62.69662175606701</v>
      </c>
    </row>
    <row r="23" spans="3:7" x14ac:dyDescent="0.25">
      <c r="C23" s="2">
        <f t="shared" si="5"/>
        <v>0.15</v>
      </c>
      <c r="D23" s="13">
        <f t="shared" si="6"/>
        <v>62.69662175606701</v>
      </c>
      <c r="E23" s="13">
        <f t="shared" si="0"/>
        <v>95.298865069221861</v>
      </c>
      <c r="F23" s="2">
        <f t="shared" si="1"/>
        <v>0.16</v>
      </c>
      <c r="G23" s="13">
        <f t="shared" si="2"/>
        <v>63.64961040675923</v>
      </c>
    </row>
    <row r="24" spans="3:7" x14ac:dyDescent="0.25">
      <c r="C24" s="2">
        <f t="shared" ref="C24:C34" si="7">F23</f>
        <v>0.16</v>
      </c>
      <c r="D24" s="13">
        <f t="shared" ref="D24:D34" si="8">G23</f>
        <v>63.64961040675923</v>
      </c>
      <c r="E24" s="13">
        <f t="shared" si="0"/>
        <v>96.747407818274027</v>
      </c>
      <c r="F24" s="2">
        <f t="shared" si="1"/>
        <v>0.17</v>
      </c>
      <c r="G24" s="13">
        <f t="shared" si="2"/>
        <v>64.617084484941969</v>
      </c>
    </row>
    <row r="25" spans="3:7" x14ac:dyDescent="0.25">
      <c r="C25" s="2">
        <f t="shared" si="7"/>
        <v>0.17</v>
      </c>
      <c r="D25" s="13">
        <f t="shared" si="8"/>
        <v>64.617084484941969</v>
      </c>
      <c r="E25" s="13">
        <f t="shared" si="0"/>
        <v>98.217968417111791</v>
      </c>
      <c r="F25" s="2">
        <f t="shared" si="1"/>
        <v>0.18000000000000002</v>
      </c>
      <c r="G25" s="13">
        <f t="shared" si="2"/>
        <v>65.599264169113084</v>
      </c>
    </row>
    <row r="26" spans="3:7" x14ac:dyDescent="0.25">
      <c r="C26" s="2">
        <f t="shared" si="7"/>
        <v>0.18000000000000002</v>
      </c>
      <c r="D26" s="13">
        <f t="shared" si="8"/>
        <v>65.599264169113084</v>
      </c>
      <c r="E26" s="13">
        <f t="shared" si="0"/>
        <v>99.71088153705189</v>
      </c>
      <c r="F26" s="2">
        <f t="shared" si="1"/>
        <v>0.19000000000000003</v>
      </c>
      <c r="G26" s="13">
        <f t="shared" si="2"/>
        <v>66.596372984483608</v>
      </c>
    </row>
    <row r="27" spans="3:7" x14ac:dyDescent="0.25">
      <c r="C27" s="2">
        <f t="shared" si="7"/>
        <v>0.19000000000000003</v>
      </c>
      <c r="D27" s="13">
        <f t="shared" si="8"/>
        <v>66.596372984483608</v>
      </c>
      <c r="E27" s="13">
        <f t="shared" si="0"/>
        <v>101.22648693641509</v>
      </c>
      <c r="F27" s="2">
        <f t="shared" si="1"/>
        <v>0.20000000000000004</v>
      </c>
      <c r="G27" s="13">
        <f t="shared" si="2"/>
        <v>67.608637853847753</v>
      </c>
    </row>
    <row r="28" spans="3:7" x14ac:dyDescent="0.25">
      <c r="C28" s="2">
        <f t="shared" si="7"/>
        <v>0.20000000000000004</v>
      </c>
      <c r="D28" s="13">
        <f t="shared" si="8"/>
        <v>67.608637853847753</v>
      </c>
      <c r="E28" s="13">
        <f t="shared" si="0"/>
        <v>102.76512953784858</v>
      </c>
      <c r="F28" s="2">
        <f t="shared" si="1"/>
        <v>0.21000000000000005</v>
      </c>
      <c r="G28" s="13">
        <f t="shared" si="2"/>
        <v>68.636289149226243</v>
      </c>
    </row>
    <row r="29" spans="3:7" x14ac:dyDescent="0.25">
      <c r="C29" s="2">
        <f t="shared" si="7"/>
        <v>0.21000000000000005</v>
      </c>
      <c r="D29" s="13">
        <f t="shared" si="8"/>
        <v>68.636289149226243</v>
      </c>
      <c r="E29" s="13">
        <f t="shared" si="0"/>
        <v>104.32715950682389</v>
      </c>
      <c r="F29" s="2">
        <f t="shared" si="1"/>
        <v>0.22000000000000006</v>
      </c>
      <c r="G29" s="13">
        <f t="shared" si="2"/>
        <v>69.679560744294477</v>
      </c>
    </row>
    <row r="30" spans="3:7" x14ac:dyDescent="0.25">
      <c r="C30" s="2">
        <f t="shared" si="7"/>
        <v>0.22000000000000006</v>
      </c>
      <c r="D30" s="13">
        <f t="shared" si="8"/>
        <v>69.679560744294477</v>
      </c>
      <c r="E30" s="13">
        <f t="shared" si="0"/>
        <v>105.91293233132761</v>
      </c>
      <c r="F30" s="2">
        <f t="shared" si="1"/>
        <v>0.23000000000000007</v>
      </c>
      <c r="G30" s="13">
        <f t="shared" si="2"/>
        <v>70.738690067607749</v>
      </c>
    </row>
    <row r="31" spans="3:7" x14ac:dyDescent="0.25">
      <c r="C31" s="2">
        <f t="shared" si="7"/>
        <v>0.23000000000000007</v>
      </c>
      <c r="D31" s="13">
        <f t="shared" si="8"/>
        <v>70.738690067607749</v>
      </c>
      <c r="E31" s="13">
        <f t="shared" si="0"/>
        <v>107.52280890276378</v>
      </c>
      <c r="F31" s="2">
        <f t="shared" si="1"/>
        <v>0.24000000000000007</v>
      </c>
      <c r="G31" s="13">
        <f t="shared" si="2"/>
        <v>71.813918156635381</v>
      </c>
    </row>
    <row r="32" spans="3:7" x14ac:dyDescent="0.25">
      <c r="C32" s="2">
        <f t="shared" si="7"/>
        <v>0.24000000000000007</v>
      </c>
      <c r="D32" s="13">
        <f t="shared" si="8"/>
        <v>71.813918156635381</v>
      </c>
      <c r="E32" s="13">
        <f t="shared" si="0"/>
        <v>109.15715559808578</v>
      </c>
      <c r="F32" s="2">
        <f t="shared" si="1"/>
        <v>0.25000000000000006</v>
      </c>
      <c r="G32" s="13">
        <f t="shared" si="2"/>
        <v>72.905489712616244</v>
      </c>
    </row>
    <row r="33" spans="3:7" x14ac:dyDescent="0.25">
      <c r="C33" s="2">
        <f t="shared" si="7"/>
        <v>0.25000000000000006</v>
      </c>
      <c r="D33" s="13">
        <f t="shared" si="8"/>
        <v>72.905489712616244</v>
      </c>
      <c r="E33" s="13">
        <f t="shared" si="0"/>
        <v>110.8163443631767</v>
      </c>
      <c r="F33" s="2">
        <f t="shared" si="1"/>
        <v>0.26000000000000006</v>
      </c>
      <c r="G33" s="13">
        <f t="shared" si="2"/>
        <v>74.013653156248012</v>
      </c>
    </row>
    <row r="34" spans="3:7" x14ac:dyDescent="0.25">
      <c r="C34" s="2">
        <f t="shared" si="7"/>
        <v>0.26000000000000006</v>
      </c>
      <c r="D34" s="13">
        <f t="shared" si="8"/>
        <v>74.013653156248012</v>
      </c>
      <c r="E34" s="13">
        <f t="shared" si="0"/>
        <v>112.50075279749697</v>
      </c>
      <c r="F34" s="2">
        <f t="shared" si="1"/>
        <v>0.27000000000000007</v>
      </c>
      <c r="G34" s="13">
        <f t="shared" si="2"/>
        <v>75.138660684222984</v>
      </c>
    </row>
    <row r="35" spans="3:7" x14ac:dyDescent="0.25">
      <c r="C35" s="2">
        <f t="shared" ref="C35:C37" si="9">F34</f>
        <v>0.27000000000000007</v>
      </c>
      <c r="D35" s="13">
        <f t="shared" ref="D35:D37" si="10">G34</f>
        <v>75.138660684222984</v>
      </c>
      <c r="E35" s="13">
        <f t="shared" si="0"/>
        <v>114.21076424001893</v>
      </c>
      <c r="F35" s="2">
        <f t="shared" si="1"/>
        <v>0.28000000000000008</v>
      </c>
      <c r="G35" s="13">
        <f t="shared" si="2"/>
        <v>76.280768326623175</v>
      </c>
    </row>
    <row r="36" spans="3:7" x14ac:dyDescent="0.25">
      <c r="C36" s="2">
        <f t="shared" si="9"/>
        <v>0.28000000000000008</v>
      </c>
      <c r="D36" s="13">
        <f t="shared" si="10"/>
        <v>76.280768326623175</v>
      </c>
      <c r="E36" s="13">
        <f t="shared" si="0"/>
        <v>115.94676785646723</v>
      </c>
      <c r="F36" s="2">
        <f t="shared" si="1"/>
        <v>0.29000000000000009</v>
      </c>
      <c r="G36" s="13">
        <f t="shared" si="2"/>
        <v>77.440236005187842</v>
      </c>
    </row>
    <row r="37" spans="3:7" x14ac:dyDescent="0.25">
      <c r="C37" s="2">
        <f t="shared" si="9"/>
        <v>0.29000000000000009</v>
      </c>
      <c r="D37" s="13">
        <f t="shared" si="10"/>
        <v>77.440236005187842</v>
      </c>
      <c r="E37" s="13">
        <f t="shared" si="0"/>
        <v>117.70915872788552</v>
      </c>
      <c r="F37" s="2">
        <f t="shared" si="1"/>
        <v>0.3000000000000001</v>
      </c>
      <c r="G37" s="13">
        <f t="shared" si="2"/>
        <v>78.617327592466694</v>
      </c>
    </row>
    <row r="38" spans="3:7" x14ac:dyDescent="0.25">
      <c r="C38" s="2">
        <f t="shared" ref="C38:C101" si="11">F37</f>
        <v>0.3000000000000001</v>
      </c>
      <c r="D38" s="13">
        <f t="shared" ref="D38:D101" si="12">G37</f>
        <v>78.617327592466694</v>
      </c>
      <c r="E38" s="13">
        <f t="shared" si="0"/>
        <v>119.49833794054938</v>
      </c>
      <c r="F38" s="2">
        <f t="shared" si="1"/>
        <v>0.31000000000000011</v>
      </c>
      <c r="G38" s="13">
        <f t="shared" si="2"/>
        <v>79.812310971872193</v>
      </c>
    </row>
    <row r="39" spans="3:7" x14ac:dyDescent="0.25">
      <c r="C39" s="2">
        <f t="shared" si="11"/>
        <v>0.31000000000000011</v>
      </c>
      <c r="D39" s="13">
        <f t="shared" si="12"/>
        <v>79.812310971872193</v>
      </c>
      <c r="E39" s="13">
        <f t="shared" si="0"/>
        <v>121.31471267724574</v>
      </c>
      <c r="F39" s="2">
        <f t="shared" si="1"/>
        <v>0.32000000000000012</v>
      </c>
      <c r="G39" s="13">
        <f t="shared" si="2"/>
        <v>81.025458098644648</v>
      </c>
    </row>
    <row r="40" spans="3:7" x14ac:dyDescent="0.25">
      <c r="C40" s="2">
        <f t="shared" si="11"/>
        <v>0.32000000000000012</v>
      </c>
      <c r="D40" s="13">
        <f t="shared" si="12"/>
        <v>81.025458098644648</v>
      </c>
      <c r="E40" s="13">
        <f t="shared" ref="E40:E71" si="13">k*D40</f>
        <v>123.15869630993987</v>
      </c>
      <c r="F40" s="2">
        <f t="shared" ref="F40:F71" si="14">C40+h</f>
        <v>0.33000000000000013</v>
      </c>
      <c r="G40" s="13">
        <f t="shared" ref="G40:G71" si="15">D40+h*E40</f>
        <v>82.257045061744051</v>
      </c>
    </row>
    <row r="41" spans="3:7" x14ac:dyDescent="0.25">
      <c r="C41" s="2">
        <f t="shared" si="11"/>
        <v>0.33000000000000013</v>
      </c>
      <c r="D41" s="13">
        <f t="shared" si="12"/>
        <v>82.257045061744051</v>
      </c>
      <c r="E41" s="13">
        <f t="shared" si="13"/>
        <v>125.03070849385097</v>
      </c>
      <c r="F41" s="2">
        <f t="shared" si="14"/>
        <v>0.34000000000000014</v>
      </c>
      <c r="G41" s="13">
        <f t="shared" si="15"/>
        <v>83.507352146682564</v>
      </c>
    </row>
    <row r="42" spans="3:7" x14ac:dyDescent="0.25">
      <c r="C42" s="2">
        <f t="shared" si="11"/>
        <v>0.34000000000000014</v>
      </c>
      <c r="D42" s="13">
        <f t="shared" si="12"/>
        <v>83.507352146682564</v>
      </c>
      <c r="E42" s="13">
        <f t="shared" si="13"/>
        <v>126.9311752629575</v>
      </c>
      <c r="F42" s="2">
        <f t="shared" si="14"/>
        <v>0.35000000000000014</v>
      </c>
      <c r="G42" s="13">
        <f t="shared" si="15"/>
        <v>84.77666389931214</v>
      </c>
    </row>
    <row r="43" spans="3:7" x14ac:dyDescent="0.25">
      <c r="C43" s="2">
        <f t="shared" si="11"/>
        <v>0.35000000000000014</v>
      </c>
      <c r="D43" s="13">
        <f t="shared" si="12"/>
        <v>84.77666389931214</v>
      </c>
      <c r="E43" s="13">
        <f t="shared" si="13"/>
        <v>128.86052912695445</v>
      </c>
      <c r="F43" s="2">
        <f t="shared" si="14"/>
        <v>0.36000000000000015</v>
      </c>
      <c r="G43" s="13">
        <f t="shared" si="15"/>
        <v>86.065269190581688</v>
      </c>
    </row>
    <row r="44" spans="3:7" x14ac:dyDescent="0.25">
      <c r="C44" s="2">
        <f t="shared" si="11"/>
        <v>0.36000000000000015</v>
      </c>
      <c r="D44" s="13">
        <f t="shared" si="12"/>
        <v>86.065269190581688</v>
      </c>
      <c r="E44" s="13">
        <f t="shared" si="13"/>
        <v>130.81920916968417</v>
      </c>
      <c r="F44" s="2">
        <f t="shared" si="14"/>
        <v>0.37000000000000016</v>
      </c>
      <c r="G44" s="13">
        <f t="shared" si="15"/>
        <v>87.373461282278527</v>
      </c>
    </row>
    <row r="45" spans="3:7" x14ac:dyDescent="0.25">
      <c r="C45" s="2">
        <f t="shared" si="11"/>
        <v>0.37000000000000016</v>
      </c>
      <c r="D45" s="13">
        <f t="shared" si="12"/>
        <v>87.373461282278527</v>
      </c>
      <c r="E45" s="13">
        <f t="shared" si="13"/>
        <v>132.80766114906336</v>
      </c>
      <c r="F45" s="2">
        <f t="shared" si="14"/>
        <v>0.38000000000000017</v>
      </c>
      <c r="G45" s="13">
        <f t="shared" si="15"/>
        <v>88.701537893769157</v>
      </c>
    </row>
    <row r="46" spans="3:7" x14ac:dyDescent="0.25">
      <c r="C46" s="2">
        <f t="shared" si="11"/>
        <v>0.38000000000000017</v>
      </c>
      <c r="D46" s="13">
        <f t="shared" si="12"/>
        <v>88.701537893769157</v>
      </c>
      <c r="E46" s="13">
        <f t="shared" si="13"/>
        <v>134.82633759852911</v>
      </c>
      <c r="F46" s="2">
        <f t="shared" si="14"/>
        <v>0.39000000000000018</v>
      </c>
      <c r="G46" s="13">
        <f t="shared" si="15"/>
        <v>90.049801269754454</v>
      </c>
    </row>
    <row r="47" spans="3:7" x14ac:dyDescent="0.25">
      <c r="C47" s="2">
        <f t="shared" si="11"/>
        <v>0.39000000000000018</v>
      </c>
      <c r="D47" s="13">
        <f t="shared" si="12"/>
        <v>90.049801269754454</v>
      </c>
      <c r="E47" s="13">
        <f t="shared" si="13"/>
        <v>136.87569793002677</v>
      </c>
      <c r="F47" s="2">
        <f t="shared" si="14"/>
        <v>0.40000000000000019</v>
      </c>
      <c r="G47" s="13">
        <f t="shared" si="15"/>
        <v>91.418558249054726</v>
      </c>
    </row>
    <row r="48" spans="3:7" x14ac:dyDescent="0.25">
      <c r="C48" s="2">
        <f t="shared" si="11"/>
        <v>0.40000000000000019</v>
      </c>
      <c r="D48" s="13">
        <f t="shared" si="12"/>
        <v>91.418558249054726</v>
      </c>
      <c r="E48" s="13">
        <f t="shared" si="13"/>
        <v>138.95620853856317</v>
      </c>
      <c r="F48" s="2">
        <f t="shared" si="14"/>
        <v>0.4100000000000002</v>
      </c>
      <c r="G48" s="13">
        <f t="shared" si="15"/>
        <v>92.80812033444036</v>
      </c>
    </row>
    <row r="49" spans="3:7" x14ac:dyDescent="0.25">
      <c r="C49" s="2">
        <f t="shared" si="11"/>
        <v>0.4100000000000002</v>
      </c>
      <c r="D49" s="13">
        <f t="shared" si="12"/>
        <v>92.80812033444036</v>
      </c>
      <c r="E49" s="13">
        <f t="shared" si="13"/>
        <v>141.06834290834934</v>
      </c>
      <c r="F49" s="2">
        <f t="shared" si="14"/>
        <v>0.42000000000000021</v>
      </c>
      <c r="G49" s="13">
        <f t="shared" si="15"/>
        <v>94.218803763523852</v>
      </c>
    </row>
    <row r="50" spans="3:7" x14ac:dyDescent="0.25">
      <c r="C50" s="2">
        <f t="shared" si="11"/>
        <v>0.42000000000000021</v>
      </c>
      <c r="D50" s="13">
        <f t="shared" si="12"/>
        <v>94.218803763523852</v>
      </c>
      <c r="E50" s="13">
        <f t="shared" si="13"/>
        <v>143.21258172055624</v>
      </c>
      <c r="F50" s="2">
        <f t="shared" si="14"/>
        <v>0.43000000000000022</v>
      </c>
      <c r="G50" s="13">
        <f t="shared" si="15"/>
        <v>95.650929580729411</v>
      </c>
    </row>
    <row r="51" spans="3:7" x14ac:dyDescent="0.25">
      <c r="C51" s="2">
        <f t="shared" si="11"/>
        <v>0.43000000000000022</v>
      </c>
      <c r="D51" s="13">
        <f t="shared" si="12"/>
        <v>95.650929580729411</v>
      </c>
      <c r="E51" s="13">
        <f t="shared" si="13"/>
        <v>145.38941296270872</v>
      </c>
      <c r="F51" s="2">
        <f t="shared" si="14"/>
        <v>0.44000000000000022</v>
      </c>
      <c r="G51" s="13">
        <f t="shared" si="15"/>
        <v>97.104823710356499</v>
      </c>
    </row>
    <row r="52" spans="3:7" x14ac:dyDescent="0.25">
      <c r="C52" s="2">
        <f t="shared" si="11"/>
        <v>0.44000000000000022</v>
      </c>
      <c r="D52" s="13">
        <f t="shared" si="12"/>
        <v>97.104823710356499</v>
      </c>
      <c r="E52" s="13">
        <f t="shared" si="13"/>
        <v>147.59933203974188</v>
      </c>
      <c r="F52" s="2">
        <f t="shared" si="14"/>
        <v>0.45000000000000023</v>
      </c>
      <c r="G52" s="13">
        <f t="shared" si="15"/>
        <v>98.58081703075392</v>
      </c>
    </row>
    <row r="53" spans="3:7" x14ac:dyDescent="0.25">
      <c r="C53" s="2">
        <f t="shared" si="11"/>
        <v>0.45000000000000023</v>
      </c>
      <c r="D53" s="13">
        <f t="shared" si="12"/>
        <v>98.58081703075392</v>
      </c>
      <c r="E53" s="13">
        <f t="shared" si="13"/>
        <v>149.84284188674596</v>
      </c>
      <c r="F53" s="2">
        <f t="shared" si="14"/>
        <v>0.46000000000000024</v>
      </c>
      <c r="G53" s="13">
        <f t="shared" si="15"/>
        <v>100.07924544962138</v>
      </c>
    </row>
    <row r="54" spans="3:7" x14ac:dyDescent="0.25">
      <c r="C54" s="2">
        <f t="shared" si="11"/>
        <v>0.46000000000000024</v>
      </c>
      <c r="D54" s="13">
        <f t="shared" si="12"/>
        <v>100.07924544962138</v>
      </c>
      <c r="E54" s="13">
        <f t="shared" si="13"/>
        <v>152.12045308342451</v>
      </c>
      <c r="F54" s="2">
        <f t="shared" si="14"/>
        <v>0.47000000000000025</v>
      </c>
      <c r="G54" s="13">
        <f t="shared" si="15"/>
        <v>101.60044998045562</v>
      </c>
    </row>
    <row r="55" spans="3:7" x14ac:dyDescent="0.25">
      <c r="C55" s="2">
        <f t="shared" si="11"/>
        <v>0.47000000000000025</v>
      </c>
      <c r="D55" s="13">
        <f t="shared" si="12"/>
        <v>101.60044998045562</v>
      </c>
      <c r="E55" s="13">
        <f t="shared" si="13"/>
        <v>154.43268397029254</v>
      </c>
      <c r="F55" s="2">
        <f t="shared" si="14"/>
        <v>0.48000000000000026</v>
      </c>
      <c r="G55" s="13">
        <f t="shared" si="15"/>
        <v>103.14477682015854</v>
      </c>
    </row>
    <row r="56" spans="3:7" x14ac:dyDescent="0.25">
      <c r="C56" s="2">
        <f t="shared" si="11"/>
        <v>0.48000000000000026</v>
      </c>
      <c r="D56" s="13">
        <f t="shared" si="12"/>
        <v>103.14477682015854</v>
      </c>
      <c r="E56" s="13">
        <f t="shared" si="13"/>
        <v>156.78006076664099</v>
      </c>
      <c r="F56" s="2">
        <f t="shared" si="14"/>
        <v>0.49000000000000027</v>
      </c>
      <c r="G56" s="13">
        <f t="shared" si="15"/>
        <v>104.71257742782495</v>
      </c>
    </row>
    <row r="57" spans="3:7" x14ac:dyDescent="0.25">
      <c r="C57" s="2">
        <f t="shared" si="11"/>
        <v>0.49000000000000027</v>
      </c>
      <c r="D57" s="13">
        <f t="shared" si="12"/>
        <v>104.71257742782495</v>
      </c>
      <c r="E57" s="13">
        <f t="shared" si="13"/>
        <v>159.16311769029394</v>
      </c>
      <c r="F57" s="2">
        <f t="shared" si="14"/>
        <v>0.50000000000000022</v>
      </c>
      <c r="G57" s="13">
        <f t="shared" si="15"/>
        <v>106.30420860472789</v>
      </c>
    </row>
    <row r="58" spans="3:7" x14ac:dyDescent="0.25">
      <c r="C58" s="2">
        <f t="shared" si="11"/>
        <v>0.50000000000000022</v>
      </c>
      <c r="D58" s="13">
        <f t="shared" si="12"/>
        <v>106.30420860472789</v>
      </c>
      <c r="E58" s="13">
        <f t="shared" si="13"/>
        <v>161.58239707918639</v>
      </c>
      <c r="F58" s="2">
        <f t="shared" si="14"/>
        <v>0.51000000000000023</v>
      </c>
      <c r="G58" s="13">
        <f t="shared" si="15"/>
        <v>107.92003257551976</v>
      </c>
    </row>
    <row r="59" spans="3:7" x14ac:dyDescent="0.25">
      <c r="C59" s="2">
        <f t="shared" si="11"/>
        <v>0.51000000000000023</v>
      </c>
      <c r="D59" s="13">
        <f t="shared" si="12"/>
        <v>107.92003257551976</v>
      </c>
      <c r="E59" s="13">
        <f t="shared" si="13"/>
        <v>164.03844951479002</v>
      </c>
      <c r="F59" s="2">
        <f t="shared" si="14"/>
        <v>0.52000000000000024</v>
      </c>
      <c r="G59" s="13">
        <f t="shared" si="15"/>
        <v>109.56041707066765</v>
      </c>
    </row>
    <row r="60" spans="3:7" x14ac:dyDescent="0.25">
      <c r="C60" s="2">
        <f t="shared" si="11"/>
        <v>0.52000000000000024</v>
      </c>
      <c r="D60" s="13">
        <f t="shared" si="12"/>
        <v>109.56041707066765</v>
      </c>
      <c r="E60" s="13">
        <f t="shared" si="13"/>
        <v>166.53183394741484</v>
      </c>
      <c r="F60" s="2">
        <f t="shared" si="14"/>
        <v>0.53000000000000025</v>
      </c>
      <c r="G60" s="13">
        <f t="shared" si="15"/>
        <v>111.22573541014181</v>
      </c>
    </row>
    <row r="61" spans="3:7" x14ac:dyDescent="0.25">
      <c r="C61" s="2">
        <f t="shared" si="11"/>
        <v>0.53000000000000025</v>
      </c>
      <c r="D61" s="13">
        <f t="shared" si="12"/>
        <v>111.22573541014181</v>
      </c>
      <c r="E61" s="13">
        <f t="shared" si="13"/>
        <v>169.06311782341555</v>
      </c>
      <c r="F61" s="2">
        <f t="shared" si="14"/>
        <v>0.54000000000000026</v>
      </c>
      <c r="G61" s="13">
        <f t="shared" si="15"/>
        <v>112.91636658837596</v>
      </c>
    </row>
    <row r="62" spans="3:7" x14ac:dyDescent="0.25">
      <c r="C62" s="2">
        <f t="shared" si="11"/>
        <v>0.54000000000000026</v>
      </c>
      <c r="D62" s="13">
        <f t="shared" si="12"/>
        <v>112.91636658837596</v>
      </c>
      <c r="E62" s="13">
        <f t="shared" si="13"/>
        <v>171.63287721433147</v>
      </c>
      <c r="F62" s="2">
        <f t="shared" si="14"/>
        <v>0.55000000000000027</v>
      </c>
      <c r="G62" s="13">
        <f t="shared" si="15"/>
        <v>114.63269536051928</v>
      </c>
    </row>
    <row r="63" spans="3:7" x14ac:dyDescent="0.25">
      <c r="C63" s="2">
        <f t="shared" si="11"/>
        <v>0.55000000000000027</v>
      </c>
      <c r="D63" s="13">
        <f t="shared" si="12"/>
        <v>114.63269536051928</v>
      </c>
      <c r="E63" s="13">
        <f t="shared" si="13"/>
        <v>174.24169694798931</v>
      </c>
      <c r="F63" s="2">
        <f t="shared" si="14"/>
        <v>0.56000000000000028</v>
      </c>
      <c r="G63" s="13">
        <f t="shared" si="15"/>
        <v>116.37511232999917</v>
      </c>
    </row>
    <row r="64" spans="3:7" x14ac:dyDescent="0.25">
      <c r="C64" s="2">
        <f t="shared" si="11"/>
        <v>0.56000000000000028</v>
      </c>
      <c r="D64" s="13">
        <f t="shared" si="12"/>
        <v>116.37511232999917</v>
      </c>
      <c r="E64" s="13">
        <f t="shared" si="13"/>
        <v>176.89017074159875</v>
      </c>
      <c r="F64" s="2">
        <f t="shared" si="14"/>
        <v>0.57000000000000028</v>
      </c>
      <c r="G64" s="13">
        <f t="shared" si="15"/>
        <v>118.14401403741516</v>
      </c>
    </row>
    <row r="65" spans="3:7" x14ac:dyDescent="0.25">
      <c r="C65" s="2">
        <f t="shared" si="11"/>
        <v>0.57000000000000028</v>
      </c>
      <c r="D65" s="13">
        <f t="shared" si="12"/>
        <v>118.14401403741516</v>
      </c>
      <c r="E65" s="13">
        <f t="shared" si="13"/>
        <v>179.57890133687104</v>
      </c>
      <c r="F65" s="2">
        <f t="shared" si="14"/>
        <v>0.58000000000000029</v>
      </c>
      <c r="G65" s="13">
        <f t="shared" si="15"/>
        <v>119.93980305078387</v>
      </c>
    </row>
    <row r="66" spans="3:7" x14ac:dyDescent="0.25">
      <c r="C66" s="2">
        <f t="shared" si="11"/>
        <v>0.58000000000000029</v>
      </c>
      <c r="D66" s="13">
        <f t="shared" si="12"/>
        <v>119.93980305078387</v>
      </c>
      <c r="E66" s="13">
        <f t="shared" si="13"/>
        <v>182.30850063719149</v>
      </c>
      <c r="F66" s="2">
        <f t="shared" si="14"/>
        <v>0.5900000000000003</v>
      </c>
      <c r="G66" s="13">
        <f t="shared" si="15"/>
        <v>121.76288805715578</v>
      </c>
    </row>
    <row r="67" spans="3:7" x14ac:dyDescent="0.25">
      <c r="C67" s="2">
        <f t="shared" si="11"/>
        <v>0.5900000000000003</v>
      </c>
      <c r="D67" s="13">
        <f t="shared" si="12"/>
        <v>121.76288805715578</v>
      </c>
      <c r="E67" s="13">
        <f t="shared" si="13"/>
        <v>185.07958984687679</v>
      </c>
      <c r="F67" s="2">
        <f t="shared" si="14"/>
        <v>0.60000000000000031</v>
      </c>
      <c r="G67" s="13">
        <f t="shared" si="15"/>
        <v>123.61368395562455</v>
      </c>
    </row>
    <row r="68" spans="3:7" x14ac:dyDescent="0.25">
      <c r="C68" s="2">
        <f t="shared" si="11"/>
        <v>0.60000000000000031</v>
      </c>
      <c r="D68" s="13">
        <f t="shared" si="12"/>
        <v>123.61368395562455</v>
      </c>
      <c r="E68" s="13">
        <f t="shared" si="13"/>
        <v>187.89279961254931</v>
      </c>
      <c r="F68" s="2">
        <f t="shared" si="14"/>
        <v>0.61000000000000032</v>
      </c>
      <c r="G68" s="13">
        <f t="shared" si="15"/>
        <v>125.49261195175005</v>
      </c>
    </row>
    <row r="69" spans="3:7" x14ac:dyDescent="0.25">
      <c r="C69" s="2">
        <f t="shared" si="11"/>
        <v>0.61000000000000032</v>
      </c>
      <c r="D69" s="13">
        <f t="shared" si="12"/>
        <v>125.49261195175005</v>
      </c>
      <c r="E69" s="13">
        <f t="shared" si="13"/>
        <v>190.74877016666008</v>
      </c>
      <c r="F69" s="2">
        <f t="shared" si="14"/>
        <v>0.62000000000000033</v>
      </c>
      <c r="G69" s="13">
        <f t="shared" si="15"/>
        <v>127.40009965341665</v>
      </c>
    </row>
    <row r="70" spans="3:7" x14ac:dyDescent="0.25">
      <c r="C70" s="2">
        <f t="shared" si="11"/>
        <v>0.62000000000000033</v>
      </c>
      <c r="D70" s="13">
        <f t="shared" si="12"/>
        <v>127.40009965341665</v>
      </c>
      <c r="E70" s="13">
        <f t="shared" si="13"/>
        <v>193.64815147319331</v>
      </c>
      <c r="F70" s="2">
        <f t="shared" si="14"/>
        <v>0.63000000000000034</v>
      </c>
      <c r="G70" s="13">
        <f t="shared" si="15"/>
        <v>129.33658116814857</v>
      </c>
    </row>
    <row r="71" spans="3:7" x14ac:dyDescent="0.25">
      <c r="C71" s="2">
        <f t="shared" si="11"/>
        <v>0.63000000000000034</v>
      </c>
      <c r="D71" s="13">
        <f t="shared" si="12"/>
        <v>129.33658116814857</v>
      </c>
      <c r="E71" s="13">
        <f t="shared" si="13"/>
        <v>196.59160337558583</v>
      </c>
      <c r="F71" s="2">
        <f t="shared" si="14"/>
        <v>0.64000000000000035</v>
      </c>
      <c r="G71" s="13">
        <f t="shared" si="15"/>
        <v>131.30249720190443</v>
      </c>
    </row>
    <row r="72" spans="3:7" x14ac:dyDescent="0.25">
      <c r="C72" s="2">
        <f t="shared" si="11"/>
        <v>0.64000000000000035</v>
      </c>
      <c r="D72" s="13">
        <f t="shared" si="12"/>
        <v>131.30249720190443</v>
      </c>
      <c r="E72" s="13">
        <f t="shared" ref="E72:E103" si="16">k*D72</f>
        <v>199.57979574689475</v>
      </c>
      <c r="F72" s="2">
        <f t="shared" ref="F72:F103" si="17">C72+h</f>
        <v>0.65000000000000036</v>
      </c>
      <c r="G72" s="13">
        <f t="shared" ref="G72:G103" si="18">D72+h*E72</f>
        <v>133.29829515937337</v>
      </c>
    </row>
    <row r="73" spans="3:7" x14ac:dyDescent="0.25">
      <c r="C73" s="2">
        <f t="shared" si="11"/>
        <v>0.65000000000000036</v>
      </c>
      <c r="D73" s="13">
        <f t="shared" si="12"/>
        <v>133.29829515937337</v>
      </c>
      <c r="E73" s="13">
        <f t="shared" si="16"/>
        <v>202.61340864224752</v>
      </c>
      <c r="F73" s="2">
        <f t="shared" si="17"/>
        <v>0.66000000000000036</v>
      </c>
      <c r="G73" s="13">
        <f t="shared" si="18"/>
        <v>135.32442924579584</v>
      </c>
    </row>
    <row r="74" spans="3:7" x14ac:dyDescent="0.25">
      <c r="C74" s="2">
        <f t="shared" si="11"/>
        <v>0.66000000000000036</v>
      </c>
      <c r="D74" s="13">
        <f t="shared" si="12"/>
        <v>135.32442924579584</v>
      </c>
      <c r="E74" s="13">
        <f t="shared" si="16"/>
        <v>205.69313245360968</v>
      </c>
      <c r="F74" s="2">
        <f t="shared" si="17"/>
        <v>0.67000000000000037</v>
      </c>
      <c r="G74" s="13">
        <f t="shared" si="18"/>
        <v>137.38136057033194</v>
      </c>
    </row>
    <row r="75" spans="3:7" x14ac:dyDescent="0.25">
      <c r="C75" s="2">
        <f t="shared" si="11"/>
        <v>0.67000000000000037</v>
      </c>
      <c r="D75" s="13">
        <f t="shared" si="12"/>
        <v>137.38136057033194</v>
      </c>
      <c r="E75" s="13">
        <f t="shared" si="16"/>
        <v>208.81966806690454</v>
      </c>
      <c r="F75" s="2">
        <f t="shared" si="17"/>
        <v>0.68000000000000038</v>
      </c>
      <c r="G75" s="13">
        <f t="shared" si="18"/>
        <v>139.46955725100099</v>
      </c>
    </row>
    <row r="76" spans="3:7" x14ac:dyDescent="0.25">
      <c r="C76" s="2">
        <f t="shared" si="11"/>
        <v>0.68000000000000038</v>
      </c>
      <c r="D76" s="13">
        <f t="shared" si="12"/>
        <v>139.46955725100099</v>
      </c>
      <c r="E76" s="13">
        <f t="shared" si="16"/>
        <v>211.99372702152152</v>
      </c>
      <c r="F76" s="2">
        <f t="shared" si="17"/>
        <v>0.69000000000000039</v>
      </c>
      <c r="G76" s="13">
        <f t="shared" si="18"/>
        <v>141.58949452121621</v>
      </c>
    </row>
    <row r="77" spans="3:7" x14ac:dyDescent="0.25">
      <c r="C77" s="2">
        <f t="shared" si="11"/>
        <v>0.69000000000000039</v>
      </c>
      <c r="D77" s="13">
        <f t="shared" si="12"/>
        <v>141.58949452121621</v>
      </c>
      <c r="E77" s="13">
        <f t="shared" si="16"/>
        <v>215.21603167224865</v>
      </c>
      <c r="F77" s="2">
        <f t="shared" si="17"/>
        <v>0.7000000000000004</v>
      </c>
      <c r="G77" s="13">
        <f t="shared" si="18"/>
        <v>143.74165483793868</v>
      </c>
    </row>
    <row r="78" spans="3:7" x14ac:dyDescent="0.25">
      <c r="C78" s="2">
        <f t="shared" si="11"/>
        <v>0.7000000000000004</v>
      </c>
      <c r="D78" s="13">
        <f t="shared" si="12"/>
        <v>143.74165483793868</v>
      </c>
      <c r="E78" s="13">
        <f t="shared" si="16"/>
        <v>218.48731535366679</v>
      </c>
      <c r="F78" s="2">
        <f t="shared" si="17"/>
        <v>0.71000000000000041</v>
      </c>
      <c r="G78" s="13">
        <f t="shared" si="18"/>
        <v>145.92652799147535</v>
      </c>
    </row>
    <row r="79" spans="3:7" x14ac:dyDescent="0.25">
      <c r="C79" s="2">
        <f t="shared" si="11"/>
        <v>0.71000000000000041</v>
      </c>
      <c r="D79" s="13">
        <f t="shared" si="12"/>
        <v>145.92652799147535</v>
      </c>
      <c r="E79" s="13">
        <f t="shared" si="16"/>
        <v>221.80832254704254</v>
      </c>
      <c r="F79" s="2">
        <f t="shared" si="17"/>
        <v>0.72000000000000042</v>
      </c>
      <c r="G79" s="13">
        <f t="shared" si="18"/>
        <v>148.14461121694578</v>
      </c>
    </row>
    <row r="80" spans="3:7" x14ac:dyDescent="0.25">
      <c r="C80" s="2">
        <f t="shared" si="11"/>
        <v>0.72000000000000042</v>
      </c>
      <c r="D80" s="13">
        <f t="shared" si="12"/>
        <v>148.14461121694578</v>
      </c>
      <c r="E80" s="13">
        <f t="shared" si="16"/>
        <v>225.17980904975758</v>
      </c>
      <c r="F80" s="2">
        <f t="shared" si="17"/>
        <v>0.73000000000000043</v>
      </c>
      <c r="G80" s="13">
        <f t="shared" si="18"/>
        <v>150.39640930744335</v>
      </c>
    </row>
    <row r="81" spans="3:7" x14ac:dyDescent="0.25">
      <c r="C81" s="2">
        <f t="shared" si="11"/>
        <v>0.73000000000000043</v>
      </c>
      <c r="D81" s="13">
        <f t="shared" si="12"/>
        <v>150.39640930744335</v>
      </c>
      <c r="E81" s="13">
        <f t="shared" si="16"/>
        <v>228.6025421473139</v>
      </c>
      <c r="F81" s="2">
        <f t="shared" si="17"/>
        <v>0.74000000000000044</v>
      </c>
      <c r="G81" s="13">
        <f t="shared" si="18"/>
        <v>152.68243472891649</v>
      </c>
    </row>
    <row r="82" spans="3:7" x14ac:dyDescent="0.25">
      <c r="C82" s="2">
        <f t="shared" si="11"/>
        <v>0.74000000000000044</v>
      </c>
      <c r="D82" s="13">
        <f t="shared" si="12"/>
        <v>152.68243472891649</v>
      </c>
      <c r="E82" s="13">
        <f t="shared" si="16"/>
        <v>232.07730078795308</v>
      </c>
      <c r="F82" s="2">
        <f t="shared" si="17"/>
        <v>0.75000000000000044</v>
      </c>
      <c r="G82" s="13">
        <f t="shared" si="18"/>
        <v>155.00320773679601</v>
      </c>
    </row>
    <row r="83" spans="3:7" x14ac:dyDescent="0.25">
      <c r="C83" s="2">
        <f t="shared" si="11"/>
        <v>0.75000000000000044</v>
      </c>
      <c r="D83" s="13">
        <f t="shared" si="12"/>
        <v>155.00320773679601</v>
      </c>
      <c r="E83" s="13">
        <f t="shared" si="16"/>
        <v>235.60487575992994</v>
      </c>
      <c r="F83" s="2">
        <f t="shared" si="17"/>
        <v>0.76000000000000045</v>
      </c>
      <c r="G83" s="13">
        <f t="shared" si="18"/>
        <v>157.35925649439531</v>
      </c>
    </row>
    <row r="84" spans="3:7" x14ac:dyDescent="0.25">
      <c r="C84" s="2">
        <f t="shared" si="11"/>
        <v>0.76000000000000045</v>
      </c>
      <c r="D84" s="13">
        <f t="shared" si="12"/>
        <v>157.35925649439531</v>
      </c>
      <c r="E84" s="13">
        <f t="shared" si="16"/>
        <v>239.18606987148087</v>
      </c>
      <c r="F84" s="2">
        <f t="shared" si="17"/>
        <v>0.77000000000000046</v>
      </c>
      <c r="G84" s="13">
        <f t="shared" si="18"/>
        <v>159.75111719311013</v>
      </c>
    </row>
    <row r="85" spans="3:7" x14ac:dyDescent="0.25">
      <c r="C85" s="2">
        <f t="shared" si="11"/>
        <v>0.77000000000000046</v>
      </c>
      <c r="D85" s="13">
        <f t="shared" si="12"/>
        <v>159.75111719311013</v>
      </c>
      <c r="E85" s="13">
        <f t="shared" si="16"/>
        <v>242.82169813352741</v>
      </c>
      <c r="F85" s="2">
        <f t="shared" si="17"/>
        <v>0.78000000000000047</v>
      </c>
      <c r="G85" s="13">
        <f t="shared" si="18"/>
        <v>162.17933417444542</v>
      </c>
    </row>
    <row r="86" spans="3:7" x14ac:dyDescent="0.25">
      <c r="C86" s="2">
        <f t="shared" si="11"/>
        <v>0.78000000000000047</v>
      </c>
      <c r="D86" s="13">
        <f t="shared" si="12"/>
        <v>162.17933417444542</v>
      </c>
      <c r="E86" s="13">
        <f t="shared" si="16"/>
        <v>246.51258794515704</v>
      </c>
      <c r="F86" s="2">
        <f t="shared" si="17"/>
        <v>0.79000000000000048</v>
      </c>
      <c r="G86" s="13">
        <f t="shared" si="18"/>
        <v>164.64446005389698</v>
      </c>
    </row>
    <row r="87" spans="3:7" x14ac:dyDescent="0.25">
      <c r="C87" s="2">
        <f t="shared" si="11"/>
        <v>0.79000000000000048</v>
      </c>
      <c r="D87" s="13">
        <f t="shared" si="12"/>
        <v>164.64446005389698</v>
      </c>
      <c r="E87" s="13">
        <f t="shared" si="16"/>
        <v>250.25957928192341</v>
      </c>
      <c r="F87" s="2">
        <f t="shared" si="17"/>
        <v>0.80000000000000049</v>
      </c>
      <c r="G87" s="13">
        <f t="shared" si="18"/>
        <v>167.1470558467162</v>
      </c>
    </row>
    <row r="88" spans="3:7" x14ac:dyDescent="0.25">
      <c r="C88" s="2">
        <f t="shared" si="11"/>
        <v>0.80000000000000049</v>
      </c>
      <c r="D88" s="13">
        <f t="shared" si="12"/>
        <v>167.1470558467162</v>
      </c>
      <c r="E88" s="13">
        <f t="shared" si="16"/>
        <v>254.06352488700864</v>
      </c>
      <c r="F88" s="2">
        <f t="shared" si="17"/>
        <v>0.8100000000000005</v>
      </c>
      <c r="G88" s="13">
        <f t="shared" si="18"/>
        <v>169.68769109558627</v>
      </c>
    </row>
    <row r="89" spans="3:7" x14ac:dyDescent="0.25">
      <c r="C89" s="2">
        <f t="shared" si="11"/>
        <v>0.8100000000000005</v>
      </c>
      <c r="D89" s="13">
        <f t="shared" si="12"/>
        <v>169.68769109558627</v>
      </c>
      <c r="E89" s="13">
        <f t="shared" si="16"/>
        <v>257.92529046529114</v>
      </c>
      <c r="F89" s="2">
        <f t="shared" si="17"/>
        <v>0.82000000000000051</v>
      </c>
      <c r="G89" s="13">
        <f t="shared" si="18"/>
        <v>172.26694400023919</v>
      </c>
    </row>
    <row r="90" spans="3:7" x14ac:dyDescent="0.25">
      <c r="C90" s="2">
        <f t="shared" si="11"/>
        <v>0.82000000000000051</v>
      </c>
      <c r="D90" s="13">
        <f t="shared" si="12"/>
        <v>172.26694400023919</v>
      </c>
      <c r="E90" s="13">
        <f t="shared" si="16"/>
        <v>261.84575488036359</v>
      </c>
      <c r="F90" s="2">
        <f t="shared" si="17"/>
        <v>0.83000000000000052</v>
      </c>
      <c r="G90" s="13">
        <f t="shared" si="18"/>
        <v>174.88540154904283</v>
      </c>
    </row>
    <row r="91" spans="3:7" x14ac:dyDescent="0.25">
      <c r="C91" s="2">
        <f t="shared" si="11"/>
        <v>0.83000000000000052</v>
      </c>
      <c r="D91" s="13">
        <f t="shared" si="12"/>
        <v>174.88540154904283</v>
      </c>
      <c r="E91" s="13">
        <f t="shared" si="16"/>
        <v>265.82581035454507</v>
      </c>
      <c r="F91" s="2">
        <f t="shared" si="17"/>
        <v>0.84000000000000052</v>
      </c>
      <c r="G91" s="13">
        <f t="shared" si="18"/>
        <v>177.54365965258827</v>
      </c>
    </row>
    <row r="92" spans="3:7" x14ac:dyDescent="0.25">
      <c r="C92" s="2">
        <f t="shared" si="11"/>
        <v>0.84000000000000052</v>
      </c>
      <c r="D92" s="13">
        <f t="shared" si="12"/>
        <v>177.54365965258827</v>
      </c>
      <c r="E92" s="13">
        <f t="shared" si="16"/>
        <v>269.86636267193416</v>
      </c>
      <c r="F92" s="2">
        <f t="shared" si="17"/>
        <v>0.85000000000000053</v>
      </c>
      <c r="G92" s="13">
        <f t="shared" si="18"/>
        <v>180.24232327930761</v>
      </c>
    </row>
    <row r="93" spans="3:7" x14ac:dyDescent="0.25">
      <c r="C93" s="2">
        <f t="shared" si="11"/>
        <v>0.85000000000000053</v>
      </c>
      <c r="D93" s="13">
        <f t="shared" si="12"/>
        <v>180.24232327930761</v>
      </c>
      <c r="E93" s="13">
        <f t="shared" si="16"/>
        <v>273.96833138454758</v>
      </c>
      <c r="F93" s="2">
        <f t="shared" si="17"/>
        <v>0.86000000000000054</v>
      </c>
      <c r="G93" s="13">
        <f t="shared" si="18"/>
        <v>182.9820065931531</v>
      </c>
    </row>
    <row r="94" spans="3:7" x14ac:dyDescent="0.25">
      <c r="C94" s="2">
        <f t="shared" si="11"/>
        <v>0.86000000000000054</v>
      </c>
      <c r="D94" s="13">
        <f t="shared" si="12"/>
        <v>182.9820065931531</v>
      </c>
      <c r="E94" s="13">
        <f t="shared" si="16"/>
        <v>278.13265002159272</v>
      </c>
      <c r="F94" s="2">
        <f t="shared" si="17"/>
        <v>0.87000000000000055</v>
      </c>
      <c r="G94" s="13">
        <f t="shared" si="18"/>
        <v>185.76333309336903</v>
      </c>
    </row>
    <row r="95" spans="3:7" x14ac:dyDescent="0.25">
      <c r="C95" s="2">
        <f t="shared" si="11"/>
        <v>0.87000000000000055</v>
      </c>
      <c r="D95" s="13">
        <f t="shared" si="12"/>
        <v>185.76333309336903</v>
      </c>
      <c r="E95" s="13">
        <f t="shared" si="16"/>
        <v>282.36026630192094</v>
      </c>
      <c r="F95" s="2">
        <f t="shared" si="17"/>
        <v>0.88000000000000056</v>
      </c>
      <c r="G95" s="13">
        <f t="shared" si="18"/>
        <v>188.58693575638824</v>
      </c>
    </row>
    <row r="96" spans="3:7" x14ac:dyDescent="0.25">
      <c r="C96" s="2">
        <f t="shared" si="11"/>
        <v>0.88000000000000056</v>
      </c>
      <c r="D96" s="13">
        <f t="shared" si="12"/>
        <v>188.58693575638824</v>
      </c>
      <c r="E96" s="13">
        <f t="shared" si="16"/>
        <v>286.65214234971012</v>
      </c>
      <c r="F96" s="2">
        <f t="shared" si="17"/>
        <v>0.89000000000000057</v>
      </c>
      <c r="G96" s="13">
        <f t="shared" si="18"/>
        <v>191.45345717988533</v>
      </c>
    </row>
    <row r="97" spans="3:7" x14ac:dyDescent="0.25">
      <c r="C97" s="2">
        <f t="shared" si="11"/>
        <v>0.89000000000000057</v>
      </c>
      <c r="D97" s="13">
        <f t="shared" si="12"/>
        <v>191.45345717988533</v>
      </c>
      <c r="E97" s="13">
        <f t="shared" si="16"/>
        <v>291.00925491342571</v>
      </c>
      <c r="F97" s="2">
        <f t="shared" si="17"/>
        <v>0.90000000000000058</v>
      </c>
      <c r="G97" s="13">
        <f t="shared" si="18"/>
        <v>194.36354972901958</v>
      </c>
    </row>
    <row r="98" spans="3:7" x14ac:dyDescent="0.25">
      <c r="C98" s="2">
        <f t="shared" si="11"/>
        <v>0.90000000000000058</v>
      </c>
      <c r="D98" s="13">
        <f t="shared" si="12"/>
        <v>194.36354972901958</v>
      </c>
      <c r="E98" s="13">
        <f t="shared" si="16"/>
        <v>295.43259558810979</v>
      </c>
      <c r="F98" s="2">
        <f t="shared" si="17"/>
        <v>0.91000000000000059</v>
      </c>
      <c r="G98" s="13">
        <f t="shared" si="18"/>
        <v>197.31787568490068</v>
      </c>
    </row>
    <row r="99" spans="3:7" x14ac:dyDescent="0.25">
      <c r="C99" s="2">
        <f t="shared" si="11"/>
        <v>0.91000000000000059</v>
      </c>
      <c r="D99" s="13">
        <f t="shared" si="12"/>
        <v>197.31787568490068</v>
      </c>
      <c r="E99" s="13">
        <f t="shared" si="16"/>
        <v>299.92317104104905</v>
      </c>
      <c r="F99" s="2">
        <f t="shared" si="17"/>
        <v>0.9200000000000006</v>
      </c>
      <c r="G99" s="13">
        <f t="shared" si="18"/>
        <v>200.31710739531118</v>
      </c>
    </row>
    <row r="100" spans="3:7" x14ac:dyDescent="0.25">
      <c r="C100" s="2">
        <f t="shared" si="11"/>
        <v>0.9200000000000006</v>
      </c>
      <c r="D100" s="13">
        <f t="shared" si="12"/>
        <v>200.31710739531118</v>
      </c>
      <c r="E100" s="13">
        <f t="shared" si="16"/>
        <v>304.48200324087298</v>
      </c>
      <c r="F100" s="2">
        <f t="shared" si="17"/>
        <v>0.9300000000000006</v>
      </c>
      <c r="G100" s="13">
        <f t="shared" si="18"/>
        <v>203.36192742771991</v>
      </c>
    </row>
    <row r="101" spans="3:7" x14ac:dyDescent="0.25">
      <c r="C101" s="2">
        <f t="shared" si="11"/>
        <v>0.9300000000000006</v>
      </c>
      <c r="D101" s="13">
        <f t="shared" si="12"/>
        <v>203.36192742771991</v>
      </c>
      <c r="E101" s="13">
        <f t="shared" si="16"/>
        <v>309.11012969013427</v>
      </c>
      <c r="F101" s="2">
        <f t="shared" si="17"/>
        <v>0.94000000000000061</v>
      </c>
      <c r="G101" s="13">
        <f t="shared" si="18"/>
        <v>206.45302872462125</v>
      </c>
    </row>
    <row r="102" spans="3:7" x14ac:dyDescent="0.25">
      <c r="C102" s="2">
        <f t="shared" ref="C102:C146" si="19">F101</f>
        <v>0.94000000000000061</v>
      </c>
      <c r="D102" s="13">
        <f t="shared" ref="D102:D146" si="20">G101</f>
        <v>206.45302872462125</v>
      </c>
      <c r="E102" s="13">
        <f t="shared" si="16"/>
        <v>313.80860366142429</v>
      </c>
      <c r="F102" s="2">
        <f t="shared" si="17"/>
        <v>0.95000000000000062</v>
      </c>
      <c r="G102" s="13">
        <f t="shared" si="18"/>
        <v>209.5911147612355</v>
      </c>
    </row>
    <row r="103" spans="3:7" x14ac:dyDescent="0.25">
      <c r="C103" s="2">
        <f t="shared" si="19"/>
        <v>0.95000000000000062</v>
      </c>
      <c r="D103" s="13">
        <f t="shared" si="20"/>
        <v>209.5911147612355</v>
      </c>
      <c r="E103" s="13">
        <f t="shared" si="16"/>
        <v>318.57849443707795</v>
      </c>
      <c r="F103" s="2">
        <f t="shared" si="17"/>
        <v>0.96000000000000063</v>
      </c>
      <c r="G103" s="13">
        <f t="shared" si="18"/>
        <v>212.77689970560627</v>
      </c>
    </row>
    <row r="104" spans="3:7" x14ac:dyDescent="0.25">
      <c r="C104" s="2">
        <f t="shared" si="19"/>
        <v>0.96000000000000063</v>
      </c>
      <c r="D104" s="13">
        <f t="shared" si="20"/>
        <v>212.77689970560627</v>
      </c>
      <c r="E104" s="13">
        <f t="shared" ref="E104:E135" si="21">k*D104</f>
        <v>323.42088755252155</v>
      </c>
      <c r="F104" s="2">
        <f t="shared" ref="F104:F135" si="22">C104+h</f>
        <v>0.97000000000000064</v>
      </c>
      <c r="G104" s="13">
        <f t="shared" ref="G104:G135" si="23">D104+h*E104</f>
        <v>216.01110858113148</v>
      </c>
    </row>
    <row r="105" spans="3:7" x14ac:dyDescent="0.25">
      <c r="C105" s="2">
        <f t="shared" si="19"/>
        <v>0.97000000000000064</v>
      </c>
      <c r="D105" s="13">
        <f t="shared" si="20"/>
        <v>216.01110858113148</v>
      </c>
      <c r="E105" s="13">
        <f t="shared" si="21"/>
        <v>328.33688504331985</v>
      </c>
      <c r="F105" s="2">
        <f t="shared" si="22"/>
        <v>0.98000000000000065</v>
      </c>
      <c r="G105" s="13">
        <f t="shared" si="23"/>
        <v>219.29447743156467</v>
      </c>
    </row>
    <row r="106" spans="3:7" x14ac:dyDescent="0.25">
      <c r="C106" s="2">
        <f t="shared" si="19"/>
        <v>0.98000000000000065</v>
      </c>
      <c r="D106" s="13">
        <f t="shared" si="20"/>
        <v>219.29447743156467</v>
      </c>
      <c r="E106" s="13">
        <f t="shared" si="21"/>
        <v>333.32760569597832</v>
      </c>
      <c r="F106" s="2">
        <f t="shared" si="22"/>
        <v>0.99000000000000066</v>
      </c>
      <c r="G106" s="13">
        <f t="shared" si="23"/>
        <v>222.62775348852446</v>
      </c>
    </row>
    <row r="107" spans="3:7" x14ac:dyDescent="0.25">
      <c r="C107" s="2">
        <f t="shared" si="19"/>
        <v>0.99000000000000066</v>
      </c>
      <c r="D107" s="13">
        <f t="shared" si="20"/>
        <v>222.62775348852446</v>
      </c>
      <c r="E107" s="13">
        <f t="shared" si="21"/>
        <v>338.39418530255716</v>
      </c>
      <c r="F107" s="2">
        <f t="shared" si="22"/>
        <v>1.0000000000000007</v>
      </c>
      <c r="G107" s="13">
        <f t="shared" si="23"/>
        <v>226.01169534155002</v>
      </c>
    </row>
    <row r="108" spans="3:7" x14ac:dyDescent="0.25">
      <c r="C108" s="2">
        <f t="shared" si="19"/>
        <v>1.0000000000000007</v>
      </c>
      <c r="D108" s="13">
        <f t="shared" si="20"/>
        <v>226.01169534155002</v>
      </c>
      <c r="E108" s="13">
        <f t="shared" si="21"/>
        <v>343.53777691915604</v>
      </c>
      <c r="F108" s="2">
        <f t="shared" si="22"/>
        <v>1.0100000000000007</v>
      </c>
      <c r="G108" s="13">
        <f t="shared" si="23"/>
        <v>229.44707311074157</v>
      </c>
    </row>
    <row r="109" spans="3:7" x14ac:dyDescent="0.25">
      <c r="C109" s="2">
        <f t="shared" si="19"/>
        <v>1.0100000000000007</v>
      </c>
      <c r="D109" s="13">
        <f t="shared" si="20"/>
        <v>229.44707311074157</v>
      </c>
      <c r="E109" s="13">
        <f t="shared" si="21"/>
        <v>348.75955112832719</v>
      </c>
      <c r="F109" s="2">
        <f t="shared" si="22"/>
        <v>1.0200000000000007</v>
      </c>
      <c r="G109" s="13">
        <f t="shared" si="23"/>
        <v>232.93466862202484</v>
      </c>
    </row>
    <row r="110" spans="3:7" x14ac:dyDescent="0.25">
      <c r="C110" s="2">
        <f t="shared" si="19"/>
        <v>1.0200000000000007</v>
      </c>
      <c r="D110" s="13">
        <f t="shared" si="20"/>
        <v>232.93466862202484</v>
      </c>
      <c r="E110" s="13">
        <f t="shared" si="21"/>
        <v>354.06069630547779</v>
      </c>
      <c r="F110" s="2">
        <f t="shared" si="22"/>
        <v>1.0300000000000007</v>
      </c>
      <c r="G110" s="13">
        <f t="shared" si="23"/>
        <v>236.47527558507963</v>
      </c>
    </row>
    <row r="111" spans="3:7" x14ac:dyDescent="0.25">
      <c r="C111" s="2">
        <f t="shared" si="19"/>
        <v>1.0300000000000007</v>
      </c>
      <c r="D111" s="13">
        <f t="shared" si="20"/>
        <v>236.47527558507963</v>
      </c>
      <c r="E111" s="13">
        <f t="shared" si="21"/>
        <v>359.44241888932106</v>
      </c>
      <c r="F111" s="2">
        <f t="shared" si="22"/>
        <v>1.0400000000000007</v>
      </c>
      <c r="G111" s="13">
        <f t="shared" si="23"/>
        <v>240.06969977397284</v>
      </c>
    </row>
    <row r="112" spans="3:7" x14ac:dyDescent="0.25">
      <c r="C112" s="2">
        <f t="shared" si="19"/>
        <v>1.0400000000000007</v>
      </c>
      <c r="D112" s="13">
        <f t="shared" si="20"/>
        <v>240.06969977397284</v>
      </c>
      <c r="E112" s="13">
        <f t="shared" si="21"/>
        <v>364.90594365643875</v>
      </c>
      <c r="F112" s="2">
        <f t="shared" si="22"/>
        <v>1.0500000000000007</v>
      </c>
      <c r="G112" s="13">
        <f t="shared" si="23"/>
        <v>243.71875921053723</v>
      </c>
    </row>
    <row r="113" spans="3:7" x14ac:dyDescent="0.25">
      <c r="C113" s="2">
        <f t="shared" si="19"/>
        <v>1.0500000000000007</v>
      </c>
      <c r="D113" s="13">
        <f t="shared" si="20"/>
        <v>243.71875921053723</v>
      </c>
      <c r="E113" s="13">
        <f t="shared" si="21"/>
        <v>370.45251400001661</v>
      </c>
      <c r="F113" s="2">
        <f t="shared" si="22"/>
        <v>1.0600000000000007</v>
      </c>
      <c r="G113" s="13">
        <f t="shared" si="23"/>
        <v>247.42328435053739</v>
      </c>
    </row>
    <row r="114" spans="3:7" x14ac:dyDescent="0.25">
      <c r="C114" s="2">
        <f t="shared" si="19"/>
        <v>1.0600000000000007</v>
      </c>
      <c r="D114" s="13">
        <f t="shared" si="20"/>
        <v>247.42328435053739</v>
      </c>
      <c r="E114" s="13">
        <f t="shared" si="21"/>
        <v>376.08339221281682</v>
      </c>
      <c r="F114" s="2">
        <f t="shared" si="22"/>
        <v>1.0700000000000007</v>
      </c>
      <c r="G114" s="13">
        <f t="shared" si="23"/>
        <v>251.18411827266556</v>
      </c>
    </row>
    <row r="115" spans="3:7" x14ac:dyDescent="0.25">
      <c r="C115" s="2">
        <f t="shared" si="19"/>
        <v>1.0700000000000007</v>
      </c>
      <c r="D115" s="13">
        <f t="shared" si="20"/>
        <v>251.18411827266556</v>
      </c>
      <c r="E115" s="13">
        <f t="shared" si="21"/>
        <v>381.79985977445165</v>
      </c>
      <c r="F115" s="2">
        <f t="shared" si="22"/>
        <v>1.0800000000000007</v>
      </c>
      <c r="G115" s="13">
        <f t="shared" si="23"/>
        <v>255.00211687041008</v>
      </c>
    </row>
    <row r="116" spans="3:7" x14ac:dyDescent="0.25">
      <c r="C116" s="2">
        <f t="shared" si="19"/>
        <v>1.0800000000000007</v>
      </c>
      <c r="D116" s="13">
        <f t="shared" si="20"/>
        <v>255.00211687041008</v>
      </c>
      <c r="E116" s="13">
        <f t="shared" si="21"/>
        <v>387.6032176430233</v>
      </c>
      <c r="F116" s="2">
        <f t="shared" si="22"/>
        <v>1.0900000000000007</v>
      </c>
      <c r="G116" s="13">
        <f t="shared" si="23"/>
        <v>258.87814904684029</v>
      </c>
    </row>
    <row r="117" spans="3:7" x14ac:dyDescent="0.25">
      <c r="C117" s="2">
        <f t="shared" si="19"/>
        <v>1.0900000000000007</v>
      </c>
      <c r="D117" s="13">
        <f t="shared" si="20"/>
        <v>258.87814904684029</v>
      </c>
      <c r="E117" s="13">
        <f t="shared" si="21"/>
        <v>393.49478655119725</v>
      </c>
      <c r="F117" s="2">
        <f t="shared" si="22"/>
        <v>1.1000000000000008</v>
      </c>
      <c r="G117" s="13">
        <f t="shared" si="23"/>
        <v>262.81309691235225</v>
      </c>
    </row>
    <row r="118" spans="3:7" x14ac:dyDescent="0.25">
      <c r="C118" s="2">
        <f t="shared" si="19"/>
        <v>1.1000000000000008</v>
      </c>
      <c r="D118" s="13">
        <f t="shared" si="20"/>
        <v>262.81309691235225</v>
      </c>
      <c r="E118" s="13">
        <f t="shared" si="21"/>
        <v>399.47590730677541</v>
      </c>
      <c r="F118" s="2">
        <f t="shared" si="22"/>
        <v>1.1100000000000008</v>
      </c>
      <c r="G118" s="13">
        <f t="shared" si="23"/>
        <v>266.80785598542002</v>
      </c>
    </row>
    <row r="119" spans="3:7" x14ac:dyDescent="0.25">
      <c r="C119" s="2">
        <f t="shared" si="19"/>
        <v>1.1100000000000008</v>
      </c>
      <c r="D119" s="13">
        <f t="shared" si="20"/>
        <v>266.80785598542002</v>
      </c>
      <c r="E119" s="13">
        <f t="shared" si="21"/>
        <v>405.54794109783842</v>
      </c>
      <c r="F119" s="2">
        <f t="shared" si="22"/>
        <v>1.1200000000000008</v>
      </c>
      <c r="G119" s="13">
        <f t="shared" si="23"/>
        <v>270.86333539639838</v>
      </c>
    </row>
    <row r="120" spans="3:7" x14ac:dyDescent="0.25">
      <c r="C120" s="2">
        <f t="shared" si="19"/>
        <v>1.1200000000000008</v>
      </c>
      <c r="D120" s="13">
        <f t="shared" si="20"/>
        <v>270.86333539639838</v>
      </c>
      <c r="E120" s="13">
        <f t="shared" si="21"/>
        <v>411.71226980252555</v>
      </c>
      <c r="F120" s="2">
        <f t="shared" si="22"/>
        <v>1.1300000000000008</v>
      </c>
      <c r="G120" s="13">
        <f t="shared" si="23"/>
        <v>274.98045809442362</v>
      </c>
    </row>
    <row r="121" spans="3:7" x14ac:dyDescent="0.25">
      <c r="C121" s="2">
        <f t="shared" si="19"/>
        <v>1.1300000000000008</v>
      </c>
      <c r="D121" s="13">
        <f t="shared" si="20"/>
        <v>274.98045809442362</v>
      </c>
      <c r="E121" s="13">
        <f t="shared" si="21"/>
        <v>417.97029630352392</v>
      </c>
      <c r="F121" s="2">
        <f t="shared" si="22"/>
        <v>1.1400000000000008</v>
      </c>
      <c r="G121" s="13">
        <f t="shared" si="23"/>
        <v>279.16016105745888</v>
      </c>
    </row>
    <row r="122" spans="3:7" x14ac:dyDescent="0.25">
      <c r="C122" s="2">
        <f t="shared" si="19"/>
        <v>1.1400000000000008</v>
      </c>
      <c r="D122" s="13">
        <f t="shared" si="20"/>
        <v>279.16016105745888</v>
      </c>
      <c r="E122" s="13">
        <f t="shared" si="21"/>
        <v>424.32344480733752</v>
      </c>
      <c r="F122" s="2">
        <f t="shared" si="22"/>
        <v>1.1500000000000008</v>
      </c>
      <c r="G122" s="13">
        <f t="shared" si="23"/>
        <v>283.40339550553227</v>
      </c>
    </row>
    <row r="123" spans="3:7" x14ac:dyDescent="0.25">
      <c r="C123" s="2">
        <f t="shared" si="19"/>
        <v>1.1500000000000008</v>
      </c>
      <c r="D123" s="13">
        <f t="shared" si="20"/>
        <v>283.40339550553227</v>
      </c>
      <c r="E123" s="13">
        <f t="shared" si="21"/>
        <v>430.77316116840905</v>
      </c>
      <c r="F123" s="2">
        <f t="shared" si="22"/>
        <v>1.1600000000000008</v>
      </c>
      <c r="G123" s="13">
        <f t="shared" si="23"/>
        <v>287.71112711721639</v>
      </c>
    </row>
    <row r="124" spans="3:7" x14ac:dyDescent="0.25">
      <c r="C124" s="2">
        <f t="shared" si="19"/>
        <v>1.1600000000000008</v>
      </c>
      <c r="D124" s="13">
        <f t="shared" si="20"/>
        <v>287.71112711721639</v>
      </c>
      <c r="E124" s="13">
        <f t="shared" si="21"/>
        <v>437.32091321816893</v>
      </c>
      <c r="F124" s="2">
        <f t="shared" si="22"/>
        <v>1.1700000000000008</v>
      </c>
      <c r="G124" s="13">
        <f t="shared" si="23"/>
        <v>292.08433624939806</v>
      </c>
    </row>
    <row r="125" spans="3:7" x14ac:dyDescent="0.25">
      <c r="C125" s="2">
        <f t="shared" si="19"/>
        <v>1.1700000000000008</v>
      </c>
      <c r="D125" s="13">
        <f t="shared" si="20"/>
        <v>292.08433624939806</v>
      </c>
      <c r="E125" s="13">
        <f t="shared" si="21"/>
        <v>443.96819109908506</v>
      </c>
      <c r="F125" s="2">
        <f t="shared" si="22"/>
        <v>1.1800000000000008</v>
      </c>
      <c r="G125" s="13">
        <f t="shared" si="23"/>
        <v>296.52401816038889</v>
      </c>
    </row>
    <row r="126" spans="3:7" x14ac:dyDescent="0.25">
      <c r="C126" s="2">
        <f t="shared" si="19"/>
        <v>1.1800000000000008</v>
      </c>
      <c r="D126" s="13">
        <f t="shared" si="20"/>
        <v>296.52401816038889</v>
      </c>
      <c r="E126" s="13">
        <f t="shared" si="21"/>
        <v>450.71650760379111</v>
      </c>
      <c r="F126" s="2">
        <f t="shared" si="22"/>
        <v>1.1900000000000008</v>
      </c>
      <c r="G126" s="13">
        <f t="shared" si="23"/>
        <v>301.03118323642678</v>
      </c>
    </row>
    <row r="127" spans="3:7" x14ac:dyDescent="0.25">
      <c r="C127" s="2">
        <f t="shared" si="19"/>
        <v>1.1900000000000008</v>
      </c>
      <c r="D127" s="13">
        <f t="shared" si="20"/>
        <v>301.03118323642678</v>
      </c>
      <c r="E127" s="13">
        <f t="shared" si="21"/>
        <v>457.56739851936874</v>
      </c>
      <c r="F127" s="2">
        <f t="shared" si="22"/>
        <v>1.2000000000000008</v>
      </c>
      <c r="G127" s="13">
        <f t="shared" si="23"/>
        <v>305.60685722162049</v>
      </c>
    </row>
    <row r="128" spans="3:7" x14ac:dyDescent="0.25">
      <c r="C128" s="2">
        <f t="shared" si="19"/>
        <v>1.2000000000000008</v>
      </c>
      <c r="D128" s="13">
        <f t="shared" si="20"/>
        <v>305.60685722162049</v>
      </c>
      <c r="E128" s="13">
        <f t="shared" si="21"/>
        <v>464.52242297686314</v>
      </c>
      <c r="F128" s="2">
        <f t="shared" si="22"/>
        <v>1.2100000000000009</v>
      </c>
      <c r="G128" s="13">
        <f t="shared" si="23"/>
        <v>310.25208145138913</v>
      </c>
    </row>
    <row r="129" spans="3:7" x14ac:dyDescent="0.25">
      <c r="C129" s="2">
        <f t="shared" si="19"/>
        <v>1.2100000000000009</v>
      </c>
      <c r="D129" s="13">
        <f t="shared" si="20"/>
        <v>310.25208145138913</v>
      </c>
      <c r="E129" s="13">
        <f t="shared" si="21"/>
        <v>471.58316380611149</v>
      </c>
      <c r="F129" s="2">
        <f t="shared" si="22"/>
        <v>1.2200000000000009</v>
      </c>
      <c r="G129" s="13">
        <f t="shared" si="23"/>
        <v>314.96791308945024</v>
      </c>
    </row>
    <row r="130" spans="3:7" x14ac:dyDescent="0.25">
      <c r="C130" s="2">
        <f t="shared" si="19"/>
        <v>1.2200000000000009</v>
      </c>
      <c r="D130" s="13">
        <f t="shared" si="20"/>
        <v>314.96791308945024</v>
      </c>
      <c r="E130" s="13">
        <f t="shared" si="21"/>
        <v>478.75122789596435</v>
      </c>
      <c r="F130" s="2">
        <f t="shared" si="22"/>
        <v>1.2300000000000009</v>
      </c>
      <c r="G130" s="13">
        <f t="shared" si="23"/>
        <v>319.75542536840987</v>
      </c>
    </row>
    <row r="131" spans="3:7" x14ac:dyDescent="0.25">
      <c r="C131" s="2">
        <f t="shared" si="19"/>
        <v>1.2300000000000009</v>
      </c>
      <c r="D131" s="13">
        <f t="shared" si="20"/>
        <v>319.75542536840987</v>
      </c>
      <c r="E131" s="13">
        <f t="shared" si="21"/>
        <v>486.02824655998302</v>
      </c>
      <c r="F131" s="2">
        <f t="shared" si="22"/>
        <v>1.2400000000000009</v>
      </c>
      <c r="G131" s="13">
        <f t="shared" si="23"/>
        <v>324.6157078340097</v>
      </c>
    </row>
    <row r="132" spans="3:7" x14ac:dyDescent="0.25">
      <c r="C132" s="2">
        <f t="shared" si="19"/>
        <v>1.2400000000000009</v>
      </c>
      <c r="D132" s="13">
        <f t="shared" si="20"/>
        <v>324.6157078340097</v>
      </c>
      <c r="E132" s="13">
        <f t="shared" si="21"/>
        <v>493.41587590769473</v>
      </c>
      <c r="F132" s="2">
        <f t="shared" si="22"/>
        <v>1.2500000000000009</v>
      </c>
      <c r="G132" s="13">
        <f t="shared" si="23"/>
        <v>329.54986659308662</v>
      </c>
    </row>
    <row r="133" spans="3:7" x14ac:dyDescent="0.25">
      <c r="C133" s="2">
        <f t="shared" si="19"/>
        <v>1.2500000000000009</v>
      </c>
      <c r="D133" s="13">
        <f t="shared" si="20"/>
        <v>329.54986659308662</v>
      </c>
      <c r="E133" s="13">
        <f t="shared" si="21"/>
        <v>500.91579722149169</v>
      </c>
      <c r="F133" s="2">
        <f t="shared" si="22"/>
        <v>1.2600000000000009</v>
      </c>
      <c r="G133" s="13">
        <f t="shared" si="23"/>
        <v>334.55902456530151</v>
      </c>
    </row>
    <row r="134" spans="3:7" x14ac:dyDescent="0.25">
      <c r="C134" s="2">
        <f t="shared" si="19"/>
        <v>1.2600000000000009</v>
      </c>
      <c r="D134" s="13">
        <f t="shared" si="20"/>
        <v>334.55902456530151</v>
      </c>
      <c r="E134" s="13">
        <f t="shared" si="21"/>
        <v>508.5297173392583</v>
      </c>
      <c r="F134" s="2">
        <f t="shared" si="22"/>
        <v>1.2700000000000009</v>
      </c>
      <c r="G134" s="13">
        <f t="shared" si="23"/>
        <v>339.64432173869409</v>
      </c>
    </row>
    <row r="135" spans="3:7" x14ac:dyDescent="0.25">
      <c r="C135" s="2">
        <f t="shared" si="19"/>
        <v>1.2700000000000009</v>
      </c>
      <c r="D135" s="13">
        <f t="shared" si="20"/>
        <v>339.64432173869409</v>
      </c>
      <c r="E135" s="13">
        <f t="shared" si="21"/>
        <v>516.25936904281502</v>
      </c>
      <c r="F135" s="2">
        <f t="shared" si="22"/>
        <v>1.2800000000000009</v>
      </c>
      <c r="G135" s="13">
        <f t="shared" si="23"/>
        <v>344.80691542912223</v>
      </c>
    </row>
    <row r="136" spans="3:7" x14ac:dyDescent="0.25">
      <c r="C136" s="2">
        <f t="shared" si="19"/>
        <v>1.2800000000000009</v>
      </c>
      <c r="D136" s="13">
        <f t="shared" si="20"/>
        <v>344.80691542912223</v>
      </c>
      <c r="E136" s="13">
        <f t="shared" ref="E136:E161" si="24">k*D136</f>
        <v>524.10651145226575</v>
      </c>
      <c r="F136" s="2">
        <f t="shared" ref="F136:F161" si="25">C136+h</f>
        <v>1.2900000000000009</v>
      </c>
      <c r="G136" s="13">
        <f t="shared" ref="G136:G161" si="26">D136+h*E136</f>
        <v>350.04798054364488</v>
      </c>
    </row>
    <row r="137" spans="3:7" x14ac:dyDescent="0.25">
      <c r="C137" s="2">
        <f t="shared" si="19"/>
        <v>1.2900000000000009</v>
      </c>
      <c r="D137" s="13">
        <f t="shared" si="20"/>
        <v>350.04798054364488</v>
      </c>
      <c r="E137" s="13">
        <f t="shared" si="24"/>
        <v>532.07293042634024</v>
      </c>
      <c r="F137" s="2">
        <f t="shared" si="25"/>
        <v>1.3000000000000009</v>
      </c>
      <c r="G137" s="13">
        <f t="shared" si="26"/>
        <v>355.36870984790829</v>
      </c>
    </row>
    <row r="138" spans="3:7" x14ac:dyDescent="0.25">
      <c r="C138" s="2">
        <f t="shared" si="19"/>
        <v>1.3000000000000009</v>
      </c>
      <c r="D138" s="13">
        <f t="shared" si="20"/>
        <v>355.36870984790829</v>
      </c>
      <c r="E138" s="13">
        <f t="shared" si="24"/>
        <v>540.16043896882059</v>
      </c>
      <c r="F138" s="2">
        <f t="shared" si="25"/>
        <v>1.3100000000000009</v>
      </c>
      <c r="G138" s="13">
        <f t="shared" si="26"/>
        <v>360.77031423759649</v>
      </c>
    </row>
    <row r="139" spans="3:7" x14ac:dyDescent="0.25">
      <c r="C139" s="2">
        <f t="shared" si="19"/>
        <v>1.3100000000000009</v>
      </c>
      <c r="D139" s="13">
        <f t="shared" si="20"/>
        <v>360.77031423759649</v>
      </c>
      <c r="E139" s="13">
        <f t="shared" si="24"/>
        <v>548.37087764114665</v>
      </c>
      <c r="F139" s="2">
        <f t="shared" si="25"/>
        <v>1.320000000000001</v>
      </c>
      <c r="G139" s="13">
        <f t="shared" si="26"/>
        <v>366.25402301400794</v>
      </c>
    </row>
    <row r="140" spans="3:7" x14ac:dyDescent="0.25">
      <c r="C140" s="2">
        <f t="shared" si="19"/>
        <v>1.320000000000001</v>
      </c>
      <c r="D140" s="13">
        <f t="shared" si="20"/>
        <v>366.25402301400794</v>
      </c>
      <c r="E140" s="13">
        <f t="shared" si="24"/>
        <v>556.7061149812921</v>
      </c>
      <c r="F140" s="2">
        <f t="shared" si="25"/>
        <v>1.330000000000001</v>
      </c>
      <c r="G140" s="13">
        <f t="shared" si="26"/>
        <v>371.82108416382084</v>
      </c>
    </row>
    <row r="141" spans="3:7" x14ac:dyDescent="0.25">
      <c r="C141" s="2">
        <f t="shared" si="19"/>
        <v>1.330000000000001</v>
      </c>
      <c r="D141" s="13">
        <f t="shared" si="20"/>
        <v>371.82108416382084</v>
      </c>
      <c r="E141" s="13">
        <f t="shared" si="24"/>
        <v>565.16804792900768</v>
      </c>
      <c r="F141" s="2">
        <f t="shared" si="25"/>
        <v>1.340000000000001</v>
      </c>
      <c r="G141" s="13">
        <f t="shared" si="26"/>
        <v>377.47276464311091</v>
      </c>
    </row>
    <row r="142" spans="3:7" x14ac:dyDescent="0.25">
      <c r="C142" s="2">
        <f t="shared" si="19"/>
        <v>1.340000000000001</v>
      </c>
      <c r="D142" s="13">
        <f t="shared" si="20"/>
        <v>377.47276464311091</v>
      </c>
      <c r="E142" s="13">
        <f t="shared" si="24"/>
        <v>573.75860225752854</v>
      </c>
      <c r="F142" s="2">
        <f t="shared" si="25"/>
        <v>1.350000000000001</v>
      </c>
      <c r="G142" s="13">
        <f t="shared" si="26"/>
        <v>383.21035066568618</v>
      </c>
    </row>
    <row r="143" spans="3:7" x14ac:dyDescent="0.25">
      <c r="C143" s="2">
        <f t="shared" si="19"/>
        <v>1.350000000000001</v>
      </c>
      <c r="D143" s="13">
        <f t="shared" si="20"/>
        <v>383.21035066568618</v>
      </c>
      <c r="E143" s="13">
        <f t="shared" si="24"/>
        <v>582.479733011843</v>
      </c>
      <c r="F143" s="2">
        <f t="shared" si="25"/>
        <v>1.360000000000001</v>
      </c>
      <c r="G143" s="13">
        <f t="shared" si="26"/>
        <v>389.03514799580461</v>
      </c>
    </row>
    <row r="144" spans="3:7" x14ac:dyDescent="0.25">
      <c r="C144" s="2">
        <f t="shared" si="19"/>
        <v>1.360000000000001</v>
      </c>
      <c r="D144" s="13">
        <f t="shared" si="20"/>
        <v>389.03514799580461</v>
      </c>
      <c r="E144" s="13">
        <f t="shared" si="24"/>
        <v>591.33342495362297</v>
      </c>
      <c r="F144" s="2">
        <f t="shared" si="25"/>
        <v>1.370000000000001</v>
      </c>
      <c r="G144" s="13">
        <f t="shared" si="26"/>
        <v>394.94848224534081</v>
      </c>
    </row>
    <row r="145" spans="3:7" x14ac:dyDescent="0.25">
      <c r="C145" s="2">
        <f t="shared" si="19"/>
        <v>1.370000000000001</v>
      </c>
      <c r="D145" s="13">
        <f t="shared" si="20"/>
        <v>394.94848224534081</v>
      </c>
      <c r="E145" s="13">
        <f t="shared" si="24"/>
        <v>600.32169301291799</v>
      </c>
      <c r="F145" s="2">
        <f t="shared" si="25"/>
        <v>1.380000000000001</v>
      </c>
      <c r="G145" s="13">
        <f t="shared" si="26"/>
        <v>400.95169917546997</v>
      </c>
    </row>
    <row r="146" spans="3:7" x14ac:dyDescent="0.25">
      <c r="C146" s="2">
        <f t="shared" si="19"/>
        <v>1.380000000000001</v>
      </c>
      <c r="D146" s="13">
        <f t="shared" si="20"/>
        <v>400.95169917546997</v>
      </c>
      <c r="E146" s="13">
        <f t="shared" si="24"/>
        <v>609.4465827467144</v>
      </c>
      <c r="F146" s="2">
        <f t="shared" si="25"/>
        <v>1.390000000000001</v>
      </c>
      <c r="G146" s="13">
        <f t="shared" si="26"/>
        <v>407.04616500293713</v>
      </c>
    </row>
    <row r="147" spans="3:7" x14ac:dyDescent="0.25">
      <c r="C147" s="2">
        <f t="shared" ref="C147:C156" si="27">F146</f>
        <v>1.390000000000001</v>
      </c>
      <c r="D147" s="13">
        <f t="shared" ref="D147:D156" si="28">G146</f>
        <v>407.04616500293713</v>
      </c>
      <c r="E147" s="13">
        <f t="shared" si="24"/>
        <v>618.7101708044645</v>
      </c>
      <c r="F147" s="2">
        <f t="shared" si="25"/>
        <v>1.400000000000001</v>
      </c>
      <c r="G147" s="13">
        <f t="shared" si="26"/>
        <v>413.23326671098175</v>
      </c>
    </row>
    <row r="148" spans="3:7" x14ac:dyDescent="0.25">
      <c r="C148" s="2">
        <f t="shared" si="27"/>
        <v>1.400000000000001</v>
      </c>
      <c r="D148" s="13">
        <f t="shared" si="28"/>
        <v>413.23326671098175</v>
      </c>
      <c r="E148" s="13">
        <f t="shared" si="24"/>
        <v>628.1145654006923</v>
      </c>
      <c r="F148" s="2">
        <f t="shared" si="25"/>
        <v>1.410000000000001</v>
      </c>
      <c r="G148" s="13">
        <f t="shared" si="26"/>
        <v>419.51441236498869</v>
      </c>
    </row>
    <row r="149" spans="3:7" x14ac:dyDescent="0.25">
      <c r="C149" s="2">
        <f t="shared" si="27"/>
        <v>1.410000000000001</v>
      </c>
      <c r="D149" s="13">
        <f t="shared" si="28"/>
        <v>419.51441236498869</v>
      </c>
      <c r="E149" s="13">
        <f t="shared" si="24"/>
        <v>637.66190679478279</v>
      </c>
      <c r="F149" s="2">
        <f t="shared" si="25"/>
        <v>1.420000000000001</v>
      </c>
      <c r="G149" s="13">
        <f t="shared" si="26"/>
        <v>425.89103143293653</v>
      </c>
    </row>
    <row r="150" spans="3:7" x14ac:dyDescent="0.25">
      <c r="C150" s="2">
        <f t="shared" si="27"/>
        <v>1.420000000000001</v>
      </c>
      <c r="D150" s="13">
        <f t="shared" si="28"/>
        <v>425.89103143293653</v>
      </c>
      <c r="E150" s="13">
        <f t="shared" si="24"/>
        <v>647.35436777806353</v>
      </c>
      <c r="F150" s="2">
        <f t="shared" si="25"/>
        <v>1.430000000000001</v>
      </c>
      <c r="G150" s="13">
        <f t="shared" si="26"/>
        <v>432.36457511071717</v>
      </c>
    </row>
    <row r="151" spans="3:7" x14ac:dyDescent="0.25">
      <c r="C151" s="2">
        <f t="shared" si="27"/>
        <v>1.430000000000001</v>
      </c>
      <c r="D151" s="13">
        <f t="shared" si="28"/>
        <v>432.36457511071717</v>
      </c>
      <c r="E151" s="13">
        <f t="shared" si="24"/>
        <v>657.19415416829008</v>
      </c>
      <c r="F151" s="2">
        <f t="shared" si="25"/>
        <v>1.4400000000000011</v>
      </c>
      <c r="G151" s="13">
        <f t="shared" si="26"/>
        <v>438.93651665240009</v>
      </c>
    </row>
    <row r="152" spans="3:7" x14ac:dyDescent="0.25">
      <c r="C152" s="2">
        <f t="shared" si="27"/>
        <v>1.4400000000000011</v>
      </c>
      <c r="D152" s="13">
        <f t="shared" si="28"/>
        <v>438.93651665240009</v>
      </c>
      <c r="E152" s="13">
        <f t="shared" si="24"/>
        <v>667.1835053116481</v>
      </c>
      <c r="F152" s="2">
        <f t="shared" si="25"/>
        <v>1.4500000000000011</v>
      </c>
      <c r="G152" s="13">
        <f t="shared" si="26"/>
        <v>445.60835170551655</v>
      </c>
    </row>
    <row r="153" spans="3:7" x14ac:dyDescent="0.25">
      <c r="C153" s="2">
        <f t="shared" si="27"/>
        <v>1.4500000000000011</v>
      </c>
      <c r="D153" s="13">
        <f t="shared" si="28"/>
        <v>445.60835170551655</v>
      </c>
      <c r="E153" s="13">
        <f t="shared" si="24"/>
        <v>677.32469459238519</v>
      </c>
      <c r="F153" s="2">
        <f t="shared" si="25"/>
        <v>1.4600000000000011</v>
      </c>
      <c r="G153" s="13">
        <f t="shared" si="26"/>
        <v>452.38159865144041</v>
      </c>
    </row>
    <row r="154" spans="3:7" x14ac:dyDescent="0.25">
      <c r="C154" s="2">
        <f t="shared" si="27"/>
        <v>1.4600000000000011</v>
      </c>
      <c r="D154" s="13">
        <f t="shared" si="28"/>
        <v>452.38159865144041</v>
      </c>
      <c r="E154" s="13">
        <f t="shared" si="24"/>
        <v>687.62002995018941</v>
      </c>
      <c r="F154" s="2">
        <f t="shared" si="25"/>
        <v>1.4700000000000011</v>
      </c>
      <c r="G154" s="13">
        <f t="shared" si="26"/>
        <v>459.25779895094229</v>
      </c>
    </row>
    <row r="155" spans="3:7" x14ac:dyDescent="0.25">
      <c r="C155" s="2">
        <f t="shared" si="27"/>
        <v>1.4700000000000011</v>
      </c>
      <c r="D155" s="13">
        <f t="shared" si="28"/>
        <v>459.25779895094229</v>
      </c>
      <c r="E155" s="13">
        <f t="shared" si="24"/>
        <v>698.0718544054323</v>
      </c>
      <c r="F155" s="2">
        <f t="shared" si="25"/>
        <v>1.4800000000000011</v>
      </c>
      <c r="G155" s="13">
        <f t="shared" si="26"/>
        <v>466.23851749499659</v>
      </c>
    </row>
    <row r="156" spans="3:7" x14ac:dyDescent="0.25">
      <c r="C156" s="2">
        <f t="shared" si="27"/>
        <v>1.4800000000000011</v>
      </c>
      <c r="D156" s="13">
        <f t="shared" si="28"/>
        <v>466.23851749499659</v>
      </c>
      <c r="E156" s="13">
        <f t="shared" si="24"/>
        <v>708.68254659239483</v>
      </c>
      <c r="F156" s="2">
        <f t="shared" si="25"/>
        <v>1.4900000000000011</v>
      </c>
      <c r="G156" s="13">
        <f t="shared" si="26"/>
        <v>473.32534296092052</v>
      </c>
    </row>
    <row r="157" spans="3:7" x14ac:dyDescent="0.25">
      <c r="C157" s="2">
        <f t="shared" ref="C157:C161" si="29">F156</f>
        <v>1.4900000000000011</v>
      </c>
      <c r="D157" s="13">
        <f t="shared" ref="D157:D161" si="30">G156</f>
        <v>473.32534296092052</v>
      </c>
      <c r="E157" s="13">
        <f t="shared" si="24"/>
        <v>719.45452130059925</v>
      </c>
      <c r="F157" s="2">
        <f t="shared" si="25"/>
        <v>1.5000000000000011</v>
      </c>
      <c r="G157" s="13">
        <f t="shared" si="26"/>
        <v>480.51988817392652</v>
      </c>
    </row>
    <row r="158" spans="3:7" x14ac:dyDescent="0.25">
      <c r="C158" s="2">
        <f t="shared" si="29"/>
        <v>1.5000000000000011</v>
      </c>
      <c r="D158" s="13">
        <f t="shared" si="30"/>
        <v>480.51988817392652</v>
      </c>
      <c r="E158" s="13">
        <f t="shared" si="24"/>
        <v>730.39023002436829</v>
      </c>
      <c r="F158" s="2">
        <f t="shared" si="25"/>
        <v>1.5100000000000011</v>
      </c>
      <c r="G158" s="13">
        <f t="shared" si="26"/>
        <v>487.82379047417021</v>
      </c>
    </row>
    <row r="159" spans="3:7" x14ac:dyDescent="0.25">
      <c r="C159" s="2">
        <f t="shared" si="29"/>
        <v>1.5100000000000011</v>
      </c>
      <c r="D159" s="13">
        <f t="shared" si="30"/>
        <v>487.82379047417021</v>
      </c>
      <c r="E159" s="13">
        <f t="shared" si="24"/>
        <v>741.4921615207387</v>
      </c>
      <c r="F159" s="2">
        <f t="shared" si="25"/>
        <v>1.5200000000000011</v>
      </c>
      <c r="G159" s="13">
        <f t="shared" si="26"/>
        <v>495.2387120893776</v>
      </c>
    </row>
    <row r="160" spans="3:7" x14ac:dyDescent="0.25">
      <c r="C160" s="2">
        <f t="shared" si="29"/>
        <v>1.5200000000000011</v>
      </c>
      <c r="D160" s="13">
        <f t="shared" si="30"/>
        <v>495.2387120893776</v>
      </c>
      <c r="E160" s="13">
        <f t="shared" si="24"/>
        <v>752.76284237585401</v>
      </c>
      <c r="F160" s="2">
        <f t="shared" si="25"/>
        <v>1.5300000000000011</v>
      </c>
      <c r="G160" s="13">
        <f t="shared" si="26"/>
        <v>502.76634051313613</v>
      </c>
    </row>
    <row r="161" spans="3:7" x14ac:dyDescent="0.25">
      <c r="C161" s="2">
        <f t="shared" si="29"/>
        <v>1.5300000000000011</v>
      </c>
      <c r="D161" s="13">
        <f t="shared" si="30"/>
        <v>502.76634051313613</v>
      </c>
      <c r="E161" s="13">
        <f t="shared" si="24"/>
        <v>764.20483757996692</v>
      </c>
      <c r="F161" s="2">
        <f t="shared" si="25"/>
        <v>1.5400000000000011</v>
      </c>
      <c r="G161" s="13">
        <f t="shared" si="26"/>
        <v>510.4083888889358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K28"/>
  <sheetViews>
    <sheetView zoomScaleNormal="100" workbookViewId="0">
      <selection activeCell="M11" sqref="M11"/>
    </sheetView>
  </sheetViews>
  <sheetFormatPr baseColWidth="10" defaultRowHeight="15" x14ac:dyDescent="0.25"/>
  <cols>
    <col min="1" max="1" width="27.85546875" style="6" customWidth="1"/>
    <col min="2" max="2" width="10" customWidth="1"/>
    <col min="3" max="3" width="8" customWidth="1"/>
    <col min="4" max="4" width="9.7109375" customWidth="1"/>
    <col min="5" max="5" width="9.85546875" customWidth="1"/>
    <col min="6" max="6" width="12.28515625" customWidth="1"/>
    <col min="7" max="7" width="8.85546875" customWidth="1"/>
    <col min="8" max="8" width="9.42578125" style="36" customWidth="1"/>
    <col min="9" max="9" width="10.28515625" customWidth="1"/>
    <col min="10" max="10" width="10.42578125" customWidth="1"/>
    <col min="11" max="11" width="11" customWidth="1"/>
    <col min="14" max="14" width="1.140625" customWidth="1"/>
    <col min="16" max="17" width="9.28515625" customWidth="1"/>
    <col min="18" max="18" width="8" customWidth="1"/>
    <col min="19" max="19" width="1.28515625" customWidth="1"/>
    <col min="22" max="22" width="1.28515625" customWidth="1"/>
    <col min="23" max="37" width="9.5703125" customWidth="1"/>
  </cols>
  <sheetData>
    <row r="6" spans="1:37" s="4" customFormat="1" ht="15" customHeight="1" x14ac:dyDescent="0.25">
      <c r="A6" s="50" t="s">
        <v>5</v>
      </c>
      <c r="B6" s="46" t="s">
        <v>58</v>
      </c>
      <c r="C6" s="42" t="s">
        <v>59</v>
      </c>
      <c r="D6" s="42"/>
      <c r="E6" s="42"/>
      <c r="F6" s="54" t="s">
        <v>60</v>
      </c>
      <c r="G6" s="54"/>
      <c r="H6" s="54"/>
      <c r="I6" s="54"/>
      <c r="J6" s="54"/>
      <c r="K6" s="55" t="s">
        <v>64</v>
      </c>
      <c r="L6" s="55"/>
      <c r="M6" s="55"/>
      <c r="O6" s="21" t="s">
        <v>65</v>
      </c>
      <c r="P6" s="53" t="s">
        <v>66</v>
      </c>
      <c r="Q6" s="53"/>
      <c r="R6" s="53"/>
      <c r="T6" s="46" t="s">
        <v>67</v>
      </c>
      <c r="U6" s="46" t="s">
        <v>89</v>
      </c>
      <c r="W6" s="57" t="s">
        <v>68</v>
      </c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32"/>
      <c r="AJ6" s="32"/>
      <c r="AK6" s="32"/>
    </row>
    <row r="7" spans="1:37" s="19" customFormat="1" ht="30" customHeight="1" x14ac:dyDescent="0.25">
      <c r="A7" s="50"/>
      <c r="B7" s="46"/>
      <c r="C7" s="46" t="s">
        <v>7</v>
      </c>
      <c r="D7" s="46" t="s">
        <v>8</v>
      </c>
      <c r="E7" s="51" t="s">
        <v>9</v>
      </c>
      <c r="F7" s="51" t="s">
        <v>60</v>
      </c>
      <c r="G7" s="46" t="s">
        <v>61</v>
      </c>
      <c r="H7" s="56" t="s">
        <v>62</v>
      </c>
      <c r="I7" s="46" t="s">
        <v>77</v>
      </c>
      <c r="J7" s="46" t="s">
        <v>76</v>
      </c>
      <c r="K7" s="46" t="s">
        <v>63</v>
      </c>
      <c r="L7" s="51">
        <v>1</v>
      </c>
      <c r="M7" s="51">
        <v>2</v>
      </c>
      <c r="O7" s="46" t="s">
        <v>18</v>
      </c>
      <c r="P7" s="19">
        <v>1</v>
      </c>
      <c r="Q7" s="19">
        <v>2</v>
      </c>
      <c r="R7" s="52" t="s">
        <v>19</v>
      </c>
      <c r="T7" s="46"/>
      <c r="U7" s="46"/>
      <c r="W7" s="46">
        <v>1</v>
      </c>
      <c r="X7" s="46"/>
      <c r="Y7" s="46"/>
      <c r="Z7" s="46">
        <v>2</v>
      </c>
      <c r="AA7" s="46"/>
      <c r="AB7" s="46"/>
      <c r="AC7" s="46">
        <v>3</v>
      </c>
      <c r="AD7" s="46"/>
      <c r="AE7" s="46"/>
      <c r="AF7" s="46">
        <v>4</v>
      </c>
      <c r="AG7" s="46"/>
      <c r="AH7" s="46"/>
      <c r="AI7" s="33"/>
      <c r="AJ7" s="33"/>
      <c r="AK7" s="33"/>
    </row>
    <row r="8" spans="1:37" s="4" customFormat="1" x14ac:dyDescent="0.25">
      <c r="A8" s="50"/>
      <c r="B8" s="46"/>
      <c r="C8" s="46"/>
      <c r="D8" s="46"/>
      <c r="E8" s="51"/>
      <c r="F8" s="51"/>
      <c r="G8" s="46"/>
      <c r="H8" s="56"/>
      <c r="I8" s="46"/>
      <c r="J8" s="46"/>
      <c r="K8" s="46"/>
      <c r="L8" s="51"/>
      <c r="M8" s="51"/>
      <c r="O8" s="46"/>
      <c r="P8" s="3" t="s">
        <v>18</v>
      </c>
      <c r="Q8" s="3" t="s">
        <v>18</v>
      </c>
      <c r="R8" s="52"/>
      <c r="T8" s="46"/>
      <c r="U8" s="46"/>
      <c r="W8" s="3" t="s">
        <v>18</v>
      </c>
      <c r="X8" s="3" t="s">
        <v>69</v>
      </c>
      <c r="Y8" s="4" t="s">
        <v>76</v>
      </c>
      <c r="Z8" s="3" t="s">
        <v>18</v>
      </c>
      <c r="AA8" s="3" t="s">
        <v>69</v>
      </c>
      <c r="AB8" s="4" t="s">
        <v>76</v>
      </c>
      <c r="AC8" s="3" t="s">
        <v>18</v>
      </c>
      <c r="AD8" s="23" t="s">
        <v>69</v>
      </c>
      <c r="AE8" s="4" t="s">
        <v>76</v>
      </c>
      <c r="AF8" s="3" t="s">
        <v>18</v>
      </c>
      <c r="AG8" s="23" t="s">
        <v>69</v>
      </c>
      <c r="AH8" s="4" t="s">
        <v>76</v>
      </c>
      <c r="AI8" s="3"/>
      <c r="AJ8" s="23"/>
      <c r="AK8" s="3"/>
    </row>
    <row r="9" spans="1:37" s="12" customFormat="1" x14ac:dyDescent="0.25">
      <c r="A9" s="9" t="s">
        <v>27</v>
      </c>
      <c r="B9" s="10">
        <v>0</v>
      </c>
      <c r="C9" s="10">
        <v>0.45</v>
      </c>
      <c r="D9" s="10">
        <f>-8*LN(1-C9)</f>
        <v>4.7826960060449633</v>
      </c>
      <c r="E9" s="16">
        <f>B9+D9</f>
        <v>4.7826960060449633</v>
      </c>
      <c r="F9" s="10"/>
      <c r="G9" s="10"/>
      <c r="H9" s="34"/>
      <c r="I9" s="10"/>
      <c r="J9" s="10"/>
      <c r="K9" s="10"/>
      <c r="L9" s="10"/>
      <c r="M9" s="10"/>
      <c r="O9" s="12" t="s">
        <v>28</v>
      </c>
      <c r="P9" s="12" t="s">
        <v>28</v>
      </c>
      <c r="Q9" s="12" t="s">
        <v>28</v>
      </c>
      <c r="R9" s="12">
        <v>0</v>
      </c>
      <c r="T9" s="12">
        <v>0</v>
      </c>
      <c r="U9" s="12">
        <v>0</v>
      </c>
    </row>
    <row r="10" spans="1:37" s="1" customFormat="1" x14ac:dyDescent="0.25">
      <c r="A10" s="6" t="s">
        <v>90</v>
      </c>
      <c r="B10" s="2">
        <v>4.78</v>
      </c>
      <c r="C10" s="2">
        <v>0.63</v>
      </c>
      <c r="D10" s="2">
        <f>-8*LN(1-C10)</f>
        <v>7.9540181867509352</v>
      </c>
      <c r="E10" s="2">
        <f>B10+D10</f>
        <v>12.734018186750935</v>
      </c>
      <c r="F10" s="16">
        <f>B10+2</f>
        <v>6.78</v>
      </c>
      <c r="G10" s="2"/>
      <c r="H10" s="35"/>
      <c r="I10" s="2"/>
      <c r="J10" s="2"/>
      <c r="K10" s="2"/>
      <c r="L10" s="2"/>
      <c r="M10" s="2"/>
      <c r="O10" s="1" t="s">
        <v>46</v>
      </c>
      <c r="P10" s="1" t="s">
        <v>28</v>
      </c>
      <c r="Q10" s="1" t="s">
        <v>28</v>
      </c>
      <c r="R10" s="1">
        <v>0</v>
      </c>
      <c r="T10" s="1">
        <v>0</v>
      </c>
      <c r="U10" s="1">
        <v>0</v>
      </c>
      <c r="W10" s="1" t="s">
        <v>91</v>
      </c>
      <c r="X10" s="22"/>
      <c r="AA10" s="22"/>
      <c r="AD10" s="22"/>
      <c r="AG10" s="22"/>
      <c r="AJ10" s="22"/>
    </row>
    <row r="11" spans="1:37" s="1" customFormat="1" x14ac:dyDescent="0.25">
      <c r="A11" s="6" t="s">
        <v>92</v>
      </c>
      <c r="B11" s="2">
        <v>6.78</v>
      </c>
      <c r="C11" s="2"/>
      <c r="D11" s="2"/>
      <c r="E11" s="16">
        <v>12.73</v>
      </c>
      <c r="F11" s="2"/>
      <c r="G11" s="2">
        <v>0.23</v>
      </c>
      <c r="H11" s="35">
        <v>10</v>
      </c>
      <c r="I11" s="2">
        <v>0.39</v>
      </c>
      <c r="J11" s="2">
        <f>1+I11*(2-1)</f>
        <v>1.3900000000000001</v>
      </c>
      <c r="K11" s="2">
        <v>8</v>
      </c>
      <c r="L11" s="2"/>
      <c r="M11" s="2">
        <f>B11+K11</f>
        <v>14.780000000000001</v>
      </c>
      <c r="O11" s="1" t="s">
        <v>28</v>
      </c>
      <c r="P11" s="1" t="s">
        <v>28</v>
      </c>
      <c r="Q11" s="1" t="s">
        <v>46</v>
      </c>
      <c r="R11" s="1">
        <v>0</v>
      </c>
      <c r="T11" s="1">
        <v>0</v>
      </c>
      <c r="U11" s="1">
        <v>0</v>
      </c>
      <c r="W11" s="1" t="s">
        <v>97</v>
      </c>
      <c r="X11" s="22">
        <v>10</v>
      </c>
      <c r="Y11" s="1">
        <v>1.39</v>
      </c>
      <c r="AA11" s="22"/>
      <c r="AD11" s="22"/>
      <c r="AG11" s="22"/>
      <c r="AJ11" s="22"/>
    </row>
    <row r="12" spans="1:37" s="1" customFormat="1" x14ac:dyDescent="0.25">
      <c r="A12" s="6" t="s">
        <v>95</v>
      </c>
      <c r="B12" s="2">
        <v>12.73</v>
      </c>
      <c r="C12" s="2">
        <v>0.15</v>
      </c>
      <c r="D12" s="2">
        <f>-8*LN(1-C12)</f>
        <v>1.3001514359821995</v>
      </c>
      <c r="E12" s="16">
        <f>B12+D12</f>
        <v>14.0301514359822</v>
      </c>
      <c r="F12" s="2">
        <f>B12+2</f>
        <v>14.73</v>
      </c>
      <c r="G12" s="2"/>
      <c r="H12" s="35"/>
      <c r="I12" s="2"/>
      <c r="J12" s="2"/>
      <c r="K12" s="2"/>
      <c r="L12" s="2"/>
      <c r="M12" s="2">
        <v>14.78</v>
      </c>
      <c r="O12" s="1" t="s">
        <v>46</v>
      </c>
      <c r="P12" s="1" t="s">
        <v>28</v>
      </c>
      <c r="Q12" s="1" t="s">
        <v>46</v>
      </c>
      <c r="R12" s="1">
        <v>0</v>
      </c>
      <c r="T12" s="1">
        <v>0</v>
      </c>
      <c r="U12" s="1">
        <v>0</v>
      </c>
      <c r="W12" s="31" t="s">
        <v>97</v>
      </c>
      <c r="X12" s="31">
        <v>10</v>
      </c>
      <c r="Y12" s="31">
        <v>1.39</v>
      </c>
      <c r="Z12" s="1" t="s">
        <v>91</v>
      </c>
      <c r="AA12" s="22"/>
      <c r="AD12" s="22"/>
      <c r="AG12" s="22"/>
      <c r="AJ12" s="22"/>
    </row>
    <row r="13" spans="1:37" s="1" customFormat="1" x14ac:dyDescent="0.25">
      <c r="A13" s="6" t="s">
        <v>96</v>
      </c>
      <c r="B13" s="2">
        <v>14.03</v>
      </c>
      <c r="C13" s="2">
        <v>0.31</v>
      </c>
      <c r="D13" s="2">
        <f>-8*LN(1-C13)</f>
        <v>2.9685094511266565</v>
      </c>
      <c r="E13" s="2">
        <f>B13+D13</f>
        <v>16.998509451126655</v>
      </c>
      <c r="F13" s="16">
        <v>14.73</v>
      </c>
      <c r="G13" s="2"/>
      <c r="H13" s="35"/>
      <c r="I13" s="2"/>
      <c r="J13" s="2"/>
      <c r="K13" s="2"/>
      <c r="L13" s="2"/>
      <c r="M13" s="2">
        <v>14.78</v>
      </c>
      <c r="O13" s="1" t="s">
        <v>46</v>
      </c>
      <c r="P13" s="1" t="s">
        <v>28</v>
      </c>
      <c r="Q13" s="1" t="s">
        <v>46</v>
      </c>
      <c r="R13" s="1">
        <v>0</v>
      </c>
      <c r="T13" s="1">
        <v>0</v>
      </c>
      <c r="U13" s="1">
        <v>1</v>
      </c>
      <c r="W13" s="31" t="s">
        <v>97</v>
      </c>
      <c r="X13" s="31">
        <v>10</v>
      </c>
      <c r="Y13" s="31">
        <v>1.39</v>
      </c>
      <c r="Z13" s="31" t="s">
        <v>91</v>
      </c>
      <c r="AA13" s="22"/>
      <c r="AC13" s="18"/>
      <c r="AD13" s="18"/>
      <c r="AE13" s="18"/>
      <c r="AG13" s="22"/>
      <c r="AJ13" s="22"/>
    </row>
    <row r="14" spans="1:37" s="1" customFormat="1" x14ac:dyDescent="0.25">
      <c r="A14" s="6" t="s">
        <v>98</v>
      </c>
      <c r="B14" s="2">
        <v>14.73</v>
      </c>
      <c r="C14" s="2"/>
      <c r="D14" s="2"/>
      <c r="E14" s="2">
        <v>17</v>
      </c>
      <c r="F14" s="2"/>
      <c r="G14" s="2">
        <v>0.81</v>
      </c>
      <c r="H14" s="35">
        <v>26</v>
      </c>
      <c r="I14" s="2">
        <v>0.15</v>
      </c>
      <c r="J14" s="2">
        <f>1+I14*(2-1)</f>
        <v>1.1499999999999999</v>
      </c>
      <c r="K14" s="2">
        <v>8</v>
      </c>
      <c r="L14" s="2">
        <f>B14+K14</f>
        <v>22.73</v>
      </c>
      <c r="M14" s="16">
        <v>14.78</v>
      </c>
      <c r="O14" s="1" t="s">
        <v>28</v>
      </c>
      <c r="P14" s="1" t="s">
        <v>46</v>
      </c>
      <c r="Q14" s="1" t="s">
        <v>46</v>
      </c>
      <c r="R14" s="1">
        <v>0</v>
      </c>
      <c r="T14" s="1">
        <v>0</v>
      </c>
      <c r="U14" s="1">
        <v>1</v>
      </c>
      <c r="W14" s="31" t="s">
        <v>97</v>
      </c>
      <c r="X14" s="31">
        <v>10</v>
      </c>
      <c r="Y14" s="31">
        <v>1.39</v>
      </c>
      <c r="Z14" s="1" t="s">
        <v>99</v>
      </c>
      <c r="AA14" s="22">
        <v>26</v>
      </c>
      <c r="AB14" s="1">
        <v>1.1499999999999999</v>
      </c>
      <c r="AD14" s="22"/>
      <c r="AG14" s="22"/>
      <c r="AJ14" s="22"/>
    </row>
    <row r="15" spans="1:37" s="1" customFormat="1" x14ac:dyDescent="0.25">
      <c r="A15" s="6" t="s">
        <v>100</v>
      </c>
      <c r="B15" s="2">
        <v>14.78</v>
      </c>
      <c r="C15" s="2"/>
      <c r="D15" s="2"/>
      <c r="E15" s="2">
        <v>17</v>
      </c>
      <c r="F15" s="2"/>
      <c r="G15" s="2"/>
      <c r="H15" s="35"/>
      <c r="I15" s="2"/>
      <c r="J15" s="2"/>
      <c r="K15" s="2"/>
      <c r="L15" s="2">
        <v>22.73</v>
      </c>
      <c r="M15" s="2"/>
      <c r="O15" s="1" t="s">
        <v>28</v>
      </c>
      <c r="P15" s="1" t="s">
        <v>46</v>
      </c>
      <c r="Q15" s="1" t="s">
        <v>28</v>
      </c>
      <c r="R15" s="1">
        <v>0</v>
      </c>
      <c r="T15" s="1">
        <v>1</v>
      </c>
      <c r="U15" s="1">
        <v>1</v>
      </c>
      <c r="W15" s="18"/>
      <c r="X15" s="18"/>
      <c r="Y15" s="18"/>
      <c r="Z15" s="31" t="s">
        <v>99</v>
      </c>
      <c r="AA15" s="31">
        <v>26</v>
      </c>
      <c r="AB15" s="31">
        <v>1.1499999999999999</v>
      </c>
      <c r="AD15" s="22"/>
      <c r="AG15" s="22"/>
      <c r="AJ15" s="22"/>
    </row>
    <row r="16" spans="1:37" s="1" customFormat="1" x14ac:dyDescent="0.25">
      <c r="A16" s="6" t="s">
        <v>101</v>
      </c>
      <c r="B16" s="2">
        <v>17</v>
      </c>
      <c r="C16" s="2">
        <v>0.79</v>
      </c>
      <c r="D16" s="2">
        <f>-8*LN(1-C16)</f>
        <v>12.485181986117349</v>
      </c>
      <c r="E16" s="2">
        <f>B16+D16</f>
        <v>29.485181986117347</v>
      </c>
      <c r="F16" s="16">
        <f>B16+2</f>
        <v>19</v>
      </c>
      <c r="G16" s="2"/>
      <c r="H16" s="35"/>
      <c r="I16" s="2"/>
      <c r="J16" s="2"/>
      <c r="K16" s="2"/>
      <c r="L16" s="2">
        <v>22.73</v>
      </c>
      <c r="M16" s="2"/>
      <c r="O16" s="1" t="s">
        <v>46</v>
      </c>
      <c r="P16" s="1" t="s">
        <v>46</v>
      </c>
      <c r="Q16" s="1" t="s">
        <v>28</v>
      </c>
      <c r="R16" s="1">
        <v>0</v>
      </c>
      <c r="T16" s="1">
        <v>1</v>
      </c>
      <c r="U16" s="1">
        <v>1</v>
      </c>
      <c r="X16" s="22"/>
      <c r="Z16" s="31" t="s">
        <v>99</v>
      </c>
      <c r="AA16" s="31">
        <v>26</v>
      </c>
      <c r="AB16" s="31">
        <v>1.1499999999999999</v>
      </c>
      <c r="AD16" s="22"/>
      <c r="AF16" s="1" t="s">
        <v>91</v>
      </c>
      <c r="AG16" s="22"/>
      <c r="AJ16" s="22"/>
    </row>
    <row r="17" spans="1:36" s="1" customFormat="1" x14ac:dyDescent="0.25">
      <c r="A17" s="6" t="s">
        <v>102</v>
      </c>
      <c r="B17" s="2">
        <v>19</v>
      </c>
      <c r="C17" s="2"/>
      <c r="D17" s="2"/>
      <c r="E17" s="2">
        <v>29.49</v>
      </c>
      <c r="F17" s="2"/>
      <c r="G17" s="2">
        <v>0.41</v>
      </c>
      <c r="H17" s="35">
        <v>15</v>
      </c>
      <c r="I17" s="2">
        <v>0.79</v>
      </c>
      <c r="J17" s="2">
        <f>1+I17*(2-1)</f>
        <v>1.79</v>
      </c>
      <c r="K17" s="2">
        <v>10</v>
      </c>
      <c r="L17" s="2">
        <v>22.73</v>
      </c>
      <c r="M17" s="2">
        <f>B17+K17</f>
        <v>29</v>
      </c>
      <c r="O17" s="1" t="s">
        <v>28</v>
      </c>
      <c r="P17" s="1" t="s">
        <v>46</v>
      </c>
      <c r="Q17" s="1" t="s">
        <v>46</v>
      </c>
      <c r="R17" s="1">
        <v>0</v>
      </c>
      <c r="T17" s="20">
        <v>1</v>
      </c>
      <c r="U17" s="20">
        <v>1</v>
      </c>
      <c r="X17" s="22"/>
      <c r="Z17" s="31" t="s">
        <v>99</v>
      </c>
      <c r="AA17" s="31">
        <v>26</v>
      </c>
      <c r="AB17" s="31">
        <v>1.1499999999999999</v>
      </c>
      <c r="AD17" s="22"/>
      <c r="AF17" s="1" t="s">
        <v>97</v>
      </c>
      <c r="AG17" s="22">
        <v>15</v>
      </c>
      <c r="AH17" s="1">
        <v>1.79</v>
      </c>
      <c r="AJ17" s="22"/>
    </row>
    <row r="18" spans="1:36" s="1" customFormat="1" x14ac:dyDescent="0.25">
      <c r="A18" s="6"/>
      <c r="B18" s="2"/>
      <c r="C18" s="2"/>
      <c r="D18" s="2"/>
      <c r="E18" s="2"/>
      <c r="F18" s="2"/>
      <c r="G18" s="2"/>
      <c r="H18" s="35"/>
      <c r="I18" s="2"/>
      <c r="J18" s="2"/>
      <c r="K18" s="2"/>
      <c r="L18" s="2"/>
      <c r="M18" s="2"/>
      <c r="X18" s="22"/>
      <c r="AA18" s="22"/>
      <c r="AD18" s="22"/>
      <c r="AG18" s="22"/>
      <c r="AJ18" s="22"/>
    </row>
    <row r="19" spans="1:36" s="1" customFormat="1" x14ac:dyDescent="0.25">
      <c r="A19" s="6"/>
      <c r="B19" s="2"/>
      <c r="C19" s="2"/>
      <c r="D19" s="2"/>
      <c r="E19" s="2"/>
      <c r="F19" s="2"/>
      <c r="G19" s="2"/>
      <c r="H19" s="35"/>
      <c r="I19" s="2"/>
      <c r="J19" s="2"/>
      <c r="K19" s="2"/>
      <c r="L19" s="2"/>
      <c r="M19" s="2"/>
      <c r="X19" s="22"/>
      <c r="AA19" s="22"/>
      <c r="AD19" s="22"/>
      <c r="AG19" s="22"/>
      <c r="AJ19" s="22"/>
    </row>
    <row r="20" spans="1:36" s="1" customFormat="1" x14ac:dyDescent="0.25">
      <c r="A20" s="6"/>
      <c r="B20" s="2"/>
      <c r="C20" s="2"/>
      <c r="D20" s="2"/>
      <c r="E20" s="2"/>
      <c r="F20" s="2"/>
      <c r="G20" s="2"/>
      <c r="H20" s="35"/>
      <c r="I20" s="2"/>
      <c r="J20" s="2"/>
      <c r="K20" s="2"/>
      <c r="L20" s="2"/>
      <c r="M20" s="2"/>
      <c r="X20" s="22"/>
      <c r="AA20" s="22"/>
      <c r="AD20" s="22"/>
      <c r="AG20" s="22"/>
      <c r="AJ20" s="22"/>
    </row>
    <row r="21" spans="1:36" s="1" customFormat="1" x14ac:dyDescent="0.25">
      <c r="A21" s="6"/>
      <c r="B21" s="2"/>
      <c r="C21" s="2"/>
      <c r="D21" s="2"/>
      <c r="E21" s="2"/>
      <c r="F21" s="2"/>
      <c r="G21" s="2"/>
      <c r="H21" s="35"/>
      <c r="I21" s="2"/>
      <c r="J21" s="2"/>
      <c r="K21" s="2"/>
      <c r="L21" s="2"/>
      <c r="M21" s="2"/>
      <c r="X21" s="22"/>
      <c r="AA21" s="22"/>
      <c r="AD21" s="22"/>
      <c r="AG21" s="22"/>
      <c r="AJ21" s="22"/>
    </row>
    <row r="22" spans="1:36" s="1" customFormat="1" x14ac:dyDescent="0.25">
      <c r="A22" s="6"/>
      <c r="B22" s="2"/>
      <c r="C22" s="2"/>
      <c r="D22" s="2"/>
      <c r="E22" s="2"/>
      <c r="F22" s="2"/>
      <c r="G22" s="2"/>
      <c r="H22" s="35"/>
      <c r="I22" s="2"/>
      <c r="J22" s="2"/>
      <c r="K22" s="2"/>
      <c r="L22" s="2"/>
      <c r="M22" s="2"/>
      <c r="X22" s="22"/>
      <c r="AA22" s="22"/>
      <c r="AD22" s="22"/>
      <c r="AG22" s="22"/>
      <c r="AJ22" s="22"/>
    </row>
    <row r="23" spans="1:36" s="1" customFormat="1" x14ac:dyDescent="0.25">
      <c r="A23" s="6"/>
      <c r="B23" s="2"/>
      <c r="C23" s="2"/>
      <c r="D23" s="2"/>
      <c r="E23" s="2"/>
      <c r="F23" s="2"/>
      <c r="G23" s="2"/>
      <c r="H23" s="35"/>
      <c r="I23" s="2"/>
      <c r="J23" s="2"/>
      <c r="K23" s="2"/>
      <c r="L23" s="2"/>
      <c r="M23" s="2"/>
      <c r="X23" s="22"/>
      <c r="AA23" s="22"/>
      <c r="AD23" s="22"/>
      <c r="AG23" s="22"/>
      <c r="AJ23" s="22"/>
    </row>
    <row r="24" spans="1:36" s="1" customFormat="1" x14ac:dyDescent="0.25">
      <c r="A24" s="6"/>
      <c r="B24" s="2"/>
      <c r="C24" s="2"/>
      <c r="D24" s="2"/>
      <c r="E24" s="2"/>
      <c r="F24" s="2"/>
      <c r="G24" s="2"/>
      <c r="H24" s="35"/>
      <c r="I24" s="2"/>
      <c r="J24" s="2"/>
      <c r="K24" s="2"/>
      <c r="L24" s="2"/>
      <c r="M24" s="2"/>
      <c r="X24" s="22"/>
      <c r="AA24" s="22"/>
      <c r="AD24" s="22"/>
      <c r="AG24" s="22"/>
      <c r="AJ24" s="22"/>
    </row>
    <row r="25" spans="1:36" s="1" customFormat="1" x14ac:dyDescent="0.25">
      <c r="A25" s="6"/>
      <c r="B25" s="2"/>
      <c r="C25" s="2"/>
      <c r="D25" s="2"/>
      <c r="E25" s="2"/>
      <c r="F25" s="2"/>
      <c r="G25" s="2"/>
      <c r="H25" s="35"/>
      <c r="I25" s="2"/>
      <c r="J25" s="2"/>
      <c r="K25" s="2"/>
      <c r="L25" s="2"/>
      <c r="M25" s="2"/>
      <c r="X25" s="22"/>
      <c r="AA25" s="22"/>
      <c r="AD25" s="22"/>
      <c r="AG25" s="22"/>
      <c r="AJ25" s="22"/>
    </row>
    <row r="26" spans="1:36" s="1" customFormat="1" x14ac:dyDescent="0.25">
      <c r="A26" s="6"/>
      <c r="B26" s="2"/>
      <c r="C26" s="2"/>
      <c r="D26" s="2"/>
      <c r="E26" s="2"/>
      <c r="F26" s="2"/>
      <c r="G26" s="2"/>
      <c r="H26" s="35"/>
      <c r="I26" s="2"/>
      <c r="J26" s="2"/>
      <c r="K26" s="2"/>
      <c r="L26" s="2"/>
      <c r="M26" s="2"/>
      <c r="X26" s="22"/>
      <c r="AA26" s="22"/>
      <c r="AD26" s="22"/>
      <c r="AG26" s="22"/>
      <c r="AJ26" s="22"/>
    </row>
    <row r="27" spans="1:36" s="1" customFormat="1" x14ac:dyDescent="0.25">
      <c r="A27" s="6"/>
      <c r="B27" s="2"/>
      <c r="C27" s="2"/>
      <c r="D27" s="2"/>
      <c r="E27" s="2"/>
      <c r="F27" s="2"/>
      <c r="G27" s="2"/>
      <c r="H27" s="35"/>
      <c r="I27" s="2"/>
      <c r="J27" s="2"/>
      <c r="K27" s="2"/>
      <c r="L27" s="2"/>
      <c r="M27" s="2"/>
      <c r="X27" s="22"/>
      <c r="AA27" s="22"/>
      <c r="AD27" s="22"/>
      <c r="AG27" s="22"/>
      <c r="AJ27" s="22"/>
    </row>
    <row r="28" spans="1:36" s="1" customFormat="1" x14ac:dyDescent="0.25">
      <c r="A28" s="6"/>
      <c r="B28" s="2"/>
      <c r="C28" s="2"/>
      <c r="D28" s="2"/>
      <c r="E28" s="2"/>
      <c r="F28" s="2"/>
      <c r="G28" s="2"/>
      <c r="H28" s="35"/>
      <c r="I28" s="2"/>
      <c r="J28" s="2"/>
      <c r="K28" s="2"/>
      <c r="L28" s="2"/>
      <c r="M28" s="2"/>
      <c r="X28" s="22"/>
      <c r="AA28" s="22"/>
      <c r="AD28" s="22"/>
      <c r="AG28" s="22"/>
      <c r="AJ28" s="22"/>
    </row>
  </sheetData>
  <mergeCells count="26">
    <mergeCell ref="Z7:AB7"/>
    <mergeCell ref="AC7:AE7"/>
    <mergeCell ref="AF7:AH7"/>
    <mergeCell ref="U6:U8"/>
    <mergeCell ref="W6:AH6"/>
    <mergeCell ref="J7:J8"/>
    <mergeCell ref="K7:K8"/>
    <mergeCell ref="H7:H8"/>
    <mergeCell ref="F7:F8"/>
    <mergeCell ref="W7:Y7"/>
    <mergeCell ref="D7:D8"/>
    <mergeCell ref="C7:C8"/>
    <mergeCell ref="B6:B8"/>
    <mergeCell ref="A6:A8"/>
    <mergeCell ref="T6:T8"/>
    <mergeCell ref="R7:R8"/>
    <mergeCell ref="P6:R6"/>
    <mergeCell ref="O7:O8"/>
    <mergeCell ref="C6:E6"/>
    <mergeCell ref="F6:J6"/>
    <mergeCell ref="M7:M8"/>
    <mergeCell ref="L7:L8"/>
    <mergeCell ref="E7:E8"/>
    <mergeCell ref="I7:I8"/>
    <mergeCell ref="K6:M6"/>
    <mergeCell ref="G7:G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zoomScaleNormal="100" workbookViewId="0">
      <selection activeCell="B5" sqref="B5"/>
    </sheetView>
  </sheetViews>
  <sheetFormatPr baseColWidth="10" defaultRowHeight="15" x14ac:dyDescent="0.25"/>
  <cols>
    <col min="1" max="1" width="7.28515625" customWidth="1"/>
    <col min="2" max="2" width="7.85546875" customWidth="1"/>
    <col min="3" max="3" width="11.42578125" style="24"/>
    <col min="4" max="5" width="11.42578125" style="26"/>
    <col min="6" max="6" width="11.42578125" style="24"/>
    <col min="7" max="7" width="11.42578125" style="26"/>
    <col min="10" max="10" width="11.42578125" style="26"/>
    <col min="13" max="13" width="13.140625" customWidth="1"/>
  </cols>
  <sheetData>
    <row r="1" spans="1:15" x14ac:dyDescent="0.25">
      <c r="A1" s="4" t="s">
        <v>30</v>
      </c>
      <c r="B1">
        <v>0.1</v>
      </c>
    </row>
    <row r="2" spans="1:15" x14ac:dyDescent="0.25">
      <c r="A2" s="4" t="s">
        <v>31</v>
      </c>
      <c r="B2">
        <v>0</v>
      </c>
    </row>
    <row r="3" spans="1:15" x14ac:dyDescent="0.25">
      <c r="A3" s="4" t="s">
        <v>70</v>
      </c>
      <c r="B3">
        <v>0</v>
      </c>
    </row>
    <row r="4" spans="1:15" x14ac:dyDescent="0.25">
      <c r="A4" s="4" t="s">
        <v>11</v>
      </c>
      <c r="B4">
        <v>10</v>
      </c>
    </row>
    <row r="5" spans="1:15" x14ac:dyDescent="0.25">
      <c r="I5" s="58" t="s">
        <v>93</v>
      </c>
      <c r="J5" s="58"/>
      <c r="K5" s="58"/>
    </row>
    <row r="6" spans="1:15" x14ac:dyDescent="0.25">
      <c r="C6" s="28" t="s">
        <v>33</v>
      </c>
      <c r="D6" s="27" t="s">
        <v>71</v>
      </c>
      <c r="E6" s="27" t="s">
        <v>72</v>
      </c>
      <c r="F6" s="28" t="s">
        <v>36</v>
      </c>
      <c r="G6" s="27" t="s">
        <v>73</v>
      </c>
      <c r="I6" s="25" t="s">
        <v>69</v>
      </c>
      <c r="J6" s="27" t="s">
        <v>3</v>
      </c>
      <c r="K6" s="25" t="s">
        <v>4</v>
      </c>
      <c r="M6" s="30" t="s">
        <v>94</v>
      </c>
      <c r="N6" s="30" t="s">
        <v>87</v>
      </c>
      <c r="O6" s="30" t="s">
        <v>40</v>
      </c>
    </row>
    <row r="7" spans="1:15" x14ac:dyDescent="0.25">
      <c r="F7" s="24">
        <f>to</f>
        <v>0</v>
      </c>
      <c r="G7" s="26">
        <f>Do</f>
        <v>0</v>
      </c>
      <c r="I7">
        <v>5</v>
      </c>
      <c r="J7" s="26">
        <f>1/COUNT($I$7:$I$32)</f>
        <v>3.8461538461538464E-2</v>
      </c>
      <c r="K7" s="26">
        <f>J7</f>
        <v>3.8461538461538464E-2</v>
      </c>
      <c r="M7">
        <v>1</v>
      </c>
      <c r="N7">
        <v>0.8</v>
      </c>
      <c r="O7">
        <v>8</v>
      </c>
    </row>
    <row r="8" spans="1:15" x14ac:dyDescent="0.25">
      <c r="C8" s="24">
        <f>F7</f>
        <v>0</v>
      </c>
      <c r="D8" s="26">
        <f>G7</f>
        <v>0</v>
      </c>
      <c r="E8" s="26">
        <f t="shared" ref="E8:E18" si="0">(D8/(0.1*k))+1.4</f>
        <v>1.4</v>
      </c>
      <c r="F8" s="24">
        <f t="shared" ref="F8:F18" si="1">C8+h</f>
        <v>0.1</v>
      </c>
      <c r="G8" s="26">
        <f t="shared" ref="G8:G18" si="2">D8+h*E8</f>
        <v>0.13999999999999999</v>
      </c>
      <c r="I8">
        <v>6</v>
      </c>
      <c r="J8" s="26">
        <f t="shared" ref="J8:J32" si="3">1/COUNT($I$7:$I$32)</f>
        <v>3.8461538461538464E-2</v>
      </c>
      <c r="K8" s="26">
        <f>K7+J8</f>
        <v>7.6923076923076927E-2</v>
      </c>
      <c r="M8">
        <v>2</v>
      </c>
      <c r="N8">
        <v>0.8</v>
      </c>
      <c r="O8">
        <v>8</v>
      </c>
    </row>
    <row r="9" spans="1:15" x14ac:dyDescent="0.25">
      <c r="C9" s="24">
        <f t="shared" ref="C9:C15" si="4">F8</f>
        <v>0.1</v>
      </c>
      <c r="D9" s="26">
        <f t="shared" ref="D9:D15" si="5">G8</f>
        <v>0.13999999999999999</v>
      </c>
      <c r="E9" s="26">
        <f t="shared" si="0"/>
        <v>1.5399999999999998</v>
      </c>
      <c r="F9" s="24">
        <f t="shared" si="1"/>
        <v>0.2</v>
      </c>
      <c r="G9" s="26">
        <f t="shared" si="2"/>
        <v>0.29399999999999998</v>
      </c>
      <c r="I9">
        <v>7</v>
      </c>
      <c r="J9" s="26">
        <f t="shared" si="3"/>
        <v>3.8461538461538464E-2</v>
      </c>
      <c r="K9" s="26">
        <f t="shared" ref="K9:K32" si="6">K8+J9</f>
        <v>0.11538461538461539</v>
      </c>
      <c r="M9">
        <v>4</v>
      </c>
      <c r="N9">
        <v>1</v>
      </c>
      <c r="O9">
        <v>10</v>
      </c>
    </row>
    <row r="10" spans="1:15" x14ac:dyDescent="0.25">
      <c r="C10" s="24">
        <f t="shared" si="4"/>
        <v>0.2</v>
      </c>
      <c r="D10" s="26">
        <f t="shared" si="5"/>
        <v>0.29399999999999998</v>
      </c>
      <c r="E10" s="26">
        <f t="shared" si="0"/>
        <v>1.694</v>
      </c>
      <c r="F10" s="24">
        <f t="shared" si="1"/>
        <v>0.30000000000000004</v>
      </c>
      <c r="G10" s="26">
        <f t="shared" si="2"/>
        <v>0.46339999999999998</v>
      </c>
      <c r="I10">
        <v>8</v>
      </c>
      <c r="J10" s="26">
        <f t="shared" si="3"/>
        <v>3.8461538461538464E-2</v>
      </c>
      <c r="K10" s="26">
        <f t="shared" si="6"/>
        <v>0.15384615384615385</v>
      </c>
    </row>
    <row r="11" spans="1:15" x14ac:dyDescent="0.25">
      <c r="C11" s="24">
        <f t="shared" si="4"/>
        <v>0.30000000000000004</v>
      </c>
      <c r="D11" s="26">
        <f t="shared" si="5"/>
        <v>0.46339999999999998</v>
      </c>
      <c r="E11" s="26">
        <f t="shared" si="0"/>
        <v>1.8633999999999999</v>
      </c>
      <c r="F11" s="24">
        <f t="shared" si="1"/>
        <v>0.4</v>
      </c>
      <c r="G11" s="26">
        <f t="shared" si="2"/>
        <v>0.64973999999999998</v>
      </c>
      <c r="I11">
        <v>9</v>
      </c>
      <c r="J11" s="26">
        <f t="shared" si="3"/>
        <v>3.8461538461538464E-2</v>
      </c>
      <c r="K11" s="26">
        <f t="shared" si="6"/>
        <v>0.19230769230769232</v>
      </c>
    </row>
    <row r="12" spans="1:15" x14ac:dyDescent="0.25">
      <c r="C12" s="24">
        <f t="shared" si="4"/>
        <v>0.4</v>
      </c>
      <c r="D12" s="26">
        <f t="shared" si="5"/>
        <v>0.64973999999999998</v>
      </c>
      <c r="E12" s="26">
        <f t="shared" si="0"/>
        <v>2.0497399999999999</v>
      </c>
      <c r="F12" s="24">
        <f t="shared" si="1"/>
        <v>0.5</v>
      </c>
      <c r="G12" s="26">
        <f t="shared" si="2"/>
        <v>0.85471399999999997</v>
      </c>
      <c r="I12">
        <v>10</v>
      </c>
      <c r="J12" s="26">
        <f t="shared" si="3"/>
        <v>3.8461538461538464E-2</v>
      </c>
      <c r="K12" s="26">
        <f t="shared" si="6"/>
        <v>0.23076923076923078</v>
      </c>
    </row>
    <row r="13" spans="1:15" x14ac:dyDescent="0.25">
      <c r="C13" s="24">
        <f t="shared" si="4"/>
        <v>0.5</v>
      </c>
      <c r="D13" s="26">
        <f t="shared" si="5"/>
        <v>0.85471399999999997</v>
      </c>
      <c r="E13" s="26">
        <f t="shared" si="0"/>
        <v>2.2547139999999999</v>
      </c>
      <c r="F13" s="24">
        <f t="shared" si="1"/>
        <v>0.6</v>
      </c>
      <c r="G13" s="26">
        <f t="shared" si="2"/>
        <v>1.0801854</v>
      </c>
      <c r="I13">
        <v>11</v>
      </c>
      <c r="J13" s="26">
        <f t="shared" si="3"/>
        <v>3.8461538461538464E-2</v>
      </c>
      <c r="K13" s="26">
        <f t="shared" si="6"/>
        <v>0.26923076923076927</v>
      </c>
    </row>
    <row r="14" spans="1:15" x14ac:dyDescent="0.25">
      <c r="C14" s="24">
        <f t="shared" si="4"/>
        <v>0.6</v>
      </c>
      <c r="D14" s="26">
        <f t="shared" si="5"/>
        <v>1.0801854</v>
      </c>
      <c r="E14" s="26">
        <f t="shared" si="0"/>
        <v>2.4801853999999999</v>
      </c>
      <c r="F14" s="24">
        <f t="shared" si="1"/>
        <v>0.7</v>
      </c>
      <c r="G14" s="26">
        <f t="shared" si="2"/>
        <v>1.3282039399999999</v>
      </c>
      <c r="I14">
        <v>12</v>
      </c>
      <c r="J14" s="26">
        <f t="shared" si="3"/>
        <v>3.8461538461538464E-2</v>
      </c>
      <c r="K14" s="26">
        <f t="shared" si="6"/>
        <v>0.30769230769230771</v>
      </c>
    </row>
    <row r="15" spans="1:15" x14ac:dyDescent="0.25">
      <c r="C15" s="24">
        <f t="shared" si="4"/>
        <v>0.7</v>
      </c>
      <c r="D15" s="26">
        <f t="shared" si="5"/>
        <v>1.3282039399999999</v>
      </c>
      <c r="E15" s="26">
        <f t="shared" si="0"/>
        <v>2.7282039399999998</v>
      </c>
      <c r="F15" s="24">
        <f t="shared" si="1"/>
        <v>0.79999999999999993</v>
      </c>
      <c r="G15" s="26">
        <f t="shared" si="2"/>
        <v>1.6010243339999999</v>
      </c>
      <c r="I15">
        <v>13</v>
      </c>
      <c r="J15" s="26">
        <f t="shared" si="3"/>
        <v>3.8461538461538464E-2</v>
      </c>
      <c r="K15" s="26">
        <f t="shared" si="6"/>
        <v>0.34615384615384615</v>
      </c>
    </row>
    <row r="16" spans="1:15" x14ac:dyDescent="0.25">
      <c r="C16" s="24">
        <f>F15</f>
        <v>0.79999999999999993</v>
      </c>
      <c r="D16" s="26">
        <f>G15</f>
        <v>1.6010243339999999</v>
      </c>
      <c r="E16" s="26">
        <f t="shared" si="0"/>
        <v>3.0010243339999998</v>
      </c>
      <c r="F16" s="24">
        <f t="shared" si="1"/>
        <v>0.89999999999999991</v>
      </c>
      <c r="G16" s="26">
        <f t="shared" si="2"/>
        <v>1.9011267673999999</v>
      </c>
      <c r="I16">
        <v>14</v>
      </c>
      <c r="J16" s="26">
        <f t="shared" si="3"/>
        <v>3.8461538461538464E-2</v>
      </c>
      <c r="K16" s="26">
        <f t="shared" si="6"/>
        <v>0.38461538461538458</v>
      </c>
    </row>
    <row r="17" spans="3:11" x14ac:dyDescent="0.25">
      <c r="C17" s="24">
        <f t="shared" ref="C17:C18" si="7">F16</f>
        <v>0.89999999999999991</v>
      </c>
      <c r="D17" s="26">
        <f t="shared" ref="D17:D18" si="8">G16</f>
        <v>1.9011267673999999</v>
      </c>
      <c r="E17" s="26">
        <f t="shared" si="0"/>
        <v>3.3011267673999996</v>
      </c>
      <c r="F17" s="24">
        <f t="shared" si="1"/>
        <v>0.99999999999999989</v>
      </c>
      <c r="G17" s="26">
        <f t="shared" si="2"/>
        <v>2.2312394441399999</v>
      </c>
      <c r="I17">
        <v>15</v>
      </c>
      <c r="J17" s="26">
        <f t="shared" si="3"/>
        <v>3.8461538461538464E-2</v>
      </c>
      <c r="K17" s="26">
        <f t="shared" si="6"/>
        <v>0.42307692307692302</v>
      </c>
    </row>
    <row r="18" spans="3:11" x14ac:dyDescent="0.25">
      <c r="C18" s="24">
        <f t="shared" si="7"/>
        <v>0.99999999999999989</v>
      </c>
      <c r="D18" s="26">
        <f t="shared" si="8"/>
        <v>2.2312394441399999</v>
      </c>
      <c r="E18" s="26">
        <f t="shared" si="0"/>
        <v>3.6312394441399998</v>
      </c>
      <c r="F18" s="24">
        <f t="shared" si="1"/>
        <v>1.0999999999999999</v>
      </c>
      <c r="G18" s="26">
        <f t="shared" si="2"/>
        <v>2.5943633885540001</v>
      </c>
      <c r="I18">
        <v>16</v>
      </c>
      <c r="J18" s="26">
        <f t="shared" si="3"/>
        <v>3.8461538461538464E-2</v>
      </c>
      <c r="K18" s="26">
        <f t="shared" si="6"/>
        <v>0.46153846153846145</v>
      </c>
    </row>
    <row r="19" spans="3:11" x14ac:dyDescent="0.25">
      <c r="I19">
        <v>17</v>
      </c>
      <c r="J19" s="26">
        <f t="shared" si="3"/>
        <v>3.8461538461538464E-2</v>
      </c>
      <c r="K19" s="26">
        <f t="shared" si="6"/>
        <v>0.49999999999999989</v>
      </c>
    </row>
    <row r="20" spans="3:11" x14ac:dyDescent="0.25">
      <c r="I20">
        <v>18</v>
      </c>
      <c r="J20" s="26">
        <f t="shared" si="3"/>
        <v>3.8461538461538464E-2</v>
      </c>
      <c r="K20" s="26">
        <f t="shared" si="6"/>
        <v>0.53846153846153832</v>
      </c>
    </row>
    <row r="21" spans="3:11" x14ac:dyDescent="0.25">
      <c r="I21">
        <v>19</v>
      </c>
      <c r="J21" s="26">
        <f t="shared" si="3"/>
        <v>3.8461538461538464E-2</v>
      </c>
      <c r="K21" s="26">
        <f t="shared" si="6"/>
        <v>0.57692307692307676</v>
      </c>
    </row>
    <row r="22" spans="3:11" x14ac:dyDescent="0.25">
      <c r="I22">
        <v>20</v>
      </c>
      <c r="J22" s="26">
        <f t="shared" si="3"/>
        <v>3.8461538461538464E-2</v>
      </c>
      <c r="K22" s="26">
        <f t="shared" si="6"/>
        <v>0.6153846153846152</v>
      </c>
    </row>
    <row r="23" spans="3:11" x14ac:dyDescent="0.25">
      <c r="I23">
        <v>21</v>
      </c>
      <c r="J23" s="26">
        <f t="shared" si="3"/>
        <v>3.8461538461538464E-2</v>
      </c>
      <c r="K23" s="26">
        <f t="shared" si="6"/>
        <v>0.65384615384615363</v>
      </c>
    </row>
    <row r="24" spans="3:11" x14ac:dyDescent="0.25">
      <c r="I24">
        <v>22</v>
      </c>
      <c r="J24" s="26">
        <f t="shared" si="3"/>
        <v>3.8461538461538464E-2</v>
      </c>
      <c r="K24" s="26">
        <f t="shared" si="6"/>
        <v>0.69230769230769207</v>
      </c>
    </row>
    <row r="25" spans="3:11" x14ac:dyDescent="0.25">
      <c r="I25">
        <v>23</v>
      </c>
      <c r="J25" s="26">
        <f t="shared" si="3"/>
        <v>3.8461538461538464E-2</v>
      </c>
      <c r="K25" s="26">
        <f t="shared" si="6"/>
        <v>0.7307692307692305</v>
      </c>
    </row>
    <row r="26" spans="3:11" x14ac:dyDescent="0.25">
      <c r="I26">
        <v>24</v>
      </c>
      <c r="J26" s="26">
        <f t="shared" si="3"/>
        <v>3.8461538461538464E-2</v>
      </c>
      <c r="K26" s="26">
        <f t="shared" si="6"/>
        <v>0.76923076923076894</v>
      </c>
    </row>
    <row r="27" spans="3:11" x14ac:dyDescent="0.25">
      <c r="I27">
        <v>25</v>
      </c>
      <c r="J27" s="26">
        <f t="shared" si="3"/>
        <v>3.8461538461538464E-2</v>
      </c>
      <c r="K27" s="26">
        <f t="shared" si="6"/>
        <v>0.80769230769230738</v>
      </c>
    </row>
    <row r="28" spans="3:11" x14ac:dyDescent="0.25">
      <c r="I28">
        <v>26</v>
      </c>
      <c r="J28" s="26">
        <f t="shared" si="3"/>
        <v>3.8461538461538464E-2</v>
      </c>
      <c r="K28" s="26">
        <f t="shared" si="6"/>
        <v>0.84615384615384581</v>
      </c>
    </row>
    <row r="29" spans="3:11" x14ac:dyDescent="0.25">
      <c r="I29">
        <v>27</v>
      </c>
      <c r="J29" s="26">
        <f t="shared" si="3"/>
        <v>3.8461538461538464E-2</v>
      </c>
      <c r="K29" s="26">
        <f t="shared" si="6"/>
        <v>0.88461538461538425</v>
      </c>
    </row>
    <row r="30" spans="3:11" x14ac:dyDescent="0.25">
      <c r="I30">
        <v>28</v>
      </c>
      <c r="J30" s="26">
        <f t="shared" si="3"/>
        <v>3.8461538461538464E-2</v>
      </c>
      <c r="K30" s="26">
        <f t="shared" si="6"/>
        <v>0.92307692307692268</v>
      </c>
    </row>
    <row r="31" spans="3:11" x14ac:dyDescent="0.25">
      <c r="I31">
        <v>29</v>
      </c>
      <c r="J31" s="26">
        <f t="shared" si="3"/>
        <v>3.8461538461538464E-2</v>
      </c>
      <c r="K31" s="26">
        <f t="shared" si="6"/>
        <v>0.96153846153846112</v>
      </c>
    </row>
    <row r="32" spans="3:11" x14ac:dyDescent="0.25">
      <c r="I32">
        <v>30</v>
      </c>
      <c r="J32" s="26">
        <f t="shared" si="3"/>
        <v>3.8461538461538464E-2</v>
      </c>
      <c r="K32" s="26">
        <f t="shared" si="6"/>
        <v>0.99999999999999956</v>
      </c>
    </row>
    <row r="33" spans="10:10" x14ac:dyDescent="0.25">
      <c r="J33" s="37">
        <f>SUM(J7:J32)</f>
        <v>0.99999999999999956</v>
      </c>
    </row>
  </sheetData>
  <mergeCells count="1">
    <mergeCell ref="I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H33"/>
  <sheetViews>
    <sheetView tabSelected="1" topLeftCell="C1" zoomScaleNormal="100" workbookViewId="0">
      <selection activeCell="M3" sqref="M3"/>
    </sheetView>
  </sheetViews>
  <sheetFormatPr baseColWidth="10" defaultRowHeight="15" x14ac:dyDescent="0.25"/>
  <cols>
    <col min="1" max="1" width="23.28515625" style="6" customWidth="1"/>
    <col min="3" max="3" width="6.140625" customWidth="1"/>
    <col min="4" max="5" width="9.85546875" customWidth="1"/>
    <col min="6" max="6" width="10" customWidth="1"/>
    <col min="7" max="7" width="9.140625" customWidth="1"/>
    <col min="8" max="8" width="6" customWidth="1"/>
    <col min="9" max="9" width="11.7109375" customWidth="1"/>
    <col min="10" max="10" width="15.5703125" customWidth="1"/>
    <col min="11" max="11" width="11.7109375" customWidth="1"/>
    <col min="14" max="14" width="1.140625" customWidth="1"/>
    <col min="15" max="15" width="9.7109375" customWidth="1"/>
    <col min="16" max="16" width="8.85546875" customWidth="1"/>
    <col min="17" max="17" width="9" customWidth="1"/>
    <col min="18" max="18" width="8.28515625" customWidth="1"/>
    <col min="19" max="19" width="1" customWidth="1"/>
    <col min="22" max="22" width="0.7109375" customWidth="1"/>
    <col min="23" max="23" width="6.85546875" customWidth="1"/>
    <col min="24" max="24" width="6.28515625" customWidth="1"/>
    <col min="25" max="25" width="7" style="24" customWidth="1"/>
    <col min="26" max="34" width="6.42578125" customWidth="1"/>
  </cols>
  <sheetData>
    <row r="5" spans="1:34" s="3" customFormat="1" ht="15" customHeight="1" x14ac:dyDescent="0.25">
      <c r="A5" s="50" t="s">
        <v>5</v>
      </c>
      <c r="B5" s="46" t="s">
        <v>58</v>
      </c>
      <c r="C5" s="61" t="s">
        <v>59</v>
      </c>
      <c r="D5" s="61"/>
      <c r="E5" s="61"/>
      <c r="F5" s="29"/>
      <c r="G5" s="29"/>
      <c r="H5" s="59" t="s">
        <v>75</v>
      </c>
      <c r="I5" s="59"/>
      <c r="J5" s="59"/>
      <c r="K5" s="55" t="s">
        <v>78</v>
      </c>
      <c r="L5" s="55"/>
      <c r="M5" s="51" t="s">
        <v>79</v>
      </c>
      <c r="O5" s="59" t="s">
        <v>65</v>
      </c>
      <c r="P5" s="59"/>
      <c r="Q5" s="60" t="s">
        <v>80</v>
      </c>
      <c r="R5" s="60"/>
      <c r="T5" s="46" t="s">
        <v>82</v>
      </c>
      <c r="U5" s="46" t="s">
        <v>81</v>
      </c>
      <c r="W5" s="49" t="s">
        <v>68</v>
      </c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 s="19" customFormat="1" ht="30" customHeight="1" x14ac:dyDescent="0.25">
      <c r="A6" s="50"/>
      <c r="B6" s="46"/>
      <c r="C6" s="46" t="s">
        <v>7</v>
      </c>
      <c r="D6" s="46" t="s">
        <v>8</v>
      </c>
      <c r="E6" s="51" t="s">
        <v>9</v>
      </c>
      <c r="F6" s="46" t="s">
        <v>77</v>
      </c>
      <c r="G6" s="46" t="s">
        <v>76</v>
      </c>
      <c r="H6" s="46" t="s">
        <v>7</v>
      </c>
      <c r="I6" s="46" t="s">
        <v>74</v>
      </c>
      <c r="J6" s="51" t="s">
        <v>75</v>
      </c>
      <c r="K6" s="47" t="s">
        <v>63</v>
      </c>
      <c r="L6" s="51" t="s">
        <v>78</v>
      </c>
      <c r="M6" s="51"/>
      <c r="O6" s="46" t="s">
        <v>18</v>
      </c>
      <c r="P6" s="46" t="s">
        <v>19</v>
      </c>
      <c r="Q6" s="46" t="s">
        <v>18</v>
      </c>
      <c r="R6" s="46" t="s">
        <v>19</v>
      </c>
      <c r="T6" s="46"/>
      <c r="U6" s="46"/>
      <c r="W6" s="46">
        <v>1</v>
      </c>
      <c r="X6" s="46"/>
      <c r="Y6" s="46"/>
      <c r="Z6" s="46">
        <v>2</v>
      </c>
      <c r="AA6" s="46"/>
      <c r="AB6" s="46"/>
      <c r="AC6" s="46">
        <v>3</v>
      </c>
      <c r="AD6" s="46"/>
      <c r="AE6" s="46"/>
      <c r="AF6" s="46">
        <v>4</v>
      </c>
      <c r="AG6" s="46"/>
      <c r="AH6" s="46"/>
    </row>
    <row r="7" spans="1:34" x14ac:dyDescent="0.25">
      <c r="A7" s="50"/>
      <c r="B7" s="46"/>
      <c r="C7" s="46"/>
      <c r="D7" s="46"/>
      <c r="E7" s="51"/>
      <c r="F7" s="46"/>
      <c r="G7" s="46"/>
      <c r="H7" s="46"/>
      <c r="I7" s="46"/>
      <c r="J7" s="51"/>
      <c r="K7" s="47"/>
      <c r="L7" s="51"/>
      <c r="M7" s="51"/>
      <c r="O7" s="46"/>
      <c r="P7" s="46"/>
      <c r="Q7" s="46"/>
      <c r="R7" s="46"/>
      <c r="T7" s="46"/>
      <c r="U7" s="46"/>
      <c r="W7" s="3" t="s">
        <v>18</v>
      </c>
      <c r="X7" s="3" t="s">
        <v>83</v>
      </c>
      <c r="Y7" s="38" t="s">
        <v>84</v>
      </c>
      <c r="Z7" s="3" t="s">
        <v>18</v>
      </c>
      <c r="AA7" s="3" t="s">
        <v>83</v>
      </c>
      <c r="AB7" s="3" t="s">
        <v>84</v>
      </c>
      <c r="AC7" s="3" t="s">
        <v>18</v>
      </c>
      <c r="AD7" s="3" t="s">
        <v>83</v>
      </c>
      <c r="AE7" s="3" t="s">
        <v>84</v>
      </c>
      <c r="AF7" s="3" t="s">
        <v>18</v>
      </c>
      <c r="AG7" s="3" t="s">
        <v>83</v>
      </c>
      <c r="AH7" s="3" t="s">
        <v>84</v>
      </c>
    </row>
    <row r="8" spans="1:34" s="12" customFormat="1" x14ac:dyDescent="0.25">
      <c r="A8" s="9" t="s">
        <v>27</v>
      </c>
      <c r="B8" s="10">
        <v>0</v>
      </c>
      <c r="C8" s="10">
        <v>0.15</v>
      </c>
      <c r="D8" s="10">
        <f>-8*LN(1-C8)</f>
        <v>1.3001514359821995</v>
      </c>
      <c r="E8" s="16">
        <f>B8+D8</f>
        <v>1.3001514359821995</v>
      </c>
      <c r="F8" s="10"/>
      <c r="G8" s="10"/>
      <c r="H8" s="10"/>
      <c r="I8" s="10"/>
      <c r="J8" s="10"/>
      <c r="K8" s="10"/>
      <c r="L8" s="10"/>
      <c r="M8" s="10"/>
      <c r="O8" s="12" t="s">
        <v>28</v>
      </c>
      <c r="P8" s="12">
        <v>0</v>
      </c>
      <c r="Q8" s="12" t="s">
        <v>28</v>
      </c>
      <c r="R8" s="12">
        <v>0</v>
      </c>
      <c r="T8" s="12">
        <v>0</v>
      </c>
      <c r="U8" s="12">
        <v>0</v>
      </c>
      <c r="Y8" s="10"/>
    </row>
    <row r="9" spans="1:34" s="1" customFormat="1" x14ac:dyDescent="0.25">
      <c r="A9" s="6" t="s">
        <v>90</v>
      </c>
      <c r="B9" s="2">
        <v>1.3</v>
      </c>
      <c r="C9" s="2">
        <v>0.41</v>
      </c>
      <c r="D9" s="2">
        <f>-8*LN(1-C9)</f>
        <v>4.2210619366589741</v>
      </c>
      <c r="E9" s="16">
        <f>B9+D9</f>
        <v>5.5210619366589739</v>
      </c>
      <c r="F9" s="2">
        <v>0.15</v>
      </c>
      <c r="G9" s="2">
        <f>50+F9*(800-50)</f>
        <v>162.5</v>
      </c>
      <c r="H9" s="2">
        <v>0.33</v>
      </c>
      <c r="I9" s="2">
        <f>7+H9*(19-7)</f>
        <v>10.96</v>
      </c>
      <c r="J9" s="2">
        <f>B9+I9</f>
        <v>12.260000000000002</v>
      </c>
      <c r="K9" s="2"/>
      <c r="L9" s="2"/>
      <c r="M9" s="2"/>
      <c r="O9" s="1" t="s">
        <v>46</v>
      </c>
      <c r="P9" s="1">
        <v>0</v>
      </c>
      <c r="Q9" s="1" t="s">
        <v>28</v>
      </c>
      <c r="R9" s="1">
        <v>0</v>
      </c>
      <c r="T9" s="1">
        <v>0</v>
      </c>
      <c r="U9" s="1">
        <v>0</v>
      </c>
      <c r="W9" s="1" t="s">
        <v>103</v>
      </c>
      <c r="X9" s="1">
        <v>162.5</v>
      </c>
      <c r="Y9" s="2">
        <v>1.3</v>
      </c>
    </row>
    <row r="10" spans="1:34" s="1" customFormat="1" x14ac:dyDescent="0.25">
      <c r="A10" s="6" t="s">
        <v>95</v>
      </c>
      <c r="B10" s="2">
        <v>5.52</v>
      </c>
      <c r="C10" s="2">
        <v>0.75</v>
      </c>
      <c r="D10" s="2">
        <f>-8*LN(1-C10)</f>
        <v>11.090354888959125</v>
      </c>
      <c r="E10" s="2">
        <f>B10+D10</f>
        <v>16.610354888959122</v>
      </c>
      <c r="F10" s="2">
        <v>0.83</v>
      </c>
      <c r="G10" s="2">
        <f>50+F10*(800-50)</f>
        <v>672.5</v>
      </c>
      <c r="H10" s="2"/>
      <c r="I10" s="2"/>
      <c r="J10" s="16">
        <v>12.26</v>
      </c>
      <c r="K10" s="2"/>
      <c r="L10" s="2"/>
      <c r="M10" s="2"/>
      <c r="O10" s="1" t="s">
        <v>46</v>
      </c>
      <c r="P10" s="1">
        <v>1</v>
      </c>
      <c r="Q10" s="1" t="s">
        <v>28</v>
      </c>
      <c r="R10" s="1">
        <v>0</v>
      </c>
      <c r="T10" s="1">
        <v>0</v>
      </c>
      <c r="U10" s="1">
        <v>0</v>
      </c>
      <c r="W10" s="31" t="s">
        <v>103</v>
      </c>
      <c r="X10" s="31">
        <v>162.5</v>
      </c>
      <c r="Y10" s="2">
        <v>1.3</v>
      </c>
      <c r="Z10" s="1" t="s">
        <v>104</v>
      </c>
      <c r="AA10" s="1">
        <v>672.5</v>
      </c>
      <c r="AB10" s="2">
        <v>5.52</v>
      </c>
    </row>
    <row r="11" spans="1:34" s="1" customFormat="1" x14ac:dyDescent="0.25">
      <c r="A11" s="6" t="s">
        <v>105</v>
      </c>
      <c r="B11" s="2">
        <v>12.26</v>
      </c>
      <c r="C11" s="2"/>
      <c r="D11" s="2"/>
      <c r="E11" s="2">
        <v>16.61</v>
      </c>
      <c r="F11" s="2"/>
      <c r="G11" s="2"/>
      <c r="H11" s="2">
        <v>0.04</v>
      </c>
      <c r="I11" s="2">
        <f>7+H11*(19-7)</f>
        <v>7.48</v>
      </c>
      <c r="J11" s="2">
        <f>B11+I11</f>
        <v>19.740000000000002</v>
      </c>
      <c r="K11" s="2">
        <v>4</v>
      </c>
      <c r="L11" s="16">
        <f>B11+K11</f>
        <v>16.259999999999998</v>
      </c>
      <c r="M11" s="2">
        <f>L11+K11</f>
        <v>20.259999999999998</v>
      </c>
      <c r="O11" s="1" t="s">
        <v>46</v>
      </c>
      <c r="P11" s="1">
        <v>0</v>
      </c>
      <c r="Q11" s="1" t="s">
        <v>107</v>
      </c>
      <c r="R11" s="1">
        <v>0</v>
      </c>
      <c r="T11" s="1">
        <v>0</v>
      </c>
      <c r="U11" s="1">
        <v>0</v>
      </c>
      <c r="W11" s="1" t="s">
        <v>91</v>
      </c>
      <c r="X11" s="1">
        <v>162.5</v>
      </c>
      <c r="Y11" s="2">
        <v>1.3</v>
      </c>
      <c r="Z11" s="1" t="s">
        <v>103</v>
      </c>
      <c r="AA11" s="1">
        <v>672.5</v>
      </c>
      <c r="AB11" s="1">
        <v>5.52</v>
      </c>
    </row>
    <row r="12" spans="1:34" s="1" customFormat="1" x14ac:dyDescent="0.25">
      <c r="A12" s="6" t="s">
        <v>78</v>
      </c>
      <c r="B12" s="2">
        <v>16.260000000000002</v>
      </c>
      <c r="C12" s="2"/>
      <c r="D12" s="2"/>
      <c r="E12" s="16">
        <v>16.61</v>
      </c>
      <c r="F12" s="2"/>
      <c r="G12" s="2"/>
      <c r="H12" s="2"/>
      <c r="I12" s="2"/>
      <c r="J12" s="2">
        <v>19.739999999999998</v>
      </c>
      <c r="K12" s="2"/>
      <c r="L12" s="2"/>
      <c r="M12" s="2">
        <v>20.260000000000002</v>
      </c>
      <c r="O12" s="1" t="s">
        <v>46</v>
      </c>
      <c r="P12" s="1">
        <v>0</v>
      </c>
      <c r="Q12" s="1" t="s">
        <v>108</v>
      </c>
      <c r="R12" s="1">
        <v>0</v>
      </c>
      <c r="T12" s="2">
        <f>T11+(B12-Y11)</f>
        <v>14.96</v>
      </c>
      <c r="U12" s="1">
        <v>1</v>
      </c>
      <c r="W12" s="39"/>
      <c r="X12" s="39"/>
      <c r="Y12" s="40"/>
      <c r="Z12" s="31" t="s">
        <v>103</v>
      </c>
      <c r="AA12" s="31">
        <v>672.5</v>
      </c>
      <c r="AB12" s="31">
        <v>5.52</v>
      </c>
    </row>
    <row r="13" spans="1:34" s="1" customFormat="1" x14ac:dyDescent="0.25">
      <c r="A13" s="6" t="s">
        <v>96</v>
      </c>
      <c r="B13" s="2">
        <v>16.61</v>
      </c>
      <c r="C13" s="2">
        <v>0.63</v>
      </c>
      <c r="D13" s="2">
        <f>-8*LN(1-C13)</f>
        <v>7.9540181867509352</v>
      </c>
      <c r="E13" s="2">
        <f>B13+D13</f>
        <v>24.564018186750936</v>
      </c>
      <c r="F13" s="2">
        <v>0.91</v>
      </c>
      <c r="G13" s="2">
        <f>50+F13*(800-50)</f>
        <v>732.5</v>
      </c>
      <c r="H13" s="2"/>
      <c r="I13" s="2"/>
      <c r="J13" s="16">
        <v>19.739999999999998</v>
      </c>
      <c r="K13" s="2"/>
      <c r="L13" s="2"/>
      <c r="M13" s="2">
        <v>20.260000000000002</v>
      </c>
      <c r="O13" s="1" t="s">
        <v>46</v>
      </c>
      <c r="P13" s="1">
        <v>1</v>
      </c>
      <c r="Q13" s="1" t="s">
        <v>108</v>
      </c>
      <c r="R13" s="1">
        <v>0</v>
      </c>
      <c r="T13" s="1">
        <v>14.96</v>
      </c>
      <c r="U13" s="1">
        <v>1</v>
      </c>
      <c r="Y13" s="2"/>
      <c r="Z13" s="31" t="s">
        <v>103</v>
      </c>
      <c r="AA13" s="31">
        <v>672.5</v>
      </c>
      <c r="AB13" s="31">
        <v>5.52</v>
      </c>
      <c r="AC13" s="1" t="s">
        <v>104</v>
      </c>
      <c r="AD13" s="1">
        <v>732.5</v>
      </c>
      <c r="AE13" s="1">
        <v>16.61</v>
      </c>
    </row>
    <row r="14" spans="1:34" s="1" customFormat="1" x14ac:dyDescent="0.25">
      <c r="A14" s="6" t="s">
        <v>109</v>
      </c>
      <c r="B14" s="2">
        <v>19.739999999999998</v>
      </c>
      <c r="C14" s="2"/>
      <c r="D14" s="2"/>
      <c r="E14" s="2">
        <v>24.56</v>
      </c>
      <c r="F14" s="2"/>
      <c r="G14" s="2"/>
      <c r="H14" s="2">
        <v>0.11</v>
      </c>
      <c r="I14" s="2">
        <f>7+H14*(19-7)</f>
        <v>8.32</v>
      </c>
      <c r="J14" s="2">
        <f>B14+I14</f>
        <v>28.06</v>
      </c>
      <c r="K14" s="2"/>
      <c r="L14" s="2"/>
      <c r="M14" s="16">
        <v>20.260000000000002</v>
      </c>
      <c r="O14" s="1" t="s">
        <v>46</v>
      </c>
      <c r="P14" s="1">
        <v>0</v>
      </c>
      <c r="Q14" s="1" t="s">
        <v>108</v>
      </c>
      <c r="R14" s="1">
        <v>1</v>
      </c>
      <c r="T14" s="1">
        <v>14.96</v>
      </c>
      <c r="U14" s="1">
        <v>1</v>
      </c>
      <c r="Y14" s="2"/>
      <c r="Z14" s="1" t="s">
        <v>110</v>
      </c>
      <c r="AA14" s="1">
        <v>672.5</v>
      </c>
      <c r="AB14" s="1">
        <v>5.52</v>
      </c>
      <c r="AC14" s="1" t="s">
        <v>103</v>
      </c>
      <c r="AD14" s="1">
        <v>732.5</v>
      </c>
      <c r="AE14" s="1">
        <v>16.61</v>
      </c>
    </row>
    <row r="15" spans="1:34" s="1" customFormat="1" x14ac:dyDescent="0.25">
      <c r="A15" s="6" t="s">
        <v>79</v>
      </c>
      <c r="B15" s="2">
        <v>20.260000000000002</v>
      </c>
      <c r="C15" s="2"/>
      <c r="D15" s="2"/>
      <c r="E15" s="16">
        <v>24.56</v>
      </c>
      <c r="F15" s="2"/>
      <c r="G15" s="2"/>
      <c r="H15" s="2"/>
      <c r="I15" s="2"/>
      <c r="J15" s="2">
        <v>28.06</v>
      </c>
      <c r="K15" s="2">
        <v>9</v>
      </c>
      <c r="L15" s="2">
        <f>B15+K15</f>
        <v>29.26</v>
      </c>
      <c r="M15" s="2">
        <f>L15+K15</f>
        <v>38.260000000000005</v>
      </c>
      <c r="O15" s="1" t="s">
        <v>46</v>
      </c>
      <c r="P15" s="1">
        <v>0</v>
      </c>
      <c r="Q15" s="1" t="s">
        <v>107</v>
      </c>
      <c r="R15" s="1">
        <v>0</v>
      </c>
      <c r="T15" s="1">
        <v>14.96</v>
      </c>
      <c r="U15" s="1">
        <v>1</v>
      </c>
      <c r="Y15" s="2"/>
      <c r="Z15" s="1" t="s">
        <v>91</v>
      </c>
      <c r="AA15" s="1">
        <v>672.5</v>
      </c>
      <c r="AB15" s="1">
        <v>5.52</v>
      </c>
      <c r="AC15" s="31" t="s">
        <v>103</v>
      </c>
      <c r="AD15" s="31">
        <v>732.5</v>
      </c>
      <c r="AE15" s="31">
        <v>16.61</v>
      </c>
    </row>
    <row r="16" spans="1:34" s="1" customFormat="1" x14ac:dyDescent="0.25">
      <c r="A16" s="6" t="s">
        <v>101</v>
      </c>
      <c r="B16" s="2">
        <v>24.56</v>
      </c>
      <c r="C16" s="2">
        <v>0.89</v>
      </c>
      <c r="D16" s="2">
        <f>-8*LN(1-C16)</f>
        <v>17.658199305517769</v>
      </c>
      <c r="E16" s="2">
        <f>B16+D16</f>
        <v>42.218199305517771</v>
      </c>
      <c r="F16" s="2">
        <v>0.56000000000000005</v>
      </c>
      <c r="G16" s="2">
        <f>50+F16*(800-50)</f>
        <v>470.00000000000006</v>
      </c>
      <c r="H16" s="2"/>
      <c r="I16" s="2"/>
      <c r="J16" s="16">
        <v>28.06</v>
      </c>
      <c r="K16" s="2"/>
      <c r="L16" s="2">
        <v>29.26</v>
      </c>
      <c r="M16" s="2">
        <v>38.26</v>
      </c>
      <c r="O16" s="1" t="s">
        <v>46</v>
      </c>
      <c r="P16" s="1">
        <v>1</v>
      </c>
      <c r="Q16" s="1" t="s">
        <v>107</v>
      </c>
      <c r="R16" s="1">
        <v>0</v>
      </c>
      <c r="T16" s="1">
        <v>14.96</v>
      </c>
      <c r="U16" s="1">
        <v>1</v>
      </c>
      <c r="Y16" s="2"/>
      <c r="Z16" s="31" t="s">
        <v>91</v>
      </c>
      <c r="AA16" s="31">
        <v>672.5</v>
      </c>
      <c r="AB16" s="31">
        <v>5.52</v>
      </c>
      <c r="AC16" s="31" t="s">
        <v>103</v>
      </c>
      <c r="AD16" s="31">
        <v>732.5</v>
      </c>
      <c r="AE16" s="31">
        <v>16.61</v>
      </c>
      <c r="AF16" s="1" t="s">
        <v>104</v>
      </c>
      <c r="AG16" s="1">
        <v>470</v>
      </c>
      <c r="AH16" s="1">
        <v>24.56</v>
      </c>
    </row>
    <row r="17" spans="1:34" s="1" customFormat="1" x14ac:dyDescent="0.25">
      <c r="A17" s="6" t="s">
        <v>112</v>
      </c>
      <c r="B17" s="2">
        <v>28.06</v>
      </c>
      <c r="C17" s="2"/>
      <c r="D17" s="2"/>
      <c r="E17" s="2">
        <v>42.22</v>
      </c>
      <c r="F17" s="2"/>
      <c r="G17" s="2"/>
      <c r="H17" s="2">
        <v>0.89</v>
      </c>
      <c r="I17" s="2">
        <f>7+H17*(19-7)</f>
        <v>17.68</v>
      </c>
      <c r="J17" s="2">
        <f>B17+I17</f>
        <v>45.739999999999995</v>
      </c>
      <c r="K17" s="2"/>
      <c r="L17" s="16">
        <v>29.26</v>
      </c>
      <c r="M17" s="2">
        <v>38.26</v>
      </c>
      <c r="O17" s="1" t="s">
        <v>46</v>
      </c>
      <c r="P17" s="1">
        <v>0</v>
      </c>
      <c r="Q17" s="1" t="s">
        <v>107</v>
      </c>
      <c r="R17" s="1">
        <v>1</v>
      </c>
      <c r="T17" s="1">
        <v>14.96</v>
      </c>
      <c r="U17" s="1">
        <v>1</v>
      </c>
      <c r="Y17" s="2"/>
      <c r="Z17" s="31" t="s">
        <v>91</v>
      </c>
      <c r="AA17" s="31">
        <v>672.5</v>
      </c>
      <c r="AB17" s="31">
        <v>5.52</v>
      </c>
      <c r="AC17" s="1" t="s">
        <v>110</v>
      </c>
      <c r="AD17" s="1">
        <v>732.5</v>
      </c>
      <c r="AE17" s="1">
        <v>16.61</v>
      </c>
      <c r="AF17" s="1" t="s">
        <v>103</v>
      </c>
      <c r="AG17" s="1">
        <v>470</v>
      </c>
      <c r="AH17" s="1">
        <v>24.56</v>
      </c>
    </row>
    <row r="18" spans="1:34" s="1" customFormat="1" x14ac:dyDescent="0.25">
      <c r="A18" s="6" t="s">
        <v>113</v>
      </c>
      <c r="B18" s="2">
        <v>29.26</v>
      </c>
      <c r="C18" s="2"/>
      <c r="D18" s="2"/>
      <c r="E18" s="2">
        <v>42.22</v>
      </c>
      <c r="F18" s="2"/>
      <c r="G18" s="2"/>
      <c r="H18" s="2"/>
      <c r="I18" s="2"/>
      <c r="J18" s="2">
        <v>45.74</v>
      </c>
      <c r="K18" s="2"/>
      <c r="L18" s="2"/>
      <c r="M18" s="2">
        <v>38.26</v>
      </c>
      <c r="O18" s="1" t="s">
        <v>46</v>
      </c>
      <c r="P18" s="1">
        <v>0</v>
      </c>
      <c r="Q18" s="1" t="s">
        <v>108</v>
      </c>
      <c r="R18" s="1">
        <v>1</v>
      </c>
      <c r="T18" s="41">
        <f>T17+(B18-AB17)</f>
        <v>38.700000000000003</v>
      </c>
      <c r="U18" s="20">
        <v>2</v>
      </c>
      <c r="Y18" s="2"/>
      <c r="Z18" s="18"/>
      <c r="AA18" s="18"/>
      <c r="AB18" s="18"/>
      <c r="AC18" s="31" t="s">
        <v>110</v>
      </c>
      <c r="AD18" s="31">
        <v>732.5</v>
      </c>
      <c r="AE18" s="31">
        <v>16.61</v>
      </c>
      <c r="AF18" s="31" t="s">
        <v>103</v>
      </c>
      <c r="AG18" s="31">
        <v>470</v>
      </c>
      <c r="AH18" s="31">
        <v>24.56</v>
      </c>
    </row>
    <row r="19" spans="1:34" s="1" customFormat="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Y19" s="2"/>
    </row>
    <row r="20" spans="1:34" s="1" customFormat="1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Y20" s="2"/>
    </row>
    <row r="21" spans="1:34" s="1" customFormat="1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Y21" s="2"/>
    </row>
    <row r="22" spans="1:34" s="1" customFormat="1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Y22" s="2"/>
    </row>
    <row r="23" spans="1:34" s="1" customFormat="1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Y23" s="2"/>
    </row>
    <row r="24" spans="1:34" s="1" customFormat="1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Y24" s="2"/>
    </row>
    <row r="25" spans="1:34" s="1" customFormat="1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Y25" s="2"/>
    </row>
    <row r="26" spans="1:34" s="1" customFormat="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Y26" s="2"/>
    </row>
    <row r="27" spans="1:34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  <row r="28" spans="1:34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34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34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34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34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2:13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29">
    <mergeCell ref="B5:B7"/>
    <mergeCell ref="A5:A7"/>
    <mergeCell ref="H6:H7"/>
    <mergeCell ref="G6:G7"/>
    <mergeCell ref="F6:F7"/>
    <mergeCell ref="D6:D7"/>
    <mergeCell ref="C6:C7"/>
    <mergeCell ref="E6:E7"/>
    <mergeCell ref="C5:E5"/>
    <mergeCell ref="H5:J5"/>
    <mergeCell ref="AC6:AE6"/>
    <mergeCell ref="AF6:AH6"/>
    <mergeCell ref="W5:AH5"/>
    <mergeCell ref="U5:U7"/>
    <mergeCell ref="T5:T7"/>
    <mergeCell ref="R6:R7"/>
    <mergeCell ref="O5:P5"/>
    <mergeCell ref="Q5:R5"/>
    <mergeCell ref="W6:Y6"/>
    <mergeCell ref="Z6:AB6"/>
    <mergeCell ref="Q6:Q7"/>
    <mergeCell ref="P6:P7"/>
    <mergeCell ref="O6:O7"/>
    <mergeCell ref="M5:M7"/>
    <mergeCell ref="J6:J7"/>
    <mergeCell ref="I6:I7"/>
    <mergeCell ref="K5:L5"/>
    <mergeCell ref="K6:K7"/>
    <mergeCell ref="L6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"/>
  <sheetViews>
    <sheetView zoomScaleNormal="100" workbookViewId="0">
      <selection activeCell="I19" sqref="I19"/>
    </sheetView>
  </sheetViews>
  <sheetFormatPr baseColWidth="10" defaultRowHeight="15" x14ac:dyDescent="0.25"/>
  <cols>
    <col min="1" max="1" width="8.28515625" customWidth="1"/>
    <col min="2" max="2" width="9.7109375" customWidth="1"/>
    <col min="3" max="3" width="11.42578125" style="24"/>
    <col min="4" max="5" width="11.42578125" style="26"/>
    <col min="6" max="6" width="11.42578125" style="24"/>
    <col min="7" max="7" width="11.42578125" style="26"/>
    <col min="8" max="8" width="7.140625" customWidth="1"/>
    <col min="9" max="9" width="11.42578125" style="24"/>
    <col min="10" max="11" width="11.42578125" style="26"/>
    <col min="12" max="12" width="11.42578125" style="24"/>
    <col min="13" max="13" width="11.42578125" style="26"/>
    <col min="14" max="14" width="6.85546875" customWidth="1"/>
    <col min="15" max="15" width="10.140625" customWidth="1"/>
    <col min="16" max="16" width="8.5703125" customWidth="1"/>
  </cols>
  <sheetData>
    <row r="1" spans="1:18" x14ac:dyDescent="0.25">
      <c r="A1" s="4" t="s">
        <v>30</v>
      </c>
      <c r="B1">
        <v>0.1</v>
      </c>
    </row>
    <row r="2" spans="1:18" x14ac:dyDescent="0.25">
      <c r="A2" s="4" t="s">
        <v>31</v>
      </c>
      <c r="B2">
        <v>0</v>
      </c>
    </row>
    <row r="3" spans="1:18" x14ac:dyDescent="0.25">
      <c r="A3" s="4" t="s">
        <v>70</v>
      </c>
      <c r="B3">
        <v>0</v>
      </c>
    </row>
    <row r="5" spans="1:18" x14ac:dyDescent="0.25">
      <c r="C5" s="58" t="s">
        <v>85</v>
      </c>
      <c r="D5" s="58"/>
      <c r="E5" s="58"/>
      <c r="F5" s="58"/>
      <c r="G5" s="58"/>
      <c r="I5" s="58" t="s">
        <v>86</v>
      </c>
      <c r="J5" s="58"/>
      <c r="K5" s="58"/>
      <c r="L5" s="58"/>
      <c r="M5" s="58"/>
    </row>
    <row r="6" spans="1:18" x14ac:dyDescent="0.25">
      <c r="C6" s="28" t="s">
        <v>33</v>
      </c>
      <c r="D6" s="27" t="s">
        <v>71</v>
      </c>
      <c r="E6" s="27" t="s">
        <v>72</v>
      </c>
      <c r="F6" s="28" t="s">
        <v>36</v>
      </c>
      <c r="G6" s="27" t="s">
        <v>73</v>
      </c>
      <c r="I6" s="28" t="s">
        <v>33</v>
      </c>
      <c r="J6" s="27" t="s">
        <v>71</v>
      </c>
      <c r="K6" s="27" t="s">
        <v>72</v>
      </c>
      <c r="L6" s="28" t="s">
        <v>36</v>
      </c>
      <c r="M6" s="27" t="s">
        <v>73</v>
      </c>
      <c r="O6" s="27" t="s">
        <v>68</v>
      </c>
      <c r="P6" s="27" t="s">
        <v>88</v>
      </c>
      <c r="Q6" s="27" t="s">
        <v>87</v>
      </c>
      <c r="R6" s="27" t="s">
        <v>40</v>
      </c>
    </row>
    <row r="7" spans="1:18" x14ac:dyDescent="0.25">
      <c r="F7" s="24">
        <f>to</f>
        <v>0</v>
      </c>
      <c r="G7" s="26">
        <f>Do</f>
        <v>0</v>
      </c>
      <c r="L7" s="24">
        <f>to</f>
        <v>0</v>
      </c>
      <c r="M7" s="26">
        <f>Do</f>
        <v>0</v>
      </c>
      <c r="O7" s="31">
        <v>1</v>
      </c>
      <c r="P7" s="31" t="s">
        <v>106</v>
      </c>
      <c r="Q7" s="31">
        <v>0.4</v>
      </c>
      <c r="R7" s="31">
        <v>4</v>
      </c>
    </row>
    <row r="8" spans="1:18" x14ac:dyDescent="0.25">
      <c r="C8" s="24">
        <f>F7</f>
        <v>0</v>
      </c>
      <c r="D8" s="26">
        <f>G7</f>
        <v>0</v>
      </c>
      <c r="E8" s="26">
        <f>42*PI()*PI()</f>
        <v>414.52338484575307</v>
      </c>
      <c r="F8" s="24">
        <f>C8+h</f>
        <v>0.1</v>
      </c>
      <c r="G8" s="26">
        <f>D8+h*E8</f>
        <v>41.452338484575307</v>
      </c>
      <c r="I8" s="24">
        <f>L7</f>
        <v>0</v>
      </c>
      <c r="J8" s="26">
        <f>M7</f>
        <v>0</v>
      </c>
      <c r="K8" s="26">
        <f>(4*PI()*(1-(J8/1000))*J8)+10</f>
        <v>10</v>
      </c>
      <c r="L8" s="24">
        <f t="shared" ref="L8:L17" si="0">I8+h</f>
        <v>0.1</v>
      </c>
      <c r="M8" s="26">
        <f t="shared" ref="M8:M17" si="1">J8+h*K8</f>
        <v>1</v>
      </c>
      <c r="O8" s="31">
        <v>2</v>
      </c>
      <c r="P8" s="31" t="s">
        <v>111</v>
      </c>
      <c r="Q8" s="31">
        <v>0.9</v>
      </c>
      <c r="R8" s="31">
        <v>9</v>
      </c>
    </row>
    <row r="9" spans="1:18" x14ac:dyDescent="0.25">
      <c r="C9" s="24">
        <f t="shared" ref="C9:C12" si="2">F8</f>
        <v>0.1</v>
      </c>
      <c r="D9" s="26">
        <f t="shared" ref="D9:D12" si="3">G8</f>
        <v>41.452338484575307</v>
      </c>
      <c r="E9" s="26">
        <f t="shared" ref="E9:E12" si="4">42*PI()*PI()</f>
        <v>414.52338484575307</v>
      </c>
      <c r="F9" s="24">
        <f>C9+h</f>
        <v>0.2</v>
      </c>
      <c r="G9" s="26">
        <f>D9+h*E9</f>
        <v>82.904676969150614</v>
      </c>
      <c r="I9" s="24">
        <f t="shared" ref="I9:I15" si="5">L8</f>
        <v>0.1</v>
      </c>
      <c r="J9" s="26">
        <f t="shared" ref="J9:J15" si="6">M8</f>
        <v>1</v>
      </c>
      <c r="K9" s="26">
        <f t="shared" ref="K9:K17" si="7">(4*PI()*(1-(J9/1000))*J9)+10</f>
        <v>22.553804243744814</v>
      </c>
      <c r="L9" s="24">
        <f t="shared" si="0"/>
        <v>0.2</v>
      </c>
      <c r="M9" s="26">
        <f t="shared" si="1"/>
        <v>3.2553804243744815</v>
      </c>
      <c r="O9" s="31"/>
      <c r="P9" s="31"/>
      <c r="Q9" s="31"/>
      <c r="R9" s="31"/>
    </row>
    <row r="10" spans="1:18" x14ac:dyDescent="0.25">
      <c r="C10" s="24">
        <f t="shared" si="2"/>
        <v>0.2</v>
      </c>
      <c r="D10" s="26">
        <f t="shared" si="3"/>
        <v>82.904676969150614</v>
      </c>
      <c r="E10" s="26">
        <f t="shared" si="4"/>
        <v>414.52338484575307</v>
      </c>
      <c r="F10" s="24">
        <f>C10+h</f>
        <v>0.30000000000000004</v>
      </c>
      <c r="G10" s="26">
        <f>D10+h*E10</f>
        <v>124.35701545372592</v>
      </c>
      <c r="I10" s="24">
        <f t="shared" si="5"/>
        <v>0.2</v>
      </c>
      <c r="J10" s="26">
        <f t="shared" si="6"/>
        <v>3.2553804243744815</v>
      </c>
      <c r="K10" s="26">
        <f t="shared" si="7"/>
        <v>50.77514476937808</v>
      </c>
      <c r="L10" s="24">
        <f t="shared" si="0"/>
        <v>0.30000000000000004</v>
      </c>
      <c r="M10" s="26">
        <f t="shared" si="1"/>
        <v>8.3328949013122902</v>
      </c>
      <c r="O10" s="31"/>
      <c r="P10" s="31"/>
      <c r="Q10" s="31"/>
      <c r="R10" s="31"/>
    </row>
    <row r="11" spans="1:18" x14ac:dyDescent="0.25">
      <c r="C11" s="24">
        <f t="shared" si="2"/>
        <v>0.30000000000000004</v>
      </c>
      <c r="D11" s="26">
        <f t="shared" si="3"/>
        <v>124.35701545372592</v>
      </c>
      <c r="E11" s="26">
        <f t="shared" si="4"/>
        <v>414.52338484575307</v>
      </c>
      <c r="F11" s="24">
        <f>C11+h</f>
        <v>0.4</v>
      </c>
      <c r="G11" s="26">
        <f>D11+h*E11</f>
        <v>165.80935393830123</v>
      </c>
      <c r="I11" s="24">
        <f t="shared" si="5"/>
        <v>0.30000000000000004</v>
      </c>
      <c r="J11" s="26">
        <f t="shared" si="6"/>
        <v>8.3328949013122902</v>
      </c>
      <c r="K11" s="26">
        <f t="shared" si="7"/>
        <v>113.84167281696919</v>
      </c>
      <c r="L11" s="24">
        <f t="shared" si="0"/>
        <v>0.4</v>
      </c>
      <c r="M11" s="26">
        <f t="shared" si="1"/>
        <v>19.717062183009212</v>
      </c>
      <c r="O11" s="31"/>
      <c r="P11" s="31"/>
      <c r="Q11" s="31"/>
      <c r="R11" s="31"/>
    </row>
    <row r="12" spans="1:18" x14ac:dyDescent="0.25">
      <c r="C12" s="24">
        <f t="shared" si="2"/>
        <v>0.4</v>
      </c>
      <c r="D12" s="26">
        <f t="shared" si="3"/>
        <v>165.80935393830123</v>
      </c>
      <c r="E12" s="26">
        <f t="shared" si="4"/>
        <v>414.52338484575307</v>
      </c>
      <c r="F12" s="24">
        <f>C12+h</f>
        <v>0.5</v>
      </c>
      <c r="G12" s="26">
        <f>D12+h*E12</f>
        <v>207.26169242287654</v>
      </c>
      <c r="I12" s="24">
        <f t="shared" si="5"/>
        <v>0.4</v>
      </c>
      <c r="J12" s="26">
        <f t="shared" si="6"/>
        <v>19.717062183009212</v>
      </c>
      <c r="K12" s="26">
        <f t="shared" si="7"/>
        <v>252.88657664525678</v>
      </c>
      <c r="L12" s="24">
        <f t="shared" si="0"/>
        <v>0.5</v>
      </c>
      <c r="M12" s="26">
        <f t="shared" si="1"/>
        <v>45.005719847534891</v>
      </c>
      <c r="O12" s="31"/>
      <c r="P12" s="31"/>
      <c r="Q12" s="31"/>
      <c r="R12" s="31"/>
    </row>
    <row r="13" spans="1:18" x14ac:dyDescent="0.25">
      <c r="I13" s="24">
        <f t="shared" si="5"/>
        <v>0.5</v>
      </c>
      <c r="J13" s="26">
        <f t="shared" si="6"/>
        <v>45.005719847534891</v>
      </c>
      <c r="K13" s="26">
        <f t="shared" si="7"/>
        <v>550.10518546977858</v>
      </c>
      <c r="L13" s="24">
        <f t="shared" si="0"/>
        <v>0.6</v>
      </c>
      <c r="M13" s="26">
        <f t="shared" si="1"/>
        <v>100.01623839451275</v>
      </c>
      <c r="O13" s="31"/>
      <c r="P13" s="31"/>
      <c r="Q13" s="31"/>
      <c r="R13" s="31"/>
    </row>
    <row r="14" spans="1:18" x14ac:dyDescent="0.25">
      <c r="I14" s="24">
        <f t="shared" si="5"/>
        <v>0.6</v>
      </c>
      <c r="J14" s="26">
        <f t="shared" si="6"/>
        <v>100.01623839451275</v>
      </c>
      <c r="K14" s="26">
        <f t="shared" si="7"/>
        <v>1141.1365981256597</v>
      </c>
      <c r="L14" s="24">
        <f t="shared" si="0"/>
        <v>0.7</v>
      </c>
      <c r="M14" s="26">
        <f t="shared" si="1"/>
        <v>214.12989820707872</v>
      </c>
      <c r="O14" s="31"/>
      <c r="P14" s="31"/>
      <c r="Q14" s="31"/>
      <c r="R14" s="31"/>
    </row>
    <row r="15" spans="1:18" x14ac:dyDescent="0.25">
      <c r="I15" s="24">
        <f t="shared" si="5"/>
        <v>0.7</v>
      </c>
      <c r="J15" s="26">
        <f t="shared" si="6"/>
        <v>214.12989820707872</v>
      </c>
      <c r="K15" s="26">
        <f t="shared" si="7"/>
        <v>2124.6472944134912</v>
      </c>
      <c r="L15" s="24">
        <f t="shared" si="0"/>
        <v>0.79999999999999993</v>
      </c>
      <c r="M15" s="26">
        <f t="shared" si="1"/>
        <v>426.59462764842783</v>
      </c>
      <c r="O15" s="31"/>
      <c r="P15" s="31"/>
      <c r="Q15" s="31"/>
      <c r="R15" s="31"/>
    </row>
    <row r="16" spans="1:18" x14ac:dyDescent="0.25">
      <c r="I16" s="24">
        <f t="shared" ref="I16:I17" si="8">L15</f>
        <v>0.79999999999999993</v>
      </c>
      <c r="J16" s="26">
        <f t="shared" ref="J16:J17" si="9">M15</f>
        <v>426.59462764842783</v>
      </c>
      <c r="K16" s="26">
        <f t="shared" si="7"/>
        <v>3083.8806669509395</v>
      </c>
      <c r="L16" s="24">
        <f t="shared" si="0"/>
        <v>0.89999999999999991</v>
      </c>
      <c r="M16" s="26">
        <f t="shared" si="1"/>
        <v>734.98269434352187</v>
      </c>
      <c r="O16" s="31"/>
      <c r="P16" s="31"/>
      <c r="Q16" s="31"/>
      <c r="R16" s="31"/>
    </row>
    <row r="17" spans="9:13" x14ac:dyDescent="0.25">
      <c r="I17" s="24">
        <f t="shared" si="8"/>
        <v>0.89999999999999991</v>
      </c>
      <c r="J17" s="26">
        <f t="shared" si="9"/>
        <v>734.98269434352187</v>
      </c>
      <c r="K17" s="26">
        <f t="shared" si="7"/>
        <v>2457.7170432160819</v>
      </c>
      <c r="L17" s="24">
        <f t="shared" si="0"/>
        <v>0.99999999999999989</v>
      </c>
      <c r="M17" s="26">
        <f t="shared" si="1"/>
        <v>980.75439866513011</v>
      </c>
    </row>
  </sheetData>
  <mergeCells count="2">
    <mergeCell ref="C5:G5"/>
    <mergeCell ref="I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A512-37FB-4D80-8DDB-AD51F06B45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11</vt:i4>
      </vt:variant>
    </vt:vector>
  </HeadingPairs>
  <TitlesOfParts>
    <vt:vector size="18" baseType="lpstr">
      <vt:lpstr>1) Vector</vt:lpstr>
      <vt:lpstr>1) Ec.Dif.</vt:lpstr>
      <vt:lpstr>2) Vector</vt:lpstr>
      <vt:lpstr>2) Ec.Dif. - Tamaño</vt:lpstr>
      <vt:lpstr>3) Vector</vt:lpstr>
      <vt:lpstr>3) Ec.Dif.</vt:lpstr>
      <vt:lpstr>Hoja1</vt:lpstr>
      <vt:lpstr>'2) Ec.Dif. - Tamaño'!Do</vt:lpstr>
      <vt:lpstr>'3) Ec.Dif.'!Do</vt:lpstr>
      <vt:lpstr>'1) Ec.Dif.'!h</vt:lpstr>
      <vt:lpstr>'2) Ec.Dif. - Tamaño'!h</vt:lpstr>
      <vt:lpstr>'3) Ec.Dif.'!h</vt:lpstr>
      <vt:lpstr>'1) Ec.Dif.'!k</vt:lpstr>
      <vt:lpstr>'2) Ec.Dif. - Tamaño'!k</vt:lpstr>
      <vt:lpstr>'1) Ec.Dif.'!Lo</vt:lpstr>
      <vt:lpstr>'1) Ec.Dif.'!to</vt:lpstr>
      <vt:lpstr>'2) Ec.Dif. - Tamaño'!to</vt:lpstr>
      <vt:lpstr>'3) Ec.Dif.'!to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matias sanchez</cp:lastModifiedBy>
  <dcterms:created xsi:type="dcterms:W3CDTF">2020-06-12T22:50:42Z</dcterms:created>
  <dcterms:modified xsi:type="dcterms:W3CDTF">2020-07-10T22:32:32Z</dcterms:modified>
</cp:coreProperties>
</file>