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is\Documents\Matias\UTN\4to Año\Simulación\TPs\TP5\"/>
    </mc:Choice>
  </mc:AlternateContent>
  <xr:revisionPtr revIDLastSave="0" documentId="13_ncr:1_{A8AF4409-8D02-48EB-B370-C87F617F536B}" xr6:coauthVersionLast="45" xr6:coauthVersionMax="45" xr10:uidLastSave="{00000000-0000-0000-0000-000000000000}"/>
  <bookViews>
    <workbookView xWindow="-120" yWindow="2760" windowWidth="20475" windowHeight="9045" xr2:uid="{00000000-000D-0000-FFFF-FFFF00000000}"/>
  </bookViews>
  <sheets>
    <sheet name="Hoja1" sheetId="1" r:id="rId1"/>
    <sheet name="Hoja2" sheetId="2" r:id="rId2"/>
    <sheet name="Hoja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2" i="1" l="1"/>
  <c r="AI22" i="1" l="1"/>
  <c r="X15" i="1" l="1"/>
  <c r="T15" i="1"/>
  <c r="T16" i="1"/>
  <c r="T17" i="1" s="1"/>
  <c r="T18" i="1" s="1"/>
  <c r="H19" i="1" l="1"/>
  <c r="H20" i="1"/>
  <c r="H21" i="1"/>
  <c r="H18" i="1"/>
  <c r="H16" i="1"/>
  <c r="H15" i="1"/>
  <c r="N26" i="1" l="1"/>
  <c r="AN24" i="1"/>
  <c r="AN22" i="1"/>
  <c r="AJ22" i="1"/>
  <c r="E21" i="1"/>
  <c r="E20" i="1"/>
  <c r="E19" i="1"/>
  <c r="E18" i="1"/>
  <c r="E15" i="1"/>
  <c r="E16" i="1"/>
  <c r="E14" i="1"/>
  <c r="F14" i="1" s="1"/>
  <c r="C15" i="1" s="1"/>
  <c r="L4" i="1"/>
  <c r="L5" i="1" s="1"/>
  <c r="L24" i="1" l="1"/>
  <c r="L25" i="1"/>
  <c r="L22" i="1"/>
  <c r="L23" i="1"/>
  <c r="L17" i="1"/>
  <c r="F15" i="1"/>
  <c r="C16" i="1" s="1"/>
  <c r="F16" i="1" l="1"/>
  <c r="F17" i="1" s="1"/>
  <c r="C18" i="1" s="1"/>
  <c r="AF18" i="1" s="1"/>
  <c r="AF19" i="1" s="1"/>
  <c r="AF20" i="1" s="1"/>
  <c r="AF21" i="1" s="1"/>
  <c r="AF22" i="1" s="1"/>
  <c r="AF23" i="1" s="1"/>
  <c r="AF24" i="1" s="1"/>
  <c r="AF25" i="1" s="1"/>
  <c r="AF26" i="1" s="1"/>
  <c r="AD16" i="1"/>
  <c r="I16" i="1"/>
  <c r="C17" i="1" s="1"/>
  <c r="I18" i="1" l="1"/>
  <c r="I19" i="1" s="1"/>
  <c r="I20" i="1" s="1"/>
  <c r="I21" i="1" s="1"/>
  <c r="C22" i="1" s="1"/>
  <c r="F18" i="1"/>
  <c r="C19" i="1" s="1"/>
  <c r="AK19" i="1" l="1"/>
  <c r="AK20" i="1" s="1"/>
  <c r="AK21" i="1" s="1"/>
  <c r="AK22" i="1" s="1"/>
  <c r="J19" i="1"/>
  <c r="J20" i="1" s="1"/>
  <c r="J21" i="1" s="1"/>
  <c r="J22" i="1" s="1"/>
  <c r="C23" i="1" s="1"/>
  <c r="J23" i="1" s="1"/>
  <c r="J24" i="1" s="1"/>
  <c r="C25" i="1" s="1"/>
  <c r="F19" i="1"/>
  <c r="C20" i="1" s="1"/>
  <c r="I22" i="1"/>
  <c r="I23" i="1" s="1"/>
  <c r="C24" i="1" s="1"/>
  <c r="AI23" i="1"/>
  <c r="AI24" i="1" s="1"/>
  <c r="AI25" i="1" s="1"/>
  <c r="C26" i="1" s="1"/>
  <c r="I26" i="1" s="1"/>
  <c r="C27" i="1" s="1"/>
  <c r="AM20" i="1" l="1"/>
  <c r="AM21" i="1" s="1"/>
  <c r="AM22" i="1" s="1"/>
  <c r="AM23" i="1" s="1"/>
  <c r="F20" i="1"/>
  <c r="C21" i="1" s="1"/>
  <c r="AO21" i="1" l="1"/>
  <c r="AO22" i="1" s="1"/>
  <c r="AO23" i="1" s="1"/>
  <c r="AO24" i="1" s="1"/>
  <c r="F21" i="1"/>
  <c r="F22" i="1" s="1"/>
  <c r="F23" i="1" s="1"/>
  <c r="F24" i="1" s="1"/>
  <c r="F25" i="1" s="1"/>
  <c r="F26" i="1" s="1"/>
  <c r="F27" i="1" s="1"/>
</calcChain>
</file>

<file path=xl/sharedStrings.xml><?xml version="1.0" encoding="utf-8"?>
<sst xmlns="http://schemas.openxmlformats.org/spreadsheetml/2006/main" count="149" uniqueCount="83">
  <si>
    <t>Evento</t>
  </si>
  <si>
    <t>Llegada cliente</t>
  </si>
  <si>
    <t>RND Acción</t>
  </si>
  <si>
    <t>Acción</t>
  </si>
  <si>
    <t>RND Consulta</t>
  </si>
  <si>
    <t>Consulta</t>
  </si>
  <si>
    <t>Acción desp de cabina</t>
  </si>
  <si>
    <t>Cajero</t>
  </si>
  <si>
    <t>Clientes</t>
  </si>
  <si>
    <t>RND</t>
  </si>
  <si>
    <t>Tiempo entre llegadas</t>
  </si>
  <si>
    <t>Proxima llegada</t>
  </si>
  <si>
    <t>Cola</t>
  </si>
  <si>
    <t>Estado</t>
  </si>
  <si>
    <t>Inicialización</t>
  </si>
  <si>
    <t>llegada_cliente Cli1</t>
  </si>
  <si>
    <t>Entrar a ver</t>
  </si>
  <si>
    <t>P()</t>
  </si>
  <si>
    <t>P()ac</t>
  </si>
  <si>
    <t>llegada_cliente Cli2</t>
  </si>
  <si>
    <t>Ir a cajero</t>
  </si>
  <si>
    <t>L</t>
  </si>
  <si>
    <t>O</t>
  </si>
  <si>
    <t>Fin atención</t>
  </si>
  <si>
    <t>Cajero 1</t>
  </si>
  <si>
    <t>Cajero 2</t>
  </si>
  <si>
    <t>T atención</t>
  </si>
  <si>
    <t>min</t>
  </si>
  <si>
    <t>Compra</t>
  </si>
  <si>
    <t>Escucha</t>
  </si>
  <si>
    <t>fin_atención Cli2</t>
  </si>
  <si>
    <t>SA</t>
  </si>
  <si>
    <t>llegada_cliente Cli3</t>
  </si>
  <si>
    <t>Reloj [min]</t>
  </si>
  <si>
    <t xml:space="preserve">T entre llegadas --&gt; exp neg media </t>
  </si>
  <si>
    <t>Media</t>
  </si>
  <si>
    <t>llegada_cliente Cli4</t>
  </si>
  <si>
    <t>Cabina --&gt; Unif entre 3 y 5</t>
  </si>
  <si>
    <t>Desde</t>
  </si>
  <si>
    <t>Hasta</t>
  </si>
  <si>
    <t>(4+-1 min)</t>
  </si>
  <si>
    <t>cabina</t>
  </si>
  <si>
    <t>llegada_cliente Cli5</t>
  </si>
  <si>
    <t>SA (2)</t>
  </si>
  <si>
    <t>SA (1)</t>
  </si>
  <si>
    <t>EA</t>
  </si>
  <si>
    <t>t de llegada</t>
  </si>
  <si>
    <t>llegada_cliente Cli6</t>
  </si>
  <si>
    <t>atendido</t>
  </si>
  <si>
    <t>Siendo</t>
  </si>
  <si>
    <t xml:space="preserve">Esperando </t>
  </si>
  <si>
    <t>atención</t>
  </si>
  <si>
    <t>fin_atención Cli3</t>
  </si>
  <si>
    <t>En</t>
  </si>
  <si>
    <t>EC</t>
  </si>
  <si>
    <t>fin_atención Cli4</t>
  </si>
  <si>
    <t>RND fin cabina</t>
  </si>
  <si>
    <t>t en cabina</t>
  </si>
  <si>
    <t>fin escucha en cabina</t>
  </si>
  <si>
    <t>fin_atención Cli5</t>
  </si>
  <si>
    <t>fin_atención Cli6</t>
  </si>
  <si>
    <t>fin_escucha Cli3</t>
  </si>
  <si>
    <t>Post cabina</t>
  </si>
  <si>
    <t>se va</t>
  </si>
  <si>
    <t>a pagar en cajero</t>
  </si>
  <si>
    <t>fin_atencion Cli3</t>
  </si>
  <si>
    <t>RND cabina</t>
  </si>
  <si>
    <t>Acumulador</t>
  </si>
  <si>
    <t>tiempo ocioso</t>
  </si>
  <si>
    <t>cajero 1</t>
  </si>
  <si>
    <t>cajero 2</t>
  </si>
  <si>
    <t xml:space="preserve">Contador </t>
  </si>
  <si>
    <t>clientes que entraron</t>
  </si>
  <si>
    <t>Contador</t>
  </si>
  <si>
    <t>clientes que compraron</t>
  </si>
  <si>
    <t>tiempo en cola</t>
  </si>
  <si>
    <t>cliente fin de atención</t>
  </si>
  <si>
    <t>Promedio</t>
  </si>
  <si>
    <t xml:space="preserve">Promedio </t>
  </si>
  <si>
    <t>fin escucha</t>
  </si>
  <si>
    <t>t de llegada a la cola</t>
  </si>
  <si>
    <t>fin_atencion</t>
  </si>
  <si>
    <t>llegada_cliente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</si>
</sst>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3" borderId="0" xfId="0" applyFill="1"/>
    <xf numFmtId="164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2" fontId="0" fillId="0" borderId="1" xfId="0" applyNumberFormat="1" applyBorder="1" applyAlignment="1">
      <alignment horizontal="center" vertical="center" wrapText="1"/>
    </xf>
    <xf numFmtId="2" fontId="0" fillId="0" borderId="0" xfId="0" applyNumberFormat="1" applyAlignment="1">
      <alignment wrapText="1"/>
    </xf>
    <xf numFmtId="2" fontId="0" fillId="0" borderId="15" xfId="0" applyNumberFormat="1" applyBorder="1" applyAlignment="1">
      <alignment horizontal="center" vertical="center" wrapText="1"/>
    </xf>
    <xf numFmtId="2" fontId="0" fillId="0" borderId="16" xfId="0" applyNumberFormat="1" applyBorder="1" applyAlignment="1">
      <alignment horizontal="center" vertical="center" wrapText="1"/>
    </xf>
    <xf numFmtId="2" fontId="0" fillId="0" borderId="17" xfId="0" applyNumberFormat="1" applyFill="1" applyBorder="1" applyAlignment="1">
      <alignment horizontal="center" vertical="center" wrapText="1"/>
    </xf>
    <xf numFmtId="2" fontId="0" fillId="0" borderId="18" xfId="0" applyNumberFormat="1" applyBorder="1" applyAlignment="1">
      <alignment horizontal="center" vertical="center" wrapText="1"/>
    </xf>
    <xf numFmtId="2" fontId="0" fillId="0" borderId="19" xfId="0" applyNumberFormat="1" applyBorder="1" applyAlignment="1">
      <alignment horizontal="center" vertical="center" wrapText="1"/>
    </xf>
    <xf numFmtId="2" fontId="0" fillId="2" borderId="20" xfId="0" applyNumberFormat="1" applyFill="1" applyBorder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Font="1"/>
    <xf numFmtId="0" fontId="4" fillId="0" borderId="0" xfId="0" applyFont="1"/>
    <xf numFmtId="0" fontId="0" fillId="0" borderId="0" xfId="0" applyFill="1" applyBorder="1"/>
    <xf numFmtId="2" fontId="0" fillId="0" borderId="11" xfId="0" applyNumberFormat="1" applyBorder="1" applyAlignment="1">
      <alignment wrapText="1"/>
    </xf>
    <xf numFmtId="2" fontId="0" fillId="0" borderId="12" xfId="0" applyNumberFormat="1" applyBorder="1" applyAlignment="1">
      <alignment wrapText="1"/>
    </xf>
    <xf numFmtId="0" fontId="0" fillId="0" borderId="13" xfId="0" applyFill="1" applyBorder="1"/>
    <xf numFmtId="0" fontId="0" fillId="0" borderId="8" xfId="0" applyFill="1" applyBorder="1"/>
    <xf numFmtId="0" fontId="0" fillId="0" borderId="10" xfId="0" applyFill="1" applyBorder="1"/>
    <xf numFmtId="2" fontId="0" fillId="0" borderId="14" xfId="0" applyNumberFormat="1" applyBorder="1" applyAlignment="1">
      <alignment wrapText="1"/>
    </xf>
    <xf numFmtId="0" fontId="0" fillId="0" borderId="7" xfId="0" applyFill="1" applyBorder="1"/>
    <xf numFmtId="0" fontId="0" fillId="0" borderId="9" xfId="0" applyFill="1" applyBorder="1"/>
    <xf numFmtId="0" fontId="0" fillId="6" borderId="0" xfId="0" applyFill="1"/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4" borderId="5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209550</xdr:colOff>
      <xdr:row>3</xdr:row>
      <xdr:rowOff>95250</xdr:rowOff>
    </xdr:from>
    <xdr:to>
      <xdr:col>37</xdr:col>
      <xdr:colOff>190500</xdr:colOff>
      <xdr:row>9</xdr:row>
      <xdr:rowOff>38100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0541CFE-E214-43BB-BFD3-B0D23B0B7C6C}"/>
            </a:ext>
          </a:extLst>
        </xdr:cNvPr>
        <xdr:cNvSpPr txBox="1"/>
      </xdr:nvSpPr>
      <xdr:spPr>
        <a:xfrm>
          <a:off x="20231100" y="685800"/>
          <a:ext cx="2876550" cy="1133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Me parece que hay que poner RND fin cabina,</a:t>
          </a:r>
          <a:r>
            <a:rPr lang="es-AR" sz="1100" baseline="0"/>
            <a:t> t en cabina y fin escucha en cabina dentro de cada objeto temporal, porque si 2 personas al mismo tiempo quieren ir a la cabina a escuchar se imposibilita salvo que lo hagamos así</a:t>
          </a:r>
        </a:p>
        <a:p>
          <a:r>
            <a:rPr lang="es-AR" sz="1100" baseline="0"/>
            <a:t>¿¿¿¿¿¿¿¿¿??????????</a:t>
          </a:r>
          <a:endParaRPr lang="es-AR" sz="1100"/>
        </a:p>
      </xdr:txBody>
    </xdr:sp>
    <xdr:clientData/>
  </xdr:twoCellAnchor>
  <xdr:twoCellAnchor>
    <xdr:from>
      <xdr:col>38</xdr:col>
      <xdr:colOff>190500</xdr:colOff>
      <xdr:row>3</xdr:row>
      <xdr:rowOff>85725</xdr:rowOff>
    </xdr:from>
    <xdr:to>
      <xdr:col>42</xdr:col>
      <xdr:colOff>752475</xdr:colOff>
      <xdr:row>8</xdr:row>
      <xdr:rowOff>171450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9FA88E4D-3105-4482-BD8C-69F5BBDAF070}"/>
            </a:ext>
          </a:extLst>
        </xdr:cNvPr>
        <xdr:cNvSpPr txBox="1"/>
      </xdr:nvSpPr>
      <xdr:spPr>
        <a:xfrm>
          <a:off x="23669625" y="676275"/>
          <a:ext cx="3609975" cy="1076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Creo que ni aunque dos filas</a:t>
          </a:r>
          <a:r>
            <a:rPr lang="es-AR" sz="1100" baseline="0"/>
            <a:t> disintas tengan igual valor en reloj se podría reutilizar las columnas referidas a la cabina, porque necesito guardar el T de escucha en cabina como evento </a:t>
          </a:r>
        </a:p>
        <a:p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Q33"/>
  <sheetViews>
    <sheetView tabSelected="1" topLeftCell="F1" zoomScale="90" zoomScaleNormal="90" workbookViewId="0">
      <selection activeCell="Q7" sqref="Q7"/>
    </sheetView>
  </sheetViews>
  <sheetFormatPr baseColWidth="10" defaultRowHeight="15" x14ac:dyDescent="0.25"/>
  <cols>
    <col min="2" max="2" width="18.7109375" customWidth="1"/>
    <col min="3" max="3" width="7.5703125" customWidth="1"/>
    <col min="4" max="4" width="6.85546875" customWidth="1"/>
    <col min="5" max="5" width="16.85546875" customWidth="1"/>
    <col min="8" max="8" width="11.140625" customWidth="1"/>
    <col min="10" max="10" width="15.7109375" customWidth="1"/>
    <col min="13" max="13" width="15.42578125" customWidth="1"/>
    <col min="14" max="14" width="26.140625" customWidth="1"/>
    <col min="15" max="15" width="3" customWidth="1"/>
    <col min="18" max="18" width="5.5703125" customWidth="1"/>
    <col min="19" max="19" width="2.5703125" customWidth="1"/>
    <col min="20" max="21" width="18.28515625" style="1" customWidth="1"/>
    <col min="22" max="22" width="21.28515625" style="1" customWidth="1"/>
    <col min="23" max="27" width="25.42578125" style="1" customWidth="1"/>
    <col min="28" max="28" width="24.85546875" customWidth="1"/>
    <col min="30" max="30" width="12.42578125" customWidth="1"/>
    <col min="31" max="31" width="10.7109375" customWidth="1"/>
    <col min="32" max="32" width="10.7109375" style="1" customWidth="1"/>
    <col min="33" max="33" width="12.140625" customWidth="1"/>
    <col min="34" max="35" width="12.140625" style="1" customWidth="1"/>
    <col min="36" max="36" width="7.7109375" customWidth="1"/>
    <col min="38" max="38" width="8.42578125" customWidth="1"/>
  </cols>
  <sheetData>
    <row r="1" spans="2:43" ht="15.75" thickBot="1" x14ac:dyDescent="0.3">
      <c r="F1" s="8" t="s">
        <v>34</v>
      </c>
      <c r="G1" s="14"/>
      <c r="H1" s="9"/>
      <c r="M1" s="8" t="s">
        <v>37</v>
      </c>
      <c r="N1" s="9"/>
    </row>
    <row r="2" spans="2:43" ht="15.75" thickBot="1" x14ac:dyDescent="0.3">
      <c r="D2" s="16"/>
      <c r="F2" s="12" t="s">
        <v>35</v>
      </c>
      <c r="G2" s="15">
        <v>2</v>
      </c>
      <c r="H2" s="13"/>
      <c r="M2" s="10" t="s">
        <v>38</v>
      </c>
      <c r="N2" s="11">
        <v>3</v>
      </c>
      <c r="AE2" s="8" t="s">
        <v>53</v>
      </c>
      <c r="AF2" s="14"/>
      <c r="AG2" s="9" t="s">
        <v>54</v>
      </c>
      <c r="AH2" s="16"/>
      <c r="AI2" s="16"/>
    </row>
    <row r="3" spans="2:43" ht="15.75" thickBot="1" x14ac:dyDescent="0.3">
      <c r="B3" s="3" t="s">
        <v>3</v>
      </c>
      <c r="C3" s="5" t="s">
        <v>17</v>
      </c>
      <c r="D3" s="16"/>
      <c r="J3" s="3" t="s">
        <v>5</v>
      </c>
      <c r="K3" s="4" t="s">
        <v>17</v>
      </c>
      <c r="L3" s="5" t="s">
        <v>18</v>
      </c>
      <c r="M3" s="10" t="s">
        <v>39</v>
      </c>
      <c r="N3" s="11">
        <v>5</v>
      </c>
      <c r="T3" s="38"/>
      <c r="U3" s="38"/>
      <c r="X3" s="38"/>
      <c r="AA3" s="38"/>
      <c r="AE3" s="12" t="s">
        <v>41</v>
      </c>
      <c r="AF3" s="15"/>
      <c r="AG3" s="13"/>
      <c r="AH3" s="16"/>
      <c r="AI3" s="16"/>
    </row>
    <row r="4" spans="2:43" ht="15.75" thickBot="1" x14ac:dyDescent="0.3">
      <c r="B4" s="10" t="s">
        <v>16</v>
      </c>
      <c r="C4" s="11">
        <v>0.1</v>
      </c>
      <c r="D4" s="16"/>
      <c r="J4" s="10" t="s">
        <v>28</v>
      </c>
      <c r="K4" s="16">
        <v>0.4</v>
      </c>
      <c r="L4" s="11">
        <f>K4</f>
        <v>0.4</v>
      </c>
      <c r="M4" s="12" t="s">
        <v>40</v>
      </c>
      <c r="N4" s="13"/>
      <c r="T4" s="38"/>
      <c r="U4" s="38"/>
      <c r="X4" s="38"/>
      <c r="AA4" s="38"/>
      <c r="AE4" s="10"/>
      <c r="AF4" s="16"/>
      <c r="AG4" s="11"/>
      <c r="AH4" s="16"/>
      <c r="AI4" s="16"/>
    </row>
    <row r="5" spans="2:43" ht="15.75" thickBot="1" x14ac:dyDescent="0.3">
      <c r="B5" s="12" t="s">
        <v>20</v>
      </c>
      <c r="C5" s="13">
        <v>0.9</v>
      </c>
      <c r="D5" s="16"/>
      <c r="F5" s="3" t="s">
        <v>26</v>
      </c>
      <c r="G5" s="4">
        <v>2</v>
      </c>
      <c r="H5" s="5" t="s">
        <v>27</v>
      </c>
      <c r="J5" s="12" t="s">
        <v>29</v>
      </c>
      <c r="K5" s="15">
        <v>0.6</v>
      </c>
      <c r="L5" s="13">
        <f>L4+K5</f>
        <v>1</v>
      </c>
      <c r="T5" s="38"/>
      <c r="U5" s="38"/>
      <c r="V5"/>
      <c r="W5"/>
      <c r="X5" s="38"/>
      <c r="AA5" s="38"/>
      <c r="AE5" s="8" t="s">
        <v>49</v>
      </c>
      <c r="AF5" s="14"/>
      <c r="AG5" s="9" t="s">
        <v>31</v>
      </c>
      <c r="AH5" s="16"/>
      <c r="AI5" s="16"/>
    </row>
    <row r="6" spans="2:43" ht="15.75" thickBot="1" x14ac:dyDescent="0.3">
      <c r="D6" s="16"/>
      <c r="T6" s="38"/>
      <c r="U6" s="38"/>
      <c r="V6" s="1" t="s">
        <v>82</v>
      </c>
      <c r="W6" s="1" t="s">
        <v>81</v>
      </c>
      <c r="X6" s="38"/>
      <c r="Y6" s="1" t="s">
        <v>81</v>
      </c>
      <c r="Z6" s="1" t="s">
        <v>81</v>
      </c>
      <c r="AA6" s="38"/>
      <c r="AE6" s="12" t="s">
        <v>48</v>
      </c>
      <c r="AF6" s="15"/>
      <c r="AG6" s="13"/>
      <c r="AH6" s="16"/>
      <c r="AI6" s="16"/>
    </row>
    <row r="7" spans="2:43" ht="15.75" thickBot="1" x14ac:dyDescent="0.3">
      <c r="D7" s="16"/>
      <c r="J7" s="3" t="s">
        <v>62</v>
      </c>
      <c r="K7" s="5" t="s">
        <v>17</v>
      </c>
      <c r="V7" s="28"/>
      <c r="AE7" s="10"/>
      <c r="AF7" s="16"/>
      <c r="AG7" s="11"/>
      <c r="AH7" s="16"/>
      <c r="AI7" s="16"/>
    </row>
    <row r="8" spans="2:43" x14ac:dyDescent="0.25">
      <c r="J8" s="10" t="s">
        <v>64</v>
      </c>
      <c r="K8" s="11">
        <v>0.3</v>
      </c>
      <c r="AE8" s="8" t="s">
        <v>50</v>
      </c>
      <c r="AF8" s="14"/>
      <c r="AG8" s="9" t="s">
        <v>45</v>
      </c>
      <c r="AH8" s="16"/>
      <c r="AI8" s="16"/>
    </row>
    <row r="9" spans="2:43" ht="15.75" thickBot="1" x14ac:dyDescent="0.3">
      <c r="J9" s="12" t="s">
        <v>63</v>
      </c>
      <c r="K9" s="13">
        <v>0.7</v>
      </c>
      <c r="V9" s="28"/>
      <c r="Y9" s="1">
        <v>21</v>
      </c>
      <c r="AE9" s="12" t="s">
        <v>51</v>
      </c>
      <c r="AF9" s="15"/>
      <c r="AG9" s="13"/>
      <c r="AH9" s="16"/>
      <c r="AI9" s="16"/>
    </row>
    <row r="10" spans="2:43" ht="15.75" thickBot="1" x14ac:dyDescent="0.3">
      <c r="B10">
        <v>0</v>
      </c>
      <c r="C10">
        <v>1</v>
      </c>
      <c r="D10">
        <v>2</v>
      </c>
      <c r="E10">
        <v>3</v>
      </c>
      <c r="F10" s="1">
        <v>4</v>
      </c>
      <c r="G10" s="1">
        <v>5</v>
      </c>
      <c r="H10" s="1">
        <v>6</v>
      </c>
      <c r="I10" s="1">
        <v>7</v>
      </c>
      <c r="J10" s="1">
        <v>8</v>
      </c>
      <c r="K10" s="1">
        <v>9</v>
      </c>
      <c r="L10" s="1">
        <v>10</v>
      </c>
      <c r="M10" s="1">
        <v>11</v>
      </c>
      <c r="N10" s="1">
        <v>12</v>
      </c>
      <c r="P10">
        <v>13</v>
      </c>
      <c r="Q10">
        <v>14</v>
      </c>
      <c r="R10">
        <v>15</v>
      </c>
      <c r="T10" s="1">
        <v>16</v>
      </c>
      <c r="U10" s="1">
        <v>17</v>
      </c>
      <c r="V10" s="1">
        <v>18</v>
      </c>
      <c r="W10" s="1">
        <v>19</v>
      </c>
      <c r="X10" s="1">
        <v>20</v>
      </c>
      <c r="Y10" s="1">
        <v>21</v>
      </c>
      <c r="Z10" s="1">
        <v>22</v>
      </c>
      <c r="AA10" s="1">
        <v>23</v>
      </c>
      <c r="AE10">
        <v>24</v>
      </c>
      <c r="AF10" s="1">
        <v>25</v>
      </c>
      <c r="AI10" s="1">
        <v>26</v>
      </c>
    </row>
    <row r="11" spans="2:43" ht="30.75" customHeight="1" thickBot="1" x14ac:dyDescent="0.3">
      <c r="B11" s="39" t="s">
        <v>0</v>
      </c>
      <c r="C11" s="39" t="s">
        <v>33</v>
      </c>
      <c r="D11" s="42" t="s">
        <v>1</v>
      </c>
      <c r="E11" s="42"/>
      <c r="F11" s="42"/>
      <c r="G11" s="39" t="s">
        <v>2</v>
      </c>
      <c r="H11" s="39" t="s">
        <v>3</v>
      </c>
      <c r="I11" s="43" t="s">
        <v>23</v>
      </c>
      <c r="J11" s="43"/>
      <c r="K11" s="39" t="s">
        <v>4</v>
      </c>
      <c r="L11" s="39" t="s">
        <v>5</v>
      </c>
      <c r="M11" s="39" t="s">
        <v>66</v>
      </c>
      <c r="N11" s="39" t="s">
        <v>6</v>
      </c>
      <c r="O11" s="1"/>
      <c r="P11" s="51" t="s">
        <v>7</v>
      </c>
      <c r="Q11" s="51"/>
      <c r="R11" s="51"/>
      <c r="T11" s="8" t="s">
        <v>67</v>
      </c>
      <c r="U11" s="9" t="s">
        <v>67</v>
      </c>
      <c r="V11" s="8" t="s">
        <v>71</v>
      </c>
      <c r="W11" s="32" t="s">
        <v>73</v>
      </c>
      <c r="X11" s="33" t="s">
        <v>77</v>
      </c>
      <c r="Y11" s="36" t="s">
        <v>67</v>
      </c>
      <c r="Z11" s="32" t="s">
        <v>71</v>
      </c>
      <c r="AA11" s="33" t="s">
        <v>78</v>
      </c>
      <c r="AC11" s="44" t="s">
        <v>8</v>
      </c>
      <c r="AD11" s="45"/>
      <c r="AE11" s="46"/>
      <c r="AF11" s="46"/>
      <c r="AG11" s="46"/>
      <c r="AH11" s="46"/>
      <c r="AI11" s="46"/>
      <c r="AJ11" s="45"/>
      <c r="AK11" s="45"/>
      <c r="AL11" s="45"/>
      <c r="AM11" s="45"/>
      <c r="AN11" s="45"/>
      <c r="AO11" s="45"/>
    </row>
    <row r="12" spans="2:43" ht="15.75" thickBot="1" x14ac:dyDescent="0.3">
      <c r="B12" s="39"/>
      <c r="C12" s="39"/>
      <c r="D12" s="39" t="s">
        <v>9</v>
      </c>
      <c r="E12" s="39" t="s">
        <v>10</v>
      </c>
      <c r="F12" s="41" t="s">
        <v>11</v>
      </c>
      <c r="G12" s="39"/>
      <c r="H12" s="39"/>
      <c r="I12" s="40" t="s">
        <v>24</v>
      </c>
      <c r="J12" s="40" t="s">
        <v>25</v>
      </c>
      <c r="K12" s="39"/>
      <c r="L12" s="39"/>
      <c r="M12" s="39"/>
      <c r="N12" s="39"/>
      <c r="O12" s="1"/>
      <c r="P12" s="2">
        <v>1</v>
      </c>
      <c r="Q12" s="2">
        <v>2</v>
      </c>
      <c r="R12" s="42" t="s">
        <v>12</v>
      </c>
      <c r="T12" s="10" t="s">
        <v>68</v>
      </c>
      <c r="U12" s="11" t="s">
        <v>68</v>
      </c>
      <c r="V12" s="10" t="s">
        <v>72</v>
      </c>
      <c r="W12" s="29" t="s">
        <v>74</v>
      </c>
      <c r="X12" s="34" t="s">
        <v>74</v>
      </c>
      <c r="Y12" s="37" t="s">
        <v>75</v>
      </c>
      <c r="Z12" s="29" t="s">
        <v>76</v>
      </c>
      <c r="AA12" s="34" t="s">
        <v>75</v>
      </c>
      <c r="AC12" s="42">
        <v>2</v>
      </c>
      <c r="AD12" s="52"/>
      <c r="AE12" s="47">
        <v>3</v>
      </c>
      <c r="AF12" s="48"/>
      <c r="AG12" s="48"/>
      <c r="AH12" s="48"/>
      <c r="AI12" s="49"/>
      <c r="AJ12" s="50">
        <v>4</v>
      </c>
      <c r="AK12" s="42"/>
      <c r="AL12" s="42">
        <v>5</v>
      </c>
      <c r="AM12" s="42"/>
      <c r="AN12" s="42">
        <v>6</v>
      </c>
      <c r="AO12" s="42"/>
    </row>
    <row r="13" spans="2:43" s="18" customFormat="1" ht="30.75" thickBot="1" x14ac:dyDescent="0.3">
      <c r="B13" s="39"/>
      <c r="C13" s="39"/>
      <c r="D13" s="39"/>
      <c r="E13" s="39"/>
      <c r="F13" s="41"/>
      <c r="G13" s="39"/>
      <c r="H13" s="39"/>
      <c r="I13" s="40"/>
      <c r="J13" s="40"/>
      <c r="K13" s="39"/>
      <c r="L13" s="39"/>
      <c r="M13" s="39"/>
      <c r="N13" s="39"/>
      <c r="P13" s="17" t="s">
        <v>13</v>
      </c>
      <c r="Q13" s="17" t="s">
        <v>13</v>
      </c>
      <c r="R13" s="42"/>
      <c r="T13" s="30" t="s">
        <v>69</v>
      </c>
      <c r="U13" s="31" t="s">
        <v>70</v>
      </c>
      <c r="V13" s="30"/>
      <c r="W13" s="35"/>
      <c r="X13" s="31"/>
      <c r="Y13" s="30"/>
      <c r="Z13" s="35"/>
      <c r="AA13" s="31"/>
      <c r="AC13" s="17" t="s">
        <v>13</v>
      </c>
      <c r="AD13" s="19" t="s">
        <v>46</v>
      </c>
      <c r="AE13" s="22" t="s">
        <v>13</v>
      </c>
      <c r="AF13" s="23" t="s">
        <v>46</v>
      </c>
      <c r="AG13" s="21" t="s">
        <v>56</v>
      </c>
      <c r="AH13" s="23" t="s">
        <v>57</v>
      </c>
      <c r="AI13" s="24" t="s">
        <v>58</v>
      </c>
      <c r="AJ13" s="20" t="s">
        <v>13</v>
      </c>
      <c r="AK13" s="17" t="s">
        <v>46</v>
      </c>
      <c r="AL13" s="17" t="s">
        <v>13</v>
      </c>
      <c r="AM13" s="17" t="s">
        <v>80</v>
      </c>
      <c r="AN13" s="17" t="s">
        <v>13</v>
      </c>
      <c r="AO13" s="17" t="s">
        <v>46</v>
      </c>
    </row>
    <row r="14" spans="2:43" x14ac:dyDescent="0.25">
      <c r="B14" t="s">
        <v>14</v>
      </c>
      <c r="C14" s="25">
        <v>0</v>
      </c>
      <c r="D14" s="25">
        <v>0.08</v>
      </c>
      <c r="E14" s="25">
        <f>-$G$2*LN(1-D14)</f>
        <v>0.16676321787810203</v>
      </c>
      <c r="F14" s="25">
        <f>E14+C14</f>
        <v>0.16676321787810203</v>
      </c>
      <c r="G14" s="25"/>
      <c r="I14" s="25"/>
      <c r="J14" s="25"/>
      <c r="K14" s="25"/>
      <c r="P14" t="s">
        <v>21</v>
      </c>
      <c r="Q14" t="s">
        <v>21</v>
      </c>
      <c r="R14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AD14" s="7"/>
      <c r="AE14">
        <v>1</v>
      </c>
      <c r="AF14" s="7">
        <v>2</v>
      </c>
      <c r="AH14" s="7"/>
      <c r="AI14" s="7">
        <v>3</v>
      </c>
      <c r="AK14" s="7"/>
      <c r="AM14" s="7"/>
    </row>
    <row r="15" spans="2:43" x14ac:dyDescent="0.25">
      <c r="B15" t="s">
        <v>15</v>
      </c>
      <c r="C15" s="25">
        <f>F14</f>
        <v>0.16676321787810203</v>
      </c>
      <c r="D15" s="25">
        <v>0.48</v>
      </c>
      <c r="E15" s="25">
        <f t="shared" ref="E15:E16" si="0">-$G$2*LN(1-D15)</f>
        <v>1.3078529348133279</v>
      </c>
      <c r="F15" s="26">
        <f>E15+C15</f>
        <v>1.4746161526914299</v>
      </c>
      <c r="G15" s="25">
        <v>0.05</v>
      </c>
      <c r="H15" t="str">
        <f>IF(G15&lt;$C$4,$B$4,$B$5)</f>
        <v>Entrar a ver</v>
      </c>
      <c r="I15" s="25"/>
      <c r="J15" s="25"/>
      <c r="K15" s="25"/>
      <c r="P15" s="1" t="s">
        <v>21</v>
      </c>
      <c r="Q15" s="1" t="s">
        <v>21</v>
      </c>
      <c r="R15">
        <v>0</v>
      </c>
      <c r="T15" s="25">
        <f>C15-C14+T14</f>
        <v>0.16676321787810203</v>
      </c>
      <c r="V15" s="1">
        <v>1</v>
      </c>
      <c r="W15" s="1">
        <v>0</v>
      </c>
      <c r="X15" s="1">
        <f>W15/V15</f>
        <v>0</v>
      </c>
      <c r="AD15" s="7"/>
      <c r="AF15" s="7"/>
      <c r="AH15" s="7"/>
      <c r="AI15" s="7"/>
      <c r="AK15" s="7"/>
      <c r="AM15" s="7"/>
      <c r="AQ15" s="28"/>
    </row>
    <row r="16" spans="2:43" x14ac:dyDescent="0.25">
      <c r="B16" s="1" t="s">
        <v>19</v>
      </c>
      <c r="C16" s="25">
        <f>F15</f>
        <v>1.4746161526914299</v>
      </c>
      <c r="D16" s="25">
        <v>0.77</v>
      </c>
      <c r="E16" s="25">
        <f t="shared" si="0"/>
        <v>2.9393519401178834</v>
      </c>
      <c r="F16" s="25">
        <f>E16+C16</f>
        <v>4.4139680928093128</v>
      </c>
      <c r="G16" s="25">
        <v>0.98</v>
      </c>
      <c r="H16" s="1" t="str">
        <f>IF(G16&lt;$C$4,$B$4,$B$5)</f>
        <v>Ir a cajero</v>
      </c>
      <c r="I16" s="26">
        <f>C16+$G$5</f>
        <v>3.4746161526914299</v>
      </c>
      <c r="J16" s="25"/>
      <c r="K16" s="25"/>
      <c r="P16" t="s">
        <v>22</v>
      </c>
      <c r="Q16" t="s">
        <v>21</v>
      </c>
      <c r="R16">
        <v>0</v>
      </c>
      <c r="T16" s="25">
        <f>C16-C15+T15</f>
        <v>1.4746161526914299</v>
      </c>
      <c r="AC16" t="s">
        <v>44</v>
      </c>
      <c r="AD16" s="7">
        <f>C16</f>
        <v>1.4746161526914299</v>
      </c>
      <c r="AF16" s="7"/>
      <c r="AH16" s="7"/>
      <c r="AI16" s="7"/>
      <c r="AK16" s="7"/>
      <c r="AM16" s="7"/>
    </row>
    <row r="17" spans="2:41" x14ac:dyDescent="0.25">
      <c r="B17" t="s">
        <v>30</v>
      </c>
      <c r="C17" s="25">
        <f>I16</f>
        <v>3.4746161526914299</v>
      </c>
      <c r="D17" s="25"/>
      <c r="E17" s="25"/>
      <c r="F17" s="26">
        <f>F16</f>
        <v>4.4139680928093128</v>
      </c>
      <c r="G17" s="25"/>
      <c r="I17" s="25"/>
      <c r="J17" s="25"/>
      <c r="K17" s="25">
        <v>0.22</v>
      </c>
      <c r="L17" t="str">
        <f>IF(K17&lt;$L$4,$J$4,$J$5)</f>
        <v>Compra</v>
      </c>
      <c r="P17" t="s">
        <v>21</v>
      </c>
      <c r="Q17" t="s">
        <v>21</v>
      </c>
      <c r="R17">
        <v>0</v>
      </c>
      <c r="T17" s="25">
        <f>T16</f>
        <v>1.4746161526914299</v>
      </c>
      <c r="U17" s="29"/>
      <c r="AC17" s="6"/>
      <c r="AD17" s="7"/>
      <c r="AF17" s="7"/>
      <c r="AH17" s="7"/>
      <c r="AI17" s="7"/>
      <c r="AK17" s="7"/>
      <c r="AM17" s="7"/>
    </row>
    <row r="18" spans="2:41" x14ac:dyDescent="0.25">
      <c r="B18" t="s">
        <v>32</v>
      </c>
      <c r="C18" s="25">
        <f>F17</f>
        <v>4.4139680928093128</v>
      </c>
      <c r="D18" s="25">
        <v>0.02</v>
      </c>
      <c r="E18" s="25">
        <f>-$G$2*LN(1-D18)</f>
        <v>4.0405414635038932E-2</v>
      </c>
      <c r="F18" s="26">
        <f>E18+C18</f>
        <v>4.4543735074443518</v>
      </c>
      <c r="G18" s="25">
        <v>0.56000000000000005</v>
      </c>
      <c r="H18" s="1" t="str">
        <f>IF(G18&lt;$C$4,$B$4,$B$5)</f>
        <v>Ir a cajero</v>
      </c>
      <c r="I18" s="25">
        <f>C18+$G$5</f>
        <v>6.4139680928093128</v>
      </c>
      <c r="J18" s="25"/>
      <c r="K18" s="25"/>
      <c r="L18" s="1"/>
      <c r="P18" t="s">
        <v>22</v>
      </c>
      <c r="Q18" t="s">
        <v>21</v>
      </c>
      <c r="R18">
        <v>0</v>
      </c>
      <c r="T18" s="25">
        <f>C18-C17+T17</f>
        <v>2.4139680928093128</v>
      </c>
      <c r="U18" s="29"/>
      <c r="AD18" s="7"/>
      <c r="AE18" t="s">
        <v>44</v>
      </c>
      <c r="AF18" s="7">
        <f>C18</f>
        <v>4.4139680928093128</v>
      </c>
      <c r="AH18" s="7"/>
      <c r="AI18" s="7"/>
      <c r="AK18" s="7"/>
      <c r="AM18" s="7"/>
    </row>
    <row r="19" spans="2:41" x14ac:dyDescent="0.25">
      <c r="B19" s="1" t="s">
        <v>36</v>
      </c>
      <c r="C19" s="25">
        <f>F18</f>
        <v>4.4543735074443518</v>
      </c>
      <c r="D19" s="25">
        <v>0.24</v>
      </c>
      <c r="E19" s="25">
        <f>-$G$2*LN(1-D19)</f>
        <v>0.5488736914035206</v>
      </c>
      <c r="F19" s="26">
        <f>E19+C19</f>
        <v>5.0032471988478724</v>
      </c>
      <c r="G19" s="25">
        <v>0.76</v>
      </c>
      <c r="H19" s="1" t="str">
        <f t="shared" ref="H19:H21" si="1">IF(G19&lt;$C$4,$B$4,$B$5)</f>
        <v>Ir a cajero</v>
      </c>
      <c r="I19" s="25">
        <f>I18</f>
        <v>6.4139680928093128</v>
      </c>
      <c r="J19" s="25">
        <f>C19+$G$5</f>
        <v>6.4543735074443518</v>
      </c>
      <c r="K19" s="25"/>
      <c r="P19" t="s">
        <v>22</v>
      </c>
      <c r="Q19" t="s">
        <v>22</v>
      </c>
      <c r="R19">
        <v>0</v>
      </c>
      <c r="U19" s="25"/>
      <c r="AD19" s="7"/>
      <c r="AE19" s="1" t="s">
        <v>44</v>
      </c>
      <c r="AF19" s="7">
        <f>AF18</f>
        <v>4.4139680928093128</v>
      </c>
      <c r="AH19" s="7"/>
      <c r="AI19" s="7"/>
      <c r="AJ19" t="s">
        <v>43</v>
      </c>
      <c r="AK19" s="7">
        <f>C19</f>
        <v>4.4543735074443518</v>
      </c>
      <c r="AM19" s="7"/>
    </row>
    <row r="20" spans="2:41" x14ac:dyDescent="0.25">
      <c r="B20" s="1" t="s">
        <v>42</v>
      </c>
      <c r="C20" s="25">
        <f>F19</f>
        <v>5.0032471988478724</v>
      </c>
      <c r="D20" s="25">
        <v>0.15</v>
      </c>
      <c r="E20" s="25">
        <f>-$G$2*LN(1-D20)</f>
        <v>0.32503785899554988</v>
      </c>
      <c r="F20" s="26">
        <f>E20+C20</f>
        <v>5.3282850578434227</v>
      </c>
      <c r="G20" s="25">
        <v>0.22</v>
      </c>
      <c r="H20" s="1" t="str">
        <f t="shared" si="1"/>
        <v>Ir a cajero</v>
      </c>
      <c r="I20" s="25">
        <f>I19</f>
        <v>6.4139680928093128</v>
      </c>
      <c r="J20" s="25">
        <f>J19</f>
        <v>6.4543735074443518</v>
      </c>
      <c r="K20" s="25"/>
      <c r="P20" s="1" t="s">
        <v>22</v>
      </c>
      <c r="Q20" s="1" t="s">
        <v>22</v>
      </c>
      <c r="R20">
        <v>1</v>
      </c>
      <c r="AD20" s="7"/>
      <c r="AE20" s="1" t="s">
        <v>44</v>
      </c>
      <c r="AF20" s="7">
        <f t="shared" ref="AF20:AF21" si="2">AF19</f>
        <v>4.4139680928093128</v>
      </c>
      <c r="AH20" s="7"/>
      <c r="AI20" s="7"/>
      <c r="AJ20" s="1" t="s">
        <v>43</v>
      </c>
      <c r="AK20" s="7">
        <f>AK19</f>
        <v>4.4543735074443518</v>
      </c>
      <c r="AL20" t="s">
        <v>45</v>
      </c>
      <c r="AM20" s="7">
        <f>C20</f>
        <v>5.0032471988478724</v>
      </c>
    </row>
    <row r="21" spans="2:41" x14ac:dyDescent="0.25">
      <c r="B21" s="1" t="s">
        <v>47</v>
      </c>
      <c r="C21" s="25">
        <f>F20</f>
        <v>5.3282850578434227</v>
      </c>
      <c r="D21" s="25">
        <v>0.99</v>
      </c>
      <c r="E21" s="25">
        <f>-$G$2*LN(1-D21)</f>
        <v>9.2103403719761818</v>
      </c>
      <c r="F21" s="27">
        <f>E21+C21</f>
        <v>14.538625429819604</v>
      </c>
      <c r="G21" s="25">
        <v>0.3</v>
      </c>
      <c r="H21" s="1" t="str">
        <f t="shared" si="1"/>
        <v>Ir a cajero</v>
      </c>
      <c r="I21" s="26">
        <f>I20</f>
        <v>6.4139680928093128</v>
      </c>
      <c r="J21" s="25">
        <f>J20</f>
        <v>6.4543735074443518</v>
      </c>
      <c r="K21" s="25"/>
      <c r="P21" s="1" t="s">
        <v>22</v>
      </c>
      <c r="Q21" s="1" t="s">
        <v>22</v>
      </c>
      <c r="R21">
        <v>2</v>
      </c>
      <c r="AD21" s="7"/>
      <c r="AE21" s="1" t="s">
        <v>44</v>
      </c>
      <c r="AF21" s="7">
        <f t="shared" si="2"/>
        <v>4.4139680928093128</v>
      </c>
      <c r="AH21" s="7"/>
      <c r="AI21" s="7"/>
      <c r="AJ21" s="1" t="s">
        <v>43</v>
      </c>
      <c r="AK21" s="7">
        <f>AK20</f>
        <v>4.4543735074443518</v>
      </c>
      <c r="AL21" s="1" t="s">
        <v>45</v>
      </c>
      <c r="AM21" s="7">
        <f>AM20</f>
        <v>5.0032471988478724</v>
      </c>
      <c r="AN21" t="s">
        <v>45</v>
      </c>
      <c r="AO21">
        <f>C21</f>
        <v>5.3282850578434227</v>
      </c>
    </row>
    <row r="22" spans="2:41" x14ac:dyDescent="0.25">
      <c r="B22" t="s">
        <v>52</v>
      </c>
      <c r="C22" s="25">
        <f>I21</f>
        <v>6.4139680928093128</v>
      </c>
      <c r="D22" s="25"/>
      <c r="E22" s="25"/>
      <c r="F22" s="27">
        <f t="shared" ref="F22:F27" si="3">F21</f>
        <v>14.538625429819604</v>
      </c>
      <c r="G22" s="25"/>
      <c r="I22" s="25">
        <f>C22+$G$5</f>
        <v>8.4139680928093128</v>
      </c>
      <c r="J22" s="26">
        <f>J21</f>
        <v>6.4543735074443518</v>
      </c>
      <c r="K22" s="25">
        <v>0.76</v>
      </c>
      <c r="L22" s="1" t="str">
        <f>IF(K22&lt;$L$4,$J$4,$J$5)</f>
        <v>Escucha</v>
      </c>
      <c r="P22" s="1" t="s">
        <v>22</v>
      </c>
      <c r="Q22" s="1" t="s">
        <v>22</v>
      </c>
      <c r="R22">
        <v>1</v>
      </c>
      <c r="AD22" s="7"/>
      <c r="AE22" t="s">
        <v>54</v>
      </c>
      <c r="AF22" s="7">
        <f>AF21</f>
        <v>4.4139680928093128</v>
      </c>
      <c r="AG22">
        <v>0.1</v>
      </c>
      <c r="AH22" s="1">
        <f>$N$2+AG22*($N$3-$N$2)</f>
        <v>3.2</v>
      </c>
      <c r="AI22" s="25">
        <f>AH22+C22</f>
        <v>9.6139680928093121</v>
      </c>
      <c r="AJ22" t="str">
        <f>AJ21</f>
        <v>SA (2)</v>
      </c>
      <c r="AK22" s="7">
        <f>AK21</f>
        <v>4.4543735074443518</v>
      </c>
      <c r="AL22" t="s">
        <v>44</v>
      </c>
      <c r="AM22" s="7">
        <f>AM21</f>
        <v>5.0032471988478724</v>
      </c>
      <c r="AN22" t="str">
        <f>AN21</f>
        <v>EA</v>
      </c>
      <c r="AO22" s="7">
        <f>AO21</f>
        <v>5.3282850578434227</v>
      </c>
    </row>
    <row r="23" spans="2:41" x14ac:dyDescent="0.25">
      <c r="B23" s="1" t="s">
        <v>55</v>
      </c>
      <c r="C23" s="25">
        <f>J22</f>
        <v>6.4543735074443518</v>
      </c>
      <c r="D23" s="25"/>
      <c r="E23" s="25"/>
      <c r="F23" s="27">
        <f t="shared" si="3"/>
        <v>14.538625429819604</v>
      </c>
      <c r="G23" s="25"/>
      <c r="I23" s="26">
        <f>I22</f>
        <v>8.4139680928093128</v>
      </c>
      <c r="J23" s="25">
        <f>C23+$G$5</f>
        <v>8.4543735074443518</v>
      </c>
      <c r="K23" s="25">
        <v>0.33</v>
      </c>
      <c r="L23" s="1" t="str">
        <f>IF(K23&lt;$L$4,$J$4,$J$5)</f>
        <v>Compra</v>
      </c>
      <c r="P23" s="1" t="s">
        <v>22</v>
      </c>
      <c r="Q23" s="1" t="s">
        <v>22</v>
      </c>
      <c r="R23">
        <v>0</v>
      </c>
      <c r="AD23" s="7"/>
      <c r="AE23" s="1" t="s">
        <v>54</v>
      </c>
      <c r="AF23" s="7">
        <f>AF22</f>
        <v>4.4139680928093128</v>
      </c>
      <c r="AI23" s="25">
        <f>AI22</f>
        <v>9.6139680928093121</v>
      </c>
      <c r="AJ23" s="6"/>
      <c r="AK23" s="7"/>
      <c r="AL23" s="1" t="s">
        <v>44</v>
      </c>
      <c r="AM23" s="7">
        <f>AM22</f>
        <v>5.0032471988478724</v>
      </c>
      <c r="AN23" t="s">
        <v>43</v>
      </c>
      <c r="AO23" s="7">
        <f>AO22</f>
        <v>5.3282850578434227</v>
      </c>
    </row>
    <row r="24" spans="2:41" x14ac:dyDescent="0.25">
      <c r="B24" s="1" t="s">
        <v>59</v>
      </c>
      <c r="C24" s="25">
        <f>I23</f>
        <v>8.4139680928093128</v>
      </c>
      <c r="D24" s="25"/>
      <c r="E24" s="25"/>
      <c r="F24" s="25">
        <f t="shared" si="3"/>
        <v>14.538625429819604</v>
      </c>
      <c r="G24" s="25"/>
      <c r="I24" s="25"/>
      <c r="J24" s="26">
        <f>J23</f>
        <v>8.4543735074443518</v>
      </c>
      <c r="K24" s="25">
        <v>0.39</v>
      </c>
      <c r="L24" s="1" t="str">
        <f t="shared" ref="L24:L25" si="4">IF(K24&lt;$L$4,$J$4,$J$5)</f>
        <v>Compra</v>
      </c>
      <c r="P24" t="s">
        <v>21</v>
      </c>
      <c r="Q24" t="s">
        <v>22</v>
      </c>
      <c r="R24">
        <v>0</v>
      </c>
      <c r="AD24" s="7"/>
      <c r="AE24" s="1" t="s">
        <v>54</v>
      </c>
      <c r="AF24" s="7">
        <f>AF23</f>
        <v>4.4139680928093128</v>
      </c>
      <c r="AG24" s="7"/>
      <c r="AH24" s="7"/>
      <c r="AI24" s="25">
        <f>AI23</f>
        <v>9.6139680928093121</v>
      </c>
      <c r="AK24" s="7"/>
      <c r="AL24" s="6"/>
      <c r="AM24" s="7"/>
      <c r="AN24" t="str">
        <f>AN23</f>
        <v>SA (2)</v>
      </c>
      <c r="AO24" s="7">
        <f>AO23</f>
        <v>5.3282850578434227</v>
      </c>
    </row>
    <row r="25" spans="2:41" x14ac:dyDescent="0.25">
      <c r="B25" s="1" t="s">
        <v>60</v>
      </c>
      <c r="C25" s="25">
        <f>J24</f>
        <v>8.4543735074443518</v>
      </c>
      <c r="D25" s="25"/>
      <c r="E25" s="25"/>
      <c r="F25" s="25">
        <f t="shared" si="3"/>
        <v>14.538625429819604</v>
      </c>
      <c r="G25" s="25"/>
      <c r="I25" s="25"/>
      <c r="J25" s="25"/>
      <c r="K25" s="25">
        <v>0.11</v>
      </c>
      <c r="L25" s="1" t="str">
        <f t="shared" si="4"/>
        <v>Compra</v>
      </c>
      <c r="P25" t="s">
        <v>21</v>
      </c>
      <c r="Q25" t="s">
        <v>21</v>
      </c>
      <c r="R25">
        <v>0</v>
      </c>
      <c r="AD25" s="7"/>
      <c r="AE25" s="1" t="s">
        <v>54</v>
      </c>
      <c r="AF25" s="7">
        <f>AF24</f>
        <v>4.4139680928093128</v>
      </c>
      <c r="AG25" s="7"/>
      <c r="AH25" s="7"/>
      <c r="AI25" s="26">
        <f>AI24</f>
        <v>9.6139680928093121</v>
      </c>
      <c r="AK25" s="7"/>
      <c r="AM25" s="7"/>
      <c r="AN25" s="6"/>
    </row>
    <row r="26" spans="2:41" x14ac:dyDescent="0.25">
      <c r="B26" t="s">
        <v>61</v>
      </c>
      <c r="C26" s="25">
        <f>AI25</f>
        <v>9.6139680928093121</v>
      </c>
      <c r="D26" s="25"/>
      <c r="E26" s="25"/>
      <c r="F26" s="25">
        <f t="shared" si="3"/>
        <v>14.538625429819604</v>
      </c>
      <c r="G26" s="25"/>
      <c r="I26" s="26">
        <f>C26+$G$5</f>
        <v>11.613968092809312</v>
      </c>
      <c r="J26" s="25"/>
      <c r="K26" s="25"/>
      <c r="M26">
        <v>0.22</v>
      </c>
      <c r="N26" t="str">
        <f>IF(M26&lt;$K$8,$J$8,$J$9)</f>
        <v>a pagar en cajero</v>
      </c>
      <c r="P26" t="s">
        <v>22</v>
      </c>
      <c r="Q26" t="s">
        <v>21</v>
      </c>
      <c r="R26">
        <v>0</v>
      </c>
      <c r="AD26" s="7"/>
      <c r="AE26" t="s">
        <v>44</v>
      </c>
      <c r="AF26" s="7">
        <f>AF25</f>
        <v>4.4139680928093128</v>
      </c>
      <c r="AG26" s="7"/>
      <c r="AH26" s="7"/>
      <c r="AI26" s="7"/>
      <c r="AK26" s="7"/>
      <c r="AM26" s="7"/>
    </row>
    <row r="27" spans="2:41" x14ac:dyDescent="0.25">
      <c r="B27" t="s">
        <v>65</v>
      </c>
      <c r="C27" s="25">
        <f>I26</f>
        <v>11.613968092809312</v>
      </c>
      <c r="D27" s="25"/>
      <c r="E27" s="25"/>
      <c r="F27" s="25">
        <f t="shared" si="3"/>
        <v>14.538625429819604</v>
      </c>
      <c r="G27" s="25"/>
      <c r="I27" s="25"/>
      <c r="J27" s="25"/>
      <c r="K27" s="25"/>
      <c r="P27" t="s">
        <v>21</v>
      </c>
      <c r="Q27" t="s">
        <v>21</v>
      </c>
      <c r="R27">
        <v>0</v>
      </c>
      <c r="AD27" s="7"/>
      <c r="AE27" s="6"/>
      <c r="AG27" s="7"/>
      <c r="AH27" s="7"/>
      <c r="AI27" s="7"/>
      <c r="AK27" s="7"/>
      <c r="AM27" s="7"/>
    </row>
    <row r="28" spans="2:41" x14ac:dyDescent="0.25">
      <c r="AD28" s="7"/>
      <c r="AG28" s="7"/>
      <c r="AH28" s="7"/>
      <c r="AI28" s="7"/>
      <c r="AK28" s="7"/>
      <c r="AM28" s="7"/>
    </row>
    <row r="33" spans="30:32" x14ac:dyDescent="0.25">
      <c r="AD33" t="s">
        <v>13</v>
      </c>
      <c r="AE33" t="s">
        <v>46</v>
      </c>
      <c r="AF33" s="1" t="s">
        <v>79</v>
      </c>
    </row>
  </sheetData>
  <mergeCells count="23">
    <mergeCell ref="AN12:AO12"/>
    <mergeCell ref="AC11:AO11"/>
    <mergeCell ref="AE12:AI12"/>
    <mergeCell ref="L11:L13"/>
    <mergeCell ref="AJ12:AK12"/>
    <mergeCell ref="AL12:AM12"/>
    <mergeCell ref="P11:R11"/>
    <mergeCell ref="AC12:AD12"/>
    <mergeCell ref="R12:R13"/>
    <mergeCell ref="M11:M13"/>
    <mergeCell ref="N11:N13"/>
    <mergeCell ref="B11:B13"/>
    <mergeCell ref="C11:C13"/>
    <mergeCell ref="G11:G13"/>
    <mergeCell ref="H11:H13"/>
    <mergeCell ref="K11:K13"/>
    <mergeCell ref="I12:I13"/>
    <mergeCell ref="J12:J13"/>
    <mergeCell ref="D12:D13"/>
    <mergeCell ref="E12:E13"/>
    <mergeCell ref="F12:F13"/>
    <mergeCell ref="D11:F11"/>
    <mergeCell ref="I11:J11"/>
  </mergeCells>
  <phoneticPr fontId="3" type="noConversion"/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daniel</dc:creator>
  <cp:lastModifiedBy>matias sanchez</cp:lastModifiedBy>
  <dcterms:created xsi:type="dcterms:W3CDTF">2020-05-24T22:21:17Z</dcterms:created>
  <dcterms:modified xsi:type="dcterms:W3CDTF">2020-07-24T22:59:54Z</dcterms:modified>
</cp:coreProperties>
</file>