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s\Documents\Matias\UTN\4to Año\Simulación\TPs\TP7\"/>
    </mc:Choice>
  </mc:AlternateContent>
  <xr:revisionPtr revIDLastSave="0" documentId="13_ncr:1_{DB61D1B8-F2B3-4AFB-A15F-2904CA93800D}" xr6:coauthVersionLast="45" xr6:coauthVersionMax="45" xr10:uidLastSave="{00000000-0000-0000-0000-000000000000}"/>
  <bookViews>
    <workbookView xWindow="15" yWindow="4860" windowWidth="20475" windowHeight="6660" xr2:uid="{5C8CC983-CAE8-4879-863A-11004143B820}"/>
  </bookViews>
  <sheets>
    <sheet name="Vector" sheetId="1" r:id="rId1"/>
    <sheet name="dif" sheetId="2" r:id="rId2"/>
  </sheets>
  <definedNames>
    <definedName name="D" localSheetId="1">dif!$B$3</definedName>
    <definedName name="h" localSheetId="1">dif!$B$1</definedName>
    <definedName name="t" localSheetId="1">dif!$B$4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" i="1" l="1"/>
  <c r="I21" i="1"/>
  <c r="D21" i="1"/>
  <c r="AQ17" i="1" l="1"/>
  <c r="W15" i="1" l="1"/>
  <c r="S15" i="1"/>
  <c r="AQ18" i="1"/>
  <c r="I18" i="1"/>
  <c r="J18" i="1" s="1"/>
  <c r="D18" i="1"/>
  <c r="E18" i="1" s="1"/>
  <c r="D17" i="1"/>
  <c r="E17" i="1" s="1"/>
  <c r="AW16" i="1"/>
  <c r="AX16" i="1" s="1"/>
  <c r="AQ16" i="1"/>
  <c r="L16" i="1"/>
  <c r="N16" i="1" s="1"/>
  <c r="D16" i="1"/>
  <c r="E16" i="1" s="1"/>
  <c r="AX15" i="1"/>
  <c r="AX14" i="1"/>
  <c r="L14" i="1"/>
  <c r="M14" i="1" s="1"/>
  <c r="D14" i="1"/>
  <c r="E14" i="1" s="1"/>
  <c r="AW13" i="1"/>
  <c r="AX13" i="1" s="1"/>
  <c r="AP13" i="1"/>
  <c r="AQ13" i="1" s="1"/>
  <c r="I13" i="1"/>
  <c r="J13" i="1" s="1"/>
  <c r="D13" i="1"/>
  <c r="E13" i="1" s="1"/>
  <c r="D12" i="1"/>
  <c r="E12" i="1" s="1"/>
  <c r="AW17" i="1" l="1"/>
  <c r="AW18" i="1" s="1"/>
  <c r="AX18" i="1" s="1"/>
  <c r="AP14" i="1"/>
  <c r="AP15" i="1" s="1"/>
  <c r="AQ15" i="1" s="1"/>
  <c r="AQ14" i="1"/>
  <c r="AC15" i="1"/>
  <c r="AE15" i="1" s="1"/>
  <c r="AX17" i="1" l="1"/>
  <c r="O7" i="2"/>
  <c r="P7" i="2"/>
  <c r="Q7" i="2"/>
  <c r="R7" i="2"/>
  <c r="O8" i="2"/>
  <c r="P8" i="2"/>
  <c r="Q8" i="2"/>
  <c r="R8" i="2"/>
  <c r="R6" i="2"/>
  <c r="Q6" i="2"/>
  <c r="P6" i="2"/>
  <c r="O6" i="2"/>
  <c r="J6" i="2" l="1"/>
  <c r="K6" i="2"/>
  <c r="E7" i="2" l="1"/>
  <c r="D7" i="2"/>
  <c r="J7" i="2" s="1"/>
  <c r="D8" i="2" s="1"/>
  <c r="J8" i="2" s="1"/>
  <c r="D9" i="2" s="1"/>
  <c r="J9" i="2" s="1"/>
  <c r="D10" i="2" s="1"/>
  <c r="J10" i="2" s="1"/>
  <c r="D11" i="2" s="1"/>
  <c r="J11" i="2" s="1"/>
  <c r="D12" i="2" s="1"/>
  <c r="J12" i="2" s="1"/>
  <c r="D13" i="2" s="1"/>
  <c r="J13" i="2" s="1"/>
  <c r="D14" i="2" s="1"/>
  <c r="J14" i="2" s="1"/>
  <c r="D15" i="2" s="1"/>
  <c r="J15" i="2" s="1"/>
  <c r="D16" i="2" s="1"/>
  <c r="J16" i="2" s="1"/>
  <c r="D17" i="2" s="1"/>
  <c r="J17" i="2" s="1"/>
  <c r="D18" i="2" s="1"/>
  <c r="J18" i="2" s="1"/>
  <c r="D19" i="2" s="1"/>
  <c r="J19" i="2" s="1"/>
  <c r="D20" i="2" s="1"/>
  <c r="J20" i="2" s="1"/>
  <c r="D21" i="2" s="1"/>
  <c r="J21" i="2" s="1"/>
  <c r="D22" i="2" s="1"/>
  <c r="J22" i="2" s="1"/>
  <c r="D23" i="2" s="1"/>
  <c r="J23" i="2" s="1"/>
  <c r="D24" i="2" s="1"/>
  <c r="J24" i="2" s="1"/>
  <c r="D25" i="2" s="1"/>
  <c r="J25" i="2" s="1"/>
  <c r="D26" i="2" s="1"/>
  <c r="J26" i="2" s="1"/>
  <c r="D27" i="2" s="1"/>
  <c r="J27" i="2" s="1"/>
  <c r="D28" i="2" s="1"/>
  <c r="J28" i="2" s="1"/>
  <c r="D29" i="2" s="1"/>
  <c r="J29" i="2" s="1"/>
  <c r="D30" i="2" s="1"/>
  <c r="J30" i="2" s="1"/>
  <c r="D31" i="2" s="1"/>
  <c r="J31" i="2" s="1"/>
  <c r="D32" i="2" s="1"/>
  <c r="J32" i="2" s="1"/>
  <c r="D33" i="2" s="1"/>
  <c r="J33" i="2" s="1"/>
  <c r="D34" i="2" s="1"/>
  <c r="J34" i="2" s="1"/>
  <c r="D35" i="2" s="1"/>
  <c r="J35" i="2" s="1"/>
  <c r="D36" i="2" s="1"/>
  <c r="J36" i="2" s="1"/>
  <c r="D37" i="2" s="1"/>
  <c r="J37" i="2" s="1"/>
  <c r="D38" i="2" s="1"/>
  <c r="J38" i="2" s="1"/>
  <c r="D39" i="2" s="1"/>
  <c r="J39" i="2" s="1"/>
  <c r="D40" i="2" s="1"/>
  <c r="J40" i="2" s="1"/>
  <c r="D41" i="2" s="1"/>
  <c r="J41" i="2" s="1"/>
  <c r="D42" i="2" s="1"/>
  <c r="J42" i="2" s="1"/>
  <c r="D43" i="2" s="1"/>
  <c r="J43" i="2" s="1"/>
  <c r="D44" i="2" s="1"/>
  <c r="J44" i="2" s="1"/>
  <c r="D45" i="2" s="1"/>
  <c r="J45" i="2" s="1"/>
  <c r="D46" i="2" s="1"/>
  <c r="J46" i="2" s="1"/>
  <c r="D47" i="2" s="1"/>
  <c r="J47" i="2" s="1"/>
  <c r="D48" i="2" s="1"/>
  <c r="J48" i="2" s="1"/>
  <c r="D49" i="2" s="1"/>
  <c r="J49" i="2" s="1"/>
  <c r="D50" i="2" s="1"/>
  <c r="J50" i="2" s="1"/>
  <c r="D51" i="2" s="1"/>
  <c r="J51" i="2" s="1"/>
  <c r="D52" i="2" s="1"/>
  <c r="J52" i="2" s="1"/>
  <c r="D53" i="2" s="1"/>
  <c r="J53" i="2" s="1"/>
  <c r="D54" i="2" s="1"/>
  <c r="J54" i="2" s="1"/>
  <c r="D55" i="2" s="1"/>
  <c r="J55" i="2" s="1"/>
  <c r="D56" i="2" s="1"/>
  <c r="J56" i="2" s="1"/>
  <c r="D57" i="2" s="1"/>
  <c r="J57" i="2" s="1"/>
  <c r="D58" i="2" s="1"/>
  <c r="J58" i="2" s="1"/>
  <c r="D59" i="2" s="1"/>
  <c r="J59" i="2" s="1"/>
  <c r="D60" i="2" s="1"/>
  <c r="J60" i="2" s="1"/>
  <c r="D61" i="2" s="1"/>
  <c r="J61" i="2" s="1"/>
  <c r="D62" i="2" s="1"/>
  <c r="J62" i="2" s="1"/>
  <c r="D63" i="2" s="1"/>
  <c r="J63" i="2" s="1"/>
  <c r="D64" i="2" s="1"/>
  <c r="J64" i="2" s="1"/>
  <c r="D65" i="2" s="1"/>
  <c r="J65" i="2" s="1"/>
  <c r="D66" i="2" s="1"/>
  <c r="J66" i="2" s="1"/>
  <c r="D67" i="2" s="1"/>
  <c r="J67" i="2" s="1"/>
  <c r="D68" i="2" s="1"/>
  <c r="J68" i="2" s="1"/>
  <c r="D69" i="2" s="1"/>
  <c r="J69" i="2" s="1"/>
  <c r="D70" i="2" s="1"/>
  <c r="J70" i="2" s="1"/>
  <c r="D71" i="2" s="1"/>
  <c r="J71" i="2" s="1"/>
  <c r="D72" i="2" s="1"/>
  <c r="J72" i="2" s="1"/>
  <c r="D73" i="2" s="1"/>
  <c r="J73" i="2" s="1"/>
  <c r="D74" i="2" s="1"/>
  <c r="J74" i="2" s="1"/>
  <c r="D75" i="2" s="1"/>
  <c r="J75" i="2" s="1"/>
  <c r="D76" i="2" s="1"/>
  <c r="J76" i="2" s="1"/>
  <c r="D77" i="2" s="1"/>
  <c r="J77" i="2" s="1"/>
  <c r="F7" i="2" l="1"/>
  <c r="G7" i="2" l="1"/>
  <c r="H7" i="2" s="1"/>
  <c r="I7" i="2" s="1"/>
  <c r="K7" i="2" l="1"/>
  <c r="E8" i="2" s="1"/>
  <c r="F8" i="2" l="1"/>
  <c r="G8" i="2" s="1"/>
  <c r="H8" i="2" s="1"/>
  <c r="I8" i="2" s="1"/>
  <c r="K8" i="2" s="1"/>
  <c r="E9" i="2" s="1"/>
  <c r="F9" i="2" l="1"/>
  <c r="G9" i="2" s="1"/>
  <c r="H9" i="2" s="1"/>
  <c r="I9" i="2" s="1"/>
  <c r="K9" i="2" l="1"/>
  <c r="E10" i="2" s="1"/>
  <c r="F10" i="2" s="1"/>
  <c r="G10" i="2" s="1"/>
  <c r="H10" i="2" s="1"/>
  <c r="I10" i="2" s="1"/>
  <c r="K10" i="2" s="1"/>
  <c r="E11" i="2" s="1"/>
  <c r="F11" i="2" l="1"/>
  <c r="G11" i="2" s="1"/>
  <c r="H11" i="2" l="1"/>
  <c r="I11" i="2" s="1"/>
  <c r="K11" i="2" l="1"/>
  <c r="E12" i="2" s="1"/>
  <c r="F12" i="2" l="1"/>
  <c r="G12" i="2" s="1"/>
  <c r="H12" i="2" s="1"/>
  <c r="I12" i="2" s="1"/>
  <c r="I2" i="1"/>
  <c r="I3" i="1" s="1"/>
  <c r="I4" i="1" s="1"/>
  <c r="K12" i="2" l="1"/>
  <c r="E13" i="2" s="1"/>
  <c r="F13" i="2" l="1"/>
  <c r="G13" i="2" s="1"/>
  <c r="H13" i="2" s="1"/>
  <c r="I13" i="2" s="1"/>
  <c r="K13" i="2" l="1"/>
  <c r="E14" i="2" s="1"/>
  <c r="F14" i="2" s="1"/>
  <c r="G14" i="2" s="1"/>
  <c r="H14" i="2" s="1"/>
  <c r="I14" i="2" s="1"/>
  <c r="K14" i="2" l="1"/>
  <c r="E15" i="2" s="1"/>
  <c r="F15" i="2" s="1"/>
  <c r="G15" i="2" s="1"/>
  <c r="H15" i="2" s="1"/>
  <c r="I15" i="2" s="1"/>
  <c r="K15" i="2" l="1"/>
  <c r="E16" i="2" s="1"/>
  <c r="F16" i="2" l="1"/>
  <c r="G16" i="2" s="1"/>
  <c r="H16" i="2" s="1"/>
  <c r="I16" i="2" s="1"/>
  <c r="K16" i="2" l="1"/>
  <c r="E17" i="2" s="1"/>
  <c r="F17" i="2" l="1"/>
  <c r="G17" i="2" l="1"/>
  <c r="H17" i="2" s="1"/>
  <c r="I17" i="2" s="1"/>
  <c r="K17" i="2" l="1"/>
  <c r="E18" i="2" s="1"/>
  <c r="F18" i="2" l="1"/>
  <c r="G18" i="2" s="1"/>
  <c r="H18" i="2" s="1"/>
  <c r="I18" i="2" s="1"/>
  <c r="K18" i="2" l="1"/>
  <c r="E19" i="2" s="1"/>
  <c r="F19" i="2" l="1"/>
  <c r="G19" i="2" l="1"/>
  <c r="H19" i="2" s="1"/>
  <c r="I19" i="2" s="1"/>
  <c r="K19" i="2" l="1"/>
  <c r="E20" i="2" s="1"/>
  <c r="F20" i="2" l="1"/>
  <c r="G20" i="2" s="1"/>
  <c r="H20" i="2" l="1"/>
  <c r="I20" i="2" s="1"/>
  <c r="K20" i="2" s="1"/>
  <c r="E21" i="2" s="1"/>
  <c r="F21" i="2" l="1"/>
  <c r="G21" i="2" s="1"/>
  <c r="H21" i="2" s="1"/>
  <c r="I21" i="2" s="1"/>
  <c r="K21" i="2" l="1"/>
  <c r="E22" i="2" s="1"/>
  <c r="F22" i="2" l="1"/>
  <c r="G22" i="2"/>
  <c r="H22" i="2" s="1"/>
  <c r="I22" i="2" s="1"/>
  <c r="K22" i="2" l="1"/>
  <c r="E23" i="2" s="1"/>
  <c r="F23" i="2" l="1"/>
  <c r="G23" i="2" s="1"/>
  <c r="H23" i="2" s="1"/>
  <c r="I23" i="2" l="1"/>
  <c r="K23" i="2" s="1"/>
  <c r="E24" i="2" s="1"/>
  <c r="F24" i="2" l="1"/>
  <c r="G24" i="2" s="1"/>
  <c r="H24" i="2" s="1"/>
  <c r="I24" i="2" s="1"/>
  <c r="K24" i="2" l="1"/>
  <c r="E25" i="2" s="1"/>
  <c r="F25" i="2" l="1"/>
  <c r="G25" i="2" l="1"/>
  <c r="H25" i="2" s="1"/>
  <c r="I25" i="2" s="1"/>
  <c r="K25" i="2" l="1"/>
  <c r="E26" i="2" s="1"/>
  <c r="F26" i="2" l="1"/>
  <c r="G26" i="2"/>
  <c r="H26" i="2" s="1"/>
  <c r="I26" i="2" s="1"/>
  <c r="K26" i="2" l="1"/>
  <c r="E27" i="2" s="1"/>
  <c r="F27" i="2" l="1"/>
  <c r="G27" i="2" l="1"/>
  <c r="H27" i="2" s="1"/>
  <c r="I27" i="2" s="1"/>
  <c r="K27" i="2" l="1"/>
  <c r="E28" i="2" s="1"/>
  <c r="F28" i="2" l="1"/>
  <c r="G28" i="2"/>
  <c r="H28" i="2" s="1"/>
  <c r="I28" i="2" s="1"/>
  <c r="K28" i="2" l="1"/>
  <c r="E29" i="2" s="1"/>
  <c r="F29" i="2" l="1"/>
  <c r="G29" i="2" l="1"/>
  <c r="H29" i="2" s="1"/>
  <c r="I29" i="2" s="1"/>
  <c r="K29" i="2" l="1"/>
  <c r="E30" i="2" s="1"/>
  <c r="F30" i="2" l="1"/>
  <c r="G30" i="2"/>
  <c r="H30" i="2" s="1"/>
  <c r="I30" i="2" s="1"/>
  <c r="K30" i="2" l="1"/>
  <c r="E31" i="2" s="1"/>
  <c r="F31" i="2" l="1"/>
  <c r="G31" i="2" l="1"/>
  <c r="H31" i="2" s="1"/>
  <c r="I31" i="2" s="1"/>
  <c r="K31" i="2" l="1"/>
  <c r="E32" i="2" s="1"/>
  <c r="F32" i="2" l="1"/>
  <c r="G32" i="2" s="1"/>
  <c r="H32" i="2" s="1"/>
  <c r="I32" i="2" s="1"/>
  <c r="K32" i="2" l="1"/>
  <c r="E33" i="2" s="1"/>
  <c r="F33" i="2" l="1"/>
  <c r="G33" i="2" s="1"/>
  <c r="H33" i="2" s="1"/>
  <c r="I33" i="2" s="1"/>
  <c r="K33" i="2" l="1"/>
  <c r="E34" i="2" s="1"/>
  <c r="F34" i="2" l="1"/>
  <c r="G34" i="2" l="1"/>
  <c r="H34" i="2" s="1"/>
  <c r="I34" i="2" s="1"/>
  <c r="K34" i="2" l="1"/>
  <c r="E35" i="2" s="1"/>
  <c r="F35" i="2" l="1"/>
  <c r="G35" i="2" s="1"/>
  <c r="H35" i="2" s="1"/>
  <c r="I35" i="2" s="1"/>
  <c r="K35" i="2" l="1"/>
  <c r="E36" i="2" s="1"/>
  <c r="F36" i="2" l="1"/>
  <c r="G36" i="2" s="1"/>
  <c r="H36" i="2" s="1"/>
  <c r="I36" i="2" s="1"/>
  <c r="K36" i="2" l="1"/>
  <c r="E37" i="2" s="1"/>
  <c r="F37" i="2" l="1"/>
  <c r="G37" i="2" l="1"/>
  <c r="H37" i="2" s="1"/>
  <c r="I37" i="2" s="1"/>
  <c r="K37" i="2" l="1"/>
  <c r="E38" i="2" s="1"/>
  <c r="F38" i="2" l="1"/>
  <c r="G38" i="2" s="1"/>
  <c r="H38" i="2" s="1"/>
  <c r="I38" i="2" s="1"/>
  <c r="K38" i="2" l="1"/>
  <c r="E39" i="2" s="1"/>
  <c r="F39" i="2" l="1"/>
  <c r="G39" i="2" s="1"/>
  <c r="H39" i="2" s="1"/>
  <c r="I39" i="2" s="1"/>
  <c r="K39" i="2" l="1"/>
  <c r="E40" i="2" s="1"/>
  <c r="F40" i="2" l="1"/>
  <c r="G40" i="2"/>
  <c r="H40" i="2" s="1"/>
  <c r="I40" i="2" s="1"/>
  <c r="K40" i="2" l="1"/>
  <c r="E41" i="2" s="1"/>
  <c r="F41" i="2" l="1"/>
  <c r="G41" i="2" s="1"/>
  <c r="H41" i="2" l="1"/>
  <c r="I41" i="2" s="1"/>
  <c r="K41" i="2" l="1"/>
  <c r="E42" i="2" s="1"/>
  <c r="F42" i="2" l="1"/>
  <c r="G42" i="2" s="1"/>
  <c r="H42" i="2" s="1"/>
  <c r="I42" i="2" s="1"/>
  <c r="K42" i="2" l="1"/>
  <c r="E43" i="2" s="1"/>
  <c r="F43" i="2" l="1"/>
  <c r="G43" i="2" s="1"/>
  <c r="H43" i="2" l="1"/>
  <c r="I43" i="2" s="1"/>
  <c r="K43" i="2" l="1"/>
  <c r="E44" i="2" s="1"/>
  <c r="F44" i="2" l="1"/>
  <c r="G44" i="2" s="1"/>
  <c r="H44" i="2" s="1"/>
  <c r="I44" i="2" s="1"/>
  <c r="K44" i="2" l="1"/>
  <c r="E45" i="2" s="1"/>
  <c r="F45" i="2" l="1"/>
  <c r="G45" i="2" l="1"/>
  <c r="H45" i="2" s="1"/>
  <c r="I45" i="2" s="1"/>
  <c r="K45" i="2" l="1"/>
  <c r="E46" i="2" s="1"/>
  <c r="F46" i="2" l="1"/>
  <c r="G46" i="2" s="1"/>
  <c r="H46" i="2" s="1"/>
  <c r="I46" i="2" s="1"/>
  <c r="K46" i="2" l="1"/>
  <c r="E47" i="2" s="1"/>
  <c r="F47" i="2" l="1"/>
  <c r="G47" i="2" l="1"/>
  <c r="H47" i="2" s="1"/>
  <c r="I47" i="2" s="1"/>
  <c r="K47" i="2" l="1"/>
  <c r="E48" i="2" s="1"/>
  <c r="F48" i="2" l="1"/>
  <c r="G48" i="2" s="1"/>
  <c r="H48" i="2" s="1"/>
  <c r="I48" i="2" s="1"/>
  <c r="K48" i="2" l="1"/>
  <c r="E49" i="2" s="1"/>
  <c r="F49" i="2" l="1"/>
  <c r="G49" i="2" l="1"/>
  <c r="H49" i="2" s="1"/>
  <c r="I49" i="2" s="1"/>
  <c r="K49" i="2" l="1"/>
  <c r="E50" i="2" s="1"/>
  <c r="F50" i="2" l="1"/>
  <c r="G50" i="2" s="1"/>
  <c r="H50" i="2" s="1"/>
  <c r="I50" i="2" s="1"/>
  <c r="K50" i="2" l="1"/>
  <c r="E51" i="2" s="1"/>
  <c r="F51" i="2" l="1"/>
  <c r="G51" i="2" s="1"/>
  <c r="H51" i="2" l="1"/>
  <c r="I51" i="2" s="1"/>
  <c r="K51" i="2" l="1"/>
  <c r="E52" i="2" s="1"/>
  <c r="F52" i="2" l="1"/>
  <c r="G52" i="2" s="1"/>
  <c r="H52" i="2" s="1"/>
  <c r="I52" i="2" s="1"/>
  <c r="K52" i="2" l="1"/>
  <c r="E53" i="2" s="1"/>
  <c r="F53" i="2" l="1"/>
  <c r="G53" i="2" s="1"/>
  <c r="H53" i="2" l="1"/>
  <c r="I53" i="2" s="1"/>
  <c r="K53" i="2" l="1"/>
  <c r="E54" i="2" s="1"/>
  <c r="F54" i="2" s="1"/>
  <c r="G54" i="2" s="1"/>
  <c r="H54" i="2" s="1"/>
  <c r="I54" i="2" s="1"/>
  <c r="K54" i="2" s="1"/>
  <c r="E55" i="2" s="1"/>
  <c r="F55" i="2" l="1"/>
  <c r="G55" i="2"/>
  <c r="H55" i="2" s="1"/>
  <c r="I55" i="2" s="1"/>
  <c r="K55" i="2" l="1"/>
  <c r="E56" i="2" s="1"/>
  <c r="F56" i="2" s="1"/>
  <c r="G56" i="2" s="1"/>
  <c r="H56" i="2" s="1"/>
  <c r="I56" i="2" s="1"/>
  <c r="K56" i="2" l="1"/>
  <c r="E57" i="2" s="1"/>
  <c r="F57" i="2"/>
  <c r="G57" i="2" s="1"/>
  <c r="H57" i="2" s="1"/>
  <c r="I57" i="2" s="1"/>
  <c r="K57" i="2" l="1"/>
  <c r="E58" i="2" s="1"/>
  <c r="F58" i="2" s="1"/>
  <c r="G58" i="2" s="1"/>
  <c r="H58" i="2" l="1"/>
  <c r="I58" i="2" s="1"/>
  <c r="K58" i="2" s="1"/>
  <c r="E59" i="2" s="1"/>
  <c r="F59" i="2" l="1"/>
  <c r="G59" i="2" s="1"/>
  <c r="H59" i="2" s="1"/>
  <c r="I59" i="2" s="1"/>
  <c r="K59" i="2" s="1"/>
  <c r="E60" i="2" s="1"/>
  <c r="F60" i="2" l="1"/>
  <c r="G60" i="2" s="1"/>
  <c r="H60" i="2" s="1"/>
  <c r="I60" i="2" s="1"/>
  <c r="K60" i="2" l="1"/>
  <c r="E61" i="2" s="1"/>
  <c r="F61" i="2" s="1"/>
  <c r="G61" i="2" s="1"/>
  <c r="H61" i="2" s="1"/>
  <c r="I61" i="2" s="1"/>
  <c r="K61" i="2" s="1"/>
  <c r="E62" i="2" s="1"/>
  <c r="F62" i="2" s="1"/>
  <c r="G62" i="2" s="1"/>
  <c r="H62" i="2" s="1"/>
  <c r="I62" i="2" s="1"/>
  <c r="K62" i="2" s="1"/>
  <c r="E63" i="2" s="1"/>
  <c r="F63" i="2" l="1"/>
  <c r="G63" i="2"/>
  <c r="H63" i="2" s="1"/>
  <c r="I63" i="2" s="1"/>
  <c r="K63" i="2" s="1"/>
  <c r="E64" i="2" s="1"/>
  <c r="F64" i="2" l="1"/>
  <c r="G64" i="2"/>
  <c r="H64" i="2" s="1"/>
  <c r="I64" i="2" s="1"/>
  <c r="K64" i="2" l="1"/>
  <c r="E65" i="2" s="1"/>
  <c r="F65" i="2"/>
  <c r="G65" i="2" s="1"/>
  <c r="H65" i="2" s="1"/>
  <c r="I65" i="2" s="1"/>
  <c r="K65" i="2" l="1"/>
  <c r="E66" i="2" s="1"/>
  <c r="F66" i="2" s="1"/>
  <c r="G66" i="2" s="1"/>
  <c r="H66" i="2" s="1"/>
  <c r="I66" i="2" s="1"/>
  <c r="K66" i="2" l="1"/>
  <c r="E67" i="2" s="1"/>
  <c r="F67" i="2" l="1"/>
  <c r="G67" i="2"/>
  <c r="H67" i="2" s="1"/>
  <c r="I67" i="2" s="1"/>
  <c r="K67" i="2" s="1"/>
  <c r="E68" i="2" s="1"/>
  <c r="F68" i="2" l="1"/>
  <c r="G68" i="2" s="1"/>
  <c r="H68" i="2" s="1"/>
  <c r="I68" i="2" s="1"/>
  <c r="K68" i="2" l="1"/>
  <c r="E69" i="2" s="1"/>
  <c r="F69" i="2" l="1"/>
  <c r="G69" i="2" l="1"/>
  <c r="H69" i="2" s="1"/>
  <c r="I69" i="2" s="1"/>
  <c r="K69" i="2" l="1"/>
  <c r="E70" i="2" s="1"/>
  <c r="F70" i="2" l="1"/>
  <c r="G70" i="2" s="1"/>
  <c r="H70" i="2" s="1"/>
  <c r="I70" i="2" s="1"/>
  <c r="K70" i="2" l="1"/>
  <c r="E71" i="2" s="1"/>
  <c r="F71" i="2" l="1"/>
  <c r="G71" i="2" s="1"/>
  <c r="H71" i="2" s="1"/>
  <c r="I71" i="2" s="1"/>
  <c r="K71" i="2" s="1"/>
  <c r="E72" i="2" s="1"/>
  <c r="F72" i="2" l="1"/>
  <c r="G72" i="2" s="1"/>
  <c r="H72" i="2" s="1"/>
  <c r="I72" i="2" s="1"/>
  <c r="K72" i="2" l="1"/>
  <c r="E73" i="2" s="1"/>
  <c r="F73" i="2" s="1"/>
  <c r="G73" i="2" s="1"/>
  <c r="H73" i="2" l="1"/>
  <c r="I73" i="2" s="1"/>
  <c r="K73" i="2" l="1"/>
  <c r="E74" i="2" s="1"/>
  <c r="F74" i="2"/>
  <c r="G74" i="2" s="1"/>
  <c r="H74" i="2" l="1"/>
  <c r="I74" i="2" s="1"/>
  <c r="K74" i="2" l="1"/>
  <c r="E75" i="2" s="1"/>
  <c r="F75" i="2" s="1"/>
  <c r="G75" i="2" s="1"/>
  <c r="H75" i="2" s="1"/>
  <c r="I75" i="2" s="1"/>
  <c r="K75" i="2" s="1"/>
  <c r="E76" i="2" s="1"/>
  <c r="F76" i="2" l="1"/>
  <c r="G76" i="2"/>
  <c r="H76" i="2" s="1"/>
  <c r="I76" i="2" s="1"/>
  <c r="K76" i="2" s="1"/>
  <c r="E77" i="2" s="1"/>
  <c r="F77" i="2" l="1"/>
  <c r="G77" i="2" s="1"/>
  <c r="H77" i="2" s="1"/>
  <c r="I77" i="2" s="1"/>
  <c r="K77" i="2" l="1"/>
</calcChain>
</file>

<file path=xl/sharedStrings.xml><?xml version="1.0" encoding="utf-8"?>
<sst xmlns="http://schemas.openxmlformats.org/spreadsheetml/2006/main" count="177" uniqueCount="91">
  <si>
    <t>accion</t>
  </si>
  <si>
    <t>P()</t>
  </si>
  <si>
    <t>P()AC</t>
  </si>
  <si>
    <t>cant art</t>
  </si>
  <si>
    <t>panaderia</t>
  </si>
  <si>
    <t>despensa</t>
  </si>
  <si>
    <t>Evento</t>
  </si>
  <si>
    <t>Reloj</t>
  </si>
  <si>
    <t>llegada cliente</t>
  </si>
  <si>
    <t>fin atencion despensa</t>
  </si>
  <si>
    <t>fin caja</t>
  </si>
  <si>
    <t>Despensa</t>
  </si>
  <si>
    <t>Panaderia</t>
  </si>
  <si>
    <t>Caja</t>
  </si>
  <si>
    <t>AC tiempo ocioso caja</t>
  </si>
  <si>
    <t>Cola max Despensa</t>
  </si>
  <si>
    <t>Cola max Panaderia</t>
  </si>
  <si>
    <t>clientes</t>
  </si>
  <si>
    <t>RND</t>
  </si>
  <si>
    <t>tiempo entre llegadas</t>
  </si>
  <si>
    <t xml:space="preserve">llegada cliente </t>
  </si>
  <si>
    <t>tiempo de atencion</t>
  </si>
  <si>
    <t>fin despensa</t>
  </si>
  <si>
    <t>tiempo atencion</t>
  </si>
  <si>
    <t>RND cant art</t>
  </si>
  <si>
    <t>cantidad</t>
  </si>
  <si>
    <t>Articulo 1</t>
  </si>
  <si>
    <t>Articulo 2</t>
  </si>
  <si>
    <t>Articulo 3</t>
  </si>
  <si>
    <t>Estado</t>
  </si>
  <si>
    <t>Cola</t>
  </si>
  <si>
    <t>fin atencion panaderia(i)</t>
  </si>
  <si>
    <t>tiempo de embolsado</t>
  </si>
  <si>
    <t>diferencial</t>
  </si>
  <si>
    <t>h</t>
  </si>
  <si>
    <t>Runge kutta</t>
  </si>
  <si>
    <t>t</t>
  </si>
  <si>
    <t>k1</t>
  </si>
  <si>
    <t>k2</t>
  </si>
  <si>
    <t>k3</t>
  </si>
  <si>
    <t>k4</t>
  </si>
  <si>
    <t>t(i+1)</t>
  </si>
  <si>
    <t xml:space="preserve">dE/dt = </t>
  </si>
  <si>
    <t>=(-0,63*(E))</t>
  </si>
  <si>
    <t>E</t>
  </si>
  <si>
    <t>E(i+1)</t>
  </si>
  <si>
    <t>Porcentaje de tiempo ocioso de la caja</t>
  </si>
  <si>
    <t>AC tiempo ocioso despensa</t>
  </si>
  <si>
    <t>Porcentaje de tiempo ocioso despensa</t>
  </si>
  <si>
    <t xml:space="preserve">AC tiempo de permanencia </t>
  </si>
  <si>
    <t>Promedio de permanencia en el sistema</t>
  </si>
  <si>
    <t xml:space="preserve">hs ingreso </t>
  </si>
  <si>
    <t>Vector</t>
  </si>
  <si>
    <t>t=1 = 60''</t>
  </si>
  <si>
    <t>t=0,5=30''</t>
  </si>
  <si>
    <t>t=1=45''</t>
  </si>
  <si>
    <t>tiempo[seg]</t>
  </si>
  <si>
    <t>t=0,2=60''</t>
  </si>
  <si>
    <t>RND 1</t>
  </si>
  <si>
    <t>RND 2</t>
  </si>
  <si>
    <t>accion al entrar</t>
  </si>
  <si>
    <t xml:space="preserve">inicializacion </t>
  </si>
  <si>
    <t>fin panaderia 1</t>
  </si>
  <si>
    <t>fin panaderia 2</t>
  </si>
  <si>
    <t>Libre</t>
  </si>
  <si>
    <t>llegada cl 1</t>
  </si>
  <si>
    <t>Ocupado</t>
  </si>
  <si>
    <t>AC tiempo en cola panaderia</t>
  </si>
  <si>
    <t>Contador clientes atendidos panaderia</t>
  </si>
  <si>
    <t>Promedio de tiempo en cola panaderia</t>
  </si>
  <si>
    <t>Contador clientes fin caja</t>
  </si>
  <si>
    <t>SAD</t>
  </si>
  <si>
    <t>hs ingreso cola panaderia</t>
  </si>
  <si>
    <t>llegada cl 2</t>
  </si>
  <si>
    <t>SAP(1)</t>
  </si>
  <si>
    <t>fin despensa cl 1</t>
  </si>
  <si>
    <t>AC cantidad articulos vendidos</t>
  </si>
  <si>
    <t>SAC</t>
  </si>
  <si>
    <t>llegada cl 3</t>
  </si>
  <si>
    <t>SAP(2)</t>
  </si>
  <si>
    <t>llegada cl 4</t>
  </si>
  <si>
    <t>EAP</t>
  </si>
  <si>
    <t>llegada cl 5</t>
  </si>
  <si>
    <t>fin at pan</t>
  </si>
  <si>
    <t>creo met inicio</t>
  </si>
  <si>
    <t>metodo</t>
  </si>
  <si>
    <t>T 1</t>
  </si>
  <si>
    <t>T 2</t>
  </si>
  <si>
    <t>fin desp, pan o caja</t>
  </si>
  <si>
    <t>PRUEBAS</t>
  </si>
  <si>
    <t>hs ingreso cola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</si>
</sst>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1" fillId="10" borderId="0" xfId="0" applyNumberFormat="1" applyFont="1" applyFill="1" applyAlignment="1">
      <alignment horizontal="center" vertical="center"/>
    </xf>
    <xf numFmtId="165" fontId="1" fillId="10" borderId="0" xfId="0" applyNumberFormat="1" applyFont="1" applyFill="1" applyAlignment="1">
      <alignment horizontal="center" vertical="center"/>
    </xf>
    <xf numFmtId="165" fontId="0" fillId="0" borderId="0" xfId="0" quotePrefix="1" applyNumberFormat="1"/>
    <xf numFmtId="0" fontId="0" fillId="0" borderId="0" xfId="0" applyAlignment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2" fontId="0" fillId="0" borderId="12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2" fontId="0" fillId="0" borderId="17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6" fontId="0" fillId="0" borderId="0" xfId="0" applyNumberFormat="1"/>
    <xf numFmtId="0" fontId="0" fillId="0" borderId="9" xfId="0" applyBorder="1" applyAlignment="1">
      <alignment horizontal="center"/>
    </xf>
    <xf numFmtId="166" fontId="0" fillId="0" borderId="9" xfId="0" applyNumberFormat="1" applyBorder="1"/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 wrapText="1"/>
    </xf>
    <xf numFmtId="0" fontId="2" fillId="0" borderId="0" xfId="0" applyFont="1" applyBorder="1" applyAlignment="1">
      <alignment wrapText="1"/>
    </xf>
    <xf numFmtId="2" fontId="4" fillId="0" borderId="0" xfId="0" applyNumberFormat="1" applyFont="1"/>
    <xf numFmtId="0" fontId="4" fillId="0" borderId="0" xfId="0" applyFont="1"/>
    <xf numFmtId="2" fontId="5" fillId="0" borderId="0" xfId="0" applyNumberFormat="1" applyFont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horizontal="center"/>
    </xf>
    <xf numFmtId="0" fontId="2" fillId="9" borderId="0" xfId="0" applyFont="1" applyFill="1" applyBorder="1" applyAlignment="1">
      <alignment wrapText="1"/>
    </xf>
    <xf numFmtId="0" fontId="0" fillId="0" borderId="0" xfId="0" applyFill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2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2" fontId="1" fillId="9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0" fontId="1" fillId="0" borderId="19" xfId="0" applyFont="1" applyFill="1" applyBorder="1" applyAlignment="1">
      <alignment horizontal="center" wrapText="1"/>
    </xf>
    <xf numFmtId="0" fontId="1" fillId="0" borderId="20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8FEE-FDDB-4A5C-ADCE-DB39A5F39D16}">
  <dimension ref="A1:BV33"/>
  <sheetViews>
    <sheetView tabSelected="1" topLeftCell="W6" workbookViewId="0">
      <selection activeCell="BS18" sqref="BS18:BU18"/>
    </sheetView>
  </sheetViews>
  <sheetFormatPr baseColWidth="10" defaultRowHeight="15" x14ac:dyDescent="0.25"/>
  <cols>
    <col min="1" max="1" width="25.7109375" customWidth="1"/>
    <col min="2" max="2" width="10" style="23" customWidth="1"/>
    <col min="3" max="3" width="7.42578125" customWidth="1"/>
    <col min="4" max="4" width="9.7109375" style="32" customWidth="1"/>
    <col min="5" max="5" width="8.85546875" customWidth="1"/>
    <col min="6" max="6" width="6.85546875" customWidth="1"/>
    <col min="7" max="7" width="10.85546875" customWidth="1"/>
    <col min="8" max="8" width="7.5703125" customWidth="1"/>
    <col min="9" max="9" width="9.7109375" customWidth="1"/>
    <col min="10" max="10" width="10.140625" customWidth="1"/>
    <col min="11" max="11" width="7.5703125" customWidth="1"/>
    <col min="12" max="15" width="9.140625" customWidth="1"/>
    <col min="16" max="16" width="8.5703125" customWidth="1"/>
    <col min="17" max="28" width="5.5703125" style="32" customWidth="1"/>
    <col min="29" max="29" width="8.85546875" style="32" customWidth="1"/>
    <col min="30" max="30" width="10.85546875" style="32" customWidth="1"/>
    <col min="31" max="31" width="8.28515625" style="32" customWidth="1"/>
    <col min="32" max="32" width="3.5703125" customWidth="1"/>
    <col min="33" max="33" width="7.42578125" style="24" customWidth="1"/>
    <col min="34" max="34" width="7.140625" style="24" customWidth="1"/>
    <col min="35" max="36" width="8" style="24" customWidth="1"/>
    <col min="37" max="37" width="7.28515625" style="24" customWidth="1"/>
    <col min="38" max="38" width="8.85546875" style="24" customWidth="1"/>
    <col min="39" max="39" width="7.42578125" style="24" customWidth="1"/>
    <col min="40" max="40" width="2.42578125" customWidth="1"/>
    <col min="41" max="41" width="10" style="24" customWidth="1"/>
    <col min="42" max="43" width="11.42578125" style="24"/>
    <col min="44" max="45" width="9.7109375" style="24" customWidth="1"/>
    <col min="46" max="50" width="11.42578125" style="24"/>
    <col min="51" max="53" width="13" style="24" customWidth="1"/>
    <col min="54" max="54" width="2.140625" style="13" customWidth="1"/>
    <col min="55" max="55" width="11.42578125" style="24"/>
    <col min="56" max="56" width="8.7109375" style="24" customWidth="1"/>
    <col min="57" max="57" width="11.42578125" style="24"/>
    <col min="58" max="58" width="11.42578125" style="46"/>
    <col min="59" max="62" width="11.42578125" style="24"/>
    <col min="63" max="63" width="8.42578125" style="24" customWidth="1"/>
    <col min="64" max="65" width="11.42578125" style="24"/>
    <col min="66" max="66" width="8.85546875" style="24" customWidth="1"/>
    <col min="67" max="68" width="11.42578125" style="24"/>
    <col min="69" max="69" width="9.140625" style="24" customWidth="1"/>
    <col min="70" max="70" width="11.42578125" style="24"/>
    <col min="71" max="73" width="11.42578125" style="13"/>
  </cols>
  <sheetData>
    <row r="1" spans="1:74" x14ac:dyDescent="0.25">
      <c r="A1" s="1"/>
      <c r="B1" s="15" t="s">
        <v>0</v>
      </c>
      <c r="C1" s="16" t="s">
        <v>1</v>
      </c>
      <c r="D1" s="17" t="s">
        <v>2</v>
      </c>
      <c r="E1" s="2"/>
      <c r="F1" s="2"/>
      <c r="G1" s="15" t="s">
        <v>3</v>
      </c>
      <c r="H1" s="16" t="s">
        <v>1</v>
      </c>
      <c r="I1" s="17" t="s">
        <v>2</v>
      </c>
      <c r="J1" s="1"/>
      <c r="K1" s="1"/>
      <c r="L1" s="4"/>
      <c r="M1" s="1"/>
      <c r="N1" s="1"/>
      <c r="O1" s="1"/>
      <c r="P1" s="2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"/>
      <c r="AG1" s="2"/>
      <c r="AH1" s="2"/>
      <c r="AI1" s="2"/>
      <c r="AJ1" s="2"/>
      <c r="AK1" s="2"/>
      <c r="AL1" s="2"/>
      <c r="AO1" s="47" t="s">
        <v>84</v>
      </c>
      <c r="AP1" s="47"/>
    </row>
    <row r="2" spans="1:74" x14ac:dyDescent="0.25">
      <c r="A2" s="1"/>
      <c r="B2" s="18" t="s">
        <v>4</v>
      </c>
      <c r="C2" s="14">
        <v>0.7</v>
      </c>
      <c r="D2" s="19">
        <v>0.7</v>
      </c>
      <c r="E2" s="2"/>
      <c r="F2" s="2"/>
      <c r="G2" s="18">
        <v>1</v>
      </c>
      <c r="H2" s="14">
        <v>0.4</v>
      </c>
      <c r="I2" s="19">
        <f>H2</f>
        <v>0.4</v>
      </c>
      <c r="J2" s="1"/>
      <c r="K2" s="1"/>
      <c r="L2" s="4"/>
      <c r="M2" s="1"/>
      <c r="N2" s="1"/>
      <c r="O2" s="1"/>
      <c r="P2" s="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"/>
      <c r="AG2" s="2"/>
      <c r="AH2" s="2"/>
      <c r="AI2" s="2"/>
      <c r="AJ2" s="2"/>
      <c r="AK2" s="2"/>
      <c r="AL2" s="2"/>
    </row>
    <row r="3" spans="1:74" ht="15.75" thickBot="1" x14ac:dyDescent="0.3">
      <c r="A3" s="1"/>
      <c r="B3" s="20" t="s">
        <v>5</v>
      </c>
      <c r="C3" s="21">
        <v>0.3</v>
      </c>
      <c r="D3" s="22">
        <v>1</v>
      </c>
      <c r="E3" s="2"/>
      <c r="F3" s="2"/>
      <c r="G3" s="18">
        <v>2</v>
      </c>
      <c r="H3" s="14">
        <v>0.35</v>
      </c>
      <c r="I3" s="19">
        <f>H3+I2</f>
        <v>0.75</v>
      </c>
      <c r="J3" s="1"/>
      <c r="K3" s="1"/>
      <c r="L3" s="4"/>
      <c r="M3" s="1"/>
      <c r="N3" s="1"/>
      <c r="O3" s="1"/>
      <c r="P3" s="2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1"/>
      <c r="AG3" s="2"/>
      <c r="AH3" s="2"/>
      <c r="AI3" s="2"/>
      <c r="AJ3" s="2"/>
      <c r="AK3" s="2"/>
      <c r="AL3" s="2"/>
      <c r="AO3" s="24" t="s">
        <v>85</v>
      </c>
    </row>
    <row r="4" spans="1:74" ht="15.75" thickBot="1" x14ac:dyDescent="0.3">
      <c r="A4" s="1"/>
      <c r="B4" s="2"/>
      <c r="C4" s="2"/>
      <c r="D4" s="3"/>
      <c r="E4" s="2"/>
      <c r="F4" s="2"/>
      <c r="G4" s="20">
        <v>3</v>
      </c>
      <c r="H4" s="21">
        <v>0.25</v>
      </c>
      <c r="I4" s="22">
        <f>H4+I3</f>
        <v>1</v>
      </c>
      <c r="J4" s="1"/>
      <c r="K4" s="1"/>
      <c r="L4" s="4"/>
      <c r="M4" s="1"/>
      <c r="N4" s="1"/>
      <c r="O4" s="1"/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1"/>
      <c r="AG4" s="2"/>
      <c r="AH4" s="2"/>
      <c r="AI4" s="2"/>
      <c r="AJ4" s="2"/>
      <c r="AK4" s="2"/>
      <c r="AL4" s="2"/>
      <c r="AO4" s="24" t="s">
        <v>88</v>
      </c>
      <c r="AT4" s="24" t="s">
        <v>83</v>
      </c>
      <c r="AU4" s="24" t="s">
        <v>83</v>
      </c>
      <c r="AY4" s="24" t="s">
        <v>10</v>
      </c>
      <c r="AZ4" s="24" t="s">
        <v>10</v>
      </c>
    </row>
    <row r="5" spans="1:74" x14ac:dyDescent="0.25">
      <c r="A5" s="1"/>
      <c r="B5" s="2"/>
      <c r="C5" s="2"/>
      <c r="D5" s="3"/>
      <c r="E5" s="2"/>
      <c r="F5" s="2"/>
      <c r="G5" s="2"/>
      <c r="H5" s="2"/>
      <c r="I5" s="3"/>
      <c r="J5" s="1"/>
      <c r="K5" s="1"/>
      <c r="L5" s="4"/>
      <c r="M5" s="1"/>
      <c r="N5" s="1"/>
      <c r="O5" s="1"/>
      <c r="P5" s="2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"/>
      <c r="AG5" s="2"/>
      <c r="AH5" s="2"/>
      <c r="AI5" s="2"/>
      <c r="AJ5" s="2"/>
      <c r="AK5" s="2"/>
      <c r="AL5" s="2"/>
      <c r="AY5" s="34"/>
      <c r="AZ5" s="34"/>
      <c r="BA5" s="34"/>
    </row>
    <row r="6" spans="1:74" x14ac:dyDescent="0.25">
      <c r="A6" s="1"/>
      <c r="B6" s="2"/>
      <c r="C6" s="2"/>
      <c r="D6" s="3"/>
      <c r="E6" s="2"/>
      <c r="F6" s="2"/>
      <c r="G6" s="2"/>
      <c r="H6" s="2"/>
      <c r="I6" s="3"/>
      <c r="J6" s="1"/>
      <c r="K6" s="1"/>
      <c r="L6" s="4"/>
      <c r="M6" s="1"/>
      <c r="N6" s="1"/>
      <c r="O6" s="1"/>
      <c r="P6" s="2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 t="s">
        <v>33</v>
      </c>
      <c r="AE6" s="4"/>
      <c r="AF6" s="1"/>
      <c r="AG6" s="2"/>
      <c r="AH6" s="2"/>
      <c r="AI6" s="2"/>
      <c r="AJ6" s="2"/>
      <c r="AK6" s="2"/>
      <c r="AL6" s="2"/>
      <c r="AP6" s="38"/>
      <c r="AQ6" s="38"/>
      <c r="AR6" s="40"/>
      <c r="AS6" s="40"/>
      <c r="AV6" s="38"/>
      <c r="AW6" s="38"/>
      <c r="AX6" s="38"/>
      <c r="AY6" s="34"/>
      <c r="AZ6" s="43"/>
      <c r="BA6" s="41"/>
    </row>
    <row r="7" spans="1:74" s="5" customFormat="1" x14ac:dyDescent="0.25">
      <c r="A7" s="2">
        <v>0</v>
      </c>
      <c r="B7" s="2">
        <v>1</v>
      </c>
      <c r="C7" s="2">
        <v>2</v>
      </c>
      <c r="D7" s="33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33">
        <v>16</v>
      </c>
      <c r="R7" s="33">
        <v>17</v>
      </c>
      <c r="S7" s="33">
        <v>18</v>
      </c>
      <c r="T7" s="33">
        <v>19</v>
      </c>
      <c r="U7" s="33">
        <v>20</v>
      </c>
      <c r="V7" s="33">
        <v>21</v>
      </c>
      <c r="W7" s="33">
        <v>22</v>
      </c>
      <c r="X7" s="33">
        <v>23</v>
      </c>
      <c r="Y7" s="33">
        <v>24</v>
      </c>
      <c r="Z7" s="33">
        <v>25</v>
      </c>
      <c r="AA7" s="33">
        <v>26</v>
      </c>
      <c r="AB7" s="33">
        <v>27</v>
      </c>
      <c r="AC7" s="33">
        <v>28</v>
      </c>
      <c r="AD7" s="33">
        <v>29</v>
      </c>
      <c r="AE7" s="33">
        <v>30</v>
      </c>
      <c r="AG7" s="2">
        <v>31</v>
      </c>
      <c r="AH7" s="2">
        <v>32</v>
      </c>
      <c r="AI7" s="2">
        <v>33</v>
      </c>
      <c r="AJ7" s="2">
        <v>34</v>
      </c>
      <c r="AK7" s="2">
        <v>35</v>
      </c>
      <c r="AL7" s="2">
        <v>36</v>
      </c>
      <c r="AM7" s="2">
        <v>37</v>
      </c>
      <c r="AO7" s="2">
        <v>38</v>
      </c>
      <c r="AP7" s="39">
        <v>39</v>
      </c>
      <c r="AQ7" s="39">
        <v>40</v>
      </c>
      <c r="AR7" s="39">
        <v>41</v>
      </c>
      <c r="AS7" s="39">
        <v>42</v>
      </c>
      <c r="AT7" s="42">
        <v>43</v>
      </c>
      <c r="AU7" s="2">
        <v>44</v>
      </c>
      <c r="AV7" s="39">
        <v>45</v>
      </c>
      <c r="AW7" s="39">
        <v>46</v>
      </c>
      <c r="AX7" s="39">
        <v>47</v>
      </c>
      <c r="AY7" s="2">
        <v>48</v>
      </c>
      <c r="AZ7" s="42">
        <v>49</v>
      </c>
      <c r="BA7" s="39">
        <v>50</v>
      </c>
      <c r="BC7" s="50" t="s">
        <v>52</v>
      </c>
      <c r="BD7" s="50"/>
      <c r="BE7" s="50"/>
      <c r="BF7" s="46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4" ht="15.75" thickBot="1" x14ac:dyDescent="0.3">
      <c r="A8" s="1"/>
      <c r="B8" s="2"/>
      <c r="C8" s="1"/>
      <c r="D8" s="4"/>
      <c r="E8" s="1"/>
      <c r="F8" s="1"/>
      <c r="G8" s="1"/>
      <c r="H8" s="1"/>
      <c r="I8" s="4"/>
      <c r="J8" s="1"/>
      <c r="K8" s="1"/>
      <c r="L8" s="4"/>
      <c r="M8" s="1"/>
      <c r="N8" s="1"/>
      <c r="O8" s="1"/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1"/>
      <c r="AG8" s="2"/>
      <c r="AH8" s="2"/>
      <c r="AI8" s="2"/>
      <c r="AJ8" s="2"/>
      <c r="AK8" s="2"/>
      <c r="AL8" s="2"/>
      <c r="BC8" s="24">
        <v>0</v>
      </c>
      <c r="BD8" s="24">
        <v>1</v>
      </c>
      <c r="BE8" s="24">
        <v>2</v>
      </c>
      <c r="BF8" s="46">
        <v>3</v>
      </c>
    </row>
    <row r="9" spans="1:74" ht="18.75" customHeight="1" x14ac:dyDescent="0.25">
      <c r="A9" s="80" t="s">
        <v>6</v>
      </c>
      <c r="B9" s="80" t="s">
        <v>7</v>
      </c>
      <c r="C9" s="88" t="s">
        <v>8</v>
      </c>
      <c r="D9" s="88"/>
      <c r="E9" s="88"/>
      <c r="F9" s="6"/>
      <c r="G9" s="6"/>
      <c r="H9" s="92" t="s">
        <v>9</v>
      </c>
      <c r="I9" s="92"/>
      <c r="J9" s="92"/>
      <c r="K9" s="93" t="s">
        <v>31</v>
      </c>
      <c r="L9" s="93"/>
      <c r="M9" s="93"/>
      <c r="N9" s="93"/>
      <c r="O9" s="81" t="s">
        <v>10</v>
      </c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6"/>
      <c r="AG9" s="86" t="s">
        <v>11</v>
      </c>
      <c r="AH9" s="86"/>
      <c r="AI9" s="87" t="s">
        <v>12</v>
      </c>
      <c r="AJ9" s="87"/>
      <c r="AK9" s="87"/>
      <c r="AL9" s="88" t="s">
        <v>13</v>
      </c>
      <c r="AM9" s="88"/>
      <c r="AN9" s="7"/>
      <c r="AO9" s="82" t="s">
        <v>76</v>
      </c>
      <c r="AP9" s="89" t="s">
        <v>14</v>
      </c>
      <c r="AQ9" s="70" t="s">
        <v>46</v>
      </c>
      <c r="AR9" s="82" t="s">
        <v>15</v>
      </c>
      <c r="AS9" s="82" t="s">
        <v>16</v>
      </c>
      <c r="AT9" s="55" t="s">
        <v>67</v>
      </c>
      <c r="AU9" s="67" t="s">
        <v>68</v>
      </c>
      <c r="AV9" s="58" t="s">
        <v>69</v>
      </c>
      <c r="AW9" s="73" t="s">
        <v>47</v>
      </c>
      <c r="AX9" s="76" t="s">
        <v>48</v>
      </c>
      <c r="AY9" s="61" t="s">
        <v>49</v>
      </c>
      <c r="AZ9" s="51" t="s">
        <v>70</v>
      </c>
      <c r="BA9" s="64" t="s">
        <v>50</v>
      </c>
      <c r="BB9" s="7"/>
      <c r="BC9" s="49" t="s">
        <v>17</v>
      </c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</row>
    <row r="10" spans="1:74" x14ac:dyDescent="0.25">
      <c r="A10" s="80"/>
      <c r="B10" s="80"/>
      <c r="C10" s="80" t="s">
        <v>18</v>
      </c>
      <c r="D10" s="54" t="s">
        <v>19</v>
      </c>
      <c r="E10" s="85" t="s">
        <v>20</v>
      </c>
      <c r="F10" s="80" t="s">
        <v>18</v>
      </c>
      <c r="G10" s="80" t="s">
        <v>60</v>
      </c>
      <c r="H10" s="80" t="s">
        <v>18</v>
      </c>
      <c r="I10" s="54" t="s">
        <v>21</v>
      </c>
      <c r="J10" s="85" t="s">
        <v>22</v>
      </c>
      <c r="K10" s="80" t="s">
        <v>18</v>
      </c>
      <c r="L10" s="54" t="s">
        <v>23</v>
      </c>
      <c r="M10" s="85" t="s">
        <v>62</v>
      </c>
      <c r="N10" s="85" t="s">
        <v>63</v>
      </c>
      <c r="O10" s="80" t="s">
        <v>24</v>
      </c>
      <c r="P10" s="80" t="s">
        <v>25</v>
      </c>
      <c r="Q10" s="54" t="s">
        <v>26</v>
      </c>
      <c r="R10" s="54"/>
      <c r="S10" s="54"/>
      <c r="T10" s="30"/>
      <c r="U10" s="54" t="s">
        <v>27</v>
      </c>
      <c r="V10" s="54"/>
      <c r="W10" s="54"/>
      <c r="X10" s="30"/>
      <c r="Y10" s="54" t="s">
        <v>28</v>
      </c>
      <c r="Z10" s="54"/>
      <c r="AA10" s="54"/>
      <c r="AB10" s="30"/>
      <c r="AC10" s="54" t="s">
        <v>21</v>
      </c>
      <c r="AD10" s="54" t="s">
        <v>32</v>
      </c>
      <c r="AE10" s="79" t="s">
        <v>10</v>
      </c>
      <c r="AF10" s="6"/>
      <c r="AG10" s="80" t="s">
        <v>29</v>
      </c>
      <c r="AH10" s="80" t="s">
        <v>30</v>
      </c>
      <c r="AI10" s="26">
        <v>1</v>
      </c>
      <c r="AJ10" s="26">
        <v>2</v>
      </c>
      <c r="AK10" s="80" t="s">
        <v>30</v>
      </c>
      <c r="AL10" s="80" t="s">
        <v>29</v>
      </c>
      <c r="AM10" s="80" t="s">
        <v>30</v>
      </c>
      <c r="AN10" s="7"/>
      <c r="AO10" s="83"/>
      <c r="AP10" s="90"/>
      <c r="AQ10" s="71"/>
      <c r="AR10" s="83"/>
      <c r="AS10" s="83"/>
      <c r="AT10" s="56"/>
      <c r="AU10" s="68"/>
      <c r="AV10" s="59"/>
      <c r="AW10" s="74"/>
      <c r="AX10" s="77"/>
      <c r="AY10" s="62"/>
      <c r="AZ10" s="52"/>
      <c r="BA10" s="65"/>
      <c r="BB10" s="7"/>
      <c r="BC10" s="48">
        <v>1</v>
      </c>
      <c r="BD10" s="48"/>
      <c r="BE10" s="48"/>
      <c r="BF10" s="45"/>
      <c r="BG10" s="48">
        <v>2</v>
      </c>
      <c r="BH10" s="48"/>
      <c r="BI10" s="48"/>
      <c r="BJ10" s="45"/>
      <c r="BK10" s="48">
        <v>3</v>
      </c>
      <c r="BL10" s="48"/>
      <c r="BM10" s="48"/>
      <c r="BN10" s="45"/>
      <c r="BO10" s="48">
        <v>4</v>
      </c>
      <c r="BP10" s="48"/>
      <c r="BQ10" s="48"/>
      <c r="BR10" s="45"/>
      <c r="BS10" s="48">
        <v>5</v>
      </c>
      <c r="BT10" s="48"/>
      <c r="BU10" s="48"/>
      <c r="BV10" s="45"/>
    </row>
    <row r="11" spans="1:74" ht="44.25" customHeight="1" thickBot="1" x14ac:dyDescent="0.3">
      <c r="A11" s="80"/>
      <c r="B11" s="80"/>
      <c r="C11" s="80"/>
      <c r="D11" s="54"/>
      <c r="E11" s="85"/>
      <c r="F11" s="80"/>
      <c r="G11" s="80"/>
      <c r="H11" s="80"/>
      <c r="I11" s="54"/>
      <c r="J11" s="85"/>
      <c r="K11" s="80"/>
      <c r="L11" s="54"/>
      <c r="M11" s="85"/>
      <c r="N11" s="85"/>
      <c r="O11" s="80"/>
      <c r="P11" s="80"/>
      <c r="Q11" s="25" t="s">
        <v>58</v>
      </c>
      <c r="R11" s="25" t="s">
        <v>59</v>
      </c>
      <c r="S11" s="25" t="s">
        <v>86</v>
      </c>
      <c r="T11" s="30" t="s">
        <v>87</v>
      </c>
      <c r="U11" s="25" t="s">
        <v>58</v>
      </c>
      <c r="V11" s="25" t="s">
        <v>59</v>
      </c>
      <c r="W11" s="30" t="s">
        <v>86</v>
      </c>
      <c r="X11" s="30" t="s">
        <v>87</v>
      </c>
      <c r="Y11" s="25" t="s">
        <v>58</v>
      </c>
      <c r="Z11" s="25" t="s">
        <v>59</v>
      </c>
      <c r="AA11" s="30" t="s">
        <v>86</v>
      </c>
      <c r="AB11" s="30" t="s">
        <v>87</v>
      </c>
      <c r="AC11" s="54"/>
      <c r="AD11" s="54"/>
      <c r="AE11" s="79"/>
      <c r="AF11" s="6"/>
      <c r="AG11" s="80"/>
      <c r="AH11" s="80"/>
      <c r="AI11" s="26" t="s">
        <v>29</v>
      </c>
      <c r="AJ11" s="26" t="s">
        <v>29</v>
      </c>
      <c r="AK11" s="80"/>
      <c r="AL11" s="80"/>
      <c r="AM11" s="80"/>
      <c r="AN11" s="7"/>
      <c r="AO11" s="84"/>
      <c r="AP11" s="91"/>
      <c r="AQ11" s="72"/>
      <c r="AR11" s="84"/>
      <c r="AS11" s="84"/>
      <c r="AT11" s="57"/>
      <c r="AU11" s="69"/>
      <c r="AV11" s="60"/>
      <c r="AW11" s="75"/>
      <c r="AX11" s="78"/>
      <c r="AY11" s="63"/>
      <c r="AZ11" s="53"/>
      <c r="BA11" s="66"/>
      <c r="BB11" s="7"/>
      <c r="BC11" s="26" t="s">
        <v>29</v>
      </c>
      <c r="BD11" s="26" t="s">
        <v>51</v>
      </c>
      <c r="BE11" s="26" t="s">
        <v>72</v>
      </c>
      <c r="BF11" s="44" t="s">
        <v>90</v>
      </c>
      <c r="BG11" s="44" t="s">
        <v>29</v>
      </c>
      <c r="BH11" s="44" t="s">
        <v>51</v>
      </c>
      <c r="BI11" s="44" t="s">
        <v>72</v>
      </c>
      <c r="BJ11" s="44" t="s">
        <v>90</v>
      </c>
      <c r="BK11" s="44" t="s">
        <v>29</v>
      </c>
      <c r="BL11" s="44" t="s">
        <v>51</v>
      </c>
      <c r="BM11" s="44" t="s">
        <v>72</v>
      </c>
      <c r="BN11" s="44" t="s">
        <v>90</v>
      </c>
      <c r="BO11" s="44" t="s">
        <v>29</v>
      </c>
      <c r="BP11" s="44" t="s">
        <v>51</v>
      </c>
      <c r="BQ11" s="44" t="s">
        <v>72</v>
      </c>
      <c r="BR11" s="44" t="s">
        <v>90</v>
      </c>
      <c r="BS11" s="44" t="s">
        <v>29</v>
      </c>
      <c r="BT11" s="44" t="s">
        <v>51</v>
      </c>
      <c r="BU11" s="44" t="s">
        <v>72</v>
      </c>
      <c r="BV11" s="44" t="s">
        <v>90</v>
      </c>
    </row>
    <row r="12" spans="1:74" x14ac:dyDescent="0.25">
      <c r="A12" t="s">
        <v>61</v>
      </c>
      <c r="B12" s="23">
        <v>0</v>
      </c>
      <c r="C12">
        <v>0.35</v>
      </c>
      <c r="D12" s="32">
        <f>-5*LN(1-C12)</f>
        <v>2.153914580462271</v>
      </c>
      <c r="E12" s="35">
        <f>D12+B12</f>
        <v>2.153914580462271</v>
      </c>
      <c r="AG12" s="24" t="s">
        <v>64</v>
      </c>
      <c r="AH12" s="24">
        <v>0</v>
      </c>
      <c r="AI12" s="24" t="s">
        <v>64</v>
      </c>
      <c r="AJ12" s="24" t="s">
        <v>64</v>
      </c>
      <c r="AK12" s="24">
        <v>0</v>
      </c>
      <c r="AL12" s="24" t="s">
        <v>64</v>
      </c>
      <c r="AM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4">
        <v>0</v>
      </c>
      <c r="BA12" s="24">
        <v>0</v>
      </c>
    </row>
    <row r="13" spans="1:74" x14ac:dyDescent="0.25">
      <c r="A13" t="s">
        <v>65</v>
      </c>
      <c r="B13" s="23">
        <v>2.15</v>
      </c>
      <c r="C13">
        <v>0.15</v>
      </c>
      <c r="D13" s="32">
        <f>-5*LN(1-C13)</f>
        <v>0.81259464748887467</v>
      </c>
      <c r="E13" s="35">
        <f>D13+B13</f>
        <v>2.9625946474888747</v>
      </c>
      <c r="F13">
        <v>0.75</v>
      </c>
      <c r="G13" t="s">
        <v>5</v>
      </c>
      <c r="H13">
        <v>0.68</v>
      </c>
      <c r="I13">
        <f>2.5+H13</f>
        <v>3.18</v>
      </c>
      <c r="J13">
        <f>I13+B13</f>
        <v>5.33</v>
      </c>
      <c r="AG13" s="24" t="s">
        <v>66</v>
      </c>
      <c r="AH13" s="24">
        <v>0</v>
      </c>
      <c r="AI13" s="24" t="s">
        <v>64</v>
      </c>
      <c r="AJ13" s="24" t="s">
        <v>64</v>
      </c>
      <c r="AK13" s="24">
        <v>0</v>
      </c>
      <c r="AL13" s="24" t="s">
        <v>64</v>
      </c>
      <c r="AM13" s="24">
        <v>0</v>
      </c>
      <c r="AO13" s="24">
        <v>0</v>
      </c>
      <c r="AP13" s="24">
        <f>B13-B12</f>
        <v>2.15</v>
      </c>
      <c r="AQ13" s="24">
        <f>AP13/B13</f>
        <v>1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f>B13-B12</f>
        <v>2.15</v>
      </c>
      <c r="AX13" s="24">
        <f t="shared" ref="AX13:AX18" si="0">AW13/B13</f>
        <v>1</v>
      </c>
      <c r="AY13" s="24">
        <v>0</v>
      </c>
      <c r="AZ13" s="24">
        <v>0</v>
      </c>
      <c r="BA13" s="24">
        <v>0</v>
      </c>
      <c r="BC13" s="24" t="s">
        <v>71</v>
      </c>
      <c r="BD13" s="24">
        <v>2.15</v>
      </c>
      <c r="BE13" s="24">
        <v>0</v>
      </c>
    </row>
    <row r="14" spans="1:74" x14ac:dyDescent="0.25">
      <c r="A14" t="s">
        <v>73</v>
      </c>
      <c r="B14" s="23">
        <v>2.96</v>
      </c>
      <c r="C14">
        <v>0.4</v>
      </c>
      <c r="D14" s="32">
        <f>-5*LN(1-C14)</f>
        <v>2.5541281188299534</v>
      </c>
      <c r="E14" s="32">
        <f>D14+B14</f>
        <v>5.5141281188299534</v>
      </c>
      <c r="F14">
        <v>0.28999999999999998</v>
      </c>
      <c r="G14" t="s">
        <v>4</v>
      </c>
      <c r="J14" s="36">
        <v>5.33</v>
      </c>
      <c r="K14">
        <v>0.82</v>
      </c>
      <c r="L14">
        <f>3+K14*2</f>
        <v>4.6399999999999997</v>
      </c>
      <c r="M14">
        <f>L14+B14</f>
        <v>7.6</v>
      </c>
      <c r="AG14" s="24" t="s">
        <v>66</v>
      </c>
      <c r="AH14" s="24">
        <v>0</v>
      </c>
      <c r="AI14" s="24" t="s">
        <v>66</v>
      </c>
      <c r="AJ14" s="24" t="s">
        <v>64</v>
      </c>
      <c r="AK14" s="24">
        <v>0</v>
      </c>
      <c r="AL14" s="24" t="s">
        <v>64</v>
      </c>
      <c r="AM14" s="24">
        <v>0</v>
      </c>
      <c r="AO14" s="24">
        <v>0</v>
      </c>
      <c r="AP14" s="24">
        <f>B14-B13+AP13</f>
        <v>2.96</v>
      </c>
      <c r="AQ14" s="24">
        <f t="shared" ref="AQ14:AQ18" si="1">AP14/B14</f>
        <v>1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2.15</v>
      </c>
      <c r="AX14" s="24">
        <f t="shared" si="0"/>
        <v>0.72635135135135132</v>
      </c>
      <c r="AY14" s="24">
        <v>0</v>
      </c>
      <c r="AZ14" s="24">
        <v>0</v>
      </c>
      <c r="BA14" s="24">
        <v>0</v>
      </c>
      <c r="BC14" s="24" t="s">
        <v>71</v>
      </c>
      <c r="BD14" s="24">
        <v>2.15</v>
      </c>
      <c r="BE14" s="24">
        <v>0</v>
      </c>
      <c r="BG14" s="24" t="s">
        <v>74</v>
      </c>
      <c r="BH14" s="24">
        <v>2.96</v>
      </c>
      <c r="BI14" s="24">
        <v>0</v>
      </c>
    </row>
    <row r="15" spans="1:74" x14ac:dyDescent="0.25">
      <c r="A15" t="s">
        <v>75</v>
      </c>
      <c r="B15" s="23">
        <v>5.33</v>
      </c>
      <c r="E15" s="36">
        <v>5.51</v>
      </c>
      <c r="M15">
        <v>7.6</v>
      </c>
      <c r="O15">
        <v>0.5</v>
      </c>
      <c r="P15">
        <v>2</v>
      </c>
      <c r="Q15" s="32">
        <v>0.2</v>
      </c>
      <c r="R15" s="32">
        <v>0.83</v>
      </c>
      <c r="S15" s="32">
        <f>((SQRT(-2*LN(Q15))*COS(2*PI()*R15))*1.6)+0.4</f>
        <v>1.7829202299799984</v>
      </c>
      <c r="U15" s="32">
        <v>0.62</v>
      </c>
      <c r="V15" s="32">
        <v>0.21</v>
      </c>
      <c r="W15" s="32">
        <f>((SQRT(-2*LN(U15))*COS(2*PI()*V15))*1.6)+0.4</f>
        <v>0.78906603335156111</v>
      </c>
      <c r="AC15" s="32">
        <f>W15+S15</f>
        <v>2.5719862633315596</v>
      </c>
      <c r="AD15" s="32">
        <v>0.1</v>
      </c>
      <c r="AE15" s="32">
        <f>AD15+AC15+B15</f>
        <v>8.0019862633315597</v>
      </c>
      <c r="AG15" s="24" t="s">
        <v>64</v>
      </c>
      <c r="AH15" s="24">
        <v>0</v>
      </c>
      <c r="AI15" s="24" t="s">
        <v>66</v>
      </c>
      <c r="AJ15" s="24" t="s">
        <v>64</v>
      </c>
      <c r="AK15" s="24">
        <v>0</v>
      </c>
      <c r="AL15" s="24" t="s">
        <v>66</v>
      </c>
      <c r="AM15" s="24">
        <v>0</v>
      </c>
      <c r="AO15" s="24">
        <v>2</v>
      </c>
      <c r="AP15" s="24">
        <f>B15-B14+AP14</f>
        <v>5.33</v>
      </c>
      <c r="AQ15" s="24">
        <f t="shared" si="1"/>
        <v>1</v>
      </c>
      <c r="AR15" s="24">
        <v>0</v>
      </c>
      <c r="AS15" s="24">
        <v>0</v>
      </c>
      <c r="AT15" s="24">
        <v>0</v>
      </c>
      <c r="AU15" s="24">
        <v>0</v>
      </c>
      <c r="AV15" s="24">
        <v>0</v>
      </c>
      <c r="AW15" s="24">
        <v>2.15</v>
      </c>
      <c r="AX15" s="24">
        <f t="shared" si="0"/>
        <v>0.40337711069418386</v>
      </c>
      <c r="AY15" s="24">
        <v>0</v>
      </c>
      <c r="AZ15" s="24">
        <v>0</v>
      </c>
      <c r="BA15" s="24">
        <v>0</v>
      </c>
      <c r="BC15" s="24" t="s">
        <v>77</v>
      </c>
      <c r="BD15" s="24">
        <v>2.15</v>
      </c>
      <c r="BE15" s="24">
        <v>0</v>
      </c>
      <c r="BG15" s="24" t="s">
        <v>74</v>
      </c>
      <c r="BH15" s="24">
        <v>2.96</v>
      </c>
      <c r="BI15" s="24">
        <v>0</v>
      </c>
    </row>
    <row r="16" spans="1:74" x14ac:dyDescent="0.25">
      <c r="A16" t="s">
        <v>78</v>
      </c>
      <c r="B16" s="23">
        <v>5.51</v>
      </c>
      <c r="C16">
        <v>0.27</v>
      </c>
      <c r="D16" s="32">
        <f>-5*LN(1-C16)</f>
        <v>1.5735537241985011</v>
      </c>
      <c r="E16" s="35">
        <f>D16+B16</f>
        <v>7.0835537241985005</v>
      </c>
      <c r="F16">
        <v>0.51</v>
      </c>
      <c r="G16" t="s">
        <v>4</v>
      </c>
      <c r="K16">
        <v>0.42</v>
      </c>
      <c r="L16">
        <f>3+K16*2</f>
        <v>3.84</v>
      </c>
      <c r="M16">
        <v>7.6</v>
      </c>
      <c r="N16">
        <f>L16+B16</f>
        <v>9.35</v>
      </c>
      <c r="AE16" s="32">
        <v>8</v>
      </c>
      <c r="AG16" s="24" t="s">
        <v>64</v>
      </c>
      <c r="AH16" s="24">
        <v>0</v>
      </c>
      <c r="AI16" s="24" t="s">
        <v>66</v>
      </c>
      <c r="AJ16" s="24" t="s">
        <v>66</v>
      </c>
      <c r="AK16" s="24">
        <v>0</v>
      </c>
      <c r="AL16" s="24" t="s">
        <v>66</v>
      </c>
      <c r="AM16" s="24">
        <v>0</v>
      </c>
      <c r="AO16" s="24">
        <v>2</v>
      </c>
      <c r="AP16" s="24">
        <v>5.33</v>
      </c>
      <c r="AQ16" s="24">
        <f t="shared" si="1"/>
        <v>0.96733212341197827</v>
      </c>
      <c r="AR16" s="24">
        <v>0</v>
      </c>
      <c r="AS16" s="24">
        <v>0</v>
      </c>
      <c r="AT16" s="24">
        <v>0</v>
      </c>
      <c r="AU16" s="24">
        <v>0</v>
      </c>
      <c r="AV16" s="24">
        <v>0</v>
      </c>
      <c r="AW16" s="24">
        <f>B16-B15+AW15</f>
        <v>2.3299999999999996</v>
      </c>
      <c r="AX16" s="24">
        <f t="shared" si="0"/>
        <v>0.42286751361161518</v>
      </c>
      <c r="AY16" s="24">
        <v>0</v>
      </c>
      <c r="AZ16" s="24">
        <v>0</v>
      </c>
      <c r="BA16" s="24">
        <v>0</v>
      </c>
      <c r="BC16" s="24" t="s">
        <v>77</v>
      </c>
      <c r="BD16" s="24">
        <v>2.15</v>
      </c>
      <c r="BE16" s="24">
        <v>0</v>
      </c>
      <c r="BG16" s="24" t="s">
        <v>74</v>
      </c>
      <c r="BH16" s="24">
        <v>2.96</v>
      </c>
      <c r="BI16" s="24">
        <v>0</v>
      </c>
      <c r="BK16" s="24" t="s">
        <v>79</v>
      </c>
      <c r="BL16" s="24">
        <v>5.51</v>
      </c>
      <c r="BM16" s="24">
        <v>0</v>
      </c>
      <c r="BS16" s="24"/>
    </row>
    <row r="17" spans="1:73" x14ac:dyDescent="0.25">
      <c r="A17" t="s">
        <v>80</v>
      </c>
      <c r="B17" s="23">
        <v>7.08</v>
      </c>
      <c r="C17">
        <v>0.08</v>
      </c>
      <c r="D17" s="32">
        <f>-5*LN(1-C17)</f>
        <v>0.41690804469525505</v>
      </c>
      <c r="E17" s="35">
        <f>D17+B17</f>
        <v>7.496908044695255</v>
      </c>
      <c r="F17">
        <v>0.1</v>
      </c>
      <c r="G17" t="s">
        <v>4</v>
      </c>
      <c r="M17">
        <v>7.6</v>
      </c>
      <c r="N17">
        <v>9.35</v>
      </c>
      <c r="AE17" s="32">
        <v>8</v>
      </c>
      <c r="AG17" s="24" t="s">
        <v>64</v>
      </c>
      <c r="AH17" s="24">
        <v>0</v>
      </c>
      <c r="AI17" s="24" t="s">
        <v>66</v>
      </c>
      <c r="AJ17" s="24" t="s">
        <v>66</v>
      </c>
      <c r="AK17" s="24">
        <v>1</v>
      </c>
      <c r="AL17" s="24" t="s">
        <v>66</v>
      </c>
      <c r="AM17" s="24">
        <v>0</v>
      </c>
      <c r="AO17" s="24">
        <v>2</v>
      </c>
      <c r="AP17" s="24">
        <v>5.33</v>
      </c>
      <c r="AQ17" s="24">
        <f>AP17/B17</f>
        <v>0.75282485875706218</v>
      </c>
      <c r="AR17" s="24">
        <v>0</v>
      </c>
      <c r="AS17" s="24">
        <v>1</v>
      </c>
      <c r="AT17" s="24">
        <v>0</v>
      </c>
      <c r="AU17" s="24">
        <v>0</v>
      </c>
      <c r="AV17" s="24">
        <v>0</v>
      </c>
      <c r="AW17" s="24">
        <f>B17-B16+AW16</f>
        <v>3.9</v>
      </c>
      <c r="AX17" s="24">
        <f t="shared" si="0"/>
        <v>0.55084745762711862</v>
      </c>
      <c r="AY17" s="24">
        <v>0</v>
      </c>
      <c r="AZ17" s="24">
        <v>0</v>
      </c>
      <c r="BA17" s="24">
        <v>0</v>
      </c>
      <c r="BC17" s="24" t="s">
        <v>77</v>
      </c>
      <c r="BD17" s="24">
        <v>2.15</v>
      </c>
      <c r="BE17" s="24">
        <v>0</v>
      </c>
      <c r="BG17" s="24" t="s">
        <v>74</v>
      </c>
      <c r="BH17" s="24">
        <v>2.96</v>
      </c>
      <c r="BI17" s="24">
        <v>0</v>
      </c>
      <c r="BK17" s="24" t="s">
        <v>79</v>
      </c>
      <c r="BL17" s="24">
        <v>5.51</v>
      </c>
      <c r="BM17" s="24">
        <v>0</v>
      </c>
      <c r="BO17" s="24" t="s">
        <v>81</v>
      </c>
      <c r="BP17" s="24">
        <v>7.08</v>
      </c>
      <c r="BQ17" s="24">
        <v>7.08</v>
      </c>
      <c r="BS17" s="24"/>
      <c r="BT17" s="24"/>
    </row>
    <row r="18" spans="1:73" x14ac:dyDescent="0.25">
      <c r="A18" t="s">
        <v>82</v>
      </c>
      <c r="B18" s="23">
        <v>7.5</v>
      </c>
      <c r="C18">
        <v>0.87</v>
      </c>
      <c r="D18" s="32">
        <f>-5*LN(1-C18)</f>
        <v>10.201104142632772</v>
      </c>
      <c r="E18" s="37">
        <f>D18+B18</f>
        <v>17.701104142632772</v>
      </c>
      <c r="F18">
        <v>0.82</v>
      </c>
      <c r="G18" t="s">
        <v>5</v>
      </c>
      <c r="H18">
        <v>0.38</v>
      </c>
      <c r="I18">
        <f>2.5+H18</f>
        <v>2.88</v>
      </c>
      <c r="J18">
        <f>I18+B18</f>
        <v>10.379999999999999</v>
      </c>
      <c r="M18" s="36">
        <v>7.6</v>
      </c>
      <c r="N18">
        <v>9.35</v>
      </c>
      <c r="AE18" s="32">
        <v>8</v>
      </c>
      <c r="AG18" s="24" t="s">
        <v>66</v>
      </c>
      <c r="AH18" s="24">
        <v>0</v>
      </c>
      <c r="AI18" s="24" t="s">
        <v>66</v>
      </c>
      <c r="AJ18" s="24" t="s">
        <v>66</v>
      </c>
      <c r="AK18" s="24">
        <v>1</v>
      </c>
      <c r="AL18" s="24" t="s">
        <v>66</v>
      </c>
      <c r="AM18" s="24">
        <v>0</v>
      </c>
      <c r="AO18" s="24">
        <v>2</v>
      </c>
      <c r="AP18" s="24">
        <v>5.33</v>
      </c>
      <c r="AQ18" s="24">
        <f t="shared" si="1"/>
        <v>0.71066666666666667</v>
      </c>
      <c r="AR18" s="24">
        <v>0</v>
      </c>
      <c r="AS18" s="24">
        <v>1</v>
      </c>
      <c r="AT18" s="24">
        <v>0</v>
      </c>
      <c r="AU18" s="24">
        <v>0</v>
      </c>
      <c r="AV18" s="24">
        <v>0</v>
      </c>
      <c r="AW18" s="24">
        <f>B18-B17+AW17</f>
        <v>4.32</v>
      </c>
      <c r="AX18" s="24">
        <f t="shared" si="0"/>
        <v>0.57600000000000007</v>
      </c>
      <c r="AY18" s="24">
        <v>0</v>
      </c>
      <c r="AZ18" s="24">
        <v>0</v>
      </c>
      <c r="BA18" s="24">
        <v>0</v>
      </c>
      <c r="BC18" s="24" t="s">
        <v>77</v>
      </c>
      <c r="BD18" s="24">
        <v>2.15</v>
      </c>
      <c r="BE18" s="24">
        <v>0</v>
      </c>
      <c r="BG18" s="24" t="s">
        <v>74</v>
      </c>
      <c r="BH18" s="24">
        <v>2.96</v>
      </c>
      <c r="BI18" s="24">
        <v>0</v>
      </c>
      <c r="BK18" s="24" t="s">
        <v>79</v>
      </c>
      <c r="BL18" s="24">
        <v>5.51</v>
      </c>
      <c r="BM18" s="24">
        <v>0</v>
      </c>
      <c r="BO18" s="24" t="s">
        <v>81</v>
      </c>
      <c r="BP18" s="24">
        <v>7.08</v>
      </c>
      <c r="BQ18" s="24">
        <v>7.08</v>
      </c>
      <c r="BS18" s="24" t="s">
        <v>71</v>
      </c>
      <c r="BT18" s="24">
        <v>7.5</v>
      </c>
      <c r="BU18" s="24">
        <v>0</v>
      </c>
    </row>
    <row r="21" spans="1:73" x14ac:dyDescent="0.25">
      <c r="A21" t="s">
        <v>89</v>
      </c>
      <c r="C21">
        <v>0.98</v>
      </c>
      <c r="D21" s="32">
        <f>-5*LN(1-C21)</f>
        <v>19.560115027140725</v>
      </c>
      <c r="H21">
        <v>0.42</v>
      </c>
      <c r="I21">
        <f>2.5+H21</f>
        <v>2.92</v>
      </c>
      <c r="K21">
        <v>0.44</v>
      </c>
      <c r="L21">
        <f>3+K21*2</f>
        <v>3.88</v>
      </c>
    </row>
    <row r="29" spans="1:73" x14ac:dyDescent="0.25">
      <c r="G29" s="31"/>
      <c r="O29" s="24">
        <v>0.45</v>
      </c>
    </row>
    <row r="30" spans="1:73" x14ac:dyDescent="0.25">
      <c r="G30" s="31"/>
      <c r="O30" s="24">
        <v>0.25</v>
      </c>
    </row>
    <row r="31" spans="1:73" x14ac:dyDescent="0.25">
      <c r="G31" s="31"/>
      <c r="O31" s="24">
        <v>0.81</v>
      </c>
    </row>
    <row r="32" spans="1:73" x14ac:dyDescent="0.25">
      <c r="G32" s="31"/>
    </row>
    <row r="33" spans="7:7" x14ac:dyDescent="0.25">
      <c r="G33" s="31"/>
    </row>
  </sheetData>
  <mergeCells count="55">
    <mergeCell ref="BS10:BU10"/>
    <mergeCell ref="BC9:BV9"/>
    <mergeCell ref="A9:A11"/>
    <mergeCell ref="B9:B11"/>
    <mergeCell ref="C9:E9"/>
    <mergeCell ref="H9:J9"/>
    <mergeCell ref="K9:N9"/>
    <mergeCell ref="K10:K11"/>
    <mergeCell ref="L10:L11"/>
    <mergeCell ref="M10:M11"/>
    <mergeCell ref="N10:N11"/>
    <mergeCell ref="AC10:AC11"/>
    <mergeCell ref="AS9:AS11"/>
    <mergeCell ref="C10:C11"/>
    <mergeCell ref="D10:D11"/>
    <mergeCell ref="E10:E11"/>
    <mergeCell ref="F10:F11"/>
    <mergeCell ref="G10:G11"/>
    <mergeCell ref="H10:H11"/>
    <mergeCell ref="I10:I11"/>
    <mergeCell ref="J10:J11"/>
    <mergeCell ref="AG9:AH9"/>
    <mergeCell ref="AI9:AK9"/>
    <mergeCell ref="AL9:AM9"/>
    <mergeCell ref="AO9:AO11"/>
    <mergeCell ref="AP9:AP11"/>
    <mergeCell ref="AR9:AR11"/>
    <mergeCell ref="O10:O11"/>
    <mergeCell ref="P10:P11"/>
    <mergeCell ref="Q10:S10"/>
    <mergeCell ref="U10:W10"/>
    <mergeCell ref="Y10:AA10"/>
    <mergeCell ref="AD10:AD11"/>
    <mergeCell ref="AT9:AT11"/>
    <mergeCell ref="AV9:AV11"/>
    <mergeCell ref="AY9:AY11"/>
    <mergeCell ref="BA9:BA11"/>
    <mergeCell ref="AU9:AU11"/>
    <mergeCell ref="AQ9:AQ11"/>
    <mergeCell ref="AW9:AW11"/>
    <mergeCell ref="AX9:AX11"/>
    <mergeCell ref="AE10:AE11"/>
    <mergeCell ref="AG10:AG11"/>
    <mergeCell ref="AH10:AH11"/>
    <mergeCell ref="AK10:AK11"/>
    <mergeCell ref="AL10:AL11"/>
    <mergeCell ref="AM10:AM11"/>
    <mergeCell ref="O9:AE9"/>
    <mergeCell ref="AO1:AP1"/>
    <mergeCell ref="BG10:BI10"/>
    <mergeCell ref="BC7:BE7"/>
    <mergeCell ref="BC10:BE10"/>
    <mergeCell ref="AZ9:AZ11"/>
    <mergeCell ref="BK10:BM10"/>
    <mergeCell ref="BO10:BQ1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16AC-3DC8-4F64-A071-3D0FF34F7DAE}">
  <dimension ref="A1:R77"/>
  <sheetViews>
    <sheetView workbookViewId="0">
      <selection activeCell="C7" sqref="C7"/>
    </sheetView>
  </sheetViews>
  <sheetFormatPr baseColWidth="10" defaultRowHeight="15" x14ac:dyDescent="0.25"/>
  <cols>
    <col min="1" max="2" width="11.42578125" style="5"/>
    <col min="14" max="14" width="13.7109375" customWidth="1"/>
    <col min="15" max="15" width="11.42578125" style="27"/>
  </cols>
  <sheetData>
    <row r="1" spans="1:18" x14ac:dyDescent="0.25">
      <c r="A1" s="5" t="s">
        <v>34</v>
      </c>
      <c r="B1" s="5">
        <v>0.1</v>
      </c>
      <c r="D1" s="8"/>
      <c r="E1" s="9"/>
      <c r="F1" s="9"/>
      <c r="G1" s="9"/>
      <c r="H1" s="9"/>
      <c r="I1" s="9"/>
      <c r="J1" s="8"/>
      <c r="K1" s="9"/>
    </row>
    <row r="2" spans="1:18" x14ac:dyDescent="0.25">
      <c r="D2" s="8"/>
      <c r="E2" s="9"/>
      <c r="F2" s="9" t="s">
        <v>42</v>
      </c>
      <c r="G2" s="12" t="s">
        <v>43</v>
      </c>
      <c r="H2" s="9"/>
      <c r="I2" s="9"/>
      <c r="J2" s="8"/>
      <c r="K2" s="9"/>
    </row>
    <row r="3" spans="1:18" x14ac:dyDescent="0.25">
      <c r="A3" s="5" t="s">
        <v>44</v>
      </c>
      <c r="B3" s="5">
        <v>28</v>
      </c>
      <c r="D3" s="8" t="s">
        <v>35</v>
      </c>
      <c r="E3" s="9"/>
      <c r="F3" s="9"/>
      <c r="G3" s="9"/>
      <c r="H3" s="9"/>
      <c r="I3" s="9"/>
      <c r="J3" s="8"/>
      <c r="K3" s="9"/>
    </row>
    <row r="4" spans="1:18" x14ac:dyDescent="0.25">
      <c r="A4" s="5" t="s">
        <v>36</v>
      </c>
      <c r="B4" s="5">
        <v>0</v>
      </c>
      <c r="D4" s="8"/>
      <c r="E4" s="9"/>
      <c r="F4" s="9"/>
      <c r="G4" s="9"/>
      <c r="H4" s="9"/>
      <c r="I4" s="9"/>
      <c r="J4" s="8"/>
      <c r="K4" s="9"/>
    </row>
    <row r="5" spans="1:18" x14ac:dyDescent="0.25">
      <c r="D5" s="10" t="s">
        <v>36</v>
      </c>
      <c r="E5" s="11" t="s">
        <v>44</v>
      </c>
      <c r="F5" s="11" t="s">
        <v>37</v>
      </c>
      <c r="G5" s="11" t="s">
        <v>38</v>
      </c>
      <c r="H5" s="11" t="s">
        <v>39</v>
      </c>
      <c r="I5" s="11" t="s">
        <v>40</v>
      </c>
      <c r="J5" s="10" t="s">
        <v>41</v>
      </c>
      <c r="K5" s="11" t="s">
        <v>45</v>
      </c>
      <c r="M5" s="28" t="s">
        <v>3</v>
      </c>
      <c r="N5" s="28" t="s">
        <v>56</v>
      </c>
      <c r="O5" s="29" t="s">
        <v>53</v>
      </c>
      <c r="P5" t="s">
        <v>54</v>
      </c>
      <c r="Q5" t="s">
        <v>55</v>
      </c>
      <c r="R5" t="s">
        <v>57</v>
      </c>
    </row>
    <row r="6" spans="1:18" x14ac:dyDescent="0.25">
      <c r="D6" s="8"/>
      <c r="E6" s="9"/>
      <c r="F6" s="9"/>
      <c r="G6" s="9"/>
      <c r="H6" s="9"/>
      <c r="I6" s="9"/>
      <c r="J6" s="8">
        <f>t</f>
        <v>0</v>
      </c>
      <c r="K6" s="9">
        <f>D</f>
        <v>28</v>
      </c>
      <c r="M6" s="28">
        <v>3</v>
      </c>
      <c r="N6" s="28">
        <v>6.7</v>
      </c>
      <c r="O6" s="29">
        <f>N6/60</f>
        <v>0.11166666666666666</v>
      </c>
      <c r="P6">
        <f>N6*0.5/30</f>
        <v>0.11166666666666666</v>
      </c>
      <c r="Q6">
        <f>N6/45</f>
        <v>0.1488888888888889</v>
      </c>
      <c r="R6">
        <f>N6*0.2/60</f>
        <v>2.2333333333333334E-2</v>
      </c>
    </row>
    <row r="7" spans="1:18" x14ac:dyDescent="0.25">
      <c r="D7" s="8">
        <f>J6</f>
        <v>0</v>
      </c>
      <c r="E7" s="9">
        <f>K6</f>
        <v>28</v>
      </c>
      <c r="F7" s="9">
        <f t="shared" ref="F7:F38" si="0">h*(-0.63*(E7))</f>
        <v>-1.7640000000000002</v>
      </c>
      <c r="G7" s="9">
        <f t="shared" ref="G7:G38" si="1">h*(-0.63*(E7+(F7/2)))</f>
        <v>-1.7084340000000002</v>
      </c>
      <c r="H7" s="9">
        <f t="shared" ref="H7:H38" si="2">h*(-0.63*(E7+(G7/2)))</f>
        <v>-1.7101843290000003</v>
      </c>
      <c r="I7" s="9">
        <f t="shared" ref="I7:I38" si="3">h*(-0.63*(E7+H7))</f>
        <v>-1.6562583872729999</v>
      </c>
      <c r="J7" s="8">
        <f t="shared" ref="J7:J38" si="4">D7+h</f>
        <v>0.1</v>
      </c>
      <c r="K7" s="9">
        <f>E7+((1/6)*(F7+(2*G7)+(2*H7)+I7))</f>
        <v>26.290417492454498</v>
      </c>
      <c r="M7" s="28">
        <v>2</v>
      </c>
      <c r="N7" s="28">
        <v>6</v>
      </c>
      <c r="O7" s="29">
        <f t="shared" ref="O7:O8" si="5">N7/60</f>
        <v>0.1</v>
      </c>
      <c r="P7">
        <f t="shared" ref="P7:P8" si="6">N7*0.5/30</f>
        <v>0.1</v>
      </c>
      <c r="Q7">
        <f t="shared" ref="Q7:Q8" si="7">N7/45</f>
        <v>0.13333333333333333</v>
      </c>
      <c r="R7">
        <f t="shared" ref="R7:R8" si="8">N7*0.2/60</f>
        <v>2.0000000000000004E-2</v>
      </c>
    </row>
    <row r="8" spans="1:18" x14ac:dyDescent="0.25">
      <c r="D8" s="8">
        <f t="shared" ref="D8:D52" si="9">J7</f>
        <v>0.1</v>
      </c>
      <c r="E8" s="9">
        <f t="shared" ref="E8:E52" si="10">K7</f>
        <v>26.290417492454498</v>
      </c>
      <c r="F8" s="9">
        <f t="shared" si="0"/>
        <v>-1.6562963020246333</v>
      </c>
      <c r="G8" s="9">
        <f t="shared" si="1"/>
        <v>-1.6041229685108573</v>
      </c>
      <c r="H8" s="9">
        <f t="shared" si="2"/>
        <v>-1.6057664285165414</v>
      </c>
      <c r="I8" s="9">
        <f t="shared" si="3"/>
        <v>-1.5551330170280915</v>
      </c>
      <c r="J8" s="8">
        <f t="shared" si="4"/>
        <v>0.2</v>
      </c>
      <c r="K8" s="9">
        <f t="shared" ref="K8:K52" si="11">E8+((1/6)*(F8+(2*G8)+(2*H8)+I8))</f>
        <v>24.685216140269912</v>
      </c>
      <c r="M8" s="28">
        <v>1</v>
      </c>
      <c r="N8" s="28">
        <v>5.3</v>
      </c>
      <c r="O8" s="29">
        <f t="shared" si="5"/>
        <v>8.8333333333333333E-2</v>
      </c>
      <c r="P8">
        <f t="shared" si="6"/>
        <v>8.8333333333333333E-2</v>
      </c>
      <c r="Q8">
        <f t="shared" si="7"/>
        <v>0.11777777777777777</v>
      </c>
      <c r="R8">
        <f t="shared" si="8"/>
        <v>1.7666666666666667E-2</v>
      </c>
    </row>
    <row r="9" spans="1:18" x14ac:dyDescent="0.25">
      <c r="D9" s="8">
        <f t="shared" si="9"/>
        <v>0.2</v>
      </c>
      <c r="E9" s="9">
        <f t="shared" si="10"/>
        <v>24.685216140269912</v>
      </c>
      <c r="F9" s="9">
        <f t="shared" si="0"/>
        <v>-1.5551686168370047</v>
      </c>
      <c r="G9" s="9">
        <f t="shared" si="1"/>
        <v>-1.506180805406639</v>
      </c>
      <c r="H9" s="9">
        <f t="shared" si="2"/>
        <v>-1.5077239214666955</v>
      </c>
      <c r="I9" s="9">
        <f t="shared" si="3"/>
        <v>-1.4601820097846028</v>
      </c>
      <c r="J9" s="8">
        <f t="shared" si="4"/>
        <v>0.30000000000000004</v>
      </c>
      <c r="K9" s="9">
        <f t="shared" si="11"/>
        <v>23.178022793541867</v>
      </c>
    </row>
    <row r="10" spans="1:18" x14ac:dyDescent="0.25">
      <c r="D10" s="8">
        <f t="shared" si="9"/>
        <v>0.30000000000000004</v>
      </c>
      <c r="E10" s="9">
        <f t="shared" si="10"/>
        <v>23.178022793541867</v>
      </c>
      <c r="F10" s="9">
        <f t="shared" si="0"/>
        <v>-1.4602154359931376</v>
      </c>
      <c r="G10" s="9">
        <f t="shared" si="1"/>
        <v>-1.4142186497593539</v>
      </c>
      <c r="H10" s="9">
        <f t="shared" si="2"/>
        <v>-1.4156675485257182</v>
      </c>
      <c r="I10" s="9">
        <f t="shared" si="3"/>
        <v>-1.3710283804360175</v>
      </c>
      <c r="J10" s="8">
        <f t="shared" si="4"/>
        <v>0.4</v>
      </c>
      <c r="K10" s="9">
        <f t="shared" si="11"/>
        <v>21.762853424708652</v>
      </c>
    </row>
    <row r="11" spans="1:18" x14ac:dyDescent="0.25">
      <c r="D11" s="8">
        <f t="shared" si="9"/>
        <v>0.4</v>
      </c>
      <c r="E11" s="9">
        <f t="shared" si="10"/>
        <v>21.762853424708652</v>
      </c>
      <c r="F11" s="9">
        <f t="shared" si="0"/>
        <v>-1.3710597657566452</v>
      </c>
      <c r="G11" s="9">
        <f t="shared" si="1"/>
        <v>-1.3278713831353108</v>
      </c>
      <c r="H11" s="9">
        <f t="shared" si="2"/>
        <v>-1.3292318171878827</v>
      </c>
      <c r="I11" s="9">
        <f t="shared" si="3"/>
        <v>-1.2873181612738085</v>
      </c>
      <c r="J11" s="8">
        <f t="shared" si="4"/>
        <v>0.5</v>
      </c>
      <c r="K11" s="9">
        <f t="shared" si="11"/>
        <v>20.434089370095844</v>
      </c>
    </row>
    <row r="12" spans="1:18" x14ac:dyDescent="0.25">
      <c r="D12" s="8">
        <f t="shared" si="9"/>
        <v>0.5</v>
      </c>
      <c r="E12" s="9">
        <f t="shared" si="10"/>
        <v>20.434089370095844</v>
      </c>
      <c r="F12" s="9">
        <f t="shared" si="0"/>
        <v>-1.2873476303160383</v>
      </c>
      <c r="G12" s="9">
        <f t="shared" si="1"/>
        <v>-1.2467961799610829</v>
      </c>
      <c r="H12" s="9">
        <f t="shared" si="2"/>
        <v>-1.2480735506472642</v>
      </c>
      <c r="I12" s="9">
        <f t="shared" si="3"/>
        <v>-1.2087189966252607</v>
      </c>
      <c r="J12" s="8">
        <f t="shared" si="4"/>
        <v>0.6</v>
      </c>
      <c r="K12" s="9">
        <f t="shared" si="11"/>
        <v>19.186455022069513</v>
      </c>
    </row>
    <row r="13" spans="1:18" x14ac:dyDescent="0.25">
      <c r="D13" s="8">
        <f t="shared" si="9"/>
        <v>0.6</v>
      </c>
      <c r="E13" s="9">
        <f t="shared" si="10"/>
        <v>19.186455022069513</v>
      </c>
      <c r="F13" s="9">
        <f t="shared" si="0"/>
        <v>-1.2087466663903794</v>
      </c>
      <c r="G13" s="9">
        <f t="shared" si="1"/>
        <v>-1.1706711463990824</v>
      </c>
      <c r="H13" s="9">
        <f t="shared" si="2"/>
        <v>-1.1718705252788084</v>
      </c>
      <c r="I13" s="9">
        <f t="shared" si="3"/>
        <v>-1.1349188232978145</v>
      </c>
      <c r="J13" s="8">
        <f t="shared" si="4"/>
        <v>0.7</v>
      </c>
      <c r="K13" s="9">
        <f t="shared" si="11"/>
        <v>18.01499688322885</v>
      </c>
    </row>
    <row r="14" spans="1:18" x14ac:dyDescent="0.25">
      <c r="D14" s="8">
        <f t="shared" si="9"/>
        <v>0.7</v>
      </c>
      <c r="E14" s="9">
        <f t="shared" si="10"/>
        <v>18.01499688322885</v>
      </c>
      <c r="F14" s="9">
        <f t="shared" si="0"/>
        <v>-1.1349448036434175</v>
      </c>
      <c r="G14" s="9">
        <f t="shared" si="1"/>
        <v>-1.0991940423286501</v>
      </c>
      <c r="H14" s="9">
        <f t="shared" si="2"/>
        <v>-1.1003201913100653</v>
      </c>
      <c r="I14" s="9">
        <f t="shared" si="3"/>
        <v>-1.0656246315908835</v>
      </c>
      <c r="J14" s="8">
        <f t="shared" si="4"/>
        <v>0.79999999999999993</v>
      </c>
      <c r="K14" s="9">
        <f t="shared" si="11"/>
        <v>16.915063899476895</v>
      </c>
    </row>
    <row r="15" spans="1:18" x14ac:dyDescent="0.25">
      <c r="D15" s="8">
        <f t="shared" si="9"/>
        <v>0.79999999999999993</v>
      </c>
      <c r="E15" s="9">
        <f t="shared" si="10"/>
        <v>16.915063899476895</v>
      </c>
      <c r="F15" s="9">
        <f t="shared" si="0"/>
        <v>-1.0656490256670443</v>
      </c>
      <c r="G15" s="9">
        <f t="shared" si="1"/>
        <v>-1.0320810813585326</v>
      </c>
      <c r="H15" s="9">
        <f t="shared" si="2"/>
        <v>-1.0331384716042507</v>
      </c>
      <c r="I15" s="9">
        <f t="shared" si="3"/>
        <v>-1.0005613019559767</v>
      </c>
      <c r="J15" s="8">
        <f t="shared" si="4"/>
        <v>0.89999999999999991</v>
      </c>
      <c r="K15" s="9">
        <f t="shared" si="11"/>
        <v>15.882288993885464</v>
      </c>
    </row>
    <row r="16" spans="1:18" x14ac:dyDescent="0.25">
      <c r="D16" s="8">
        <f t="shared" si="9"/>
        <v>0.89999999999999991</v>
      </c>
      <c r="E16" s="9">
        <f t="shared" si="10"/>
        <v>15.882288993885464</v>
      </c>
      <c r="F16" s="9">
        <f t="shared" si="0"/>
        <v>-1.0005842066147843</v>
      </c>
      <c r="G16" s="9">
        <f t="shared" si="1"/>
        <v>-0.9690658041064184</v>
      </c>
      <c r="H16" s="9">
        <f t="shared" si="2"/>
        <v>-0.970058633785432</v>
      </c>
      <c r="I16" s="9">
        <f t="shared" si="3"/>
        <v>-0.939470512686302</v>
      </c>
      <c r="J16" s="8">
        <f t="shared" si="4"/>
        <v>0.99999999999999989</v>
      </c>
      <c r="K16" s="9">
        <f t="shared" si="11"/>
        <v>14.912571728037999</v>
      </c>
    </row>
    <row r="17" spans="4:11" x14ac:dyDescent="0.25">
      <c r="D17" s="8">
        <f t="shared" si="9"/>
        <v>0.99999999999999989</v>
      </c>
      <c r="E17" s="9">
        <f t="shared" si="10"/>
        <v>14.912571728037999</v>
      </c>
      <c r="F17" s="9">
        <f t="shared" si="0"/>
        <v>-0.93949201886639411</v>
      </c>
      <c r="G17" s="9">
        <f t="shared" si="1"/>
        <v>-0.90989802027210276</v>
      </c>
      <c r="H17" s="9">
        <f t="shared" si="2"/>
        <v>-0.91083023122782292</v>
      </c>
      <c r="I17" s="9">
        <f t="shared" si="3"/>
        <v>-0.88210971429904106</v>
      </c>
      <c r="J17" s="8">
        <f t="shared" si="4"/>
        <v>1.0999999999999999</v>
      </c>
      <c r="K17" s="9">
        <f t="shared" si="11"/>
        <v>14.002062022010453</v>
      </c>
    </row>
    <row r="18" spans="4:11" x14ac:dyDescent="0.25">
      <c r="D18" s="8">
        <f t="shared" si="9"/>
        <v>1.0999999999999999</v>
      </c>
      <c r="E18" s="9">
        <f t="shared" si="10"/>
        <v>14.002062022010453</v>
      </c>
      <c r="F18" s="9">
        <f t="shared" si="0"/>
        <v>-0.88212990738665864</v>
      </c>
      <c r="G18" s="9">
        <f t="shared" si="1"/>
        <v>-0.85434281530397882</v>
      </c>
      <c r="H18" s="9">
        <f t="shared" si="2"/>
        <v>-0.85521810870458315</v>
      </c>
      <c r="I18" s="9">
        <f t="shared" si="3"/>
        <v>-0.8282511665382698</v>
      </c>
      <c r="J18" s="8">
        <f t="shared" si="4"/>
        <v>1.2</v>
      </c>
      <c r="K18" s="9">
        <f t="shared" si="11"/>
        <v>13.147144868353443</v>
      </c>
    </row>
    <row r="19" spans="4:11" x14ac:dyDescent="0.25">
      <c r="D19" s="8">
        <f t="shared" si="9"/>
        <v>1.2</v>
      </c>
      <c r="E19" s="9">
        <f t="shared" si="10"/>
        <v>13.147144868353443</v>
      </c>
      <c r="F19" s="9">
        <f t="shared" si="0"/>
        <v>-0.8282701267062671</v>
      </c>
      <c r="G19" s="9">
        <f t="shared" si="1"/>
        <v>-0.80217961771501956</v>
      </c>
      <c r="H19" s="9">
        <f t="shared" si="2"/>
        <v>-0.80300146874824385</v>
      </c>
      <c r="I19" s="9">
        <f t="shared" si="3"/>
        <v>-0.77768103417512757</v>
      </c>
      <c r="J19" s="8">
        <f t="shared" si="4"/>
        <v>1.3</v>
      </c>
      <c r="K19" s="9">
        <f t="shared" si="11"/>
        <v>12.344425979385456</v>
      </c>
    </row>
    <row r="20" spans="4:11" x14ac:dyDescent="0.25">
      <c r="D20" s="8">
        <f t="shared" si="9"/>
        <v>1.3</v>
      </c>
      <c r="E20" s="9">
        <f t="shared" si="10"/>
        <v>12.344425979385456</v>
      </c>
      <c r="F20" s="9">
        <f t="shared" si="0"/>
        <v>-0.77769883670128381</v>
      </c>
      <c r="G20" s="9">
        <f t="shared" si="1"/>
        <v>-0.7532013233451933</v>
      </c>
      <c r="H20" s="9">
        <f t="shared" si="2"/>
        <v>-0.7539729950159102</v>
      </c>
      <c r="I20" s="9">
        <f t="shared" si="3"/>
        <v>-0.73019853801528134</v>
      </c>
      <c r="J20" s="8">
        <f t="shared" si="4"/>
        <v>1.4000000000000001</v>
      </c>
      <c r="K20" s="9">
        <f t="shared" si="11"/>
        <v>11.590718310812328</v>
      </c>
    </row>
    <row r="21" spans="4:11" x14ac:dyDescent="0.25">
      <c r="D21" s="8">
        <f t="shared" si="9"/>
        <v>1.4000000000000001</v>
      </c>
      <c r="E21" s="9">
        <f t="shared" si="10"/>
        <v>11.590718310812328</v>
      </c>
      <c r="F21" s="9">
        <f t="shared" si="0"/>
        <v>-0.73021525358117678</v>
      </c>
      <c r="G21" s="9">
        <f t="shared" si="1"/>
        <v>-0.70721347309336957</v>
      </c>
      <c r="H21" s="9">
        <f t="shared" si="2"/>
        <v>-0.70793802917873561</v>
      </c>
      <c r="I21" s="9">
        <f t="shared" si="3"/>
        <v>-0.68561515774291637</v>
      </c>
      <c r="J21" s="8">
        <f t="shared" si="4"/>
        <v>1.5000000000000002</v>
      </c>
      <c r="K21" s="9">
        <f t="shared" si="11"/>
        <v>10.88302940816761</v>
      </c>
    </row>
    <row r="22" spans="4:11" x14ac:dyDescent="0.25">
      <c r="D22" s="8">
        <f t="shared" si="9"/>
        <v>1.5000000000000002</v>
      </c>
      <c r="E22" s="9">
        <f t="shared" si="10"/>
        <v>10.88302940816761</v>
      </c>
      <c r="F22" s="9">
        <f t="shared" si="0"/>
        <v>-0.68563085271455959</v>
      </c>
      <c r="G22" s="9">
        <f t="shared" si="1"/>
        <v>-0.66403348085405089</v>
      </c>
      <c r="H22" s="9">
        <f t="shared" si="2"/>
        <v>-0.66471379806765685</v>
      </c>
      <c r="I22" s="9">
        <f t="shared" si="3"/>
        <v>-0.64375388343629714</v>
      </c>
      <c r="J22" s="8">
        <f t="shared" si="4"/>
        <v>1.6000000000000003</v>
      </c>
      <c r="K22" s="9">
        <f t="shared" si="11"/>
        <v>10.218549525835233</v>
      </c>
    </row>
    <row r="23" spans="4:11" x14ac:dyDescent="0.25">
      <c r="D23" s="8">
        <f t="shared" si="9"/>
        <v>1.6000000000000003</v>
      </c>
      <c r="E23" s="9">
        <f t="shared" si="10"/>
        <v>10.218549525835233</v>
      </c>
      <c r="F23" s="9">
        <f t="shared" si="0"/>
        <v>-0.64376862012761971</v>
      </c>
      <c r="G23" s="9">
        <f t="shared" si="1"/>
        <v>-0.62348990859359965</v>
      </c>
      <c r="H23" s="9">
        <f t="shared" si="2"/>
        <v>-0.62412868800692145</v>
      </c>
      <c r="I23" s="9">
        <f t="shared" si="3"/>
        <v>-0.60444851278318357</v>
      </c>
      <c r="J23" s="8">
        <f t="shared" si="4"/>
        <v>1.7000000000000004</v>
      </c>
      <c r="K23" s="9">
        <f t="shared" si="11"/>
        <v>9.5946404714832578</v>
      </c>
    </row>
    <row r="24" spans="4:11" x14ac:dyDescent="0.25">
      <c r="D24" s="8">
        <f t="shared" si="9"/>
        <v>1.7000000000000004</v>
      </c>
      <c r="E24" s="9">
        <f t="shared" si="10"/>
        <v>9.5946404714832578</v>
      </c>
      <c r="F24" s="9">
        <f t="shared" si="0"/>
        <v>-0.60446234970344526</v>
      </c>
      <c r="G24" s="9">
        <f t="shared" si="1"/>
        <v>-0.58542178568778669</v>
      </c>
      <c r="H24" s="9">
        <f t="shared" si="2"/>
        <v>-0.58602156345428003</v>
      </c>
      <c r="I24" s="9">
        <f t="shared" si="3"/>
        <v>-0.56754299120582574</v>
      </c>
      <c r="J24" s="8">
        <f t="shared" si="4"/>
        <v>1.8000000000000005</v>
      </c>
      <c r="K24" s="9">
        <f t="shared" si="11"/>
        <v>9.0088251316176908</v>
      </c>
    </row>
    <row r="25" spans="4:11" x14ac:dyDescent="0.25">
      <c r="D25" s="8">
        <f t="shared" si="9"/>
        <v>1.8000000000000005</v>
      </c>
      <c r="E25" s="9">
        <f t="shared" si="10"/>
        <v>9.0088251316176908</v>
      </c>
      <c r="F25" s="9">
        <f t="shared" si="0"/>
        <v>-0.56755598329191448</v>
      </c>
      <c r="G25" s="9">
        <f t="shared" si="1"/>
        <v>-0.54967796981821926</v>
      </c>
      <c r="H25" s="9">
        <f t="shared" si="2"/>
        <v>-0.55024112724264063</v>
      </c>
      <c r="I25" s="9">
        <f t="shared" si="3"/>
        <v>-0.53289079227562819</v>
      </c>
      <c r="J25" s="8">
        <f t="shared" si="4"/>
        <v>1.9000000000000006</v>
      </c>
      <c r="K25" s="9">
        <f t="shared" si="11"/>
        <v>8.4587776366694811</v>
      </c>
    </row>
    <row r="26" spans="4:11" x14ac:dyDescent="0.25">
      <c r="D26" s="8">
        <f t="shared" si="9"/>
        <v>1.9000000000000006</v>
      </c>
      <c r="E26" s="9">
        <f t="shared" si="10"/>
        <v>8.4587776366694811</v>
      </c>
      <c r="F26" s="9">
        <f t="shared" si="0"/>
        <v>-0.53290299111017736</v>
      </c>
      <c r="G26" s="9">
        <f t="shared" si="1"/>
        <v>-0.5161165468902067</v>
      </c>
      <c r="H26" s="9">
        <f t="shared" si="2"/>
        <v>-0.51664531988313589</v>
      </c>
      <c r="I26" s="9">
        <f t="shared" si="3"/>
        <v>-0.50035433595753975</v>
      </c>
      <c r="J26" s="8">
        <f t="shared" si="4"/>
        <v>2.0000000000000004</v>
      </c>
      <c r="K26" s="9">
        <f t="shared" si="11"/>
        <v>7.9423141265670809</v>
      </c>
    </row>
    <row r="27" spans="4:11" x14ac:dyDescent="0.25">
      <c r="D27" s="8">
        <f t="shared" si="9"/>
        <v>2.0000000000000004</v>
      </c>
      <c r="E27" s="9">
        <f t="shared" si="10"/>
        <v>7.9423141265670809</v>
      </c>
      <c r="F27" s="9">
        <f t="shared" si="0"/>
        <v>-0.50036578997372616</v>
      </c>
      <c r="G27" s="9">
        <f t="shared" si="1"/>
        <v>-0.48460426758955377</v>
      </c>
      <c r="H27" s="9">
        <f t="shared" si="2"/>
        <v>-0.4851007555446552</v>
      </c>
      <c r="I27" s="9">
        <f t="shared" si="3"/>
        <v>-0.46980444237441282</v>
      </c>
      <c r="J27" s="8">
        <f t="shared" si="4"/>
        <v>2.1000000000000005</v>
      </c>
      <c r="K27" s="9">
        <f t="shared" si="11"/>
        <v>7.4573840801309883</v>
      </c>
    </row>
    <row r="28" spans="4:11" x14ac:dyDescent="0.25">
      <c r="D28" s="8">
        <f t="shared" si="9"/>
        <v>2.1000000000000005</v>
      </c>
      <c r="E28" s="9">
        <f t="shared" si="10"/>
        <v>7.4573840801309883</v>
      </c>
      <c r="F28" s="9">
        <f t="shared" si="0"/>
        <v>-0.46981519704825231</v>
      </c>
      <c r="G28" s="9">
        <f t="shared" si="1"/>
        <v>-0.4550160183412324</v>
      </c>
      <c r="H28" s="9">
        <f t="shared" si="2"/>
        <v>-0.45548219247050342</v>
      </c>
      <c r="I28" s="9">
        <f t="shared" si="3"/>
        <v>-0.4411198189226106</v>
      </c>
      <c r="J28" s="8">
        <f t="shared" si="4"/>
        <v>2.2000000000000006</v>
      </c>
      <c r="K28" s="9">
        <f t="shared" si="11"/>
        <v>7.0020621738652657</v>
      </c>
    </row>
    <row r="29" spans="4:11" x14ac:dyDescent="0.25">
      <c r="D29" s="8">
        <f t="shared" si="9"/>
        <v>2.2000000000000006</v>
      </c>
      <c r="E29" s="9">
        <f t="shared" si="10"/>
        <v>7.0020621738652657</v>
      </c>
      <c r="F29" s="9">
        <f t="shared" si="0"/>
        <v>-0.44112991695351172</v>
      </c>
      <c r="G29" s="9">
        <f t="shared" si="1"/>
        <v>-0.42723432456947608</v>
      </c>
      <c r="H29" s="9">
        <f t="shared" si="2"/>
        <v>-0.4276720357295733</v>
      </c>
      <c r="I29" s="9">
        <f t="shared" si="3"/>
        <v>-0.4141865787025486</v>
      </c>
      <c r="J29" s="8">
        <f t="shared" si="4"/>
        <v>2.3000000000000007</v>
      </c>
      <c r="K29" s="9">
        <f t="shared" si="11"/>
        <v>6.5745406378229063</v>
      </c>
    </row>
    <row r="30" spans="4:11" x14ac:dyDescent="0.25">
      <c r="D30" s="8">
        <f t="shared" si="9"/>
        <v>2.3000000000000007</v>
      </c>
      <c r="E30" s="9">
        <f t="shared" si="10"/>
        <v>6.5745406378229063</v>
      </c>
      <c r="F30" s="9">
        <f t="shared" si="0"/>
        <v>-0.41419606018284311</v>
      </c>
      <c r="G30" s="9">
        <f t="shared" si="1"/>
        <v>-0.40114888428708356</v>
      </c>
      <c r="H30" s="9">
        <f t="shared" si="2"/>
        <v>-0.40155987032780005</v>
      </c>
      <c r="I30" s="9">
        <f t="shared" si="3"/>
        <v>-0.38889778835219174</v>
      </c>
      <c r="J30" s="8">
        <f t="shared" si="4"/>
        <v>2.4000000000000008</v>
      </c>
      <c r="K30" s="9">
        <f t="shared" si="11"/>
        <v>6.1731220781954397</v>
      </c>
    </row>
    <row r="31" spans="4:11" x14ac:dyDescent="0.25">
      <c r="D31" s="8">
        <f t="shared" si="9"/>
        <v>2.4000000000000008</v>
      </c>
      <c r="E31" s="9">
        <f t="shared" si="10"/>
        <v>6.1731220781954397</v>
      </c>
      <c r="F31" s="9">
        <f t="shared" si="0"/>
        <v>-0.38890669092631275</v>
      </c>
      <c r="G31" s="9">
        <f t="shared" si="1"/>
        <v>-0.3766561301621339</v>
      </c>
      <c r="H31" s="9">
        <f t="shared" si="2"/>
        <v>-0.37704202282620547</v>
      </c>
      <c r="I31" s="9">
        <f t="shared" si="3"/>
        <v>-0.36515304348826177</v>
      </c>
      <c r="J31" s="8">
        <f t="shared" si="4"/>
        <v>2.5000000000000009</v>
      </c>
      <c r="K31" s="9">
        <f t="shared" si="11"/>
        <v>5.7962127381302304</v>
      </c>
    </row>
    <row r="32" spans="4:11" x14ac:dyDescent="0.25">
      <c r="D32" s="8">
        <f t="shared" si="9"/>
        <v>2.5000000000000009</v>
      </c>
      <c r="E32" s="9">
        <f t="shared" si="10"/>
        <v>5.7962127381302304</v>
      </c>
      <c r="F32" s="9">
        <f t="shared" si="0"/>
        <v>-0.36516140250220452</v>
      </c>
      <c r="G32" s="9">
        <f t="shared" si="1"/>
        <v>-0.35365881832338508</v>
      </c>
      <c r="H32" s="9">
        <f t="shared" si="2"/>
        <v>-0.35402114972501791</v>
      </c>
      <c r="I32" s="9">
        <f t="shared" si="3"/>
        <v>-0.34285807006952845</v>
      </c>
      <c r="J32" s="8">
        <f t="shared" si="4"/>
        <v>2.600000000000001</v>
      </c>
      <c r="K32" s="9">
        <f t="shared" si="11"/>
        <v>5.442316170018807</v>
      </c>
    </row>
    <row r="33" spans="4:11" x14ac:dyDescent="0.25">
      <c r="D33" s="8">
        <f t="shared" si="9"/>
        <v>2.600000000000001</v>
      </c>
      <c r="E33" s="9">
        <f t="shared" si="10"/>
        <v>5.442316170018807</v>
      </c>
      <c r="F33" s="9">
        <f t="shared" si="0"/>
        <v>-0.34286591871118488</v>
      </c>
      <c r="G33" s="9">
        <f t="shared" si="1"/>
        <v>-0.33206564227178254</v>
      </c>
      <c r="H33" s="9">
        <f t="shared" si="2"/>
        <v>-0.33240585097962372</v>
      </c>
      <c r="I33" s="9">
        <f t="shared" si="3"/>
        <v>-0.32192435009946863</v>
      </c>
      <c r="J33" s="8">
        <f t="shared" si="4"/>
        <v>2.7000000000000011</v>
      </c>
      <c r="K33" s="9">
        <f t="shared" si="11"/>
        <v>5.1100272941332294</v>
      </c>
    </row>
    <row r="34" spans="4:11" x14ac:dyDescent="0.25">
      <c r="D34" s="8">
        <f t="shared" si="9"/>
        <v>2.7000000000000011</v>
      </c>
      <c r="E34" s="9">
        <f t="shared" si="10"/>
        <v>5.1100272941332294</v>
      </c>
      <c r="F34" s="9">
        <f t="shared" si="0"/>
        <v>-0.32193171953039346</v>
      </c>
      <c r="G34" s="9">
        <f t="shared" si="1"/>
        <v>-0.3117908703651861</v>
      </c>
      <c r="H34" s="9">
        <f t="shared" si="2"/>
        <v>-0.3121103071138901</v>
      </c>
      <c r="I34" s="9">
        <f t="shared" si="3"/>
        <v>-0.30226877018221837</v>
      </c>
      <c r="J34" s="8">
        <f t="shared" si="4"/>
        <v>2.8000000000000012</v>
      </c>
      <c r="K34" s="9">
        <f t="shared" si="11"/>
        <v>4.7980268200214358</v>
      </c>
    </row>
    <row r="35" spans="4:11" x14ac:dyDescent="0.25">
      <c r="D35" s="8">
        <f t="shared" si="9"/>
        <v>2.8000000000000012</v>
      </c>
      <c r="E35" s="9">
        <f t="shared" si="10"/>
        <v>4.7980268200214358</v>
      </c>
      <c r="F35" s="9">
        <f t="shared" si="0"/>
        <v>-0.30227568966135049</v>
      </c>
      <c r="G35" s="9">
        <f t="shared" si="1"/>
        <v>-0.29275400543701791</v>
      </c>
      <c r="H35" s="9">
        <f t="shared" si="2"/>
        <v>-0.29305393849008438</v>
      </c>
      <c r="I35" s="9">
        <f t="shared" si="3"/>
        <v>-0.28381329153647517</v>
      </c>
      <c r="J35" s="8">
        <f t="shared" si="4"/>
        <v>2.9000000000000012</v>
      </c>
      <c r="K35" s="9">
        <f t="shared" si="11"/>
        <v>4.5050760085127637</v>
      </c>
    </row>
    <row r="36" spans="4:11" x14ac:dyDescent="0.25">
      <c r="D36" s="8">
        <f t="shared" si="9"/>
        <v>2.9000000000000012</v>
      </c>
      <c r="E36" s="9">
        <f t="shared" si="10"/>
        <v>4.5050760085127637</v>
      </c>
      <c r="F36" s="9">
        <f t="shared" si="0"/>
        <v>-0.28381978853630413</v>
      </c>
      <c r="G36" s="9">
        <f t="shared" si="1"/>
        <v>-0.27487946519741058</v>
      </c>
      <c r="H36" s="9">
        <f t="shared" si="2"/>
        <v>-0.27516108538258571</v>
      </c>
      <c r="I36" s="9">
        <f t="shared" si="3"/>
        <v>-0.26648464015720119</v>
      </c>
      <c r="J36" s="8">
        <f t="shared" si="4"/>
        <v>3.0000000000000013</v>
      </c>
      <c r="K36" s="9">
        <f t="shared" si="11"/>
        <v>4.2300117535371804</v>
      </c>
    </row>
    <row r="37" spans="4:11" x14ac:dyDescent="0.25">
      <c r="D37" s="8">
        <f t="shared" si="9"/>
        <v>3.0000000000000013</v>
      </c>
      <c r="E37" s="9">
        <f t="shared" si="10"/>
        <v>4.2300117535371804</v>
      </c>
      <c r="F37" s="9">
        <f t="shared" si="0"/>
        <v>-0.26649074047284238</v>
      </c>
      <c r="G37" s="9">
        <f t="shared" si="1"/>
        <v>-0.25809628214794783</v>
      </c>
      <c r="H37" s="9">
        <f t="shared" si="2"/>
        <v>-0.25836070758518204</v>
      </c>
      <c r="I37" s="9">
        <f t="shared" si="3"/>
        <v>-0.25021401589497588</v>
      </c>
      <c r="J37" s="8">
        <f t="shared" si="4"/>
        <v>3.1000000000000014</v>
      </c>
      <c r="K37" s="9">
        <f t="shared" si="11"/>
        <v>3.9717419642315006</v>
      </c>
    </row>
    <row r="38" spans="4:11" x14ac:dyDescent="0.25">
      <c r="D38" s="8">
        <f t="shared" si="9"/>
        <v>3.1000000000000014</v>
      </c>
      <c r="E38" s="9">
        <f t="shared" si="10"/>
        <v>3.9717419642315006</v>
      </c>
      <c r="F38" s="9">
        <f t="shared" si="0"/>
        <v>-0.25021974374658457</v>
      </c>
      <c r="G38" s="9">
        <f t="shared" si="1"/>
        <v>-0.24233782181856714</v>
      </c>
      <c r="H38" s="9">
        <f t="shared" si="2"/>
        <v>-0.24258610235929967</v>
      </c>
      <c r="I38" s="9">
        <f t="shared" si="3"/>
        <v>-0.23493681929794863</v>
      </c>
      <c r="J38" s="8">
        <f t="shared" si="4"/>
        <v>3.2000000000000015</v>
      </c>
      <c r="K38" s="9">
        <f t="shared" si="11"/>
        <v>3.7292412289981227</v>
      </c>
    </row>
    <row r="39" spans="4:11" x14ac:dyDescent="0.25">
      <c r="D39" s="8">
        <f t="shared" si="9"/>
        <v>3.2000000000000015</v>
      </c>
      <c r="E39" s="9">
        <f t="shared" si="10"/>
        <v>3.7292412289981227</v>
      </c>
      <c r="F39" s="9">
        <f t="shared" ref="F39:F70" si="12">h*(-0.63*(E39))</f>
        <v>-0.23494219742688172</v>
      </c>
      <c r="G39" s="9">
        <f t="shared" ref="G39:G70" si="13">h*(-0.63*(E39+(F39/2)))</f>
        <v>-0.22754151820793497</v>
      </c>
      <c r="H39" s="9">
        <f t="shared" ref="H39:H70" si="14">h*(-0.63*(E39+(G39/2)))</f>
        <v>-0.22777463960333177</v>
      </c>
      <c r="I39" s="9">
        <f t="shared" ref="I39:I70" si="15">h*(-0.63*(E39+H39))</f>
        <v>-0.22059239513187184</v>
      </c>
      <c r="J39" s="8">
        <f t="shared" ref="J39:J70" si="16">D39+h</f>
        <v>3.3000000000000016</v>
      </c>
      <c r="K39" s="9">
        <f t="shared" si="11"/>
        <v>3.5015467443012414</v>
      </c>
    </row>
    <row r="40" spans="4:11" x14ac:dyDescent="0.25">
      <c r="D40" s="8">
        <f t="shared" si="9"/>
        <v>3.3000000000000016</v>
      </c>
      <c r="E40" s="9">
        <f t="shared" si="10"/>
        <v>3.5015467443012414</v>
      </c>
      <c r="F40" s="9">
        <f t="shared" si="12"/>
        <v>-0.22059744489097821</v>
      </c>
      <c r="G40" s="9">
        <f t="shared" si="13"/>
        <v>-0.21364862537691243</v>
      </c>
      <c r="H40" s="9">
        <f t="shared" si="14"/>
        <v>-0.21386751319160546</v>
      </c>
      <c r="I40" s="9">
        <f t="shared" si="15"/>
        <v>-0.20712379155990709</v>
      </c>
      <c r="J40" s="8">
        <f t="shared" si="16"/>
        <v>3.4000000000000017</v>
      </c>
      <c r="K40" s="9">
        <f t="shared" si="11"/>
        <v>3.287754492036588</v>
      </c>
    </row>
    <row r="41" spans="4:11" x14ac:dyDescent="0.25">
      <c r="D41" s="8">
        <f t="shared" si="9"/>
        <v>3.4000000000000017</v>
      </c>
      <c r="E41" s="9">
        <f t="shared" si="10"/>
        <v>3.287754492036588</v>
      </c>
      <c r="F41" s="9">
        <f t="shared" si="12"/>
        <v>-0.20712853299830503</v>
      </c>
      <c r="G41" s="9">
        <f t="shared" si="13"/>
        <v>-0.20060398420885847</v>
      </c>
      <c r="H41" s="9">
        <f t="shared" si="14"/>
        <v>-0.20080950749572601</v>
      </c>
      <c r="I41" s="9">
        <f t="shared" si="15"/>
        <v>-0.19447753402607432</v>
      </c>
      <c r="J41" s="8">
        <f t="shared" si="16"/>
        <v>3.5000000000000018</v>
      </c>
      <c r="K41" s="9">
        <f t="shared" si="11"/>
        <v>3.0870156502976633</v>
      </c>
    </row>
    <row r="42" spans="4:11" x14ac:dyDescent="0.25">
      <c r="D42" s="8">
        <f t="shared" si="9"/>
        <v>3.5000000000000018</v>
      </c>
      <c r="E42" s="9">
        <f t="shared" si="10"/>
        <v>3.0870156502976633</v>
      </c>
      <c r="F42" s="9">
        <f t="shared" si="12"/>
        <v>-0.1944819859687528</v>
      </c>
      <c r="G42" s="9">
        <f t="shared" si="13"/>
        <v>-0.1883558034107371</v>
      </c>
      <c r="H42" s="9">
        <f t="shared" si="14"/>
        <v>-0.18854877816131457</v>
      </c>
      <c r="I42" s="9">
        <f t="shared" si="15"/>
        <v>-0.18260341294458998</v>
      </c>
      <c r="J42" s="8">
        <f t="shared" si="16"/>
        <v>3.6000000000000019</v>
      </c>
      <c r="K42" s="9">
        <f t="shared" si="11"/>
        <v>2.8985332232880889</v>
      </c>
    </row>
    <row r="43" spans="4:11" x14ac:dyDescent="0.25">
      <c r="D43" s="8">
        <f t="shared" si="9"/>
        <v>3.6000000000000019</v>
      </c>
      <c r="E43" s="9">
        <f t="shared" si="10"/>
        <v>2.8985332232880889</v>
      </c>
      <c r="F43" s="9">
        <f t="shared" si="12"/>
        <v>-0.1826075930671496</v>
      </c>
      <c r="G43" s="9">
        <f t="shared" si="13"/>
        <v>-0.17685545388553439</v>
      </c>
      <c r="H43" s="9">
        <f t="shared" si="14"/>
        <v>-0.17703664626975529</v>
      </c>
      <c r="I43" s="9">
        <f t="shared" si="15"/>
        <v>-0.17145428435215504</v>
      </c>
      <c r="J43" s="8">
        <f t="shared" si="16"/>
        <v>3.700000000000002</v>
      </c>
      <c r="K43" s="9">
        <f t="shared" si="11"/>
        <v>2.7215588769997749</v>
      </c>
    </row>
    <row r="44" spans="4:11" x14ac:dyDescent="0.25">
      <c r="D44" s="8">
        <f t="shared" si="9"/>
        <v>3.700000000000002</v>
      </c>
      <c r="E44" s="9">
        <f t="shared" si="10"/>
        <v>2.7215588769997749</v>
      </c>
      <c r="F44" s="9">
        <f t="shared" si="12"/>
        <v>-0.17145820925098584</v>
      </c>
      <c r="G44" s="9">
        <f t="shared" si="13"/>
        <v>-0.16605727565957978</v>
      </c>
      <c r="H44" s="9">
        <f t="shared" si="14"/>
        <v>-0.16622740506770906</v>
      </c>
      <c r="I44" s="9">
        <f t="shared" si="15"/>
        <v>-0.16098588273172015</v>
      </c>
      <c r="J44" s="8">
        <f t="shared" si="16"/>
        <v>3.800000000000002</v>
      </c>
      <c r="K44" s="9">
        <f t="shared" si="11"/>
        <v>2.5553899680935608</v>
      </c>
    </row>
    <row r="45" spans="4:11" x14ac:dyDescent="0.25">
      <c r="D45" s="8">
        <f t="shared" si="9"/>
        <v>3.800000000000002</v>
      </c>
      <c r="E45" s="9">
        <f t="shared" si="10"/>
        <v>2.5553899680935608</v>
      </c>
      <c r="F45" s="9">
        <f t="shared" si="12"/>
        <v>-0.16098956798989433</v>
      </c>
      <c r="G45" s="9">
        <f t="shared" si="13"/>
        <v>-0.15591839659821269</v>
      </c>
      <c r="H45" s="9">
        <f t="shared" si="14"/>
        <v>-0.15607813849705066</v>
      </c>
      <c r="I45" s="9">
        <f t="shared" si="15"/>
        <v>-0.15115664526458017</v>
      </c>
      <c r="J45" s="8">
        <f t="shared" si="16"/>
        <v>3.9000000000000021</v>
      </c>
      <c r="K45" s="9">
        <f t="shared" si="11"/>
        <v>2.3993667541860608</v>
      </c>
    </row>
    <row r="46" spans="4:11" x14ac:dyDescent="0.25">
      <c r="D46" s="8">
        <f t="shared" si="9"/>
        <v>3.9000000000000021</v>
      </c>
      <c r="E46" s="9">
        <f t="shared" si="10"/>
        <v>2.3993667541860608</v>
      </c>
      <c r="F46" s="9">
        <f t="shared" si="12"/>
        <v>-0.15116010551372183</v>
      </c>
      <c r="G46" s="9">
        <f t="shared" si="13"/>
        <v>-0.14639856219003961</v>
      </c>
      <c r="H46" s="9">
        <f t="shared" si="14"/>
        <v>-0.14654855080473558</v>
      </c>
      <c r="I46" s="9">
        <f t="shared" si="15"/>
        <v>-0.1419275468130235</v>
      </c>
      <c r="J46" s="8">
        <f t="shared" si="16"/>
        <v>4.0000000000000018</v>
      </c>
      <c r="K46" s="9">
        <f t="shared" si="11"/>
        <v>2.2528697744666784</v>
      </c>
    </row>
    <row r="47" spans="4:11" x14ac:dyDescent="0.25">
      <c r="D47" s="8">
        <f t="shared" si="9"/>
        <v>4.0000000000000018</v>
      </c>
      <c r="E47" s="9">
        <f t="shared" si="10"/>
        <v>2.2528697744666784</v>
      </c>
      <c r="F47" s="9">
        <f t="shared" si="12"/>
        <v>-0.14193079579140075</v>
      </c>
      <c r="G47" s="9">
        <f t="shared" si="13"/>
        <v>-0.13745997572397159</v>
      </c>
      <c r="H47" s="9">
        <f t="shared" si="14"/>
        <v>-0.13760080655609563</v>
      </c>
      <c r="I47" s="9">
        <f t="shared" si="15"/>
        <v>-0.13326194497836671</v>
      </c>
      <c r="J47" s="8">
        <f t="shared" si="16"/>
        <v>4.1000000000000014</v>
      </c>
      <c r="K47" s="9">
        <f t="shared" si="11"/>
        <v>2.115317390245028</v>
      </c>
    </row>
    <row r="48" spans="4:11" x14ac:dyDescent="0.25">
      <c r="D48" s="8">
        <f t="shared" si="9"/>
        <v>4.1000000000000014</v>
      </c>
      <c r="E48" s="9">
        <f t="shared" si="10"/>
        <v>2.115317390245028</v>
      </c>
      <c r="F48" s="9">
        <f t="shared" si="12"/>
        <v>-0.13326499558543678</v>
      </c>
      <c r="G48" s="9">
        <f t="shared" si="13"/>
        <v>-0.1290671482244955</v>
      </c>
      <c r="H48" s="9">
        <f t="shared" si="14"/>
        <v>-0.12919938041636514</v>
      </c>
      <c r="I48" s="9">
        <f t="shared" si="15"/>
        <v>-0.12512543461920575</v>
      </c>
      <c r="J48" s="8">
        <f t="shared" si="16"/>
        <v>4.2000000000000011</v>
      </c>
      <c r="K48" s="9">
        <f t="shared" si="11"/>
        <v>1.9861634756639672</v>
      </c>
    </row>
    <row r="49" spans="4:11" x14ac:dyDescent="0.25">
      <c r="D49" s="8">
        <f t="shared" si="9"/>
        <v>4.2000000000000011</v>
      </c>
      <c r="E49" s="9">
        <f t="shared" si="10"/>
        <v>1.9861634756639672</v>
      </c>
      <c r="F49" s="9">
        <f t="shared" si="12"/>
        <v>-0.12512829896682995</v>
      </c>
      <c r="G49" s="9">
        <f t="shared" si="13"/>
        <v>-0.12118675754937479</v>
      </c>
      <c r="H49" s="9">
        <f t="shared" si="14"/>
        <v>-0.12131091610402465</v>
      </c>
      <c r="I49" s="9">
        <f t="shared" si="15"/>
        <v>-0.11748571125227639</v>
      </c>
      <c r="J49" s="8">
        <f t="shared" si="16"/>
        <v>4.3000000000000007</v>
      </c>
      <c r="K49" s="9">
        <f t="shared" si="11"/>
        <v>1.8648952494096498</v>
      </c>
    </row>
    <row r="50" spans="4:11" x14ac:dyDescent="0.25">
      <c r="D50" s="8">
        <f t="shared" si="9"/>
        <v>4.3000000000000007</v>
      </c>
      <c r="E50" s="9">
        <f t="shared" si="10"/>
        <v>1.8648952494096498</v>
      </c>
      <c r="F50" s="9">
        <f t="shared" si="12"/>
        <v>-0.11748840071280793</v>
      </c>
      <c r="G50" s="9">
        <f t="shared" si="13"/>
        <v>-0.11378751609035449</v>
      </c>
      <c r="H50" s="9">
        <f t="shared" si="14"/>
        <v>-0.11390409395596178</v>
      </c>
      <c r="I50" s="9">
        <f t="shared" si="15"/>
        <v>-0.11031244279358235</v>
      </c>
      <c r="J50" s="8">
        <f t="shared" si="16"/>
        <v>4.4000000000000004</v>
      </c>
      <c r="K50" s="9">
        <f t="shared" si="11"/>
        <v>1.7510312388098126</v>
      </c>
    </row>
    <row r="51" spans="4:11" x14ac:dyDescent="0.25">
      <c r="D51" s="8">
        <f t="shared" si="9"/>
        <v>4.4000000000000004</v>
      </c>
      <c r="E51" s="9">
        <f t="shared" si="10"/>
        <v>1.7510312388098126</v>
      </c>
      <c r="F51" s="9">
        <f t="shared" si="12"/>
        <v>-0.1103149680450182</v>
      </c>
      <c r="G51" s="9">
        <f t="shared" si="13"/>
        <v>-0.10684004655160013</v>
      </c>
      <c r="H51" s="9">
        <f t="shared" si="14"/>
        <v>-0.1069495065786428</v>
      </c>
      <c r="I51" s="9">
        <f t="shared" si="15"/>
        <v>-0.10357714913056371</v>
      </c>
      <c r="J51" s="8">
        <f t="shared" si="16"/>
        <v>4.5</v>
      </c>
      <c r="K51" s="9">
        <f t="shared" si="11"/>
        <v>1.6441193682371347</v>
      </c>
    </row>
    <row r="52" spans="4:11" x14ac:dyDescent="0.25">
      <c r="D52" s="8">
        <f t="shared" si="9"/>
        <v>4.5</v>
      </c>
      <c r="E52" s="9">
        <f t="shared" si="10"/>
        <v>1.6441193682371347</v>
      </c>
      <c r="F52" s="9">
        <f t="shared" si="12"/>
        <v>-0.10357952019893948</v>
      </c>
      <c r="G52" s="9">
        <f t="shared" si="13"/>
        <v>-0.10031676531267292</v>
      </c>
      <c r="H52" s="9">
        <f t="shared" si="14"/>
        <v>-0.10041954209159028</v>
      </c>
      <c r="I52" s="9">
        <f t="shared" si="15"/>
        <v>-9.7253089047169297E-2</v>
      </c>
      <c r="J52" s="8">
        <f t="shared" si="16"/>
        <v>4.5999999999999996</v>
      </c>
      <c r="K52" s="9">
        <f t="shared" si="11"/>
        <v>1.5437351642280288</v>
      </c>
    </row>
    <row r="53" spans="4:11" x14ac:dyDescent="0.25">
      <c r="D53" s="8">
        <f>J52</f>
        <v>4.5999999999999996</v>
      </c>
      <c r="E53" s="9">
        <f>K52</f>
        <v>1.5437351642280288</v>
      </c>
      <c r="F53" s="9">
        <f t="shared" si="12"/>
        <v>-9.725531534636582E-2</v>
      </c>
      <c r="G53" s="9">
        <f t="shared" si="13"/>
        <v>-9.4191772912955288E-2</v>
      </c>
      <c r="H53" s="9">
        <f t="shared" si="14"/>
        <v>-9.4288274499607735E-2</v>
      </c>
      <c r="I53" s="9">
        <f t="shared" si="15"/>
        <v>-9.1315154052890535E-2</v>
      </c>
      <c r="J53" s="8">
        <f t="shared" si="16"/>
        <v>4.6999999999999993</v>
      </c>
      <c r="K53" s="9">
        <f>E53+((1/6)*(F53+(2*G53)+(2*H53)+I53))</f>
        <v>1.4494800701906319</v>
      </c>
    </row>
    <row r="54" spans="4:11" x14ac:dyDescent="0.25">
      <c r="D54" s="8">
        <f t="shared" ref="D54:D65" si="17">J53</f>
        <v>4.6999999999999993</v>
      </c>
      <c r="E54" s="9">
        <f t="shared" ref="E54:E65" si="18">K53</f>
        <v>1.4494800701906319</v>
      </c>
      <c r="F54" s="9">
        <f t="shared" si="12"/>
        <v>-9.1317244422009808E-2</v>
      </c>
      <c r="G54" s="9">
        <f t="shared" si="13"/>
        <v>-8.8440751222716496E-2</v>
      </c>
      <c r="H54" s="9">
        <f t="shared" si="14"/>
        <v>-8.8531360758494243E-2</v>
      </c>
      <c r="I54" s="9">
        <f t="shared" si="15"/>
        <v>-8.5739768694224672E-2</v>
      </c>
      <c r="J54" s="8">
        <f t="shared" si="16"/>
        <v>4.7999999999999989</v>
      </c>
      <c r="K54" s="9">
        <f t="shared" ref="K54:K65" si="19">E54+((1/6)*(F54+(2*G54)+(2*H54)+I54))</f>
        <v>1.3609798640108559</v>
      </c>
    </row>
    <row r="55" spans="4:11" x14ac:dyDescent="0.25">
      <c r="D55" s="8">
        <f t="shared" si="17"/>
        <v>4.7999999999999989</v>
      </c>
      <c r="E55" s="9">
        <f t="shared" si="18"/>
        <v>1.3609798640108559</v>
      </c>
      <c r="F55" s="9">
        <f t="shared" si="12"/>
        <v>-8.5741731432683932E-2</v>
      </c>
      <c r="G55" s="9">
        <f t="shared" si="13"/>
        <v>-8.3040866892554396E-2</v>
      </c>
      <c r="H55" s="9">
        <f t="shared" si="14"/>
        <v>-8.3125944125568466E-2</v>
      </c>
      <c r="I55" s="9">
        <f t="shared" si="15"/>
        <v>-8.0504796952773114E-2</v>
      </c>
      <c r="J55" s="8">
        <f t="shared" si="16"/>
        <v>4.8999999999999986</v>
      </c>
      <c r="K55" s="9">
        <f t="shared" si="19"/>
        <v>1.2778831722739055</v>
      </c>
    </row>
    <row r="56" spans="4:11" x14ac:dyDescent="0.25">
      <c r="D56" s="8">
        <f t="shared" si="17"/>
        <v>4.8999999999999986</v>
      </c>
      <c r="E56" s="9">
        <f t="shared" si="18"/>
        <v>1.2778831722739055</v>
      </c>
      <c r="F56" s="9">
        <f t="shared" si="12"/>
        <v>-8.0506639853256054E-2</v>
      </c>
      <c r="G56" s="9">
        <f t="shared" si="13"/>
        <v>-7.7970680697878492E-2</v>
      </c>
      <c r="H56" s="9">
        <f t="shared" si="14"/>
        <v>-7.8050563411272866E-2</v>
      </c>
      <c r="I56" s="9">
        <f t="shared" si="15"/>
        <v>-7.5589454358345853E-2</v>
      </c>
      <c r="J56" s="8">
        <f t="shared" si="16"/>
        <v>4.9999999999999982</v>
      </c>
      <c r="K56" s="9">
        <f t="shared" si="19"/>
        <v>1.1998600752022548</v>
      </c>
    </row>
    <row r="57" spans="4:11" x14ac:dyDescent="0.25">
      <c r="D57" s="8">
        <f t="shared" si="17"/>
        <v>4.9999999999999982</v>
      </c>
      <c r="E57" s="9">
        <f t="shared" si="18"/>
        <v>1.1998600752022548</v>
      </c>
      <c r="F57" s="9">
        <f t="shared" si="12"/>
        <v>-7.5591184737742068E-2</v>
      </c>
      <c r="G57" s="9">
        <f t="shared" si="13"/>
        <v>-7.3210062418503183E-2</v>
      </c>
      <c r="H57" s="9">
        <f t="shared" si="14"/>
        <v>-7.3285067771559201E-2</v>
      </c>
      <c r="I57" s="9">
        <f t="shared" si="15"/>
        <v>-7.0974225468133811E-2</v>
      </c>
      <c r="J57" s="8">
        <f t="shared" si="16"/>
        <v>5.0999999999999979</v>
      </c>
      <c r="K57" s="9">
        <f t="shared" si="19"/>
        <v>1.1266007967712546</v>
      </c>
    </row>
    <row r="58" spans="4:11" x14ac:dyDescent="0.25">
      <c r="D58" s="8">
        <f t="shared" si="17"/>
        <v>5.0999999999999979</v>
      </c>
      <c r="E58" s="9">
        <f t="shared" si="18"/>
        <v>1.1266007967712546</v>
      </c>
      <c r="F58" s="9">
        <f t="shared" si="12"/>
        <v>-7.0975850196589044E-2</v>
      </c>
      <c r="G58" s="9">
        <f t="shared" si="13"/>
        <v>-6.8740110915396488E-2</v>
      </c>
      <c r="H58" s="9">
        <f t="shared" si="14"/>
        <v>-6.8810536702754055E-2</v>
      </c>
      <c r="I58" s="9">
        <f t="shared" si="15"/>
        <v>-6.6640786384315531E-2</v>
      </c>
      <c r="J58" s="8">
        <f t="shared" si="16"/>
        <v>5.1999999999999975</v>
      </c>
      <c r="K58" s="9">
        <f t="shared" si="19"/>
        <v>1.0578144748017202</v>
      </c>
    </row>
    <row r="59" spans="4:11" x14ac:dyDescent="0.25">
      <c r="D59" s="8">
        <f t="shared" si="17"/>
        <v>5.1999999999999975</v>
      </c>
      <c r="E59" s="9">
        <f t="shared" si="18"/>
        <v>1.0578144748017202</v>
      </c>
      <c r="F59" s="9">
        <f t="shared" si="12"/>
        <v>-6.664231191250837E-2</v>
      </c>
      <c r="G59" s="9">
        <f t="shared" si="13"/>
        <v>-6.4543079087264352E-2</v>
      </c>
      <c r="H59" s="9">
        <f t="shared" si="14"/>
        <v>-6.4609204921259544E-2</v>
      </c>
      <c r="I59" s="9">
        <f t="shared" si="15"/>
        <v>-6.2571932002469022E-2</v>
      </c>
      <c r="J59" s="8">
        <f t="shared" si="16"/>
        <v>5.2999999999999972</v>
      </c>
      <c r="K59" s="9">
        <f t="shared" si="19"/>
        <v>0.99322800614638262</v>
      </c>
    </row>
    <row r="60" spans="4:11" x14ac:dyDescent="0.25">
      <c r="D60" s="8">
        <f t="shared" si="17"/>
        <v>5.2999999999999972</v>
      </c>
      <c r="E60" s="9">
        <f t="shared" si="18"/>
        <v>0.99322800614638262</v>
      </c>
      <c r="F60" s="9">
        <f t="shared" si="12"/>
        <v>-6.2573364387222108E-2</v>
      </c>
      <c r="G60" s="9">
        <f t="shared" si="13"/>
        <v>-6.0602303409024609E-2</v>
      </c>
      <c r="H60" s="9">
        <f t="shared" si="14"/>
        <v>-6.0664391829837828E-2</v>
      </c>
      <c r="I60" s="9">
        <f t="shared" si="15"/>
        <v>-5.8751507701942318E-2</v>
      </c>
      <c r="J60" s="8">
        <f t="shared" si="16"/>
        <v>5.3999999999999968</v>
      </c>
      <c r="K60" s="9">
        <f t="shared" si="19"/>
        <v>0.93258496238523436</v>
      </c>
    </row>
    <row r="61" spans="4:11" x14ac:dyDescent="0.25">
      <c r="D61" s="8">
        <f t="shared" si="17"/>
        <v>5.3999999999999968</v>
      </c>
      <c r="E61" s="9">
        <f t="shared" si="18"/>
        <v>0.93258496238523436</v>
      </c>
      <c r="F61" s="9">
        <f t="shared" si="12"/>
        <v>-5.8752852630269775E-2</v>
      </c>
      <c r="G61" s="9">
        <f t="shared" si="13"/>
        <v>-5.6902137772416261E-2</v>
      </c>
      <c r="H61" s="9">
        <f t="shared" si="14"/>
        <v>-5.6960435290438649E-2</v>
      </c>
      <c r="I61" s="9">
        <f t="shared" si="15"/>
        <v>-5.5164345206972137E-2</v>
      </c>
      <c r="J61" s="8">
        <f t="shared" si="16"/>
        <v>5.4999999999999964</v>
      </c>
      <c r="K61" s="9">
        <f t="shared" si="19"/>
        <v>0.87564457172474242</v>
      </c>
    </row>
    <row r="62" spans="4:11" x14ac:dyDescent="0.25">
      <c r="D62" s="8">
        <f t="shared" si="17"/>
        <v>5.4999999999999964</v>
      </c>
      <c r="E62" s="9">
        <f t="shared" si="18"/>
        <v>0.87564457172474242</v>
      </c>
      <c r="F62" s="9">
        <f t="shared" si="12"/>
        <v>-5.5165608018658774E-2</v>
      </c>
      <c r="G62" s="9">
        <f t="shared" si="13"/>
        <v>-5.3427891366071026E-2</v>
      </c>
      <c r="H62" s="9">
        <f t="shared" si="14"/>
        <v>-5.3482629440627538E-2</v>
      </c>
      <c r="I62" s="9">
        <f t="shared" si="15"/>
        <v>-5.1796202363899237E-2</v>
      </c>
      <c r="J62" s="8">
        <f t="shared" si="16"/>
        <v>5.5999999999999961</v>
      </c>
      <c r="K62" s="9">
        <f t="shared" si="19"/>
        <v>0.82218076305874987</v>
      </c>
    </row>
    <row r="63" spans="4:11" x14ac:dyDescent="0.25">
      <c r="D63" s="8">
        <f t="shared" si="17"/>
        <v>5.5999999999999961</v>
      </c>
      <c r="E63" s="9">
        <f t="shared" si="18"/>
        <v>0.82218076305874987</v>
      </c>
      <c r="F63" s="9">
        <f t="shared" si="12"/>
        <v>-5.1797388072701248E-2</v>
      </c>
      <c r="G63" s="9">
        <f t="shared" si="13"/>
        <v>-5.0165770348411159E-2</v>
      </c>
      <c r="H63" s="9">
        <f t="shared" si="14"/>
        <v>-5.0217166306726291E-2</v>
      </c>
      <c r="I63" s="9">
        <f t="shared" si="15"/>
        <v>-4.8633706595377489E-2</v>
      </c>
      <c r="J63" s="8">
        <f t="shared" si="16"/>
        <v>5.6999999999999957</v>
      </c>
      <c r="K63" s="9">
        <f t="shared" si="19"/>
        <v>0.77198126839569092</v>
      </c>
    </row>
    <row r="64" spans="4:11" x14ac:dyDescent="0.25">
      <c r="D64" s="8">
        <f t="shared" si="17"/>
        <v>5.6999999999999957</v>
      </c>
      <c r="E64" s="9">
        <f t="shared" si="18"/>
        <v>0.77198126839569092</v>
      </c>
      <c r="F64" s="9">
        <f t="shared" si="12"/>
        <v>-4.8634819908928532E-2</v>
      </c>
      <c r="G64" s="9">
        <f t="shared" si="13"/>
        <v>-4.7102823081797279E-2</v>
      </c>
      <c r="H64" s="9">
        <f t="shared" si="14"/>
        <v>-4.7151080981851917E-2</v>
      </c>
      <c r="I64" s="9">
        <f t="shared" si="15"/>
        <v>-4.5664301807071858E-2</v>
      </c>
      <c r="J64" s="8">
        <f t="shared" si="16"/>
        <v>5.7999999999999954</v>
      </c>
      <c r="K64" s="9">
        <f t="shared" si="19"/>
        <v>0.72484678008847447</v>
      </c>
    </row>
    <row r="65" spans="4:11" x14ac:dyDescent="0.25">
      <c r="D65" s="8">
        <f t="shared" si="17"/>
        <v>5.7999999999999954</v>
      </c>
      <c r="E65" s="9">
        <f t="shared" si="18"/>
        <v>0.72484678008847447</v>
      </c>
      <c r="F65" s="9">
        <f t="shared" si="12"/>
        <v>-4.5665347145573895E-2</v>
      </c>
      <c r="G65" s="9">
        <f t="shared" si="13"/>
        <v>-4.422688871048832E-2</v>
      </c>
      <c r="H65" s="9">
        <f t="shared" si="14"/>
        <v>-4.4272200151193514E-2</v>
      </c>
      <c r="I65" s="9">
        <f t="shared" si="15"/>
        <v>-4.287619853604871E-2</v>
      </c>
      <c r="J65" s="8">
        <f t="shared" si="16"/>
        <v>5.899999999999995</v>
      </c>
      <c r="K65" s="9">
        <f t="shared" si="19"/>
        <v>0.68059015952097679</v>
      </c>
    </row>
    <row r="66" spans="4:11" x14ac:dyDescent="0.25">
      <c r="D66" s="8">
        <f>J65</f>
        <v>5.899999999999995</v>
      </c>
      <c r="E66" s="9">
        <f>K65</f>
        <v>0.68059015952097679</v>
      </c>
      <c r="F66" s="9">
        <f t="shared" si="12"/>
        <v>-4.2877180049821544E-2</v>
      </c>
      <c r="G66" s="9">
        <f t="shared" si="13"/>
        <v>-4.1526548878252162E-2</v>
      </c>
      <c r="H66" s="9">
        <f t="shared" si="14"/>
        <v>-4.1569093760156599E-2</v>
      </c>
      <c r="I66" s="9">
        <f t="shared" si="15"/>
        <v>-4.0258327142931677E-2</v>
      </c>
      <c r="J66" s="8">
        <f t="shared" si="16"/>
        <v>5.9999999999999947</v>
      </c>
      <c r="K66" s="9">
        <f>E66+((1/6)*(F66+(2*G66)+(2*H66)+I66))</f>
        <v>0.63903569410938166</v>
      </c>
    </row>
    <row r="67" spans="4:11" x14ac:dyDescent="0.25">
      <c r="D67" s="8">
        <f t="shared" ref="D67:D77" si="20">J66</f>
        <v>5.9999999999999947</v>
      </c>
      <c r="E67" s="9">
        <f t="shared" ref="E67:E77" si="21">K66</f>
        <v>0.63903569410938166</v>
      </c>
      <c r="F67" s="9">
        <f t="shared" si="12"/>
        <v>-4.0259248728891049E-2</v>
      </c>
      <c r="G67" s="9">
        <f t="shared" si="13"/>
        <v>-3.8991082393930981E-2</v>
      </c>
      <c r="H67" s="9">
        <f t="shared" si="14"/>
        <v>-3.903102963348222E-2</v>
      </c>
      <c r="I67" s="9">
        <f t="shared" si="15"/>
        <v>-3.7800293861981665E-2</v>
      </c>
      <c r="J67" s="8">
        <f t="shared" si="16"/>
        <v>6.0999999999999943</v>
      </c>
      <c r="K67" s="9">
        <f t="shared" ref="K67:K77" si="22">E67+((1/6)*(F67+(2*G67)+(2*H67)+I67))</f>
        <v>0.60001839966843185</v>
      </c>
    </row>
    <row r="68" spans="4:11" x14ac:dyDescent="0.25">
      <c r="D68" s="8">
        <f t="shared" si="20"/>
        <v>6.0999999999999943</v>
      </c>
      <c r="E68" s="9">
        <f t="shared" si="21"/>
        <v>0.60001839966843185</v>
      </c>
      <c r="F68" s="9">
        <f t="shared" si="12"/>
        <v>-3.7801159179111206E-2</v>
      </c>
      <c r="G68" s="9">
        <f t="shared" si="13"/>
        <v>-3.6610422664969208E-2</v>
      </c>
      <c r="H68" s="9">
        <f t="shared" si="14"/>
        <v>-3.6647930865164678E-2</v>
      </c>
      <c r="I68" s="9">
        <f t="shared" si="15"/>
        <v>-3.5492339534605837E-2</v>
      </c>
      <c r="J68" s="8">
        <f t="shared" si="16"/>
        <v>6.199999999999994</v>
      </c>
      <c r="K68" s="9">
        <f t="shared" si="22"/>
        <v>0.56338336537276767</v>
      </c>
    </row>
    <row r="69" spans="4:11" x14ac:dyDescent="0.25">
      <c r="D69" s="8">
        <f t="shared" si="20"/>
        <v>6.199999999999994</v>
      </c>
      <c r="E69" s="9">
        <f t="shared" si="21"/>
        <v>0.56338336537276767</v>
      </c>
      <c r="F69" s="9">
        <f t="shared" si="12"/>
        <v>-3.5493152018484367E-2</v>
      </c>
      <c r="G69" s="9">
        <f t="shared" si="13"/>
        <v>-3.4375117729902108E-2</v>
      </c>
      <c r="H69" s="9">
        <f t="shared" si="14"/>
        <v>-3.4410335809992448E-2</v>
      </c>
      <c r="I69" s="9">
        <f t="shared" si="15"/>
        <v>-3.3325300862454846E-2</v>
      </c>
      <c r="J69" s="8">
        <f t="shared" si="16"/>
        <v>6.2999999999999936</v>
      </c>
      <c r="K69" s="9">
        <f t="shared" si="22"/>
        <v>0.5289851387126463</v>
      </c>
    </row>
    <row r="70" spans="4:11" x14ac:dyDescent="0.25">
      <c r="D70" s="8">
        <f t="shared" si="20"/>
        <v>6.2999999999999936</v>
      </c>
      <c r="E70" s="9">
        <f t="shared" si="21"/>
        <v>0.5289851387126463</v>
      </c>
      <c r="F70" s="9">
        <f t="shared" si="12"/>
        <v>-3.3326063738896718E-2</v>
      </c>
      <c r="G70" s="9">
        <f t="shared" si="13"/>
        <v>-3.2276292731121474E-2</v>
      </c>
      <c r="H70" s="9">
        <f t="shared" si="14"/>
        <v>-3.2309360517866391E-2</v>
      </c>
      <c r="I70" s="9">
        <f t="shared" si="15"/>
        <v>-3.1290574026271133E-2</v>
      </c>
      <c r="J70" s="8">
        <f t="shared" si="16"/>
        <v>6.3999999999999932</v>
      </c>
      <c r="K70" s="9">
        <f t="shared" si="22"/>
        <v>0.49668714800212238</v>
      </c>
    </row>
    <row r="71" spans="4:11" x14ac:dyDescent="0.25">
      <c r="D71" s="8">
        <f t="shared" si="20"/>
        <v>6.3999999999999932</v>
      </c>
      <c r="E71" s="9">
        <f t="shared" si="21"/>
        <v>0.49668714800212238</v>
      </c>
      <c r="F71" s="9">
        <f t="shared" ref="F71:F77" si="23">h*(-0.63*(E71))</f>
        <v>-3.1291290324133712E-2</v>
      </c>
      <c r="G71" s="9">
        <f t="shared" ref="G71:G77" si="24">h*(-0.63*(E71+(F71/2)))</f>
        <v>-3.0305614678923499E-2</v>
      </c>
      <c r="H71" s="9">
        <f t="shared" ref="H71:H77" si="25">h*(-0.63*(E71+(G71/2)))</f>
        <v>-3.0336663461747623E-2</v>
      </c>
      <c r="I71" s="9">
        <f t="shared" ref="I71:I77" si="26">h*(-0.63*(E71+H71))</f>
        <v>-2.9380080526043614E-2</v>
      </c>
      <c r="J71" s="8">
        <f t="shared" ref="J71:J77" si="27">D71+h</f>
        <v>6.4999999999999929</v>
      </c>
      <c r="K71" s="9">
        <f t="shared" si="22"/>
        <v>0.46636116014686912</v>
      </c>
    </row>
    <row r="72" spans="4:11" x14ac:dyDescent="0.25">
      <c r="D72" s="8">
        <f t="shared" si="20"/>
        <v>6.4999999999999929</v>
      </c>
      <c r="E72" s="9">
        <f t="shared" si="21"/>
        <v>0.46636116014686912</v>
      </c>
      <c r="F72" s="9">
        <f t="shared" si="23"/>
        <v>-2.9380753089252754E-2</v>
      </c>
      <c r="G72" s="9">
        <f t="shared" si="24"/>
        <v>-2.8455259366941293E-2</v>
      </c>
      <c r="H72" s="9">
        <f t="shared" si="25"/>
        <v>-2.8484412419194107E-2</v>
      </c>
      <c r="I72" s="9">
        <f t="shared" si="26"/>
        <v>-2.7586235106843528E-2</v>
      </c>
      <c r="J72" s="8">
        <f t="shared" si="27"/>
        <v>6.5999999999999925</v>
      </c>
      <c r="K72" s="9">
        <f t="shared" si="22"/>
        <v>0.43788677151880795</v>
      </c>
    </row>
    <row r="73" spans="4:11" x14ac:dyDescent="0.25">
      <c r="D73" s="8">
        <f t="shared" si="20"/>
        <v>6.5999999999999925</v>
      </c>
      <c r="E73" s="9">
        <f t="shared" si="21"/>
        <v>0.43788677151880795</v>
      </c>
      <c r="F73" s="9">
        <f t="shared" si="23"/>
        <v>-2.7586866605684903E-2</v>
      </c>
      <c r="G73" s="9">
        <f t="shared" si="24"/>
        <v>-2.6717880307605829E-2</v>
      </c>
      <c r="H73" s="9">
        <f t="shared" si="25"/>
        <v>-2.6745253375995322E-2</v>
      </c>
      <c r="I73" s="9">
        <f t="shared" si="26"/>
        <v>-2.5901915642997198E-2</v>
      </c>
      <c r="J73" s="8">
        <f t="shared" si="27"/>
        <v>6.6999999999999922</v>
      </c>
      <c r="K73" s="9">
        <f t="shared" si="22"/>
        <v>0.41115092991616053</v>
      </c>
    </row>
    <row r="74" spans="4:11" x14ac:dyDescent="0.25">
      <c r="D74" s="8">
        <f t="shared" si="20"/>
        <v>6.6999999999999922</v>
      </c>
      <c r="E74" s="9">
        <f t="shared" si="21"/>
        <v>0.41115092991616053</v>
      </c>
      <c r="F74" s="9">
        <f t="shared" si="23"/>
        <v>-2.5902508584718115E-2</v>
      </c>
      <c r="G74" s="9">
        <f t="shared" si="24"/>
        <v>-2.5086579564299494E-2</v>
      </c>
      <c r="H74" s="9">
        <f t="shared" si="25"/>
        <v>-2.5112281328442683E-2</v>
      </c>
      <c r="I74" s="9">
        <f t="shared" si="26"/>
        <v>-2.4320434861026224E-2</v>
      </c>
      <c r="J74" s="8">
        <f t="shared" si="27"/>
        <v>6.7999999999999918</v>
      </c>
      <c r="K74" s="9">
        <f t="shared" si="22"/>
        <v>0.38604748571095576</v>
      </c>
    </row>
    <row r="75" spans="4:11" x14ac:dyDescent="0.25">
      <c r="D75" s="8">
        <f t="shared" si="20"/>
        <v>6.7999999999999918</v>
      </c>
      <c r="E75" s="9">
        <f t="shared" si="21"/>
        <v>0.38604748571095576</v>
      </c>
      <c r="F75" s="9">
        <f t="shared" si="23"/>
        <v>-2.4320991599790214E-2</v>
      </c>
      <c r="G75" s="9">
        <f t="shared" si="24"/>
        <v>-2.3554880364396822E-2</v>
      </c>
      <c r="H75" s="9">
        <f t="shared" si="25"/>
        <v>-2.3579012868311714E-2</v>
      </c>
      <c r="I75" s="9">
        <f t="shared" si="26"/>
        <v>-2.2835513789086576E-2</v>
      </c>
      <c r="J75" s="8">
        <f t="shared" si="27"/>
        <v>6.8999999999999915</v>
      </c>
      <c r="K75" s="9">
        <f t="shared" si="22"/>
        <v>0.36247677040190679</v>
      </c>
    </row>
    <row r="76" spans="4:11" x14ac:dyDescent="0.25">
      <c r="D76" s="8">
        <f t="shared" si="20"/>
        <v>6.8999999999999915</v>
      </c>
      <c r="E76" s="9">
        <f t="shared" si="21"/>
        <v>0.36247677040190679</v>
      </c>
      <c r="F76" s="9">
        <f t="shared" si="23"/>
        <v>-2.2836036535320129E-2</v>
      </c>
      <c r="G76" s="9">
        <f t="shared" si="24"/>
        <v>-2.2116701384457545E-2</v>
      </c>
      <c r="H76" s="9">
        <f t="shared" si="25"/>
        <v>-2.2139360441709718E-2</v>
      </c>
      <c r="I76" s="9">
        <f t="shared" si="26"/>
        <v>-2.1441256827492417E-2</v>
      </c>
      <c r="J76" s="8">
        <f t="shared" si="27"/>
        <v>6.9999999999999911</v>
      </c>
      <c r="K76" s="9">
        <f t="shared" si="22"/>
        <v>0.34034520089938225</v>
      </c>
    </row>
    <row r="77" spans="4:11" x14ac:dyDescent="0.25">
      <c r="D77" s="8">
        <f t="shared" si="20"/>
        <v>6.9999999999999911</v>
      </c>
      <c r="E77" s="9">
        <f t="shared" si="21"/>
        <v>0.34034520089938225</v>
      </c>
      <c r="F77" s="9">
        <f t="shared" si="23"/>
        <v>-2.1441747656661084E-2</v>
      </c>
      <c r="G77" s="9">
        <f t="shared" si="24"/>
        <v>-2.0766332605476261E-2</v>
      </c>
      <c r="H77" s="9">
        <f t="shared" si="25"/>
        <v>-2.0787608179588583E-2</v>
      </c>
      <c r="I77" s="9">
        <f t="shared" si="26"/>
        <v>-2.0132128341347005E-2</v>
      </c>
      <c r="J77" s="8">
        <f t="shared" si="27"/>
        <v>7.0999999999999908</v>
      </c>
      <c r="K77" s="9">
        <f t="shared" si="22"/>
        <v>0.31956490797135928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Vector</vt:lpstr>
      <vt:lpstr>dif</vt:lpstr>
      <vt:lpstr>dif!D</vt:lpstr>
      <vt:lpstr>dif!h</vt:lpstr>
      <vt:lpstr>dif!t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2020-07-24T13:42:12Z</dcterms:created>
  <dcterms:modified xsi:type="dcterms:W3CDTF">2020-07-29T21:27:39Z</dcterms:modified>
</cp:coreProperties>
</file>