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tess\Bureau\Stage E.Nova\Rapport\Trajectoires\"/>
    </mc:Choice>
  </mc:AlternateContent>
  <xr:revisionPtr revIDLastSave="0" documentId="8_{3ACA537D-29B3-41EA-9168-12769BB73315}" xr6:coauthVersionLast="47" xr6:coauthVersionMax="47" xr10:uidLastSave="{00000000-0000-0000-0000-000000000000}"/>
  <bookViews>
    <workbookView xWindow="-98" yWindow="-98" windowWidth="21795" windowHeight="12975" xr2:uid="{D7FBE6E7-F45C-43E9-997B-C53ABB56A6B0}"/>
  </bookViews>
  <sheets>
    <sheet name="RotX" sheetId="5" r:id="rId1"/>
    <sheet name="Tx" sheetId="3" r:id="rId2"/>
    <sheet name="0G_1s" sheetId="1" r:id="rId3"/>
    <sheet name="Crush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5" l="1"/>
  <c r="AB4" i="5"/>
  <c r="AA5" i="5"/>
  <c r="AB5" i="5"/>
  <c r="AA6" i="5"/>
  <c r="AB6" i="5"/>
  <c r="AA7" i="5"/>
  <c r="AB7" i="5"/>
  <c r="AA8" i="5"/>
  <c r="AB8" i="5"/>
  <c r="AA9" i="5"/>
  <c r="AB9" i="5"/>
  <c r="AA10" i="5"/>
  <c r="AB10" i="5"/>
  <c r="AA11" i="5"/>
  <c r="AB11" i="5"/>
  <c r="AA12" i="5"/>
  <c r="AB12" i="5"/>
  <c r="AA13" i="5"/>
  <c r="AB13" i="5"/>
  <c r="AA14" i="5"/>
  <c r="AB14" i="5"/>
  <c r="AA15" i="5"/>
  <c r="AB15" i="5"/>
  <c r="AA16" i="5"/>
  <c r="AB16" i="5"/>
  <c r="AA17" i="5"/>
  <c r="AB17" i="5"/>
  <c r="AA18" i="5"/>
  <c r="AB18" i="5"/>
  <c r="AA19" i="5"/>
  <c r="AB19" i="5"/>
  <c r="AA20" i="5"/>
  <c r="AB20" i="5"/>
  <c r="AA21" i="5"/>
  <c r="AB21" i="5"/>
  <c r="AA22" i="5"/>
  <c r="AB22" i="5"/>
  <c r="AA23" i="5"/>
  <c r="AB23" i="5"/>
  <c r="AA24" i="5"/>
  <c r="AB24" i="5"/>
  <c r="AA25" i="5"/>
  <c r="AB25" i="5"/>
  <c r="AA26" i="5"/>
  <c r="AB26" i="5"/>
  <c r="AA27" i="5"/>
  <c r="AB27" i="5"/>
  <c r="AA28" i="5"/>
  <c r="AB28" i="5"/>
  <c r="AA29" i="5"/>
  <c r="AB29" i="5"/>
  <c r="AA30" i="5"/>
  <c r="AB30" i="5"/>
  <c r="AA31" i="5"/>
  <c r="AB31" i="5"/>
  <c r="AA32" i="5"/>
  <c r="AB32" i="5"/>
  <c r="AA33" i="5"/>
  <c r="AB33" i="5"/>
  <c r="AA34" i="5"/>
  <c r="AB34" i="5"/>
  <c r="AA35" i="5"/>
  <c r="AB35" i="5"/>
  <c r="AA36" i="5"/>
  <c r="AB36" i="5"/>
  <c r="AA37" i="5"/>
  <c r="AB37" i="5"/>
  <c r="AA38" i="5"/>
  <c r="AB38" i="5"/>
  <c r="AA39" i="5"/>
  <c r="AB39" i="5"/>
  <c r="AA40" i="5"/>
  <c r="AB40" i="5"/>
  <c r="AA41" i="5"/>
  <c r="AB41" i="5"/>
  <c r="AA42" i="5"/>
  <c r="AB42" i="5"/>
  <c r="AA43" i="5"/>
  <c r="AB43" i="5"/>
  <c r="AA3" i="5"/>
  <c r="AB3" i="5"/>
  <c r="Y5" i="5"/>
  <c r="Y6" i="5"/>
  <c r="Y7" i="5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" i="5"/>
  <c r="X5" i="5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" i="5"/>
  <c r="W5" i="5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3" i="5"/>
  <c r="V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3" i="5"/>
  <c r="M5" i="5"/>
  <c r="M6" i="5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" i="5"/>
  <c r="M4" i="5"/>
  <c r="K5" i="5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" i="5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" i="5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" i="5"/>
  <c r="E6" i="5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5" i="5"/>
  <c r="E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" i="5"/>
  <c r="U19" i="2"/>
  <c r="U18" i="2"/>
  <c r="O18" i="2"/>
  <c r="O19" i="2" s="1"/>
  <c r="N18" i="2"/>
  <c r="N19" i="2" s="1"/>
  <c r="M18" i="2"/>
  <c r="M19" i="2" s="1"/>
  <c r="U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U16" i="2"/>
  <c r="O15" i="2"/>
  <c r="N15" i="2"/>
  <c r="M15" i="2"/>
  <c r="U13" i="2"/>
  <c r="T13" i="2"/>
  <c r="P13" i="2"/>
  <c r="P14" i="2" s="1"/>
  <c r="L13" i="2"/>
  <c r="L14" i="2" s="1"/>
  <c r="K13" i="2"/>
  <c r="K14" i="2" s="1"/>
  <c r="J13" i="2"/>
  <c r="J14" i="2" s="1"/>
  <c r="Q12" i="2"/>
  <c r="Q13" i="2" s="1"/>
  <c r="Q14" i="2" s="1"/>
  <c r="O11" i="2"/>
  <c r="N11" i="2"/>
  <c r="O10" i="2"/>
  <c r="Q8" i="2"/>
  <c r="O8" i="2"/>
  <c r="N8" i="2"/>
  <c r="N10" i="2" s="1"/>
  <c r="M8" i="2"/>
  <c r="M11" i="2" s="1"/>
  <c r="L8" i="2"/>
  <c r="L11" i="2" s="1"/>
  <c r="K8" i="2"/>
  <c r="K11" i="2" s="1"/>
  <c r="J8" i="2"/>
  <c r="J11" i="2" s="1"/>
  <c r="I8" i="2"/>
  <c r="I11" i="2" s="1"/>
  <c r="I14" i="2" s="1"/>
  <c r="H8" i="2"/>
  <c r="H11" i="2" s="1"/>
  <c r="H14" i="2" s="1"/>
  <c r="G8" i="2"/>
  <c r="G11" i="2" s="1"/>
  <c r="G14" i="2" s="1"/>
  <c r="F8" i="2"/>
  <c r="F11" i="2" s="1"/>
  <c r="F14" i="2" s="1"/>
  <c r="F18" i="2" s="1"/>
  <c r="F19" i="2" s="1"/>
  <c r="E8" i="2"/>
  <c r="E11" i="2" s="1"/>
  <c r="E14" i="2" s="1"/>
  <c r="D8" i="2"/>
  <c r="I4" i="2"/>
  <c r="G4" i="2"/>
  <c r="E15" i="2" l="1"/>
  <c r="E18" i="2"/>
  <c r="E19" i="2" s="1"/>
  <c r="G18" i="2"/>
  <c r="G19" i="2" s="1"/>
  <c r="G15" i="2"/>
  <c r="H18" i="2"/>
  <c r="H19" i="2" s="1"/>
  <c r="H15" i="2"/>
  <c r="Q15" i="2"/>
  <c r="Q18" i="2"/>
  <c r="Q19" i="2" s="1"/>
  <c r="I18" i="2"/>
  <c r="I19" i="2" s="1"/>
  <c r="I15" i="2"/>
  <c r="J20" i="2"/>
  <c r="J21" i="2" s="1"/>
  <c r="J18" i="2"/>
  <c r="J19" i="2" s="1"/>
  <c r="J15" i="2"/>
  <c r="K18" i="2"/>
  <c r="K19" i="2" s="1"/>
  <c r="K15" i="2"/>
  <c r="L15" i="2"/>
  <c r="L18" i="2"/>
  <c r="L19" i="2" s="1"/>
  <c r="P15" i="2"/>
  <c r="P18" i="2"/>
  <c r="P19" i="2" s="1"/>
  <c r="D11" i="2"/>
  <c r="D14" i="2" s="1"/>
  <c r="D10" i="2"/>
  <c r="Q11" i="2"/>
  <c r="Q10" i="2"/>
  <c r="F15" i="2"/>
  <c r="M20" i="2"/>
  <c r="M21" i="2" s="1"/>
  <c r="E10" i="2"/>
  <c r="N20" i="2"/>
  <c r="N21" i="2" s="1"/>
  <c r="F10" i="2"/>
  <c r="O20" i="2"/>
  <c r="O21" i="2" s="1"/>
  <c r="G10" i="2"/>
  <c r="H10" i="2"/>
  <c r="I10" i="2"/>
  <c r="J10" i="2"/>
  <c r="K10" i="2"/>
  <c r="L10" i="2"/>
  <c r="M10" i="2"/>
  <c r="D15" i="2" l="1"/>
  <c r="D18" i="2"/>
  <c r="D19" i="2" s="1"/>
  <c r="P20" i="2"/>
  <c r="P21" i="2" s="1"/>
  <c r="Q20" i="2"/>
  <c r="Q21" i="2" s="1"/>
  <c r="L20" i="2"/>
  <c r="L21" i="2" s="1"/>
  <c r="K20" i="2"/>
  <c r="K21" i="2" s="1"/>
</calcChain>
</file>

<file path=xl/sharedStrings.xml><?xml version="1.0" encoding="utf-8"?>
<sst xmlns="http://schemas.openxmlformats.org/spreadsheetml/2006/main" count="130" uniqueCount="70">
  <si>
    <t>Time</t>
  </si>
  <si>
    <t>Gx</t>
  </si>
  <si>
    <t>Gy</t>
  </si>
  <si>
    <t>Gz</t>
  </si>
  <si>
    <t>Wx</t>
  </si>
  <si>
    <t>Wy</t>
  </si>
  <si>
    <t>Wz</t>
  </si>
  <si>
    <t>Vx</t>
  </si>
  <si>
    <t>Vy</t>
  </si>
  <si>
    <t>Vz</t>
  </si>
  <si>
    <t>Ax</t>
  </si>
  <si>
    <t>Ay</t>
  </si>
  <si>
    <t>Az</t>
  </si>
  <si>
    <t>X</t>
  </si>
  <si>
    <t>Y</t>
  </si>
  <si>
    <t>Z</t>
  </si>
  <si>
    <t xml:space="preserve">LANDING </t>
  </si>
  <si>
    <t>HAYABUSA</t>
  </si>
  <si>
    <t>STARDUST</t>
  </si>
  <si>
    <t>BFS IMPACT</t>
  </si>
  <si>
    <t>G_REC</t>
  </si>
  <si>
    <t>Shock</t>
  </si>
  <si>
    <t>2xMass</t>
  </si>
  <si>
    <t>30%Mass</t>
  </si>
  <si>
    <t>FAILURE</t>
  </si>
  <si>
    <t>Mass</t>
  </si>
  <si>
    <t>Kg</t>
  </si>
  <si>
    <t xml:space="preserve">Diameter </t>
  </si>
  <si>
    <t>m</t>
  </si>
  <si>
    <t>gO</t>
  </si>
  <si>
    <t xml:space="preserve">Air density </t>
  </si>
  <si>
    <t>Cross Section</t>
  </si>
  <si>
    <t>m²</t>
  </si>
  <si>
    <t>Cx</t>
  </si>
  <si>
    <t>(-)</t>
  </si>
  <si>
    <t>Cb</t>
  </si>
  <si>
    <t>Kg/m²</t>
  </si>
  <si>
    <t>Velocity</t>
  </si>
  <si>
    <t>m/s</t>
  </si>
  <si>
    <t>Fall Dist</t>
  </si>
  <si>
    <t>ESM</t>
  </si>
  <si>
    <t>Ratio</t>
  </si>
  <si>
    <t>ORION</t>
  </si>
  <si>
    <t>Fall Time</t>
  </si>
  <si>
    <t>s</t>
  </si>
  <si>
    <t xml:space="preserve">Velocity </t>
  </si>
  <si>
    <t>Km/h</t>
  </si>
  <si>
    <t>Damp Dist</t>
  </si>
  <si>
    <t>mm</t>
  </si>
  <si>
    <t xml:space="preserve">Acc° </t>
  </si>
  <si>
    <t>m/s²</t>
  </si>
  <si>
    <t xml:space="preserve">PUNCH Terrain </t>
  </si>
  <si>
    <t>G-load</t>
  </si>
  <si>
    <t>G</t>
  </si>
  <si>
    <t>Damp Time</t>
  </si>
  <si>
    <t>ms</t>
  </si>
  <si>
    <t>Sampling Rate</t>
  </si>
  <si>
    <t>Hz</t>
  </si>
  <si>
    <t xml:space="preserve"> </t>
  </si>
  <si>
    <t>°/s</t>
  </si>
  <si>
    <t>Wrx</t>
  </si>
  <si>
    <t>Wry</t>
  </si>
  <si>
    <t>Wrz</t>
  </si>
  <si>
    <t>rd°/s</t>
  </si>
  <si>
    <t>rd°/s²</t>
  </si>
  <si>
    <t>Arx</t>
  </si>
  <si>
    <t>Ary</t>
  </si>
  <si>
    <t>Arz</t>
  </si>
  <si>
    <t>Sin Ar</t>
  </si>
  <si>
    <t>Cos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</si>
</sst>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1F497D"/>
      <name val="Calibri"/>
      <family val="2"/>
    </font>
    <font>
      <sz val="10"/>
      <name val="Calibri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0" xfId="0" applyFont="1"/>
    <xf numFmtId="0" fontId="3" fillId="0" borderId="9" xfId="0" applyFont="1" applyBorder="1"/>
    <xf numFmtId="0" fontId="3" fillId="0" borderId="10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4" fillId="3" borderId="9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0" fontId="2" fillId="0" borderId="1" xfId="0" applyFont="1" applyBorder="1"/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3" fillId="3" borderId="9" xfId="0" applyNumberFormat="1" applyFont="1" applyFill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" fillId="3" borderId="10" xfId="0" applyNumberFormat="1" applyFont="1" applyFill="1" applyBorder="1" applyAlignment="1">
      <alignment horizontal="center"/>
    </xf>
    <xf numFmtId="1" fontId="2" fillId="3" borderId="11" xfId="0" applyNumberFormat="1" applyFont="1" applyFill="1" applyBorder="1" applyAlignment="1">
      <alignment horizontal="center"/>
    </xf>
    <xf numFmtId="0" fontId="2" fillId="0" borderId="5" xfId="0" applyFont="1" applyBorder="1"/>
    <xf numFmtId="1" fontId="4" fillId="3" borderId="5" xfId="0" applyNumberFormat="1" applyFont="1" applyFill="1" applyBorder="1" applyAlignment="1">
      <alignment horizontal="center"/>
    </xf>
    <xf numFmtId="1" fontId="4" fillId="3" borderId="7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65" fontId="4" fillId="5" borderId="8" xfId="1" applyNumberFormat="1" applyFont="1" applyFill="1" applyBorder="1" applyAlignment="1">
      <alignment horizontal="center"/>
    </xf>
    <xf numFmtId="165" fontId="4" fillId="6" borderId="8" xfId="1" applyNumberFormat="1" applyFont="1" applyFill="1" applyBorder="1" applyAlignment="1">
      <alignment horizontal="center"/>
    </xf>
    <xf numFmtId="165" fontId="4" fillId="3" borderId="8" xfId="1" applyNumberFormat="1" applyFont="1" applyFill="1" applyBorder="1" applyAlignment="1">
      <alignment horizontal="center"/>
    </xf>
    <xf numFmtId="165" fontId="4" fillId="4" borderId="8" xfId="1" applyNumberFormat="1" applyFont="1" applyFill="1" applyBorder="1" applyAlignment="1">
      <alignment horizontal="center"/>
    </xf>
    <xf numFmtId="1" fontId="4" fillId="3" borderId="3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4" fillId="6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5" fontId="4" fillId="5" borderId="12" xfId="1" applyNumberFormat="1" applyFont="1" applyFill="1" applyBorder="1" applyAlignment="1"/>
    <xf numFmtId="165" fontId="4" fillId="6" borderId="13" xfId="1" applyNumberFormat="1" applyFont="1" applyFill="1" applyBorder="1" applyAlignment="1"/>
    <xf numFmtId="165" fontId="4" fillId="3" borderId="13" xfId="1" applyNumberFormat="1" applyFont="1" applyFill="1" applyBorder="1" applyAlignment="1"/>
    <xf numFmtId="165" fontId="4" fillId="3" borderId="7" xfId="1" applyNumberFormat="1" applyFont="1" applyFill="1" applyBorder="1" applyAlignment="1"/>
    <xf numFmtId="165" fontId="4" fillId="4" borderId="5" xfId="1" applyNumberFormat="1" applyFont="1" applyFill="1" applyBorder="1" applyAlignment="1"/>
    <xf numFmtId="165" fontId="4" fillId="4" borderId="6" xfId="1" applyNumberFormat="1" applyFont="1" applyFill="1" applyBorder="1" applyAlignment="1"/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46540</xdr:colOff>
      <xdr:row>1</xdr:row>
      <xdr:rowOff>152685</xdr:rowOff>
    </xdr:from>
    <xdr:ext cx="65" cy="172227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FFF6BEE-8860-82F8-0A49-BB834A6BB69A}"/>
            </a:ext>
          </a:extLst>
        </xdr:cNvPr>
        <xdr:cNvSpPr txBox="1"/>
      </xdr:nvSpPr>
      <xdr:spPr>
        <a:xfrm>
          <a:off x="20117076" y="3159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22</xdr:row>
      <xdr:rowOff>0</xdr:rowOff>
    </xdr:from>
    <xdr:to>
      <xdr:col>5</xdr:col>
      <xdr:colOff>161925</xdr:colOff>
      <xdr:row>33</xdr:row>
      <xdr:rowOff>76200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3CFDAA-D589-4447-8979-7C1EFED39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714750"/>
          <a:ext cx="355282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400050</xdr:colOff>
      <xdr:row>21</xdr:row>
      <xdr:rowOff>85725</xdr:rowOff>
    </xdr:from>
    <xdr:to>
      <xdr:col>18</xdr:col>
      <xdr:colOff>66675</xdr:colOff>
      <xdr:row>42</xdr:row>
      <xdr:rowOff>104775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9EAAE436-CD08-4277-9FF1-A946202ECACF}"/>
            </a:ext>
          </a:extLst>
        </xdr:cNvPr>
        <xdr:cNvGrpSpPr/>
      </xdr:nvGrpSpPr>
      <xdr:grpSpPr>
        <a:xfrm>
          <a:off x="4049316" y="3639741"/>
          <a:ext cx="7328297" cy="3525440"/>
          <a:chOff x="5305425" y="3162300"/>
          <a:chExt cx="6248400" cy="3571875"/>
        </a:xfrm>
      </xdr:grpSpPr>
      <xdr:pic>
        <xdr:nvPicPr>
          <xdr:cNvPr id="4" name="Image 1">
            <a:extLst>
              <a:ext uri="{FF2B5EF4-FFF2-40B4-BE49-F238E27FC236}">
                <a16:creationId xmlns:a16="http://schemas.microsoft.com/office/drawing/2014/main" id="{D47B742A-EC1D-B112-A6D3-449C8060B2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24475" y="4991100"/>
            <a:ext cx="3076575" cy="173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5" name="Groupe 4">
            <a:extLst>
              <a:ext uri="{FF2B5EF4-FFF2-40B4-BE49-F238E27FC236}">
                <a16:creationId xmlns:a16="http://schemas.microsoft.com/office/drawing/2014/main" id="{AFBDF508-6E7E-6996-8F19-5708F2E2757A}"/>
              </a:ext>
            </a:extLst>
          </xdr:cNvPr>
          <xdr:cNvGrpSpPr/>
        </xdr:nvGrpSpPr>
        <xdr:grpSpPr>
          <a:xfrm>
            <a:off x="5305425" y="3162300"/>
            <a:ext cx="6248400" cy="3571875"/>
            <a:chOff x="5334000" y="3171825"/>
            <a:chExt cx="6248400" cy="3571875"/>
          </a:xfrm>
        </xdr:grpSpPr>
        <xdr:pic>
          <xdr:nvPicPr>
            <xdr:cNvPr id="6" name="Image 33">
              <a:extLst>
                <a:ext uri="{FF2B5EF4-FFF2-40B4-BE49-F238E27FC236}">
                  <a16:creationId xmlns:a16="http://schemas.microsoft.com/office/drawing/2014/main" id="{DFA38050-20F5-896A-FE49-9DC8F747E2C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401050" y="3171825"/>
              <a:ext cx="3181350" cy="18192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7" name="Image 6">
              <a:extLst>
                <a:ext uri="{FF2B5EF4-FFF2-40B4-BE49-F238E27FC236}">
                  <a16:creationId xmlns:a16="http://schemas.microsoft.com/office/drawing/2014/main" id="{8AD83CCD-7D6D-4362-4EF0-4D696213F11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448675" y="4981575"/>
              <a:ext cx="3133725" cy="17621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8" name="Image 32">
              <a:extLst>
                <a:ext uri="{FF2B5EF4-FFF2-40B4-BE49-F238E27FC236}">
                  <a16:creationId xmlns:a16="http://schemas.microsoft.com/office/drawing/2014/main" id="{77A02356-56D2-FAA3-DCFB-77BBB322D7D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34000" y="3200400"/>
              <a:ext cx="3086100" cy="17621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1246-1013-44FC-B9FC-709D214F3189}">
  <dimension ref="A1:AB43"/>
  <sheetViews>
    <sheetView tabSelected="1" topLeftCell="F1" zoomScale="68" zoomScaleNormal="68" workbookViewId="0">
      <selection activeCell="V1" sqref="V1"/>
    </sheetView>
  </sheetViews>
  <sheetFormatPr baseColWidth="10" defaultColWidth="11.46484375" defaultRowHeight="13.15" x14ac:dyDescent="0.4"/>
  <cols>
    <col min="1" max="27" width="11.46484375" style="98"/>
    <col min="28" max="28" width="12.265625" style="98" bestFit="1" customWidth="1"/>
    <col min="29" max="16384" width="11.46484375" style="98"/>
  </cols>
  <sheetData>
    <row r="1" spans="1:28" x14ac:dyDescent="0.4">
      <c r="A1" s="94" t="s">
        <v>0</v>
      </c>
      <c r="B1" s="95" t="s">
        <v>1</v>
      </c>
      <c r="C1" s="95" t="s">
        <v>2</v>
      </c>
      <c r="D1" s="95" t="s">
        <v>3</v>
      </c>
      <c r="E1" s="96" t="s">
        <v>7</v>
      </c>
      <c r="F1" s="96" t="s">
        <v>8</v>
      </c>
      <c r="G1" s="96" t="s">
        <v>9</v>
      </c>
      <c r="H1" s="96" t="s">
        <v>10</v>
      </c>
      <c r="I1" s="96" t="s">
        <v>11</v>
      </c>
      <c r="J1" s="96" t="s">
        <v>12</v>
      </c>
      <c r="K1" s="96" t="s">
        <v>13</v>
      </c>
      <c r="L1" s="96" t="s">
        <v>14</v>
      </c>
      <c r="M1" s="97" t="s">
        <v>15</v>
      </c>
      <c r="Q1" s="95" t="s">
        <v>4</v>
      </c>
      <c r="R1" s="95" t="s">
        <v>5</v>
      </c>
      <c r="S1" s="95" t="s">
        <v>6</v>
      </c>
      <c r="T1" s="95" t="s">
        <v>60</v>
      </c>
      <c r="U1" s="95" t="s">
        <v>61</v>
      </c>
      <c r="V1" s="95" t="s">
        <v>62</v>
      </c>
      <c r="W1" s="95" t="s">
        <v>65</v>
      </c>
      <c r="X1" s="95" t="s">
        <v>66</v>
      </c>
      <c r="Y1" s="95" t="s">
        <v>67</v>
      </c>
      <c r="AA1" s="98" t="s">
        <v>68</v>
      </c>
      <c r="AB1" s="98" t="s">
        <v>69</v>
      </c>
    </row>
    <row r="2" spans="1:28" s="104" customFormat="1" x14ac:dyDescent="0.4">
      <c r="A2" s="99" t="s">
        <v>44</v>
      </c>
      <c r="B2" s="100" t="s">
        <v>53</v>
      </c>
      <c r="C2" s="100" t="s">
        <v>53</v>
      </c>
      <c r="D2" s="100" t="s">
        <v>53</v>
      </c>
      <c r="E2" s="101" t="s">
        <v>38</v>
      </c>
      <c r="F2" s="101" t="s">
        <v>38</v>
      </c>
      <c r="G2" s="101" t="s">
        <v>38</v>
      </c>
      <c r="H2" s="101" t="s">
        <v>50</v>
      </c>
      <c r="I2" s="101" t="s">
        <v>50</v>
      </c>
      <c r="J2" s="101" t="s">
        <v>50</v>
      </c>
      <c r="K2" s="102"/>
      <c r="L2" s="102"/>
      <c r="M2" s="103"/>
      <c r="Q2" s="100" t="s">
        <v>59</v>
      </c>
      <c r="R2" s="100" t="s">
        <v>59</v>
      </c>
      <c r="S2" s="100" t="s">
        <v>59</v>
      </c>
      <c r="T2" s="100" t="s">
        <v>63</v>
      </c>
      <c r="U2" s="100" t="s">
        <v>63</v>
      </c>
      <c r="V2" s="100" t="s">
        <v>63</v>
      </c>
      <c r="W2" s="100" t="s">
        <v>64</v>
      </c>
      <c r="X2" s="100" t="s">
        <v>64</v>
      </c>
      <c r="Y2" s="100" t="s">
        <v>64</v>
      </c>
    </row>
    <row r="3" spans="1:28" ht="13.5" thickBot="1" x14ac:dyDescent="0.45">
      <c r="A3" s="105">
        <v>0</v>
      </c>
      <c r="B3" s="106">
        <v>1</v>
      </c>
      <c r="C3" s="106">
        <v>0</v>
      </c>
      <c r="D3" s="106">
        <v>1</v>
      </c>
      <c r="E3" s="106">
        <v>0</v>
      </c>
      <c r="F3" s="106">
        <v>1</v>
      </c>
      <c r="G3" s="106">
        <v>0</v>
      </c>
      <c r="H3" s="106">
        <v>0</v>
      </c>
      <c r="I3" s="106">
        <v>0</v>
      </c>
      <c r="J3" s="106">
        <v>0</v>
      </c>
      <c r="K3" s="106">
        <v>1</v>
      </c>
      <c r="L3" s="106">
        <v>0</v>
      </c>
      <c r="M3" s="107">
        <v>0</v>
      </c>
      <c r="Q3" s="106">
        <v>90</v>
      </c>
      <c r="R3" s="106">
        <v>90</v>
      </c>
      <c r="S3" s="106">
        <v>0</v>
      </c>
      <c r="T3" s="98">
        <f>Q3*PI()/180</f>
        <v>1.5707963267948966</v>
      </c>
      <c r="U3" s="98">
        <f t="shared" ref="U3:V18" si="0">R3*PI()/180</f>
        <v>1.5707963267948966</v>
      </c>
      <c r="V3" s="98">
        <f t="shared" si="0"/>
        <v>0</v>
      </c>
      <c r="W3" s="98">
        <v>0</v>
      </c>
      <c r="X3" s="98">
        <v>0</v>
      </c>
      <c r="Y3" s="98">
        <v>0</v>
      </c>
      <c r="AA3" s="98">
        <f>SIN(W3)</f>
        <v>0</v>
      </c>
      <c r="AB3" s="98">
        <f>COS(X3)</f>
        <v>1</v>
      </c>
    </row>
    <row r="4" spans="1:28" x14ac:dyDescent="0.4">
      <c r="A4" s="98">
        <v>0.1</v>
      </c>
      <c r="B4" s="98">
        <v>1</v>
      </c>
      <c r="C4" s="98">
        <v>0</v>
      </c>
      <c r="D4" s="98">
        <v>1</v>
      </c>
      <c r="E4" s="98">
        <f>E3+H4*0.1</f>
        <v>0.98100000000000009</v>
      </c>
      <c r="F4" s="98">
        <f>F3+I4*0.1</f>
        <v>1</v>
      </c>
      <c r="G4" s="98">
        <f>G3+J4*0.1</f>
        <v>0.98100000000000009</v>
      </c>
      <c r="H4" s="98">
        <f t="shared" ref="H4:H43" si="1">B4*9.81</f>
        <v>9.81</v>
      </c>
      <c r="I4" s="98">
        <f t="shared" ref="I4:I43" si="2">C4*9.81</f>
        <v>0</v>
      </c>
      <c r="J4" s="98">
        <f t="shared" ref="J4:J43" si="3">D4*9.81</f>
        <v>9.81</v>
      </c>
      <c r="K4" s="98">
        <f>K3+E4*0.1</f>
        <v>1.0981000000000001</v>
      </c>
      <c r="L4" s="98">
        <f t="shared" ref="L4:M19" si="4">L3+F4*0.1</f>
        <v>0.1</v>
      </c>
      <c r="M4" s="98">
        <f t="shared" si="4"/>
        <v>9.8100000000000021E-2</v>
      </c>
      <c r="Q4" s="98">
        <v>90</v>
      </c>
      <c r="R4" s="98">
        <v>90</v>
      </c>
      <c r="S4" s="98">
        <v>0</v>
      </c>
      <c r="T4" s="98">
        <f t="shared" ref="T4:V43" si="5">Q4*PI()/180</f>
        <v>1.5707963267948966</v>
      </c>
      <c r="U4" s="98">
        <f t="shared" si="0"/>
        <v>1.5707963267948966</v>
      </c>
      <c r="V4" s="98">
        <f t="shared" si="0"/>
        <v>0</v>
      </c>
      <c r="W4" s="98">
        <f>W3+T4*0.1</f>
        <v>0.15707963267948966</v>
      </c>
      <c r="X4" s="98">
        <f>X3+U4*0.1</f>
        <v>0.15707963267948966</v>
      </c>
      <c r="Y4" s="98">
        <f>Y3+V4*0.1</f>
        <v>0</v>
      </c>
      <c r="AA4" s="98">
        <f t="shared" ref="AA4:AA43" si="6">SIN(W4)</f>
        <v>0.15643446504023087</v>
      </c>
      <c r="AB4" s="98">
        <f t="shared" ref="AB4:AB43" si="7">COS(X4)</f>
        <v>0.98768834059513777</v>
      </c>
    </row>
    <row r="5" spans="1:28" x14ac:dyDescent="0.4">
      <c r="A5" s="98">
        <v>0.2</v>
      </c>
      <c r="B5" s="98">
        <v>1</v>
      </c>
      <c r="C5" s="98">
        <v>0</v>
      </c>
      <c r="D5" s="98">
        <v>1</v>
      </c>
      <c r="E5" s="98">
        <f>E4+H5*0.1</f>
        <v>1.9620000000000002</v>
      </c>
      <c r="F5" s="98">
        <f t="shared" ref="F5:F43" si="8">F4+I5*0.1</f>
        <v>1</v>
      </c>
      <c r="G5" s="98">
        <f t="shared" ref="G5:G43" si="9">G4+J5*0.1</f>
        <v>1.9620000000000002</v>
      </c>
      <c r="H5" s="98">
        <f t="shared" si="1"/>
        <v>9.81</v>
      </c>
      <c r="I5" s="98">
        <f t="shared" si="2"/>
        <v>0</v>
      </c>
      <c r="J5" s="98">
        <f t="shared" si="3"/>
        <v>9.81</v>
      </c>
      <c r="K5" s="98">
        <f t="shared" ref="K5:M43" si="10">K4+E5*0.1</f>
        <v>1.2943000000000002</v>
      </c>
      <c r="L5" s="98">
        <f t="shared" si="4"/>
        <v>0.2</v>
      </c>
      <c r="M5" s="98">
        <f t="shared" si="4"/>
        <v>0.29430000000000006</v>
      </c>
      <c r="Q5" s="98">
        <v>90</v>
      </c>
      <c r="R5" s="98">
        <v>90</v>
      </c>
      <c r="S5" s="98">
        <v>0</v>
      </c>
      <c r="T5" s="98">
        <f t="shared" si="5"/>
        <v>1.5707963267948966</v>
      </c>
      <c r="U5" s="98">
        <f t="shared" si="0"/>
        <v>1.5707963267948966</v>
      </c>
      <c r="V5" s="98">
        <f t="shared" si="0"/>
        <v>0</v>
      </c>
      <c r="W5" s="98">
        <f t="shared" ref="W5:W43" si="11">W4+T5*0.1</f>
        <v>0.31415926535897931</v>
      </c>
      <c r="X5" s="98">
        <f t="shared" ref="X5:X43" si="12">X4+U5*0.1</f>
        <v>0.31415926535897931</v>
      </c>
      <c r="Y5" s="98">
        <f>Y4+V5*0.1</f>
        <v>0</v>
      </c>
      <c r="AA5" s="98">
        <f t="shared" si="6"/>
        <v>0.3090169943749474</v>
      </c>
      <c r="AB5" s="98">
        <f t="shared" si="7"/>
        <v>0.95105651629515353</v>
      </c>
    </row>
    <row r="6" spans="1:28" x14ac:dyDescent="0.4">
      <c r="A6" s="98">
        <v>0.3</v>
      </c>
      <c r="B6" s="98">
        <v>1</v>
      </c>
      <c r="C6" s="98">
        <v>0</v>
      </c>
      <c r="D6" s="98">
        <v>1</v>
      </c>
      <c r="E6" s="98">
        <f t="shared" ref="E6:E43" si="13">E5+H6*0.1</f>
        <v>2.9430000000000005</v>
      </c>
      <c r="F6" s="98">
        <f t="shared" si="8"/>
        <v>1</v>
      </c>
      <c r="G6" s="98">
        <f t="shared" si="9"/>
        <v>2.9430000000000005</v>
      </c>
      <c r="H6" s="98">
        <f t="shared" si="1"/>
        <v>9.81</v>
      </c>
      <c r="I6" s="98">
        <f t="shared" si="2"/>
        <v>0</v>
      </c>
      <c r="J6" s="98">
        <f t="shared" si="3"/>
        <v>9.81</v>
      </c>
      <c r="K6" s="98">
        <f t="shared" si="10"/>
        <v>1.5886000000000002</v>
      </c>
      <c r="L6" s="98">
        <f t="shared" si="4"/>
        <v>0.30000000000000004</v>
      </c>
      <c r="M6" s="98">
        <f t="shared" si="4"/>
        <v>0.58860000000000012</v>
      </c>
      <c r="Q6" s="98">
        <v>90</v>
      </c>
      <c r="R6" s="98">
        <v>90</v>
      </c>
      <c r="S6" s="98">
        <v>0</v>
      </c>
      <c r="T6" s="98">
        <f t="shared" si="5"/>
        <v>1.5707963267948966</v>
      </c>
      <c r="U6" s="98">
        <f t="shared" si="0"/>
        <v>1.5707963267948966</v>
      </c>
      <c r="V6" s="98">
        <f t="shared" si="0"/>
        <v>0</v>
      </c>
      <c r="W6" s="98">
        <f t="shared" si="11"/>
        <v>0.47123889803846897</v>
      </c>
      <c r="X6" s="98">
        <f t="shared" si="12"/>
        <v>0.47123889803846897</v>
      </c>
      <c r="Y6" s="98">
        <f t="shared" ref="Y6:Y43" si="14">Y5+V6*0.1</f>
        <v>0</v>
      </c>
      <c r="AA6" s="98">
        <f t="shared" si="6"/>
        <v>0.45399049973954675</v>
      </c>
      <c r="AB6" s="98">
        <f t="shared" si="7"/>
        <v>0.8910065241883679</v>
      </c>
    </row>
    <row r="7" spans="1:28" x14ac:dyDescent="0.4">
      <c r="A7" s="98">
        <v>0.4</v>
      </c>
      <c r="B7" s="98">
        <v>1</v>
      </c>
      <c r="C7" s="98">
        <v>0</v>
      </c>
      <c r="D7" s="98">
        <v>1</v>
      </c>
      <c r="E7" s="98">
        <f t="shared" si="13"/>
        <v>3.9240000000000004</v>
      </c>
      <c r="F7" s="98">
        <f t="shared" si="8"/>
        <v>1</v>
      </c>
      <c r="G7" s="98">
        <f t="shared" si="9"/>
        <v>3.9240000000000004</v>
      </c>
      <c r="H7" s="98">
        <f t="shared" si="1"/>
        <v>9.81</v>
      </c>
      <c r="I7" s="98">
        <f t="shared" si="2"/>
        <v>0</v>
      </c>
      <c r="J7" s="98">
        <f t="shared" si="3"/>
        <v>9.81</v>
      </c>
      <c r="K7" s="98">
        <f t="shared" si="10"/>
        <v>1.9810000000000003</v>
      </c>
      <c r="L7" s="98">
        <f t="shared" si="4"/>
        <v>0.4</v>
      </c>
      <c r="M7" s="98">
        <f t="shared" si="4"/>
        <v>0.98100000000000021</v>
      </c>
      <c r="Q7" s="98">
        <v>90</v>
      </c>
      <c r="R7" s="98">
        <v>90</v>
      </c>
      <c r="S7" s="98">
        <v>0</v>
      </c>
      <c r="T7" s="98">
        <f t="shared" si="5"/>
        <v>1.5707963267948966</v>
      </c>
      <c r="U7" s="98">
        <f t="shared" si="0"/>
        <v>1.5707963267948966</v>
      </c>
      <c r="V7" s="98">
        <f t="shared" si="0"/>
        <v>0</v>
      </c>
      <c r="W7" s="98">
        <f t="shared" si="11"/>
        <v>0.62831853071795862</v>
      </c>
      <c r="X7" s="98">
        <f t="shared" si="12"/>
        <v>0.62831853071795862</v>
      </c>
      <c r="Y7" s="98">
        <f t="shared" si="14"/>
        <v>0</v>
      </c>
      <c r="AA7" s="98">
        <f t="shared" si="6"/>
        <v>0.58778525229247314</v>
      </c>
      <c r="AB7" s="98">
        <f t="shared" si="7"/>
        <v>0.80901699437494745</v>
      </c>
    </row>
    <row r="8" spans="1:28" x14ac:dyDescent="0.4">
      <c r="A8" s="98">
        <v>0.5</v>
      </c>
      <c r="B8" s="98">
        <v>1</v>
      </c>
      <c r="C8" s="98">
        <v>0</v>
      </c>
      <c r="D8" s="98">
        <v>1</v>
      </c>
      <c r="E8" s="98">
        <f t="shared" si="13"/>
        <v>4.9050000000000002</v>
      </c>
      <c r="F8" s="98">
        <f t="shared" si="8"/>
        <v>1</v>
      </c>
      <c r="G8" s="98">
        <f t="shared" si="9"/>
        <v>4.9050000000000002</v>
      </c>
      <c r="H8" s="98">
        <f t="shared" si="1"/>
        <v>9.81</v>
      </c>
      <c r="I8" s="98">
        <f t="shared" si="2"/>
        <v>0</v>
      </c>
      <c r="J8" s="98">
        <f t="shared" si="3"/>
        <v>9.81</v>
      </c>
      <c r="K8" s="98">
        <f t="shared" si="10"/>
        <v>2.4715000000000003</v>
      </c>
      <c r="L8" s="98">
        <f t="shared" si="4"/>
        <v>0.5</v>
      </c>
      <c r="M8" s="98">
        <f t="shared" si="4"/>
        <v>1.4715000000000003</v>
      </c>
      <c r="Q8" s="98">
        <v>90</v>
      </c>
      <c r="R8" s="98">
        <v>90</v>
      </c>
      <c r="S8" s="98">
        <v>0</v>
      </c>
      <c r="T8" s="98">
        <f t="shared" si="5"/>
        <v>1.5707963267948966</v>
      </c>
      <c r="U8" s="98">
        <f t="shared" si="0"/>
        <v>1.5707963267948966</v>
      </c>
      <c r="V8" s="98">
        <f t="shared" si="0"/>
        <v>0</v>
      </c>
      <c r="W8" s="98">
        <f t="shared" si="11"/>
        <v>0.78539816339744828</v>
      </c>
      <c r="X8" s="98">
        <f t="shared" si="12"/>
        <v>0.78539816339744828</v>
      </c>
      <c r="Y8" s="98">
        <f t="shared" si="14"/>
        <v>0</v>
      </c>
      <c r="AA8" s="98">
        <f t="shared" si="6"/>
        <v>0.70710678118654746</v>
      </c>
      <c r="AB8" s="98">
        <f t="shared" si="7"/>
        <v>0.70710678118654757</v>
      </c>
    </row>
    <row r="9" spans="1:28" x14ac:dyDescent="0.4">
      <c r="A9" s="98">
        <v>0.6</v>
      </c>
      <c r="B9" s="98">
        <v>1</v>
      </c>
      <c r="C9" s="98">
        <v>0</v>
      </c>
      <c r="D9" s="98">
        <v>1</v>
      </c>
      <c r="E9" s="98">
        <f t="shared" si="13"/>
        <v>5.8860000000000001</v>
      </c>
      <c r="F9" s="98">
        <f t="shared" si="8"/>
        <v>1</v>
      </c>
      <c r="G9" s="98">
        <f t="shared" si="9"/>
        <v>5.8860000000000001</v>
      </c>
      <c r="H9" s="98">
        <f t="shared" si="1"/>
        <v>9.81</v>
      </c>
      <c r="I9" s="98">
        <f t="shared" si="2"/>
        <v>0</v>
      </c>
      <c r="J9" s="98">
        <f t="shared" si="3"/>
        <v>9.81</v>
      </c>
      <c r="K9" s="98">
        <f t="shared" si="10"/>
        <v>3.0601000000000003</v>
      </c>
      <c r="L9" s="98">
        <f t="shared" si="4"/>
        <v>0.6</v>
      </c>
      <c r="M9" s="98">
        <f t="shared" si="4"/>
        <v>2.0601000000000003</v>
      </c>
      <c r="Q9" s="98">
        <v>90</v>
      </c>
      <c r="R9" s="98">
        <v>90</v>
      </c>
      <c r="S9" s="98">
        <v>0</v>
      </c>
      <c r="T9" s="98">
        <f t="shared" si="5"/>
        <v>1.5707963267948966</v>
      </c>
      <c r="U9" s="98">
        <f t="shared" si="0"/>
        <v>1.5707963267948966</v>
      </c>
      <c r="V9" s="98">
        <f t="shared" si="0"/>
        <v>0</v>
      </c>
      <c r="W9" s="98">
        <f t="shared" si="11"/>
        <v>0.94247779607693793</v>
      </c>
      <c r="X9" s="98">
        <f t="shared" si="12"/>
        <v>0.94247779607693793</v>
      </c>
      <c r="Y9" s="98">
        <f t="shared" si="14"/>
        <v>0</v>
      </c>
      <c r="AA9" s="98">
        <f t="shared" si="6"/>
        <v>0.80901699437494745</v>
      </c>
      <c r="AB9" s="98">
        <f t="shared" si="7"/>
        <v>0.58778525229247314</v>
      </c>
    </row>
    <row r="10" spans="1:28" x14ac:dyDescent="0.4">
      <c r="A10" s="98">
        <v>0.7</v>
      </c>
      <c r="B10" s="98">
        <v>1</v>
      </c>
      <c r="C10" s="98">
        <v>0</v>
      </c>
      <c r="D10" s="98">
        <v>1</v>
      </c>
      <c r="E10" s="98">
        <f t="shared" si="13"/>
        <v>6.867</v>
      </c>
      <c r="F10" s="98">
        <f t="shared" si="8"/>
        <v>1</v>
      </c>
      <c r="G10" s="98">
        <f t="shared" si="9"/>
        <v>6.867</v>
      </c>
      <c r="H10" s="98">
        <f t="shared" si="1"/>
        <v>9.81</v>
      </c>
      <c r="I10" s="98">
        <f t="shared" si="2"/>
        <v>0</v>
      </c>
      <c r="J10" s="98">
        <f t="shared" si="3"/>
        <v>9.81</v>
      </c>
      <c r="K10" s="98">
        <f t="shared" si="10"/>
        <v>3.7468000000000004</v>
      </c>
      <c r="L10" s="98">
        <f t="shared" si="4"/>
        <v>0.7</v>
      </c>
      <c r="M10" s="98">
        <f t="shared" si="4"/>
        <v>2.7468000000000004</v>
      </c>
      <c r="Q10" s="98">
        <v>90</v>
      </c>
      <c r="R10" s="98">
        <v>90</v>
      </c>
      <c r="S10" s="98">
        <v>0</v>
      </c>
      <c r="T10" s="98">
        <f t="shared" si="5"/>
        <v>1.5707963267948966</v>
      </c>
      <c r="U10" s="98">
        <f t="shared" si="0"/>
        <v>1.5707963267948966</v>
      </c>
      <c r="V10" s="98">
        <f t="shared" si="0"/>
        <v>0</v>
      </c>
      <c r="W10" s="98">
        <f t="shared" si="11"/>
        <v>1.0995574287564276</v>
      </c>
      <c r="X10" s="98">
        <f t="shared" si="12"/>
        <v>1.0995574287564276</v>
      </c>
      <c r="Y10" s="98">
        <f t="shared" si="14"/>
        <v>0</v>
      </c>
      <c r="AA10" s="98">
        <f t="shared" si="6"/>
        <v>0.89100652418836779</v>
      </c>
      <c r="AB10" s="98">
        <f t="shared" si="7"/>
        <v>0.4539904997395468</v>
      </c>
    </row>
    <row r="11" spans="1:28" x14ac:dyDescent="0.4">
      <c r="A11" s="98">
        <v>0.8</v>
      </c>
      <c r="B11" s="98">
        <v>1</v>
      </c>
      <c r="C11" s="98">
        <v>0</v>
      </c>
      <c r="D11" s="98">
        <v>1</v>
      </c>
      <c r="E11" s="98">
        <f t="shared" si="13"/>
        <v>7.8479999999999999</v>
      </c>
      <c r="F11" s="98">
        <f t="shared" si="8"/>
        <v>1</v>
      </c>
      <c r="G11" s="98">
        <f t="shared" si="9"/>
        <v>7.8479999999999999</v>
      </c>
      <c r="H11" s="98">
        <f t="shared" si="1"/>
        <v>9.81</v>
      </c>
      <c r="I11" s="98">
        <f t="shared" si="2"/>
        <v>0</v>
      </c>
      <c r="J11" s="98">
        <f t="shared" si="3"/>
        <v>9.81</v>
      </c>
      <c r="K11" s="98">
        <f t="shared" si="10"/>
        <v>4.5316000000000001</v>
      </c>
      <c r="L11" s="98">
        <f t="shared" si="4"/>
        <v>0.79999999999999993</v>
      </c>
      <c r="M11" s="98">
        <f t="shared" si="4"/>
        <v>3.5316000000000005</v>
      </c>
      <c r="Q11" s="98">
        <v>90</v>
      </c>
      <c r="R11" s="98">
        <v>90</v>
      </c>
      <c r="S11" s="98">
        <v>0</v>
      </c>
      <c r="T11" s="98">
        <f t="shared" si="5"/>
        <v>1.5707963267948966</v>
      </c>
      <c r="U11" s="98">
        <f t="shared" si="0"/>
        <v>1.5707963267948966</v>
      </c>
      <c r="V11" s="98">
        <f t="shared" si="0"/>
        <v>0</v>
      </c>
      <c r="W11" s="98">
        <f t="shared" si="11"/>
        <v>1.2566370614359172</v>
      </c>
      <c r="X11" s="98">
        <f t="shared" si="12"/>
        <v>1.2566370614359172</v>
      </c>
      <c r="Y11" s="98">
        <f t="shared" si="14"/>
        <v>0</v>
      </c>
      <c r="AA11" s="98">
        <f t="shared" si="6"/>
        <v>0.95105651629515353</v>
      </c>
      <c r="AB11" s="98">
        <f t="shared" si="7"/>
        <v>0.30901699437494745</v>
      </c>
    </row>
    <row r="12" spans="1:28" x14ac:dyDescent="0.4">
      <c r="A12" s="98">
        <v>0.9</v>
      </c>
      <c r="B12" s="98">
        <v>1</v>
      </c>
      <c r="C12" s="98">
        <v>0</v>
      </c>
      <c r="D12" s="98">
        <v>1</v>
      </c>
      <c r="E12" s="98">
        <f t="shared" si="13"/>
        <v>8.8290000000000006</v>
      </c>
      <c r="F12" s="98">
        <f t="shared" si="8"/>
        <v>1</v>
      </c>
      <c r="G12" s="98">
        <f t="shared" si="9"/>
        <v>8.8290000000000006</v>
      </c>
      <c r="H12" s="98">
        <f t="shared" si="1"/>
        <v>9.81</v>
      </c>
      <c r="I12" s="98">
        <f t="shared" si="2"/>
        <v>0</v>
      </c>
      <c r="J12" s="98">
        <f t="shared" si="3"/>
        <v>9.81</v>
      </c>
      <c r="K12" s="98">
        <f t="shared" si="10"/>
        <v>5.4145000000000003</v>
      </c>
      <c r="L12" s="98">
        <f t="shared" si="4"/>
        <v>0.89999999999999991</v>
      </c>
      <c r="M12" s="98">
        <f t="shared" si="4"/>
        <v>4.4145000000000003</v>
      </c>
      <c r="Q12" s="98">
        <v>90</v>
      </c>
      <c r="R12" s="98">
        <v>90</v>
      </c>
      <c r="S12" s="98">
        <v>0</v>
      </c>
      <c r="T12" s="98">
        <f t="shared" si="5"/>
        <v>1.5707963267948966</v>
      </c>
      <c r="U12" s="98">
        <f t="shared" si="0"/>
        <v>1.5707963267948966</v>
      </c>
      <c r="V12" s="98">
        <f t="shared" si="0"/>
        <v>0</v>
      </c>
      <c r="W12" s="98">
        <f t="shared" si="11"/>
        <v>1.4137166941154069</v>
      </c>
      <c r="X12" s="98">
        <f t="shared" si="12"/>
        <v>1.4137166941154069</v>
      </c>
      <c r="Y12" s="98">
        <f t="shared" si="14"/>
        <v>0</v>
      </c>
      <c r="AA12" s="98">
        <f t="shared" si="6"/>
        <v>0.98768834059513777</v>
      </c>
      <c r="AB12" s="98">
        <f t="shared" si="7"/>
        <v>0.15643446504023092</v>
      </c>
    </row>
    <row r="13" spans="1:28" x14ac:dyDescent="0.4">
      <c r="A13" s="98">
        <v>1</v>
      </c>
      <c r="B13" s="98">
        <v>1</v>
      </c>
      <c r="C13" s="98">
        <v>0</v>
      </c>
      <c r="D13" s="98">
        <v>1</v>
      </c>
      <c r="E13" s="98">
        <f t="shared" si="13"/>
        <v>9.81</v>
      </c>
      <c r="F13" s="98">
        <f t="shared" si="8"/>
        <v>1</v>
      </c>
      <c r="G13" s="98">
        <f t="shared" si="9"/>
        <v>9.81</v>
      </c>
      <c r="H13" s="98">
        <f t="shared" si="1"/>
        <v>9.81</v>
      </c>
      <c r="I13" s="98">
        <f t="shared" si="2"/>
        <v>0</v>
      </c>
      <c r="J13" s="98">
        <f t="shared" si="3"/>
        <v>9.81</v>
      </c>
      <c r="K13" s="98">
        <f t="shared" si="10"/>
        <v>6.3955000000000002</v>
      </c>
      <c r="L13" s="98">
        <f t="shared" si="4"/>
        <v>0.99999999999999989</v>
      </c>
      <c r="M13" s="98">
        <f t="shared" si="4"/>
        <v>5.3955000000000002</v>
      </c>
      <c r="Q13" s="98">
        <v>90</v>
      </c>
      <c r="R13" s="98">
        <v>90</v>
      </c>
      <c r="S13" s="98">
        <v>0</v>
      </c>
      <c r="T13" s="98">
        <f t="shared" si="5"/>
        <v>1.5707963267948966</v>
      </c>
      <c r="U13" s="98">
        <f t="shared" si="0"/>
        <v>1.5707963267948966</v>
      </c>
      <c r="V13" s="98">
        <f t="shared" si="0"/>
        <v>0</v>
      </c>
      <c r="W13" s="98">
        <f t="shared" si="11"/>
        <v>1.5707963267948966</v>
      </c>
      <c r="X13" s="98">
        <f t="shared" si="12"/>
        <v>1.5707963267948966</v>
      </c>
      <c r="Y13" s="98">
        <f t="shared" si="14"/>
        <v>0</v>
      </c>
      <c r="AA13" s="98">
        <f t="shared" si="6"/>
        <v>1</v>
      </c>
      <c r="AB13" s="98">
        <f t="shared" si="7"/>
        <v>6.1257422745431001E-17</v>
      </c>
    </row>
    <row r="14" spans="1:28" x14ac:dyDescent="0.4">
      <c r="A14" s="98">
        <v>1.1000000000000001</v>
      </c>
      <c r="B14" s="98">
        <v>1</v>
      </c>
      <c r="C14" s="98">
        <v>0</v>
      </c>
      <c r="D14" s="98">
        <v>1</v>
      </c>
      <c r="E14" s="98">
        <f t="shared" si="13"/>
        <v>10.791</v>
      </c>
      <c r="F14" s="98">
        <f t="shared" si="8"/>
        <v>1</v>
      </c>
      <c r="G14" s="98">
        <f t="shared" si="9"/>
        <v>10.791</v>
      </c>
      <c r="H14" s="98">
        <f t="shared" si="1"/>
        <v>9.81</v>
      </c>
      <c r="I14" s="98">
        <f t="shared" si="2"/>
        <v>0</v>
      </c>
      <c r="J14" s="98">
        <f t="shared" si="3"/>
        <v>9.81</v>
      </c>
      <c r="K14" s="98">
        <f t="shared" si="10"/>
        <v>7.4746000000000006</v>
      </c>
      <c r="L14" s="98">
        <f t="shared" si="4"/>
        <v>1.0999999999999999</v>
      </c>
      <c r="M14" s="98">
        <f t="shared" si="4"/>
        <v>6.4746000000000006</v>
      </c>
      <c r="Q14" s="98">
        <v>90</v>
      </c>
      <c r="R14" s="98">
        <v>90</v>
      </c>
      <c r="S14" s="98">
        <v>0</v>
      </c>
      <c r="T14" s="98">
        <f t="shared" si="5"/>
        <v>1.5707963267948966</v>
      </c>
      <c r="U14" s="98">
        <f t="shared" si="0"/>
        <v>1.5707963267948966</v>
      </c>
      <c r="V14" s="98">
        <f t="shared" si="0"/>
        <v>0</v>
      </c>
      <c r="W14" s="98">
        <f t="shared" si="11"/>
        <v>1.7278759594743862</v>
      </c>
      <c r="X14" s="98">
        <f t="shared" si="12"/>
        <v>1.7278759594743862</v>
      </c>
      <c r="Y14" s="98">
        <f t="shared" si="14"/>
        <v>0</v>
      </c>
      <c r="AA14" s="98">
        <f t="shared" si="6"/>
        <v>0.98768834059513777</v>
      </c>
      <c r="AB14" s="98">
        <f t="shared" si="7"/>
        <v>-0.15643446504023081</v>
      </c>
    </row>
    <row r="15" spans="1:28" x14ac:dyDescent="0.4">
      <c r="A15" s="98">
        <v>1.2</v>
      </c>
      <c r="B15" s="98">
        <v>1</v>
      </c>
      <c r="C15" s="98">
        <v>0</v>
      </c>
      <c r="D15" s="98">
        <v>1</v>
      </c>
      <c r="E15" s="98">
        <f t="shared" si="13"/>
        <v>11.772</v>
      </c>
      <c r="F15" s="98">
        <f t="shared" si="8"/>
        <v>1</v>
      </c>
      <c r="G15" s="98">
        <f t="shared" si="9"/>
        <v>11.772</v>
      </c>
      <c r="H15" s="98">
        <f t="shared" si="1"/>
        <v>9.81</v>
      </c>
      <c r="I15" s="98">
        <f t="shared" si="2"/>
        <v>0</v>
      </c>
      <c r="J15" s="98">
        <f t="shared" si="3"/>
        <v>9.81</v>
      </c>
      <c r="K15" s="98">
        <f t="shared" si="10"/>
        <v>8.6518000000000015</v>
      </c>
      <c r="L15" s="98">
        <f t="shared" si="4"/>
        <v>1.2</v>
      </c>
      <c r="M15" s="98">
        <f t="shared" si="4"/>
        <v>7.6518000000000006</v>
      </c>
      <c r="Q15" s="98">
        <v>90</v>
      </c>
      <c r="R15" s="98">
        <v>90</v>
      </c>
      <c r="S15" s="98">
        <v>0</v>
      </c>
      <c r="T15" s="98">
        <f t="shared" si="5"/>
        <v>1.5707963267948966</v>
      </c>
      <c r="U15" s="98">
        <f t="shared" si="0"/>
        <v>1.5707963267948966</v>
      </c>
      <c r="V15" s="98">
        <f t="shared" si="0"/>
        <v>0</v>
      </c>
      <c r="W15" s="98">
        <f t="shared" si="11"/>
        <v>1.8849555921538759</v>
      </c>
      <c r="X15" s="98">
        <f t="shared" si="12"/>
        <v>1.8849555921538759</v>
      </c>
      <c r="Y15" s="98">
        <f t="shared" si="14"/>
        <v>0</v>
      </c>
      <c r="AA15" s="98">
        <f t="shared" si="6"/>
        <v>0.95105651629515364</v>
      </c>
      <c r="AB15" s="98">
        <f t="shared" si="7"/>
        <v>-0.30901699437494734</v>
      </c>
    </row>
    <row r="16" spans="1:28" x14ac:dyDescent="0.4">
      <c r="A16" s="98">
        <v>1.3</v>
      </c>
      <c r="B16" s="98">
        <v>1</v>
      </c>
      <c r="C16" s="98">
        <v>0</v>
      </c>
      <c r="D16" s="98">
        <v>1</v>
      </c>
      <c r="E16" s="98">
        <f t="shared" si="13"/>
        <v>12.753</v>
      </c>
      <c r="F16" s="98">
        <f t="shared" si="8"/>
        <v>1</v>
      </c>
      <c r="G16" s="98">
        <f t="shared" si="9"/>
        <v>12.753</v>
      </c>
      <c r="H16" s="98">
        <f t="shared" si="1"/>
        <v>9.81</v>
      </c>
      <c r="I16" s="98">
        <f t="shared" si="2"/>
        <v>0</v>
      </c>
      <c r="J16" s="98">
        <f t="shared" si="3"/>
        <v>9.81</v>
      </c>
      <c r="K16" s="98">
        <f t="shared" si="10"/>
        <v>9.9271000000000011</v>
      </c>
      <c r="L16" s="98">
        <f t="shared" si="4"/>
        <v>1.3</v>
      </c>
      <c r="M16" s="98">
        <f t="shared" si="4"/>
        <v>8.9271000000000011</v>
      </c>
      <c r="Q16" s="98">
        <v>90</v>
      </c>
      <c r="R16" s="98">
        <v>90</v>
      </c>
      <c r="S16" s="98">
        <v>0</v>
      </c>
      <c r="T16" s="98">
        <f t="shared" si="5"/>
        <v>1.5707963267948966</v>
      </c>
      <c r="U16" s="98">
        <f t="shared" si="0"/>
        <v>1.5707963267948966</v>
      </c>
      <c r="V16" s="98">
        <f t="shared" si="0"/>
        <v>0</v>
      </c>
      <c r="W16" s="98">
        <f t="shared" si="11"/>
        <v>2.0420352248333655</v>
      </c>
      <c r="X16" s="98">
        <f t="shared" si="12"/>
        <v>2.0420352248333655</v>
      </c>
      <c r="Y16" s="98">
        <f t="shared" si="14"/>
        <v>0</v>
      </c>
      <c r="AA16" s="98">
        <f t="shared" si="6"/>
        <v>0.8910065241883679</v>
      </c>
      <c r="AB16" s="98">
        <f t="shared" si="7"/>
        <v>-0.45399049973954669</v>
      </c>
    </row>
    <row r="17" spans="1:28" x14ac:dyDescent="0.4">
      <c r="A17" s="98">
        <v>1.4</v>
      </c>
      <c r="B17" s="98">
        <v>1</v>
      </c>
      <c r="C17" s="98">
        <v>0</v>
      </c>
      <c r="D17" s="98">
        <v>1</v>
      </c>
      <c r="E17" s="98">
        <f t="shared" si="13"/>
        <v>13.734</v>
      </c>
      <c r="F17" s="98">
        <f t="shared" si="8"/>
        <v>1</v>
      </c>
      <c r="G17" s="98">
        <f t="shared" si="9"/>
        <v>13.734</v>
      </c>
      <c r="H17" s="98">
        <f t="shared" si="1"/>
        <v>9.81</v>
      </c>
      <c r="I17" s="98">
        <f t="shared" si="2"/>
        <v>0</v>
      </c>
      <c r="J17" s="98">
        <f t="shared" si="3"/>
        <v>9.81</v>
      </c>
      <c r="K17" s="98">
        <f t="shared" si="10"/>
        <v>11.300500000000001</v>
      </c>
      <c r="L17" s="98">
        <f t="shared" si="4"/>
        <v>1.4000000000000001</v>
      </c>
      <c r="M17" s="98">
        <f t="shared" si="4"/>
        <v>10.300500000000001</v>
      </c>
      <c r="Q17" s="98">
        <v>90</v>
      </c>
      <c r="R17" s="98">
        <v>90</v>
      </c>
      <c r="S17" s="98">
        <v>0</v>
      </c>
      <c r="T17" s="98">
        <f t="shared" si="5"/>
        <v>1.5707963267948966</v>
      </c>
      <c r="U17" s="98">
        <f t="shared" si="0"/>
        <v>1.5707963267948966</v>
      </c>
      <c r="V17" s="98">
        <f t="shared" si="0"/>
        <v>0</v>
      </c>
      <c r="W17" s="98">
        <f t="shared" si="11"/>
        <v>2.1991148575128552</v>
      </c>
      <c r="X17" s="98">
        <f t="shared" si="12"/>
        <v>2.1991148575128552</v>
      </c>
      <c r="Y17" s="98">
        <f t="shared" si="14"/>
        <v>0</v>
      </c>
      <c r="AA17" s="98">
        <f t="shared" si="6"/>
        <v>0.80901699437494745</v>
      </c>
      <c r="AB17" s="98">
        <f t="shared" si="7"/>
        <v>-0.58778525229247303</v>
      </c>
    </row>
    <row r="18" spans="1:28" x14ac:dyDescent="0.4">
      <c r="A18" s="98">
        <v>1.5</v>
      </c>
      <c r="B18" s="98">
        <v>1</v>
      </c>
      <c r="C18" s="98">
        <v>0</v>
      </c>
      <c r="D18" s="98">
        <v>1</v>
      </c>
      <c r="E18" s="98">
        <f t="shared" si="13"/>
        <v>14.715</v>
      </c>
      <c r="F18" s="98">
        <f t="shared" si="8"/>
        <v>1</v>
      </c>
      <c r="G18" s="98">
        <f t="shared" si="9"/>
        <v>14.715</v>
      </c>
      <c r="H18" s="98">
        <f t="shared" si="1"/>
        <v>9.81</v>
      </c>
      <c r="I18" s="98">
        <f t="shared" si="2"/>
        <v>0</v>
      </c>
      <c r="J18" s="98">
        <f t="shared" si="3"/>
        <v>9.81</v>
      </c>
      <c r="K18" s="98">
        <f t="shared" si="10"/>
        <v>12.772000000000002</v>
      </c>
      <c r="L18" s="98">
        <f t="shared" si="4"/>
        <v>1.5000000000000002</v>
      </c>
      <c r="M18" s="98">
        <f t="shared" si="4"/>
        <v>11.772000000000002</v>
      </c>
      <c r="Q18" s="98">
        <v>90</v>
      </c>
      <c r="R18" s="98">
        <v>90</v>
      </c>
      <c r="S18" s="98">
        <v>0</v>
      </c>
      <c r="T18" s="98">
        <f t="shared" si="5"/>
        <v>1.5707963267948966</v>
      </c>
      <c r="U18" s="98">
        <f t="shared" si="0"/>
        <v>1.5707963267948966</v>
      </c>
      <c r="V18" s="98">
        <f t="shared" si="0"/>
        <v>0</v>
      </c>
      <c r="W18" s="98">
        <f t="shared" si="11"/>
        <v>2.3561944901923448</v>
      </c>
      <c r="X18" s="98">
        <f t="shared" si="12"/>
        <v>2.3561944901923448</v>
      </c>
      <c r="Y18" s="98">
        <f t="shared" si="14"/>
        <v>0</v>
      </c>
      <c r="AA18" s="98">
        <f t="shared" si="6"/>
        <v>0.70710678118654757</v>
      </c>
      <c r="AB18" s="98">
        <f t="shared" si="7"/>
        <v>-0.70710678118654746</v>
      </c>
    </row>
    <row r="19" spans="1:28" x14ac:dyDescent="0.4">
      <c r="A19" s="98">
        <v>1.6</v>
      </c>
      <c r="B19" s="98">
        <v>1</v>
      </c>
      <c r="C19" s="98">
        <v>0</v>
      </c>
      <c r="D19" s="98">
        <v>1</v>
      </c>
      <c r="E19" s="98">
        <f t="shared" si="13"/>
        <v>15.696</v>
      </c>
      <c r="F19" s="98">
        <f t="shared" si="8"/>
        <v>1</v>
      </c>
      <c r="G19" s="98">
        <f t="shared" si="9"/>
        <v>15.696</v>
      </c>
      <c r="H19" s="98">
        <f t="shared" si="1"/>
        <v>9.81</v>
      </c>
      <c r="I19" s="98">
        <f t="shared" si="2"/>
        <v>0</v>
      </c>
      <c r="J19" s="98">
        <f t="shared" si="3"/>
        <v>9.81</v>
      </c>
      <c r="K19" s="98">
        <f t="shared" si="10"/>
        <v>14.341600000000001</v>
      </c>
      <c r="L19" s="98">
        <f t="shared" si="4"/>
        <v>1.6000000000000003</v>
      </c>
      <c r="M19" s="98">
        <f t="shared" si="4"/>
        <v>13.341600000000001</v>
      </c>
      <c r="Q19" s="98">
        <v>90</v>
      </c>
      <c r="R19" s="98">
        <v>90</v>
      </c>
      <c r="S19" s="98">
        <v>0</v>
      </c>
      <c r="T19" s="98">
        <f t="shared" si="5"/>
        <v>1.5707963267948966</v>
      </c>
      <c r="U19" s="98">
        <f t="shared" si="5"/>
        <v>1.5707963267948966</v>
      </c>
      <c r="V19" s="98">
        <f t="shared" si="5"/>
        <v>0</v>
      </c>
      <c r="W19" s="98">
        <f t="shared" si="11"/>
        <v>2.5132741228718345</v>
      </c>
      <c r="X19" s="98">
        <f t="shared" si="12"/>
        <v>2.5132741228718345</v>
      </c>
      <c r="Y19" s="98">
        <f t="shared" si="14"/>
        <v>0</v>
      </c>
      <c r="AA19" s="98">
        <f t="shared" si="6"/>
        <v>0.58778525229247325</v>
      </c>
      <c r="AB19" s="98">
        <f t="shared" si="7"/>
        <v>-0.80901699437494734</v>
      </c>
    </row>
    <row r="20" spans="1:28" x14ac:dyDescent="0.4">
      <c r="A20" s="98">
        <v>1.7</v>
      </c>
      <c r="B20" s="98">
        <v>1</v>
      </c>
      <c r="C20" s="98">
        <v>0</v>
      </c>
      <c r="D20" s="98">
        <v>1</v>
      </c>
      <c r="E20" s="98">
        <f t="shared" si="13"/>
        <v>16.677</v>
      </c>
      <c r="F20" s="98">
        <f t="shared" si="8"/>
        <v>1</v>
      </c>
      <c r="G20" s="98">
        <f t="shared" si="9"/>
        <v>16.677</v>
      </c>
      <c r="H20" s="98">
        <f t="shared" si="1"/>
        <v>9.81</v>
      </c>
      <c r="I20" s="98">
        <f t="shared" si="2"/>
        <v>0</v>
      </c>
      <c r="J20" s="98">
        <f t="shared" si="3"/>
        <v>9.81</v>
      </c>
      <c r="K20" s="98">
        <f t="shared" si="10"/>
        <v>16.009300000000003</v>
      </c>
      <c r="L20" s="98">
        <f t="shared" si="10"/>
        <v>1.7000000000000004</v>
      </c>
      <c r="M20" s="98">
        <f t="shared" si="10"/>
        <v>15.009300000000001</v>
      </c>
      <c r="Q20" s="98">
        <v>90</v>
      </c>
      <c r="R20" s="98">
        <v>90</v>
      </c>
      <c r="S20" s="98">
        <v>0</v>
      </c>
      <c r="T20" s="98">
        <f t="shared" si="5"/>
        <v>1.5707963267948966</v>
      </c>
      <c r="U20" s="98">
        <f t="shared" si="5"/>
        <v>1.5707963267948966</v>
      </c>
      <c r="V20" s="98">
        <f t="shared" si="5"/>
        <v>0</v>
      </c>
      <c r="W20" s="98">
        <f t="shared" si="11"/>
        <v>2.6703537555513241</v>
      </c>
      <c r="X20" s="98">
        <f t="shared" si="12"/>
        <v>2.6703537555513241</v>
      </c>
      <c r="Y20" s="98">
        <f t="shared" si="14"/>
        <v>0</v>
      </c>
      <c r="AA20" s="98">
        <f t="shared" si="6"/>
        <v>0.45399049973954686</v>
      </c>
      <c r="AB20" s="98">
        <f t="shared" si="7"/>
        <v>-0.89100652418836779</v>
      </c>
    </row>
    <row r="21" spans="1:28" x14ac:dyDescent="0.4">
      <c r="A21" s="98">
        <v>1.8</v>
      </c>
      <c r="B21" s="98">
        <v>1</v>
      </c>
      <c r="C21" s="98">
        <v>0</v>
      </c>
      <c r="D21" s="98">
        <v>1</v>
      </c>
      <c r="E21" s="98">
        <f t="shared" si="13"/>
        <v>17.658000000000001</v>
      </c>
      <c r="F21" s="98">
        <f t="shared" si="8"/>
        <v>1</v>
      </c>
      <c r="G21" s="98">
        <f t="shared" si="9"/>
        <v>17.658000000000001</v>
      </c>
      <c r="H21" s="98">
        <f t="shared" si="1"/>
        <v>9.81</v>
      </c>
      <c r="I21" s="98">
        <f t="shared" si="2"/>
        <v>0</v>
      </c>
      <c r="J21" s="98">
        <f t="shared" si="3"/>
        <v>9.81</v>
      </c>
      <c r="K21" s="98">
        <f t="shared" si="10"/>
        <v>17.775100000000002</v>
      </c>
      <c r="L21" s="98">
        <f t="shared" si="10"/>
        <v>1.8000000000000005</v>
      </c>
      <c r="M21" s="98">
        <f t="shared" si="10"/>
        <v>16.775100000000002</v>
      </c>
      <c r="Q21" s="98">
        <v>90</v>
      </c>
      <c r="R21" s="98">
        <v>90</v>
      </c>
      <c r="S21" s="98">
        <v>0</v>
      </c>
      <c r="T21" s="98">
        <f t="shared" si="5"/>
        <v>1.5707963267948966</v>
      </c>
      <c r="U21" s="98">
        <f t="shared" si="5"/>
        <v>1.5707963267948966</v>
      </c>
      <c r="V21" s="98">
        <f t="shared" si="5"/>
        <v>0</v>
      </c>
      <c r="W21" s="98">
        <f t="shared" si="11"/>
        <v>2.8274333882308138</v>
      </c>
      <c r="X21" s="98">
        <f t="shared" si="12"/>
        <v>2.8274333882308138</v>
      </c>
      <c r="Y21" s="98">
        <f t="shared" si="14"/>
        <v>0</v>
      </c>
      <c r="AA21" s="98">
        <f t="shared" si="6"/>
        <v>0.30901699437494751</v>
      </c>
      <c r="AB21" s="98">
        <f t="shared" si="7"/>
        <v>-0.95105651629515353</v>
      </c>
    </row>
    <row r="22" spans="1:28" x14ac:dyDescent="0.4">
      <c r="A22" s="98">
        <v>1.9</v>
      </c>
      <c r="B22" s="98">
        <v>1</v>
      </c>
      <c r="C22" s="98">
        <v>0</v>
      </c>
      <c r="D22" s="98">
        <v>1</v>
      </c>
      <c r="E22" s="98">
        <f t="shared" si="13"/>
        <v>18.639000000000003</v>
      </c>
      <c r="F22" s="98">
        <f t="shared" si="8"/>
        <v>1</v>
      </c>
      <c r="G22" s="98">
        <f t="shared" si="9"/>
        <v>18.639000000000003</v>
      </c>
      <c r="H22" s="98">
        <f t="shared" si="1"/>
        <v>9.81</v>
      </c>
      <c r="I22" s="98">
        <f t="shared" si="2"/>
        <v>0</v>
      </c>
      <c r="J22" s="98">
        <f t="shared" si="3"/>
        <v>9.81</v>
      </c>
      <c r="K22" s="98">
        <f t="shared" si="10"/>
        <v>19.639000000000003</v>
      </c>
      <c r="L22" s="98">
        <f t="shared" si="10"/>
        <v>1.9000000000000006</v>
      </c>
      <c r="M22" s="98">
        <f t="shared" si="10"/>
        <v>18.639000000000003</v>
      </c>
      <c r="Q22" s="98">
        <v>90</v>
      </c>
      <c r="R22" s="98">
        <v>90</v>
      </c>
      <c r="S22" s="98">
        <v>0</v>
      </c>
      <c r="T22" s="98">
        <f t="shared" si="5"/>
        <v>1.5707963267948966</v>
      </c>
      <c r="U22" s="98">
        <f t="shared" si="5"/>
        <v>1.5707963267948966</v>
      </c>
      <c r="V22" s="98">
        <f t="shared" si="5"/>
        <v>0</v>
      </c>
      <c r="W22" s="98">
        <f t="shared" si="11"/>
        <v>2.9845130209103035</v>
      </c>
      <c r="X22" s="98">
        <f t="shared" si="12"/>
        <v>2.9845130209103035</v>
      </c>
      <c r="Y22" s="98">
        <f t="shared" si="14"/>
        <v>0</v>
      </c>
      <c r="AA22" s="98">
        <f t="shared" si="6"/>
        <v>0.15643446504023098</v>
      </c>
      <c r="AB22" s="98">
        <f t="shared" si="7"/>
        <v>-0.98768834059513766</v>
      </c>
    </row>
    <row r="23" spans="1:28" x14ac:dyDescent="0.4">
      <c r="A23" s="98">
        <v>2</v>
      </c>
      <c r="B23" s="98">
        <v>1</v>
      </c>
      <c r="C23" s="98">
        <v>0</v>
      </c>
      <c r="D23" s="98">
        <v>1</v>
      </c>
      <c r="E23" s="98">
        <f t="shared" si="13"/>
        <v>19.620000000000005</v>
      </c>
      <c r="F23" s="98">
        <f t="shared" si="8"/>
        <v>1</v>
      </c>
      <c r="G23" s="98">
        <f t="shared" si="9"/>
        <v>19.620000000000005</v>
      </c>
      <c r="H23" s="98">
        <f t="shared" si="1"/>
        <v>9.81</v>
      </c>
      <c r="I23" s="98">
        <f t="shared" si="2"/>
        <v>0</v>
      </c>
      <c r="J23" s="98">
        <f t="shared" si="3"/>
        <v>9.81</v>
      </c>
      <c r="K23" s="98">
        <f t="shared" si="10"/>
        <v>21.601000000000003</v>
      </c>
      <c r="L23" s="98">
        <f t="shared" si="10"/>
        <v>2.0000000000000004</v>
      </c>
      <c r="M23" s="98">
        <f t="shared" si="10"/>
        <v>20.601000000000003</v>
      </c>
      <c r="Q23" s="98">
        <v>90</v>
      </c>
      <c r="R23" s="98">
        <v>90</v>
      </c>
      <c r="S23" s="98">
        <v>0</v>
      </c>
      <c r="T23" s="98">
        <f t="shared" si="5"/>
        <v>1.5707963267948966</v>
      </c>
      <c r="U23" s="98">
        <f t="shared" si="5"/>
        <v>1.5707963267948966</v>
      </c>
      <c r="V23" s="98">
        <f t="shared" si="5"/>
        <v>0</v>
      </c>
      <c r="W23" s="98">
        <f t="shared" si="11"/>
        <v>3.1415926535897931</v>
      </c>
      <c r="X23" s="98">
        <f t="shared" si="12"/>
        <v>3.1415926535897931</v>
      </c>
      <c r="Y23" s="98">
        <f t="shared" si="14"/>
        <v>0</v>
      </c>
      <c r="AA23" s="98">
        <f t="shared" si="6"/>
        <v>1.22514845490862E-16</v>
      </c>
      <c r="AB23" s="98">
        <f t="shared" si="7"/>
        <v>-1</v>
      </c>
    </row>
    <row r="24" spans="1:28" x14ac:dyDescent="0.4">
      <c r="A24" s="98">
        <v>2.1</v>
      </c>
      <c r="B24" s="98">
        <v>1</v>
      </c>
      <c r="C24" s="98">
        <v>0</v>
      </c>
      <c r="D24" s="98">
        <v>1</v>
      </c>
      <c r="E24" s="98">
        <f t="shared" si="13"/>
        <v>20.601000000000006</v>
      </c>
      <c r="F24" s="98">
        <f t="shared" si="8"/>
        <v>1</v>
      </c>
      <c r="G24" s="98">
        <f t="shared" si="9"/>
        <v>20.601000000000006</v>
      </c>
      <c r="H24" s="98">
        <f t="shared" si="1"/>
        <v>9.81</v>
      </c>
      <c r="I24" s="98">
        <f t="shared" si="2"/>
        <v>0</v>
      </c>
      <c r="J24" s="98">
        <f t="shared" si="3"/>
        <v>9.81</v>
      </c>
      <c r="K24" s="98">
        <f t="shared" si="10"/>
        <v>23.661100000000005</v>
      </c>
      <c r="L24" s="98">
        <f t="shared" si="10"/>
        <v>2.1000000000000005</v>
      </c>
      <c r="M24" s="98">
        <f t="shared" si="10"/>
        <v>22.661100000000005</v>
      </c>
      <c r="Q24" s="98">
        <v>90</v>
      </c>
      <c r="R24" s="98">
        <v>90</v>
      </c>
      <c r="S24" s="98">
        <v>0</v>
      </c>
      <c r="T24" s="98">
        <f t="shared" si="5"/>
        <v>1.5707963267948966</v>
      </c>
      <c r="U24" s="98">
        <f t="shared" si="5"/>
        <v>1.5707963267948966</v>
      </c>
      <c r="V24" s="98">
        <f t="shared" si="5"/>
        <v>0</v>
      </c>
      <c r="W24" s="98">
        <f t="shared" si="11"/>
        <v>3.2986722862692828</v>
      </c>
      <c r="X24" s="98">
        <f t="shared" si="12"/>
        <v>3.2986722862692828</v>
      </c>
      <c r="Y24" s="98">
        <f t="shared" si="14"/>
        <v>0</v>
      </c>
      <c r="AA24" s="98">
        <f t="shared" si="6"/>
        <v>-0.15643446504023073</v>
      </c>
      <c r="AB24" s="98">
        <f t="shared" si="7"/>
        <v>-0.98768834059513777</v>
      </c>
    </row>
    <row r="25" spans="1:28" x14ac:dyDescent="0.4">
      <c r="A25" s="98">
        <v>2.2000000000000002</v>
      </c>
      <c r="B25" s="98">
        <v>1</v>
      </c>
      <c r="C25" s="98">
        <v>0</v>
      </c>
      <c r="D25" s="98">
        <v>1</v>
      </c>
      <c r="E25" s="98">
        <f t="shared" si="13"/>
        <v>21.582000000000008</v>
      </c>
      <c r="F25" s="98">
        <f t="shared" si="8"/>
        <v>1</v>
      </c>
      <c r="G25" s="98">
        <f t="shared" si="9"/>
        <v>21.582000000000008</v>
      </c>
      <c r="H25" s="98">
        <f t="shared" si="1"/>
        <v>9.81</v>
      </c>
      <c r="I25" s="98">
        <f t="shared" si="2"/>
        <v>0</v>
      </c>
      <c r="J25" s="98">
        <f t="shared" si="3"/>
        <v>9.81</v>
      </c>
      <c r="K25" s="98">
        <f t="shared" si="10"/>
        <v>25.819300000000005</v>
      </c>
      <c r="L25" s="98">
        <f t="shared" si="10"/>
        <v>2.2000000000000006</v>
      </c>
      <c r="M25" s="98">
        <f t="shared" si="10"/>
        <v>24.819300000000005</v>
      </c>
      <c r="Q25" s="98">
        <v>90</v>
      </c>
      <c r="R25" s="98">
        <v>90</v>
      </c>
      <c r="S25" s="98">
        <v>0</v>
      </c>
      <c r="T25" s="98">
        <f t="shared" si="5"/>
        <v>1.5707963267948966</v>
      </c>
      <c r="U25" s="98">
        <f t="shared" si="5"/>
        <v>1.5707963267948966</v>
      </c>
      <c r="V25" s="98">
        <f t="shared" si="5"/>
        <v>0</v>
      </c>
      <c r="W25" s="98">
        <f t="shared" si="11"/>
        <v>3.4557519189487724</v>
      </c>
      <c r="X25" s="98">
        <f t="shared" si="12"/>
        <v>3.4557519189487724</v>
      </c>
      <c r="Y25" s="98">
        <f t="shared" si="14"/>
        <v>0</v>
      </c>
      <c r="AA25" s="98">
        <f t="shared" si="6"/>
        <v>-0.30901699437494728</v>
      </c>
      <c r="AB25" s="98">
        <f t="shared" si="7"/>
        <v>-0.95105651629515364</v>
      </c>
    </row>
    <row r="26" spans="1:28" x14ac:dyDescent="0.4">
      <c r="A26" s="98">
        <v>2.2999999999999998</v>
      </c>
      <c r="B26" s="98">
        <v>1</v>
      </c>
      <c r="C26" s="98">
        <v>0</v>
      </c>
      <c r="D26" s="98">
        <v>1</v>
      </c>
      <c r="E26" s="98">
        <f t="shared" si="13"/>
        <v>22.563000000000009</v>
      </c>
      <c r="F26" s="98">
        <f t="shared" si="8"/>
        <v>1</v>
      </c>
      <c r="G26" s="98">
        <f t="shared" si="9"/>
        <v>22.563000000000009</v>
      </c>
      <c r="H26" s="98">
        <f t="shared" si="1"/>
        <v>9.81</v>
      </c>
      <c r="I26" s="98">
        <f t="shared" si="2"/>
        <v>0</v>
      </c>
      <c r="J26" s="98">
        <f t="shared" si="3"/>
        <v>9.81</v>
      </c>
      <c r="K26" s="98">
        <f t="shared" si="10"/>
        <v>28.075600000000005</v>
      </c>
      <c r="L26" s="98">
        <f t="shared" si="10"/>
        <v>2.3000000000000007</v>
      </c>
      <c r="M26" s="98">
        <f t="shared" si="10"/>
        <v>27.075600000000005</v>
      </c>
      <c r="Q26" s="98">
        <v>90</v>
      </c>
      <c r="R26" s="98">
        <v>90</v>
      </c>
      <c r="S26" s="98">
        <v>0</v>
      </c>
      <c r="T26" s="98">
        <f t="shared" si="5"/>
        <v>1.5707963267948966</v>
      </c>
      <c r="U26" s="98">
        <f t="shared" si="5"/>
        <v>1.5707963267948966</v>
      </c>
      <c r="V26" s="98">
        <f t="shared" si="5"/>
        <v>0</v>
      </c>
      <c r="W26" s="98">
        <f t="shared" si="11"/>
        <v>3.6128315516282621</v>
      </c>
      <c r="X26" s="98">
        <f t="shared" si="12"/>
        <v>3.6128315516282621</v>
      </c>
      <c r="Y26" s="98">
        <f t="shared" si="14"/>
        <v>0</v>
      </c>
      <c r="AA26" s="98">
        <f t="shared" si="6"/>
        <v>-0.45399049973954669</v>
      </c>
      <c r="AB26" s="98">
        <f t="shared" si="7"/>
        <v>-0.8910065241883679</v>
      </c>
    </row>
    <row r="27" spans="1:28" x14ac:dyDescent="0.4">
      <c r="A27" s="98">
        <v>2.4</v>
      </c>
      <c r="B27" s="98">
        <v>1</v>
      </c>
      <c r="C27" s="98">
        <v>0</v>
      </c>
      <c r="D27" s="98">
        <v>1</v>
      </c>
      <c r="E27" s="98">
        <f t="shared" si="13"/>
        <v>23.544000000000011</v>
      </c>
      <c r="F27" s="98">
        <f t="shared" si="8"/>
        <v>1</v>
      </c>
      <c r="G27" s="98">
        <f t="shared" si="9"/>
        <v>23.544000000000011</v>
      </c>
      <c r="H27" s="98">
        <f t="shared" si="1"/>
        <v>9.81</v>
      </c>
      <c r="I27" s="98">
        <f t="shared" si="2"/>
        <v>0</v>
      </c>
      <c r="J27" s="98">
        <f t="shared" si="3"/>
        <v>9.81</v>
      </c>
      <c r="K27" s="98">
        <f t="shared" si="10"/>
        <v>30.430000000000007</v>
      </c>
      <c r="L27" s="98">
        <f t="shared" si="10"/>
        <v>2.4000000000000008</v>
      </c>
      <c r="M27" s="98">
        <f t="shared" si="10"/>
        <v>29.430000000000007</v>
      </c>
      <c r="Q27" s="98">
        <v>90</v>
      </c>
      <c r="R27" s="98">
        <v>90</v>
      </c>
      <c r="S27" s="98">
        <v>0</v>
      </c>
      <c r="T27" s="98">
        <f t="shared" si="5"/>
        <v>1.5707963267948966</v>
      </c>
      <c r="U27" s="98">
        <f t="shared" si="5"/>
        <v>1.5707963267948966</v>
      </c>
      <c r="V27" s="98">
        <f t="shared" si="5"/>
        <v>0</v>
      </c>
      <c r="W27" s="98">
        <f t="shared" si="11"/>
        <v>3.7699111843077517</v>
      </c>
      <c r="X27" s="98">
        <f t="shared" si="12"/>
        <v>3.7699111843077517</v>
      </c>
      <c r="Y27" s="98">
        <f t="shared" si="14"/>
        <v>0</v>
      </c>
      <c r="AA27" s="98">
        <f t="shared" si="6"/>
        <v>-0.58778525229247303</v>
      </c>
      <c r="AB27" s="98">
        <f t="shared" si="7"/>
        <v>-0.80901699437494756</v>
      </c>
    </row>
    <row r="28" spans="1:28" x14ac:dyDescent="0.4">
      <c r="A28" s="98">
        <v>2.5</v>
      </c>
      <c r="B28" s="98">
        <v>1</v>
      </c>
      <c r="C28" s="98">
        <v>0</v>
      </c>
      <c r="D28" s="98">
        <v>1</v>
      </c>
      <c r="E28" s="98">
        <f t="shared" si="13"/>
        <v>24.525000000000013</v>
      </c>
      <c r="F28" s="98">
        <f t="shared" si="8"/>
        <v>1</v>
      </c>
      <c r="G28" s="98">
        <f t="shared" si="9"/>
        <v>24.525000000000013</v>
      </c>
      <c r="H28" s="98">
        <f t="shared" si="1"/>
        <v>9.81</v>
      </c>
      <c r="I28" s="98">
        <f t="shared" si="2"/>
        <v>0</v>
      </c>
      <c r="J28" s="98">
        <f t="shared" si="3"/>
        <v>9.81</v>
      </c>
      <c r="K28" s="98">
        <f t="shared" si="10"/>
        <v>32.882500000000007</v>
      </c>
      <c r="L28" s="98">
        <f t="shared" si="10"/>
        <v>2.5000000000000009</v>
      </c>
      <c r="M28" s="98">
        <f t="shared" si="10"/>
        <v>31.882500000000007</v>
      </c>
      <c r="Q28" s="98">
        <v>90</v>
      </c>
      <c r="R28" s="98">
        <v>90</v>
      </c>
      <c r="S28" s="98">
        <v>0</v>
      </c>
      <c r="T28" s="98">
        <f t="shared" si="5"/>
        <v>1.5707963267948966</v>
      </c>
      <c r="U28" s="98">
        <f t="shared" si="5"/>
        <v>1.5707963267948966</v>
      </c>
      <c r="V28" s="98">
        <f t="shared" si="5"/>
        <v>0</v>
      </c>
      <c r="W28" s="98">
        <f t="shared" si="11"/>
        <v>3.9269908169872414</v>
      </c>
      <c r="X28" s="98">
        <f t="shared" si="12"/>
        <v>3.9269908169872414</v>
      </c>
      <c r="Y28" s="98">
        <f t="shared" si="14"/>
        <v>0</v>
      </c>
      <c r="AA28" s="98">
        <f t="shared" si="6"/>
        <v>-0.70710678118654746</v>
      </c>
      <c r="AB28" s="98">
        <f t="shared" si="7"/>
        <v>-0.70710678118654768</v>
      </c>
    </row>
    <row r="29" spans="1:28" x14ac:dyDescent="0.4">
      <c r="A29" s="98">
        <v>2.6</v>
      </c>
      <c r="B29" s="98">
        <v>1</v>
      </c>
      <c r="C29" s="98">
        <v>0</v>
      </c>
      <c r="D29" s="98">
        <v>1</v>
      </c>
      <c r="E29" s="98">
        <f t="shared" si="13"/>
        <v>25.506000000000014</v>
      </c>
      <c r="F29" s="98">
        <f t="shared" si="8"/>
        <v>1</v>
      </c>
      <c r="G29" s="98">
        <f t="shared" si="9"/>
        <v>25.506000000000014</v>
      </c>
      <c r="H29" s="98">
        <f t="shared" si="1"/>
        <v>9.81</v>
      </c>
      <c r="I29" s="98">
        <f t="shared" si="2"/>
        <v>0</v>
      </c>
      <c r="J29" s="98">
        <f t="shared" si="3"/>
        <v>9.81</v>
      </c>
      <c r="K29" s="98">
        <f t="shared" si="10"/>
        <v>35.43310000000001</v>
      </c>
      <c r="L29" s="98">
        <f t="shared" si="10"/>
        <v>2.600000000000001</v>
      </c>
      <c r="M29" s="98">
        <f t="shared" si="10"/>
        <v>34.43310000000001</v>
      </c>
      <c r="Q29" s="98">
        <v>90</v>
      </c>
      <c r="R29" s="98">
        <v>90</v>
      </c>
      <c r="S29" s="98">
        <v>0</v>
      </c>
      <c r="T29" s="98">
        <f t="shared" si="5"/>
        <v>1.5707963267948966</v>
      </c>
      <c r="U29" s="98">
        <f t="shared" si="5"/>
        <v>1.5707963267948966</v>
      </c>
      <c r="V29" s="98">
        <f t="shared" si="5"/>
        <v>0</v>
      </c>
      <c r="W29" s="98">
        <f t="shared" si="11"/>
        <v>4.0840704496667311</v>
      </c>
      <c r="X29" s="98">
        <f t="shared" si="12"/>
        <v>4.0840704496667311</v>
      </c>
      <c r="Y29" s="98">
        <f t="shared" si="14"/>
        <v>0</v>
      </c>
      <c r="AA29" s="98">
        <f t="shared" si="6"/>
        <v>-0.80901699437494734</v>
      </c>
      <c r="AB29" s="98">
        <f t="shared" si="7"/>
        <v>-0.58778525229247325</v>
      </c>
    </row>
    <row r="30" spans="1:28" x14ac:dyDescent="0.4">
      <c r="A30" s="98">
        <v>2.7</v>
      </c>
      <c r="B30" s="98">
        <v>1</v>
      </c>
      <c r="C30" s="98">
        <v>0</v>
      </c>
      <c r="D30" s="98">
        <v>1</v>
      </c>
      <c r="E30" s="98">
        <f t="shared" si="13"/>
        <v>26.487000000000016</v>
      </c>
      <c r="F30" s="98">
        <f t="shared" si="8"/>
        <v>1</v>
      </c>
      <c r="G30" s="98">
        <f t="shared" si="9"/>
        <v>26.487000000000016</v>
      </c>
      <c r="H30" s="98">
        <f t="shared" si="1"/>
        <v>9.81</v>
      </c>
      <c r="I30" s="98">
        <f t="shared" si="2"/>
        <v>0</v>
      </c>
      <c r="J30" s="98">
        <f t="shared" si="3"/>
        <v>9.81</v>
      </c>
      <c r="K30" s="98">
        <f t="shared" si="10"/>
        <v>38.081800000000015</v>
      </c>
      <c r="L30" s="98">
        <f t="shared" si="10"/>
        <v>2.7000000000000011</v>
      </c>
      <c r="M30" s="98">
        <f t="shared" si="10"/>
        <v>37.081800000000015</v>
      </c>
      <c r="Q30" s="98">
        <v>90</v>
      </c>
      <c r="R30" s="98">
        <v>90</v>
      </c>
      <c r="S30" s="98">
        <v>0</v>
      </c>
      <c r="T30" s="98">
        <f t="shared" si="5"/>
        <v>1.5707963267948966</v>
      </c>
      <c r="U30" s="98">
        <f t="shared" si="5"/>
        <v>1.5707963267948966</v>
      </c>
      <c r="V30" s="98">
        <f t="shared" si="5"/>
        <v>0</v>
      </c>
      <c r="W30" s="98">
        <f t="shared" si="11"/>
        <v>4.2411500823462207</v>
      </c>
      <c r="X30" s="98">
        <f t="shared" si="12"/>
        <v>4.2411500823462207</v>
      </c>
      <c r="Y30" s="98">
        <f t="shared" si="14"/>
        <v>0</v>
      </c>
      <c r="AA30" s="98">
        <f t="shared" si="6"/>
        <v>-0.89100652418836779</v>
      </c>
      <c r="AB30" s="98">
        <f t="shared" si="7"/>
        <v>-0.45399049973954692</v>
      </c>
    </row>
    <row r="31" spans="1:28" x14ac:dyDescent="0.4">
      <c r="A31" s="98">
        <v>2.8</v>
      </c>
      <c r="B31" s="98">
        <v>1</v>
      </c>
      <c r="C31" s="98">
        <v>0</v>
      </c>
      <c r="D31" s="98">
        <v>1</v>
      </c>
      <c r="E31" s="98">
        <f t="shared" si="13"/>
        <v>27.468000000000018</v>
      </c>
      <c r="F31" s="98">
        <f t="shared" si="8"/>
        <v>1</v>
      </c>
      <c r="G31" s="98">
        <f t="shared" si="9"/>
        <v>27.468000000000018</v>
      </c>
      <c r="H31" s="98">
        <f t="shared" si="1"/>
        <v>9.81</v>
      </c>
      <c r="I31" s="98">
        <f t="shared" si="2"/>
        <v>0</v>
      </c>
      <c r="J31" s="98">
        <f t="shared" si="3"/>
        <v>9.81</v>
      </c>
      <c r="K31" s="98">
        <f t="shared" si="10"/>
        <v>40.828600000000016</v>
      </c>
      <c r="L31" s="98">
        <f t="shared" si="10"/>
        <v>2.8000000000000012</v>
      </c>
      <c r="M31" s="98">
        <f t="shared" si="10"/>
        <v>39.828600000000016</v>
      </c>
      <c r="Q31" s="98">
        <v>90</v>
      </c>
      <c r="R31" s="98">
        <v>90</v>
      </c>
      <c r="S31" s="98">
        <v>0</v>
      </c>
      <c r="T31" s="98">
        <f t="shared" si="5"/>
        <v>1.5707963267948966</v>
      </c>
      <c r="U31" s="98">
        <f t="shared" si="5"/>
        <v>1.5707963267948966</v>
      </c>
      <c r="V31" s="98">
        <f t="shared" si="5"/>
        <v>0</v>
      </c>
      <c r="W31" s="98">
        <f t="shared" si="11"/>
        <v>4.3982297150257104</v>
      </c>
      <c r="X31" s="98">
        <f t="shared" si="12"/>
        <v>4.3982297150257104</v>
      </c>
      <c r="Y31" s="98">
        <f t="shared" si="14"/>
        <v>0</v>
      </c>
      <c r="AA31" s="98">
        <f t="shared" si="6"/>
        <v>-0.95105651629515353</v>
      </c>
      <c r="AB31" s="98">
        <f t="shared" si="7"/>
        <v>-0.30901699437494756</v>
      </c>
    </row>
    <row r="32" spans="1:28" x14ac:dyDescent="0.4">
      <c r="A32" s="98">
        <v>2.9</v>
      </c>
      <c r="B32" s="98">
        <v>1</v>
      </c>
      <c r="C32" s="98">
        <v>0</v>
      </c>
      <c r="D32" s="98">
        <v>1</v>
      </c>
      <c r="E32" s="98">
        <f t="shared" si="13"/>
        <v>28.449000000000019</v>
      </c>
      <c r="F32" s="98">
        <f t="shared" si="8"/>
        <v>1</v>
      </c>
      <c r="G32" s="98">
        <f t="shared" si="9"/>
        <v>28.449000000000019</v>
      </c>
      <c r="H32" s="98">
        <f t="shared" si="1"/>
        <v>9.81</v>
      </c>
      <c r="I32" s="98">
        <f t="shared" si="2"/>
        <v>0</v>
      </c>
      <c r="J32" s="98">
        <f t="shared" si="3"/>
        <v>9.81</v>
      </c>
      <c r="K32" s="98">
        <f t="shared" si="10"/>
        <v>43.673500000000018</v>
      </c>
      <c r="L32" s="98">
        <f t="shared" si="10"/>
        <v>2.9000000000000012</v>
      </c>
      <c r="M32" s="98">
        <f t="shared" si="10"/>
        <v>42.673500000000018</v>
      </c>
      <c r="Q32" s="98">
        <v>90</v>
      </c>
      <c r="R32" s="98">
        <v>90</v>
      </c>
      <c r="S32" s="98">
        <v>0</v>
      </c>
      <c r="T32" s="98">
        <f t="shared" si="5"/>
        <v>1.5707963267948966</v>
      </c>
      <c r="U32" s="98">
        <f t="shared" si="5"/>
        <v>1.5707963267948966</v>
      </c>
      <c r="V32" s="98">
        <f t="shared" si="5"/>
        <v>0</v>
      </c>
      <c r="W32" s="98">
        <f t="shared" si="11"/>
        <v>4.5553093477052</v>
      </c>
      <c r="X32" s="98">
        <f t="shared" si="12"/>
        <v>4.5553093477052</v>
      </c>
      <c r="Y32" s="98">
        <f t="shared" si="14"/>
        <v>0</v>
      </c>
      <c r="AA32" s="98">
        <f t="shared" si="6"/>
        <v>-0.98768834059513766</v>
      </c>
      <c r="AB32" s="98">
        <f t="shared" si="7"/>
        <v>-0.15643446504023104</v>
      </c>
    </row>
    <row r="33" spans="1:28" x14ac:dyDescent="0.4">
      <c r="A33" s="98">
        <v>3</v>
      </c>
      <c r="B33" s="98">
        <v>1</v>
      </c>
      <c r="C33" s="98">
        <v>0</v>
      </c>
      <c r="D33" s="98">
        <v>1</v>
      </c>
      <c r="E33" s="98">
        <f t="shared" si="13"/>
        <v>29.430000000000021</v>
      </c>
      <c r="F33" s="98">
        <f t="shared" si="8"/>
        <v>1</v>
      </c>
      <c r="G33" s="98">
        <f t="shared" si="9"/>
        <v>29.430000000000021</v>
      </c>
      <c r="H33" s="98">
        <f t="shared" si="1"/>
        <v>9.81</v>
      </c>
      <c r="I33" s="98">
        <f t="shared" si="2"/>
        <v>0</v>
      </c>
      <c r="J33" s="98">
        <f t="shared" si="3"/>
        <v>9.81</v>
      </c>
      <c r="K33" s="98">
        <f t="shared" si="10"/>
        <v>46.616500000000023</v>
      </c>
      <c r="L33" s="98">
        <f t="shared" si="10"/>
        <v>3.0000000000000013</v>
      </c>
      <c r="M33" s="98">
        <f t="shared" si="10"/>
        <v>45.616500000000023</v>
      </c>
      <c r="Q33" s="98">
        <v>90</v>
      </c>
      <c r="R33" s="98">
        <v>90</v>
      </c>
      <c r="S33" s="98">
        <v>0</v>
      </c>
      <c r="T33" s="98">
        <f t="shared" si="5"/>
        <v>1.5707963267948966</v>
      </c>
      <c r="U33" s="98">
        <f t="shared" si="5"/>
        <v>1.5707963267948966</v>
      </c>
      <c r="V33" s="98">
        <f t="shared" si="5"/>
        <v>0</v>
      </c>
      <c r="W33" s="98">
        <f t="shared" si="11"/>
        <v>4.7123889803846897</v>
      </c>
      <c r="X33" s="98">
        <f t="shared" si="12"/>
        <v>4.7123889803846897</v>
      </c>
      <c r="Y33" s="98">
        <f t="shared" si="14"/>
        <v>0</v>
      </c>
      <c r="AA33" s="98">
        <f t="shared" si="6"/>
        <v>-1</v>
      </c>
      <c r="AB33" s="98">
        <f t="shared" si="7"/>
        <v>-1.83772268236293E-16</v>
      </c>
    </row>
    <row r="34" spans="1:28" x14ac:dyDescent="0.4">
      <c r="A34" s="98">
        <v>3.1</v>
      </c>
      <c r="B34" s="98">
        <v>1</v>
      </c>
      <c r="C34" s="98">
        <v>0</v>
      </c>
      <c r="D34" s="98">
        <v>1</v>
      </c>
      <c r="E34" s="98">
        <f t="shared" si="13"/>
        <v>30.411000000000023</v>
      </c>
      <c r="F34" s="98">
        <f t="shared" si="8"/>
        <v>1</v>
      </c>
      <c r="G34" s="98">
        <f t="shared" si="9"/>
        <v>30.411000000000023</v>
      </c>
      <c r="H34" s="98">
        <f t="shared" si="1"/>
        <v>9.81</v>
      </c>
      <c r="I34" s="98">
        <f t="shared" si="2"/>
        <v>0</v>
      </c>
      <c r="J34" s="98">
        <f t="shared" si="3"/>
        <v>9.81</v>
      </c>
      <c r="K34" s="98">
        <f t="shared" si="10"/>
        <v>49.657600000000023</v>
      </c>
      <c r="L34" s="98">
        <f t="shared" si="10"/>
        <v>3.1000000000000014</v>
      </c>
      <c r="M34" s="98">
        <f t="shared" si="10"/>
        <v>48.657600000000023</v>
      </c>
      <c r="Q34" s="98">
        <v>90</v>
      </c>
      <c r="R34" s="98">
        <v>90</v>
      </c>
      <c r="S34" s="98">
        <v>0</v>
      </c>
      <c r="T34" s="98">
        <f t="shared" si="5"/>
        <v>1.5707963267948966</v>
      </c>
      <c r="U34" s="98">
        <f t="shared" si="5"/>
        <v>1.5707963267948966</v>
      </c>
      <c r="V34" s="98">
        <f t="shared" si="5"/>
        <v>0</v>
      </c>
      <c r="W34" s="98">
        <f t="shared" si="11"/>
        <v>4.8694686130641793</v>
      </c>
      <c r="X34" s="98">
        <f t="shared" si="12"/>
        <v>4.8694686130641793</v>
      </c>
      <c r="Y34" s="98">
        <f t="shared" si="14"/>
        <v>0</v>
      </c>
      <c r="AA34" s="98">
        <f t="shared" si="6"/>
        <v>-0.98768834059513777</v>
      </c>
      <c r="AB34" s="98">
        <f t="shared" si="7"/>
        <v>0.15643446504023067</v>
      </c>
    </row>
    <row r="35" spans="1:28" x14ac:dyDescent="0.4">
      <c r="A35" s="98">
        <v>3.2</v>
      </c>
      <c r="B35" s="98">
        <v>1</v>
      </c>
      <c r="C35" s="98">
        <v>0</v>
      </c>
      <c r="D35" s="98">
        <v>1</v>
      </c>
      <c r="E35" s="98">
        <f t="shared" si="13"/>
        <v>31.392000000000024</v>
      </c>
      <c r="F35" s="98">
        <f t="shared" si="8"/>
        <v>1</v>
      </c>
      <c r="G35" s="98">
        <f t="shared" si="9"/>
        <v>31.392000000000024</v>
      </c>
      <c r="H35" s="98">
        <f t="shared" si="1"/>
        <v>9.81</v>
      </c>
      <c r="I35" s="98">
        <f t="shared" si="2"/>
        <v>0</v>
      </c>
      <c r="J35" s="98">
        <f t="shared" si="3"/>
        <v>9.81</v>
      </c>
      <c r="K35" s="98">
        <f t="shared" si="10"/>
        <v>52.796800000000026</v>
      </c>
      <c r="L35" s="98">
        <f t="shared" si="10"/>
        <v>3.2000000000000015</v>
      </c>
      <c r="M35" s="98">
        <f t="shared" si="10"/>
        <v>51.796800000000026</v>
      </c>
      <c r="Q35" s="98">
        <v>90</v>
      </c>
      <c r="R35" s="98">
        <v>90</v>
      </c>
      <c r="S35" s="98">
        <v>0</v>
      </c>
      <c r="T35" s="98">
        <f t="shared" si="5"/>
        <v>1.5707963267948966</v>
      </c>
      <c r="U35" s="98">
        <f t="shared" si="5"/>
        <v>1.5707963267948966</v>
      </c>
      <c r="V35" s="98">
        <f t="shared" si="5"/>
        <v>0</v>
      </c>
      <c r="W35" s="98">
        <f t="shared" si="11"/>
        <v>5.026548245743669</v>
      </c>
      <c r="X35" s="98">
        <f t="shared" si="12"/>
        <v>5.026548245743669</v>
      </c>
      <c r="Y35" s="98">
        <f t="shared" si="14"/>
        <v>0</v>
      </c>
      <c r="AA35" s="98">
        <f t="shared" si="6"/>
        <v>-0.95105651629515364</v>
      </c>
      <c r="AB35" s="98">
        <f t="shared" si="7"/>
        <v>0.30901699437494723</v>
      </c>
    </row>
    <row r="36" spans="1:28" x14ac:dyDescent="0.4">
      <c r="A36" s="98">
        <v>3.3</v>
      </c>
      <c r="B36" s="98">
        <v>1</v>
      </c>
      <c r="C36" s="98">
        <v>0</v>
      </c>
      <c r="D36" s="98">
        <v>1</v>
      </c>
      <c r="E36" s="98">
        <f t="shared" si="13"/>
        <v>32.373000000000026</v>
      </c>
      <c r="F36" s="98">
        <f t="shared" si="8"/>
        <v>1</v>
      </c>
      <c r="G36" s="98">
        <f t="shared" si="9"/>
        <v>32.373000000000026</v>
      </c>
      <c r="H36" s="98">
        <f t="shared" si="1"/>
        <v>9.81</v>
      </c>
      <c r="I36" s="98">
        <f t="shared" si="2"/>
        <v>0</v>
      </c>
      <c r="J36" s="98">
        <f t="shared" si="3"/>
        <v>9.81</v>
      </c>
      <c r="K36" s="98">
        <f t="shared" si="10"/>
        <v>56.034100000000031</v>
      </c>
      <c r="L36" s="98">
        <f t="shared" si="10"/>
        <v>3.3000000000000016</v>
      </c>
      <c r="M36" s="98">
        <f t="shared" si="10"/>
        <v>55.034100000000031</v>
      </c>
      <c r="Q36" s="98">
        <v>90</v>
      </c>
      <c r="R36" s="98">
        <v>90</v>
      </c>
      <c r="S36" s="98">
        <v>0</v>
      </c>
      <c r="T36" s="98">
        <f t="shared" si="5"/>
        <v>1.5707963267948966</v>
      </c>
      <c r="U36" s="98">
        <f t="shared" si="5"/>
        <v>1.5707963267948966</v>
      </c>
      <c r="V36" s="98">
        <f t="shared" si="5"/>
        <v>0</v>
      </c>
      <c r="W36" s="98">
        <f t="shared" si="11"/>
        <v>5.1836278784231586</v>
      </c>
      <c r="X36" s="98">
        <f t="shared" si="12"/>
        <v>5.1836278784231586</v>
      </c>
      <c r="Y36" s="98">
        <f t="shared" si="14"/>
        <v>0</v>
      </c>
      <c r="AA36" s="98">
        <f t="shared" si="6"/>
        <v>-0.8910065241883679</v>
      </c>
      <c r="AB36" s="98">
        <f t="shared" si="7"/>
        <v>0.45399049973954664</v>
      </c>
    </row>
    <row r="37" spans="1:28" x14ac:dyDescent="0.4">
      <c r="A37" s="98">
        <v>3.4</v>
      </c>
      <c r="B37" s="98">
        <v>1</v>
      </c>
      <c r="C37" s="98">
        <v>0</v>
      </c>
      <c r="D37" s="98">
        <v>1</v>
      </c>
      <c r="E37" s="98">
        <f t="shared" si="13"/>
        <v>33.354000000000028</v>
      </c>
      <c r="F37" s="98">
        <f t="shared" si="8"/>
        <v>1</v>
      </c>
      <c r="G37" s="98">
        <f t="shared" si="9"/>
        <v>33.354000000000028</v>
      </c>
      <c r="H37" s="98">
        <f t="shared" si="1"/>
        <v>9.81</v>
      </c>
      <c r="I37" s="98">
        <f t="shared" si="2"/>
        <v>0</v>
      </c>
      <c r="J37" s="98">
        <f t="shared" si="3"/>
        <v>9.81</v>
      </c>
      <c r="K37" s="98">
        <f t="shared" si="10"/>
        <v>59.369500000000031</v>
      </c>
      <c r="L37" s="98">
        <f t="shared" si="10"/>
        <v>3.4000000000000017</v>
      </c>
      <c r="M37" s="98">
        <f t="shared" si="10"/>
        <v>58.369500000000031</v>
      </c>
      <c r="Q37" s="98">
        <v>90</v>
      </c>
      <c r="R37" s="98">
        <v>90</v>
      </c>
      <c r="S37" s="98">
        <v>0</v>
      </c>
      <c r="T37" s="98">
        <f t="shared" si="5"/>
        <v>1.5707963267948966</v>
      </c>
      <c r="U37" s="98">
        <f t="shared" si="5"/>
        <v>1.5707963267948966</v>
      </c>
      <c r="V37" s="98">
        <f t="shared" si="5"/>
        <v>0</v>
      </c>
      <c r="W37" s="98">
        <f t="shared" si="11"/>
        <v>5.3407075111026483</v>
      </c>
      <c r="X37" s="98">
        <f t="shared" si="12"/>
        <v>5.3407075111026483</v>
      </c>
      <c r="Y37" s="98">
        <f t="shared" si="14"/>
        <v>0</v>
      </c>
      <c r="AA37" s="98">
        <f t="shared" si="6"/>
        <v>-0.80901699437494756</v>
      </c>
      <c r="AB37" s="98">
        <f t="shared" si="7"/>
        <v>0.58778525229247292</v>
      </c>
    </row>
    <row r="38" spans="1:28" x14ac:dyDescent="0.4">
      <c r="A38" s="98">
        <v>3.5</v>
      </c>
      <c r="B38" s="98">
        <v>1</v>
      </c>
      <c r="C38" s="98">
        <v>0</v>
      </c>
      <c r="D38" s="98">
        <v>1</v>
      </c>
      <c r="E38" s="98">
        <f t="shared" si="13"/>
        <v>34.335000000000029</v>
      </c>
      <c r="F38" s="98">
        <f t="shared" si="8"/>
        <v>1</v>
      </c>
      <c r="G38" s="98">
        <f t="shared" si="9"/>
        <v>34.335000000000029</v>
      </c>
      <c r="H38" s="98">
        <f t="shared" si="1"/>
        <v>9.81</v>
      </c>
      <c r="I38" s="98">
        <f t="shared" si="2"/>
        <v>0</v>
      </c>
      <c r="J38" s="98">
        <f t="shared" si="3"/>
        <v>9.81</v>
      </c>
      <c r="K38" s="98">
        <f t="shared" si="10"/>
        <v>62.803000000000033</v>
      </c>
      <c r="L38" s="98">
        <f t="shared" si="10"/>
        <v>3.5000000000000018</v>
      </c>
      <c r="M38" s="98">
        <f t="shared" si="10"/>
        <v>61.803000000000033</v>
      </c>
      <c r="Q38" s="98">
        <v>90</v>
      </c>
      <c r="R38" s="98">
        <v>90</v>
      </c>
      <c r="S38" s="98">
        <v>0</v>
      </c>
      <c r="T38" s="98">
        <f t="shared" si="5"/>
        <v>1.5707963267948966</v>
      </c>
      <c r="U38" s="98">
        <f t="shared" si="5"/>
        <v>1.5707963267948966</v>
      </c>
      <c r="V38" s="98">
        <f t="shared" si="5"/>
        <v>0</v>
      </c>
      <c r="W38" s="98">
        <f t="shared" si="11"/>
        <v>5.497787143782138</v>
      </c>
      <c r="X38" s="98">
        <f t="shared" si="12"/>
        <v>5.497787143782138</v>
      </c>
      <c r="Y38" s="98">
        <f t="shared" si="14"/>
        <v>0</v>
      </c>
      <c r="AA38" s="98">
        <f t="shared" si="6"/>
        <v>-0.70710678118654768</v>
      </c>
      <c r="AB38" s="98">
        <f t="shared" si="7"/>
        <v>0.70710678118654735</v>
      </c>
    </row>
    <row r="39" spans="1:28" x14ac:dyDescent="0.4">
      <c r="A39" s="98">
        <v>3.6</v>
      </c>
      <c r="B39" s="98">
        <v>1</v>
      </c>
      <c r="C39" s="98">
        <v>0</v>
      </c>
      <c r="D39" s="98">
        <v>1</v>
      </c>
      <c r="E39" s="98">
        <f t="shared" si="13"/>
        <v>35.316000000000031</v>
      </c>
      <c r="F39" s="98">
        <f t="shared" si="8"/>
        <v>1</v>
      </c>
      <c r="G39" s="98">
        <f t="shared" si="9"/>
        <v>35.316000000000031</v>
      </c>
      <c r="H39" s="98">
        <f t="shared" si="1"/>
        <v>9.81</v>
      </c>
      <c r="I39" s="98">
        <f t="shared" si="2"/>
        <v>0</v>
      </c>
      <c r="J39" s="98">
        <f t="shared" si="3"/>
        <v>9.81</v>
      </c>
      <c r="K39" s="98">
        <f t="shared" si="10"/>
        <v>66.334600000000037</v>
      </c>
      <c r="L39" s="98">
        <f t="shared" si="10"/>
        <v>3.6000000000000019</v>
      </c>
      <c r="M39" s="98">
        <f t="shared" si="10"/>
        <v>65.334600000000037</v>
      </c>
      <c r="Q39" s="98">
        <v>90</v>
      </c>
      <c r="R39" s="98">
        <v>90</v>
      </c>
      <c r="S39" s="98">
        <v>0</v>
      </c>
      <c r="T39" s="98">
        <f t="shared" si="5"/>
        <v>1.5707963267948966</v>
      </c>
      <c r="U39" s="98">
        <f t="shared" si="5"/>
        <v>1.5707963267948966</v>
      </c>
      <c r="V39" s="98">
        <f t="shared" si="5"/>
        <v>0</v>
      </c>
      <c r="W39" s="98">
        <f t="shared" si="11"/>
        <v>5.6548667764616276</v>
      </c>
      <c r="X39" s="98">
        <f t="shared" si="12"/>
        <v>5.6548667764616276</v>
      </c>
      <c r="Y39" s="98">
        <f t="shared" si="14"/>
        <v>0</v>
      </c>
      <c r="AA39" s="98">
        <f t="shared" si="6"/>
        <v>-0.58778525229247336</v>
      </c>
      <c r="AB39" s="98">
        <f t="shared" si="7"/>
        <v>0.80901699437494734</v>
      </c>
    </row>
    <row r="40" spans="1:28" x14ac:dyDescent="0.4">
      <c r="A40" s="98">
        <v>3.7</v>
      </c>
      <c r="B40" s="98">
        <v>1</v>
      </c>
      <c r="C40" s="98">
        <v>0</v>
      </c>
      <c r="D40" s="98">
        <v>1</v>
      </c>
      <c r="E40" s="98">
        <f t="shared" si="13"/>
        <v>36.297000000000033</v>
      </c>
      <c r="F40" s="98">
        <f t="shared" si="8"/>
        <v>1</v>
      </c>
      <c r="G40" s="98">
        <f t="shared" si="9"/>
        <v>36.297000000000033</v>
      </c>
      <c r="H40" s="98">
        <f t="shared" si="1"/>
        <v>9.81</v>
      </c>
      <c r="I40" s="98">
        <f t="shared" si="2"/>
        <v>0</v>
      </c>
      <c r="J40" s="98">
        <f t="shared" si="3"/>
        <v>9.81</v>
      </c>
      <c r="K40" s="98">
        <f t="shared" si="10"/>
        <v>69.964300000000037</v>
      </c>
      <c r="L40" s="98">
        <f t="shared" si="10"/>
        <v>3.700000000000002</v>
      </c>
      <c r="M40" s="98">
        <f t="shared" si="10"/>
        <v>68.964300000000037</v>
      </c>
      <c r="Q40" s="98">
        <v>90</v>
      </c>
      <c r="R40" s="98">
        <v>90</v>
      </c>
      <c r="S40" s="98">
        <v>0</v>
      </c>
      <c r="T40" s="98">
        <f t="shared" si="5"/>
        <v>1.5707963267948966</v>
      </c>
      <c r="U40" s="98">
        <f t="shared" si="5"/>
        <v>1.5707963267948966</v>
      </c>
      <c r="V40" s="98">
        <f t="shared" si="5"/>
        <v>0</v>
      </c>
      <c r="W40" s="98">
        <f t="shared" si="11"/>
        <v>5.8119464091411173</v>
      </c>
      <c r="X40" s="98">
        <f t="shared" si="12"/>
        <v>5.8119464091411173</v>
      </c>
      <c r="Y40" s="98">
        <f t="shared" si="14"/>
        <v>0</v>
      </c>
      <c r="AA40" s="98">
        <f t="shared" si="6"/>
        <v>-0.45399049973954697</v>
      </c>
      <c r="AB40" s="98">
        <f t="shared" si="7"/>
        <v>0.89100652418836779</v>
      </c>
    </row>
    <row r="41" spans="1:28" x14ac:dyDescent="0.4">
      <c r="A41" s="98">
        <v>3.8</v>
      </c>
      <c r="B41" s="98">
        <v>1</v>
      </c>
      <c r="C41" s="98">
        <v>0</v>
      </c>
      <c r="D41" s="98">
        <v>1</v>
      </c>
      <c r="E41" s="98">
        <f t="shared" si="13"/>
        <v>37.278000000000034</v>
      </c>
      <c r="F41" s="98">
        <f t="shared" si="8"/>
        <v>1</v>
      </c>
      <c r="G41" s="98">
        <f t="shared" si="9"/>
        <v>37.278000000000034</v>
      </c>
      <c r="H41" s="98">
        <f t="shared" si="1"/>
        <v>9.81</v>
      </c>
      <c r="I41" s="98">
        <f t="shared" si="2"/>
        <v>0</v>
      </c>
      <c r="J41" s="98">
        <f t="shared" si="3"/>
        <v>9.81</v>
      </c>
      <c r="K41" s="98">
        <f t="shared" si="10"/>
        <v>73.692100000000039</v>
      </c>
      <c r="L41" s="98">
        <f t="shared" si="10"/>
        <v>3.800000000000002</v>
      </c>
      <c r="M41" s="98">
        <f t="shared" si="10"/>
        <v>72.692100000000039</v>
      </c>
      <c r="Q41" s="98">
        <v>90</v>
      </c>
      <c r="R41" s="98">
        <v>90</v>
      </c>
      <c r="S41" s="98">
        <v>0</v>
      </c>
      <c r="T41" s="98">
        <f t="shared" si="5"/>
        <v>1.5707963267948966</v>
      </c>
      <c r="U41" s="98">
        <f t="shared" si="5"/>
        <v>1.5707963267948966</v>
      </c>
      <c r="V41" s="98">
        <f t="shared" si="5"/>
        <v>0</v>
      </c>
      <c r="W41" s="98">
        <f t="shared" si="11"/>
        <v>5.9690260418206069</v>
      </c>
      <c r="X41" s="98">
        <f t="shared" si="12"/>
        <v>5.9690260418206069</v>
      </c>
      <c r="Y41" s="98">
        <f t="shared" si="14"/>
        <v>0</v>
      </c>
      <c r="AA41" s="98">
        <f t="shared" si="6"/>
        <v>-0.30901699437494762</v>
      </c>
      <c r="AB41" s="98">
        <f t="shared" si="7"/>
        <v>0.95105651629515353</v>
      </c>
    </row>
    <row r="42" spans="1:28" x14ac:dyDescent="0.4">
      <c r="A42" s="98">
        <v>3.9</v>
      </c>
      <c r="B42" s="98">
        <v>1</v>
      </c>
      <c r="C42" s="98">
        <v>0</v>
      </c>
      <c r="D42" s="98">
        <v>1</v>
      </c>
      <c r="E42" s="98">
        <f t="shared" si="13"/>
        <v>38.259000000000036</v>
      </c>
      <c r="F42" s="98">
        <f t="shared" si="8"/>
        <v>1</v>
      </c>
      <c r="G42" s="98">
        <f t="shared" si="9"/>
        <v>38.259000000000036</v>
      </c>
      <c r="H42" s="98">
        <f t="shared" si="1"/>
        <v>9.81</v>
      </c>
      <c r="I42" s="98">
        <f t="shared" si="2"/>
        <v>0</v>
      </c>
      <c r="J42" s="98">
        <f t="shared" si="3"/>
        <v>9.81</v>
      </c>
      <c r="K42" s="98">
        <f t="shared" si="10"/>
        <v>77.518000000000043</v>
      </c>
      <c r="L42" s="98">
        <f t="shared" si="10"/>
        <v>3.9000000000000021</v>
      </c>
      <c r="M42" s="98">
        <f t="shared" si="10"/>
        <v>76.518000000000043</v>
      </c>
      <c r="Q42" s="98">
        <v>90</v>
      </c>
      <c r="R42" s="98">
        <v>90</v>
      </c>
      <c r="S42" s="98">
        <v>0</v>
      </c>
      <c r="T42" s="98">
        <f t="shared" si="5"/>
        <v>1.5707963267948966</v>
      </c>
      <c r="U42" s="98">
        <f t="shared" si="5"/>
        <v>1.5707963267948966</v>
      </c>
      <c r="V42" s="98">
        <f t="shared" si="5"/>
        <v>0</v>
      </c>
      <c r="W42" s="98">
        <f t="shared" si="11"/>
        <v>6.1261056745000966</v>
      </c>
      <c r="X42" s="98">
        <f t="shared" si="12"/>
        <v>6.1261056745000966</v>
      </c>
      <c r="Y42" s="98">
        <f t="shared" si="14"/>
        <v>0</v>
      </c>
      <c r="AA42" s="98">
        <f t="shared" si="6"/>
        <v>-0.15643446504023112</v>
      </c>
      <c r="AB42" s="98">
        <f t="shared" si="7"/>
        <v>0.98768834059513766</v>
      </c>
    </row>
    <row r="43" spans="1:28" x14ac:dyDescent="0.4">
      <c r="A43" s="98">
        <v>4</v>
      </c>
      <c r="B43" s="98">
        <v>1</v>
      </c>
      <c r="C43" s="98">
        <v>0</v>
      </c>
      <c r="D43" s="98">
        <v>1</v>
      </c>
      <c r="E43" s="98">
        <f t="shared" si="13"/>
        <v>39.240000000000038</v>
      </c>
      <c r="F43" s="98">
        <f t="shared" si="8"/>
        <v>1</v>
      </c>
      <c r="G43" s="98">
        <f t="shared" si="9"/>
        <v>39.240000000000038</v>
      </c>
      <c r="H43" s="98">
        <f t="shared" si="1"/>
        <v>9.81</v>
      </c>
      <c r="I43" s="98">
        <f t="shared" si="2"/>
        <v>0</v>
      </c>
      <c r="J43" s="98">
        <f t="shared" si="3"/>
        <v>9.81</v>
      </c>
      <c r="K43" s="98">
        <f t="shared" si="10"/>
        <v>81.44200000000005</v>
      </c>
      <c r="L43" s="98">
        <f t="shared" si="10"/>
        <v>4.0000000000000018</v>
      </c>
      <c r="M43" s="98">
        <f t="shared" si="10"/>
        <v>80.44200000000005</v>
      </c>
      <c r="Q43" s="98">
        <v>90</v>
      </c>
      <c r="R43" s="98">
        <v>90</v>
      </c>
      <c r="S43" s="98">
        <v>0</v>
      </c>
      <c r="T43" s="98">
        <f t="shared" si="5"/>
        <v>1.5707963267948966</v>
      </c>
      <c r="U43" s="98">
        <f t="shared" si="5"/>
        <v>1.5707963267948966</v>
      </c>
      <c r="V43" s="98">
        <f t="shared" si="5"/>
        <v>0</v>
      </c>
      <c r="W43" s="98">
        <f t="shared" si="11"/>
        <v>6.2831853071795862</v>
      </c>
      <c r="X43" s="98">
        <f t="shared" si="12"/>
        <v>6.2831853071795862</v>
      </c>
      <c r="Y43" s="98">
        <f t="shared" si="14"/>
        <v>0</v>
      </c>
      <c r="AA43" s="98">
        <f t="shared" si="6"/>
        <v>-2.45029690981724E-16</v>
      </c>
      <c r="AB43" s="98">
        <f t="shared" si="7"/>
        <v>1</v>
      </c>
    </row>
  </sheetData>
  <phoneticPr fontId="9" type="noConversion"/>
  <conditionalFormatting sqref="B49:G1048576 B1:D43 Q1:S43 B44:E48 G44:G4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4:P1048576 E1:M3 K4:P4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:V2 W2:Y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1:Y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13A3-6782-48B8-AB20-562D16D9E495}">
  <dimension ref="A1:P32"/>
  <sheetViews>
    <sheetView zoomScale="80" zoomScaleNormal="80" workbookViewId="0">
      <selection activeCell="F47" sqref="F47"/>
    </sheetView>
  </sheetViews>
  <sheetFormatPr baseColWidth="10" defaultColWidth="11.46484375" defaultRowHeight="13.15" x14ac:dyDescent="0.4"/>
  <cols>
    <col min="1" max="16384" width="11.46484375" style="98"/>
  </cols>
  <sheetData>
    <row r="1" spans="1:16" x14ac:dyDescent="0.4">
      <c r="A1" s="111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02" t="s">
        <v>7</v>
      </c>
      <c r="I1" s="102" t="s">
        <v>8</v>
      </c>
      <c r="J1" s="102" t="s">
        <v>9</v>
      </c>
      <c r="K1" s="102" t="s">
        <v>10</v>
      </c>
      <c r="L1" s="102" t="s">
        <v>11</v>
      </c>
      <c r="M1" s="102" t="s">
        <v>12</v>
      </c>
      <c r="N1" s="102" t="s">
        <v>13</v>
      </c>
      <c r="O1" s="102" t="s">
        <v>14</v>
      </c>
      <c r="P1" s="102" t="s">
        <v>15</v>
      </c>
    </row>
    <row r="2" spans="1:16" x14ac:dyDescent="0.4">
      <c r="A2" s="98">
        <v>0</v>
      </c>
      <c r="B2" s="98">
        <v>0</v>
      </c>
      <c r="C2" s="98">
        <v>0</v>
      </c>
      <c r="D2" s="98">
        <v>1</v>
      </c>
      <c r="E2" s="98">
        <v>0</v>
      </c>
      <c r="F2" s="98">
        <v>0</v>
      </c>
      <c r="G2" s="98">
        <v>0</v>
      </c>
    </row>
    <row r="3" spans="1:16" x14ac:dyDescent="0.4">
      <c r="A3" s="98">
        <v>0.1</v>
      </c>
      <c r="B3" s="98">
        <v>0</v>
      </c>
      <c r="C3" s="98">
        <v>0</v>
      </c>
      <c r="D3" s="98">
        <v>1</v>
      </c>
      <c r="E3" s="98">
        <v>0</v>
      </c>
      <c r="F3" s="98">
        <v>0</v>
      </c>
      <c r="G3" s="98">
        <v>0</v>
      </c>
    </row>
    <row r="4" spans="1:16" x14ac:dyDescent="0.4">
      <c r="A4" s="98">
        <v>0.2</v>
      </c>
      <c r="B4" s="98">
        <v>0</v>
      </c>
      <c r="C4" s="98">
        <v>0</v>
      </c>
      <c r="D4" s="98">
        <v>1</v>
      </c>
      <c r="E4" s="98">
        <v>0</v>
      </c>
      <c r="F4" s="98">
        <v>0</v>
      </c>
      <c r="G4" s="98">
        <v>0</v>
      </c>
    </row>
    <row r="5" spans="1:16" x14ac:dyDescent="0.4">
      <c r="A5" s="98">
        <v>0.3</v>
      </c>
      <c r="B5" s="98">
        <v>0</v>
      </c>
      <c r="C5" s="98">
        <v>0</v>
      </c>
      <c r="D5" s="98">
        <v>1</v>
      </c>
      <c r="E5" s="98">
        <v>0</v>
      </c>
      <c r="F5" s="98">
        <v>0</v>
      </c>
      <c r="G5" s="98">
        <v>0</v>
      </c>
    </row>
    <row r="6" spans="1:16" x14ac:dyDescent="0.4">
      <c r="A6" s="98">
        <v>0.4</v>
      </c>
      <c r="B6" s="98">
        <v>0</v>
      </c>
      <c r="C6" s="98">
        <v>0</v>
      </c>
      <c r="D6" s="98">
        <v>1</v>
      </c>
      <c r="E6" s="98">
        <v>0</v>
      </c>
      <c r="F6" s="98">
        <v>0</v>
      </c>
      <c r="G6" s="98">
        <v>0</v>
      </c>
    </row>
    <row r="7" spans="1:16" x14ac:dyDescent="0.4">
      <c r="A7" s="98">
        <v>0.5</v>
      </c>
      <c r="B7" s="98">
        <v>0</v>
      </c>
      <c r="C7" s="98">
        <v>0</v>
      </c>
      <c r="D7" s="98">
        <v>1</v>
      </c>
      <c r="E7" s="98">
        <v>0</v>
      </c>
      <c r="F7" s="98">
        <v>0</v>
      </c>
      <c r="G7" s="98">
        <v>0</v>
      </c>
    </row>
    <row r="8" spans="1:16" x14ac:dyDescent="0.4">
      <c r="A8" s="98">
        <v>0.6</v>
      </c>
      <c r="B8" s="98">
        <v>0</v>
      </c>
      <c r="C8" s="98">
        <v>0</v>
      </c>
      <c r="D8" s="98">
        <v>1</v>
      </c>
      <c r="E8" s="98">
        <v>0</v>
      </c>
      <c r="F8" s="98">
        <v>0</v>
      </c>
      <c r="G8" s="98">
        <v>0</v>
      </c>
    </row>
    <row r="9" spans="1:16" x14ac:dyDescent="0.4">
      <c r="A9" s="98">
        <v>0.7</v>
      </c>
      <c r="B9" s="98">
        <v>0</v>
      </c>
      <c r="C9" s="98">
        <v>0</v>
      </c>
      <c r="D9" s="98">
        <v>1</v>
      </c>
      <c r="E9" s="98">
        <v>0</v>
      </c>
      <c r="F9" s="98">
        <v>0</v>
      </c>
      <c r="G9" s="98">
        <v>0</v>
      </c>
    </row>
    <row r="10" spans="1:16" x14ac:dyDescent="0.4">
      <c r="A10" s="98">
        <v>0.8</v>
      </c>
      <c r="B10" s="98">
        <v>0</v>
      </c>
      <c r="C10" s="98">
        <v>0</v>
      </c>
      <c r="D10" s="98">
        <v>1</v>
      </c>
      <c r="E10" s="98">
        <v>0</v>
      </c>
      <c r="F10" s="98">
        <v>0</v>
      </c>
      <c r="G10" s="98">
        <v>0</v>
      </c>
    </row>
    <row r="11" spans="1:16" x14ac:dyDescent="0.4">
      <c r="A11" s="98">
        <v>0.9</v>
      </c>
      <c r="B11" s="98">
        <v>0</v>
      </c>
      <c r="C11" s="98">
        <v>0</v>
      </c>
      <c r="D11" s="98">
        <v>1</v>
      </c>
      <c r="E11" s="98">
        <v>0</v>
      </c>
      <c r="F11" s="98">
        <v>0</v>
      </c>
      <c r="G11" s="98">
        <v>0</v>
      </c>
    </row>
    <row r="12" spans="1:16" x14ac:dyDescent="0.4">
      <c r="A12" s="98">
        <v>1</v>
      </c>
      <c r="B12" s="98">
        <v>1</v>
      </c>
      <c r="C12" s="98">
        <v>0</v>
      </c>
      <c r="D12" s="98">
        <v>1</v>
      </c>
      <c r="E12" s="98">
        <v>0</v>
      </c>
      <c r="F12" s="98">
        <v>0</v>
      </c>
      <c r="G12" s="98">
        <v>0</v>
      </c>
    </row>
    <row r="13" spans="1:16" x14ac:dyDescent="0.4">
      <c r="A13" s="98">
        <v>1.1000000000000001</v>
      </c>
      <c r="B13" s="98">
        <v>1</v>
      </c>
      <c r="C13" s="98">
        <v>0</v>
      </c>
      <c r="D13" s="98">
        <v>1</v>
      </c>
      <c r="E13" s="98">
        <v>0</v>
      </c>
      <c r="F13" s="98">
        <v>0</v>
      </c>
      <c r="G13" s="98">
        <v>0</v>
      </c>
    </row>
    <row r="14" spans="1:16" x14ac:dyDescent="0.4">
      <c r="A14" s="98">
        <v>1.2</v>
      </c>
      <c r="B14" s="98">
        <v>1</v>
      </c>
      <c r="C14" s="98">
        <v>0</v>
      </c>
      <c r="D14" s="98">
        <v>1</v>
      </c>
      <c r="E14" s="98">
        <v>0</v>
      </c>
      <c r="F14" s="98">
        <v>0</v>
      </c>
      <c r="G14" s="98">
        <v>0</v>
      </c>
    </row>
    <row r="15" spans="1:16" x14ac:dyDescent="0.4">
      <c r="A15" s="98">
        <v>1.3</v>
      </c>
      <c r="B15" s="98">
        <v>1</v>
      </c>
      <c r="C15" s="98">
        <v>0</v>
      </c>
      <c r="D15" s="98">
        <v>1</v>
      </c>
      <c r="E15" s="98">
        <v>0</v>
      </c>
      <c r="F15" s="98">
        <v>0</v>
      </c>
      <c r="G15" s="98">
        <v>0</v>
      </c>
    </row>
    <row r="16" spans="1:16" x14ac:dyDescent="0.4">
      <c r="A16" s="98">
        <v>1.4</v>
      </c>
      <c r="B16" s="98">
        <v>1</v>
      </c>
      <c r="C16" s="98">
        <v>0</v>
      </c>
      <c r="D16" s="98">
        <v>1</v>
      </c>
      <c r="E16" s="98">
        <v>0</v>
      </c>
      <c r="F16" s="98">
        <v>0</v>
      </c>
      <c r="G16" s="98">
        <v>0</v>
      </c>
    </row>
    <row r="17" spans="1:7" x14ac:dyDescent="0.4">
      <c r="A17" s="98">
        <v>1.5</v>
      </c>
      <c r="B17" s="98">
        <v>1</v>
      </c>
      <c r="C17" s="98">
        <v>0</v>
      </c>
      <c r="D17" s="98">
        <v>1</v>
      </c>
      <c r="E17" s="98">
        <v>0</v>
      </c>
      <c r="F17" s="98">
        <v>0</v>
      </c>
      <c r="G17" s="98">
        <v>0</v>
      </c>
    </row>
    <row r="18" spans="1:7" x14ac:dyDescent="0.4">
      <c r="A18" s="98">
        <v>1.6</v>
      </c>
      <c r="B18" s="98">
        <v>1</v>
      </c>
      <c r="C18" s="98">
        <v>0</v>
      </c>
      <c r="D18" s="98">
        <v>1</v>
      </c>
      <c r="E18" s="98">
        <v>0</v>
      </c>
      <c r="F18" s="98">
        <v>0</v>
      </c>
      <c r="G18" s="98">
        <v>0</v>
      </c>
    </row>
    <row r="19" spans="1:7" x14ac:dyDescent="0.4">
      <c r="A19" s="98">
        <v>1.7</v>
      </c>
      <c r="B19" s="98">
        <v>1</v>
      </c>
      <c r="C19" s="98">
        <v>0</v>
      </c>
      <c r="D19" s="98">
        <v>1</v>
      </c>
      <c r="E19" s="98">
        <v>0</v>
      </c>
      <c r="F19" s="98">
        <v>0</v>
      </c>
      <c r="G19" s="98">
        <v>0</v>
      </c>
    </row>
    <row r="20" spans="1:7" x14ac:dyDescent="0.4">
      <c r="A20" s="98">
        <v>1.8</v>
      </c>
      <c r="B20" s="98">
        <v>1</v>
      </c>
      <c r="C20" s="98">
        <v>0</v>
      </c>
      <c r="D20" s="98">
        <v>1</v>
      </c>
      <c r="E20" s="98">
        <v>0</v>
      </c>
      <c r="F20" s="98">
        <v>0</v>
      </c>
      <c r="G20" s="98">
        <v>0</v>
      </c>
    </row>
    <row r="21" spans="1:7" x14ac:dyDescent="0.4">
      <c r="A21" s="98">
        <v>1.9</v>
      </c>
      <c r="B21" s="98">
        <v>1</v>
      </c>
      <c r="C21" s="98">
        <v>0</v>
      </c>
      <c r="D21" s="98">
        <v>1</v>
      </c>
      <c r="E21" s="98">
        <v>0</v>
      </c>
      <c r="F21" s="98">
        <v>0</v>
      </c>
      <c r="G21" s="98">
        <v>0</v>
      </c>
    </row>
    <row r="22" spans="1:7" x14ac:dyDescent="0.4">
      <c r="A22" s="98">
        <v>2</v>
      </c>
      <c r="B22" s="98">
        <v>1</v>
      </c>
      <c r="C22" s="98">
        <v>0</v>
      </c>
      <c r="D22" s="98">
        <v>1</v>
      </c>
      <c r="E22" s="98">
        <v>0</v>
      </c>
      <c r="F22" s="98">
        <v>0</v>
      </c>
      <c r="G22" s="98">
        <v>0</v>
      </c>
    </row>
    <row r="23" spans="1:7" x14ac:dyDescent="0.4">
      <c r="A23" s="98">
        <v>2.1</v>
      </c>
      <c r="B23" s="98">
        <v>-1</v>
      </c>
      <c r="C23" s="98">
        <v>0</v>
      </c>
      <c r="D23" s="98">
        <v>1</v>
      </c>
      <c r="E23" s="98">
        <v>0</v>
      </c>
      <c r="F23" s="98">
        <v>0</v>
      </c>
      <c r="G23" s="98">
        <v>0</v>
      </c>
    </row>
    <row r="24" spans="1:7" x14ac:dyDescent="0.4">
      <c r="A24" s="98">
        <v>2.2000000000000002</v>
      </c>
      <c r="B24" s="98">
        <v>-1</v>
      </c>
      <c r="C24" s="98">
        <v>0</v>
      </c>
      <c r="D24" s="98">
        <v>1</v>
      </c>
      <c r="E24" s="98">
        <v>0</v>
      </c>
      <c r="F24" s="98">
        <v>0</v>
      </c>
      <c r="G24" s="98">
        <v>0</v>
      </c>
    </row>
    <row r="25" spans="1:7" x14ac:dyDescent="0.4">
      <c r="A25" s="98">
        <v>2.2999999999999998</v>
      </c>
      <c r="B25" s="98">
        <v>-1</v>
      </c>
      <c r="C25" s="98">
        <v>0</v>
      </c>
      <c r="D25" s="98">
        <v>1</v>
      </c>
      <c r="E25" s="98">
        <v>0</v>
      </c>
      <c r="F25" s="98">
        <v>0</v>
      </c>
      <c r="G25" s="98">
        <v>0</v>
      </c>
    </row>
    <row r="26" spans="1:7" x14ac:dyDescent="0.4">
      <c r="A26" s="98">
        <v>2.4</v>
      </c>
      <c r="B26" s="98">
        <v>-1</v>
      </c>
      <c r="C26" s="98">
        <v>0</v>
      </c>
      <c r="D26" s="98">
        <v>1</v>
      </c>
      <c r="E26" s="98">
        <v>0</v>
      </c>
      <c r="F26" s="98">
        <v>0</v>
      </c>
      <c r="G26" s="98">
        <v>0</v>
      </c>
    </row>
    <row r="27" spans="1:7" x14ac:dyDescent="0.4">
      <c r="A27" s="98">
        <v>2.5</v>
      </c>
      <c r="B27" s="98">
        <v>-1</v>
      </c>
      <c r="C27" s="98">
        <v>0</v>
      </c>
      <c r="D27" s="98">
        <v>1</v>
      </c>
      <c r="E27" s="98">
        <v>0</v>
      </c>
      <c r="F27" s="98">
        <v>0</v>
      </c>
      <c r="G27" s="98">
        <v>0</v>
      </c>
    </row>
    <row r="28" spans="1:7" x14ac:dyDescent="0.4">
      <c r="A28" s="98">
        <v>2.6</v>
      </c>
      <c r="B28" s="98">
        <v>-1</v>
      </c>
      <c r="C28" s="98">
        <v>0</v>
      </c>
      <c r="D28" s="98">
        <v>1</v>
      </c>
      <c r="E28" s="98">
        <v>0</v>
      </c>
      <c r="F28" s="98">
        <v>0</v>
      </c>
      <c r="G28" s="98">
        <v>0</v>
      </c>
    </row>
    <row r="29" spans="1:7" x14ac:dyDescent="0.4">
      <c r="A29" s="98">
        <v>2.7</v>
      </c>
      <c r="B29" s="98">
        <v>-1</v>
      </c>
      <c r="C29" s="98">
        <v>0</v>
      </c>
      <c r="D29" s="98">
        <v>1</v>
      </c>
      <c r="E29" s="98">
        <v>0</v>
      </c>
      <c r="F29" s="98">
        <v>0</v>
      </c>
      <c r="G29" s="98">
        <v>0</v>
      </c>
    </row>
    <row r="30" spans="1:7" x14ac:dyDescent="0.4">
      <c r="A30" s="98">
        <v>2.8</v>
      </c>
      <c r="B30" s="98">
        <v>-1</v>
      </c>
      <c r="C30" s="98">
        <v>0</v>
      </c>
      <c r="D30" s="98">
        <v>1</v>
      </c>
      <c r="E30" s="98">
        <v>0</v>
      </c>
      <c r="F30" s="98">
        <v>0</v>
      </c>
      <c r="G30" s="98">
        <v>0</v>
      </c>
    </row>
    <row r="31" spans="1:7" x14ac:dyDescent="0.4">
      <c r="A31" s="98">
        <v>2.9</v>
      </c>
      <c r="B31" s="98">
        <v>-1</v>
      </c>
      <c r="C31" s="98">
        <v>0</v>
      </c>
      <c r="D31" s="98">
        <v>1</v>
      </c>
      <c r="E31" s="98">
        <v>0</v>
      </c>
      <c r="F31" s="98">
        <v>0</v>
      </c>
      <c r="G31" s="98">
        <v>0</v>
      </c>
    </row>
    <row r="32" spans="1:7" x14ac:dyDescent="0.4">
      <c r="A32" s="98">
        <v>3</v>
      </c>
      <c r="B32" s="98">
        <v>-1</v>
      </c>
      <c r="C32" s="98">
        <v>0</v>
      </c>
      <c r="D32" s="98">
        <v>1</v>
      </c>
      <c r="E32" s="98">
        <v>0</v>
      </c>
      <c r="F32" s="98">
        <v>0</v>
      </c>
      <c r="G32" s="98">
        <v>0</v>
      </c>
    </row>
  </sheetData>
  <conditionalFormatting sqref="B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D2F8-9314-49E4-8910-44AB6BBC8372}">
  <dimension ref="A1:P32"/>
  <sheetViews>
    <sheetView zoomScale="80" zoomScaleNormal="80" workbookViewId="0">
      <selection activeCell="F47" sqref="F47"/>
    </sheetView>
  </sheetViews>
  <sheetFormatPr baseColWidth="10" defaultColWidth="11.46484375" defaultRowHeight="13.15" x14ac:dyDescent="0.4"/>
  <cols>
    <col min="1" max="16384" width="11.46484375" style="98"/>
  </cols>
  <sheetData>
    <row r="1" spans="1:16" x14ac:dyDescent="0.4">
      <c r="A1" s="111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02" t="s">
        <v>7</v>
      </c>
      <c r="I1" s="102" t="s">
        <v>8</v>
      </c>
      <c r="J1" s="102" t="s">
        <v>9</v>
      </c>
      <c r="K1" s="102" t="s">
        <v>10</v>
      </c>
      <c r="L1" s="102" t="s">
        <v>11</v>
      </c>
      <c r="M1" s="102" t="s">
        <v>12</v>
      </c>
      <c r="N1" s="102" t="s">
        <v>13</v>
      </c>
      <c r="O1" s="102" t="s">
        <v>14</v>
      </c>
      <c r="P1" s="102" t="s">
        <v>15</v>
      </c>
    </row>
    <row r="2" spans="1:16" x14ac:dyDescent="0.4">
      <c r="A2" s="98">
        <v>0</v>
      </c>
      <c r="B2" s="98">
        <v>0</v>
      </c>
      <c r="C2" s="98">
        <v>0</v>
      </c>
      <c r="D2" s="98">
        <v>1</v>
      </c>
      <c r="E2" s="98">
        <v>0</v>
      </c>
      <c r="F2" s="98">
        <v>0</v>
      </c>
      <c r="G2" s="98">
        <v>0</v>
      </c>
    </row>
    <row r="3" spans="1:16" x14ac:dyDescent="0.4">
      <c r="A3" s="98">
        <v>0.1</v>
      </c>
      <c r="B3" s="98">
        <v>0</v>
      </c>
      <c r="C3" s="98">
        <v>0</v>
      </c>
      <c r="D3" s="98">
        <v>1</v>
      </c>
      <c r="E3" s="98">
        <v>0</v>
      </c>
      <c r="F3" s="98">
        <v>0</v>
      </c>
      <c r="G3" s="98">
        <v>0</v>
      </c>
    </row>
    <row r="4" spans="1:16" x14ac:dyDescent="0.4">
      <c r="A4" s="98">
        <v>0.2</v>
      </c>
      <c r="B4" s="98">
        <v>0</v>
      </c>
      <c r="C4" s="98">
        <v>0</v>
      </c>
      <c r="D4" s="98">
        <v>1</v>
      </c>
      <c r="E4" s="98">
        <v>0</v>
      </c>
      <c r="F4" s="98">
        <v>0</v>
      </c>
      <c r="G4" s="98">
        <v>0</v>
      </c>
    </row>
    <row r="5" spans="1:16" x14ac:dyDescent="0.4">
      <c r="A5" s="98">
        <v>0.3</v>
      </c>
      <c r="B5" s="98">
        <v>0</v>
      </c>
      <c r="C5" s="98">
        <v>0</v>
      </c>
      <c r="D5" s="98">
        <v>1</v>
      </c>
      <c r="E5" s="98">
        <v>0</v>
      </c>
      <c r="F5" s="98">
        <v>0</v>
      </c>
      <c r="G5" s="98">
        <v>0</v>
      </c>
    </row>
    <row r="6" spans="1:16" x14ac:dyDescent="0.4">
      <c r="A6" s="98">
        <v>0.4</v>
      </c>
      <c r="B6" s="98">
        <v>0</v>
      </c>
      <c r="C6" s="98">
        <v>0</v>
      </c>
      <c r="D6" s="98">
        <v>1</v>
      </c>
      <c r="E6" s="98">
        <v>0</v>
      </c>
      <c r="F6" s="98">
        <v>0</v>
      </c>
      <c r="G6" s="98">
        <v>0</v>
      </c>
    </row>
    <row r="7" spans="1:16" x14ac:dyDescent="0.4">
      <c r="A7" s="98">
        <v>0.5</v>
      </c>
      <c r="B7" s="98">
        <v>0</v>
      </c>
      <c r="C7" s="98">
        <v>0</v>
      </c>
      <c r="D7" s="98">
        <v>1</v>
      </c>
      <c r="E7" s="98">
        <v>0</v>
      </c>
      <c r="F7" s="98">
        <v>0</v>
      </c>
      <c r="G7" s="98">
        <v>0</v>
      </c>
    </row>
    <row r="8" spans="1:16" x14ac:dyDescent="0.4">
      <c r="A8" s="98">
        <v>0.6</v>
      </c>
      <c r="B8" s="98">
        <v>0</v>
      </c>
      <c r="C8" s="98">
        <v>0</v>
      </c>
      <c r="D8" s="98">
        <v>1</v>
      </c>
      <c r="E8" s="98">
        <v>0</v>
      </c>
      <c r="F8" s="98">
        <v>0</v>
      </c>
      <c r="G8" s="98">
        <v>0</v>
      </c>
    </row>
    <row r="9" spans="1:16" x14ac:dyDescent="0.4">
      <c r="A9" s="98">
        <v>0.7</v>
      </c>
      <c r="B9" s="98">
        <v>0</v>
      </c>
      <c r="C9" s="98">
        <v>0</v>
      </c>
      <c r="D9" s="98">
        <v>1</v>
      </c>
      <c r="E9" s="98">
        <v>0</v>
      </c>
      <c r="F9" s="98">
        <v>0</v>
      </c>
      <c r="G9" s="98">
        <v>0</v>
      </c>
    </row>
    <row r="10" spans="1:16" x14ac:dyDescent="0.4">
      <c r="A10" s="98">
        <v>0.8</v>
      </c>
      <c r="B10" s="98">
        <v>0</v>
      </c>
      <c r="C10" s="98">
        <v>0</v>
      </c>
      <c r="D10" s="98">
        <v>1</v>
      </c>
      <c r="E10" s="98">
        <v>0</v>
      </c>
      <c r="F10" s="98">
        <v>0</v>
      </c>
      <c r="G10" s="98">
        <v>0</v>
      </c>
    </row>
    <row r="11" spans="1:16" x14ac:dyDescent="0.4">
      <c r="A11" s="98">
        <v>0.9</v>
      </c>
      <c r="B11" s="98">
        <v>0</v>
      </c>
      <c r="C11" s="98">
        <v>0</v>
      </c>
      <c r="D11" s="98">
        <v>1</v>
      </c>
      <c r="E11" s="98">
        <v>0</v>
      </c>
      <c r="F11" s="98">
        <v>0</v>
      </c>
      <c r="G11" s="98">
        <v>0</v>
      </c>
    </row>
    <row r="12" spans="1:16" x14ac:dyDescent="0.4">
      <c r="A12" s="98">
        <v>1</v>
      </c>
      <c r="B12" s="98">
        <v>0</v>
      </c>
      <c r="C12" s="98">
        <v>0</v>
      </c>
      <c r="D12" s="98">
        <v>0</v>
      </c>
      <c r="E12" s="98">
        <v>0</v>
      </c>
      <c r="F12" s="98">
        <v>0</v>
      </c>
      <c r="G12" s="98">
        <v>0</v>
      </c>
    </row>
    <row r="13" spans="1:16" x14ac:dyDescent="0.4">
      <c r="A13" s="98">
        <v>1.1000000000000001</v>
      </c>
      <c r="B13" s="98">
        <v>0</v>
      </c>
      <c r="C13" s="98">
        <v>0</v>
      </c>
      <c r="D13" s="98">
        <v>0</v>
      </c>
      <c r="E13" s="98">
        <v>0</v>
      </c>
      <c r="F13" s="98">
        <v>0</v>
      </c>
      <c r="G13" s="98">
        <v>0</v>
      </c>
    </row>
    <row r="14" spans="1:16" x14ac:dyDescent="0.4">
      <c r="A14" s="98">
        <v>1.2</v>
      </c>
      <c r="B14" s="98">
        <v>0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</row>
    <row r="15" spans="1:16" x14ac:dyDescent="0.4">
      <c r="A15" s="98">
        <v>1.3</v>
      </c>
      <c r="B15" s="98">
        <v>0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</row>
    <row r="16" spans="1:16" x14ac:dyDescent="0.4">
      <c r="A16" s="98">
        <v>1.4</v>
      </c>
      <c r="B16" s="98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</row>
    <row r="17" spans="1:7" x14ac:dyDescent="0.4">
      <c r="A17" s="98">
        <v>1.5</v>
      </c>
      <c r="B17" s="98">
        <v>0</v>
      </c>
      <c r="C17" s="98">
        <v>0</v>
      </c>
      <c r="D17" s="98">
        <v>0</v>
      </c>
      <c r="E17" s="98">
        <v>0</v>
      </c>
      <c r="F17" s="98">
        <v>0</v>
      </c>
      <c r="G17" s="98">
        <v>0</v>
      </c>
    </row>
    <row r="18" spans="1:7" x14ac:dyDescent="0.4">
      <c r="A18" s="98">
        <v>1.6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</row>
    <row r="19" spans="1:7" x14ac:dyDescent="0.4">
      <c r="A19" s="98">
        <v>1.7</v>
      </c>
      <c r="B19" s="98">
        <v>0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</row>
    <row r="20" spans="1:7" x14ac:dyDescent="0.4">
      <c r="A20" s="98">
        <v>1.8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</row>
    <row r="21" spans="1:7" x14ac:dyDescent="0.4">
      <c r="A21" s="98">
        <v>1.9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</row>
    <row r="22" spans="1:7" x14ac:dyDescent="0.4">
      <c r="A22" s="98">
        <v>2</v>
      </c>
      <c r="B22" s="98">
        <v>0</v>
      </c>
      <c r="C22" s="98">
        <v>0</v>
      </c>
      <c r="D22" s="98">
        <v>255</v>
      </c>
      <c r="E22" s="98">
        <v>0</v>
      </c>
      <c r="F22" s="98">
        <v>0</v>
      </c>
      <c r="G22" s="98">
        <v>0</v>
      </c>
    </row>
    <row r="23" spans="1:7" x14ac:dyDescent="0.4">
      <c r="A23" s="98">
        <v>2.0019999999999998</v>
      </c>
      <c r="B23" s="98">
        <v>0</v>
      </c>
      <c r="C23" s="98">
        <v>0</v>
      </c>
      <c r="D23" s="98">
        <v>1</v>
      </c>
      <c r="E23" s="98">
        <v>0</v>
      </c>
      <c r="F23" s="98">
        <v>0</v>
      </c>
      <c r="G23" s="98">
        <v>0</v>
      </c>
    </row>
    <row r="24" spans="1:7" x14ac:dyDescent="0.4">
      <c r="A24" s="98">
        <v>2.2000000000000002</v>
      </c>
      <c r="B24" s="98">
        <v>0</v>
      </c>
      <c r="C24" s="98">
        <v>0</v>
      </c>
      <c r="D24" s="98">
        <v>1</v>
      </c>
      <c r="E24" s="98">
        <v>0</v>
      </c>
      <c r="F24" s="98">
        <v>0</v>
      </c>
      <c r="G24" s="98">
        <v>0</v>
      </c>
    </row>
    <row r="25" spans="1:7" x14ac:dyDescent="0.4">
      <c r="A25" s="98">
        <v>2.2999999999999998</v>
      </c>
      <c r="B25" s="98">
        <v>0</v>
      </c>
      <c r="C25" s="98">
        <v>0</v>
      </c>
      <c r="D25" s="98">
        <v>1</v>
      </c>
      <c r="E25" s="98">
        <v>0</v>
      </c>
      <c r="F25" s="98">
        <v>0</v>
      </c>
      <c r="G25" s="98">
        <v>0</v>
      </c>
    </row>
    <row r="26" spans="1:7" x14ac:dyDescent="0.4">
      <c r="A26" s="98">
        <v>2.4</v>
      </c>
      <c r="B26" s="98">
        <v>0</v>
      </c>
      <c r="C26" s="98">
        <v>0</v>
      </c>
      <c r="D26" s="98">
        <v>1</v>
      </c>
      <c r="E26" s="98">
        <v>0</v>
      </c>
      <c r="F26" s="98">
        <v>0</v>
      </c>
      <c r="G26" s="98">
        <v>0</v>
      </c>
    </row>
    <row r="27" spans="1:7" x14ac:dyDescent="0.4">
      <c r="A27" s="98">
        <v>2.5</v>
      </c>
      <c r="B27" s="98">
        <v>0</v>
      </c>
      <c r="C27" s="98">
        <v>0</v>
      </c>
      <c r="D27" s="98">
        <v>1</v>
      </c>
      <c r="E27" s="98">
        <v>0</v>
      </c>
      <c r="F27" s="98">
        <v>0</v>
      </c>
      <c r="G27" s="98">
        <v>0</v>
      </c>
    </row>
    <row r="28" spans="1:7" x14ac:dyDescent="0.4">
      <c r="A28" s="98">
        <v>2.6</v>
      </c>
      <c r="B28" s="98">
        <v>0</v>
      </c>
      <c r="C28" s="98">
        <v>0</v>
      </c>
      <c r="D28" s="98">
        <v>1</v>
      </c>
      <c r="E28" s="98">
        <v>0</v>
      </c>
      <c r="F28" s="98">
        <v>0</v>
      </c>
      <c r="G28" s="98">
        <v>0</v>
      </c>
    </row>
    <row r="29" spans="1:7" x14ac:dyDescent="0.4">
      <c r="A29" s="98">
        <v>2.7</v>
      </c>
      <c r="B29" s="98">
        <v>0</v>
      </c>
      <c r="C29" s="98">
        <v>0</v>
      </c>
      <c r="D29" s="98">
        <v>1</v>
      </c>
      <c r="E29" s="98">
        <v>0</v>
      </c>
      <c r="F29" s="98">
        <v>0</v>
      </c>
      <c r="G29" s="98">
        <v>0</v>
      </c>
    </row>
    <row r="30" spans="1:7" x14ac:dyDescent="0.4">
      <c r="A30" s="98">
        <v>2.8</v>
      </c>
      <c r="B30" s="98">
        <v>0</v>
      </c>
      <c r="C30" s="98">
        <v>0</v>
      </c>
      <c r="D30" s="98">
        <v>1</v>
      </c>
      <c r="E30" s="98">
        <v>0</v>
      </c>
      <c r="F30" s="98">
        <v>0</v>
      </c>
      <c r="G30" s="98">
        <v>0</v>
      </c>
    </row>
    <row r="31" spans="1:7" x14ac:dyDescent="0.4">
      <c r="A31" s="98">
        <v>2.9</v>
      </c>
      <c r="B31" s="98">
        <v>0</v>
      </c>
      <c r="C31" s="98">
        <v>0</v>
      </c>
      <c r="D31" s="98">
        <v>1</v>
      </c>
      <c r="E31" s="98">
        <v>0</v>
      </c>
      <c r="F31" s="98">
        <v>0</v>
      </c>
      <c r="G31" s="98">
        <v>0</v>
      </c>
    </row>
    <row r="32" spans="1:7" x14ac:dyDescent="0.4">
      <c r="A32" s="98">
        <v>3</v>
      </c>
      <c r="B32" s="98">
        <v>0</v>
      </c>
      <c r="C32" s="98">
        <v>0</v>
      </c>
      <c r="D32" s="98">
        <v>1</v>
      </c>
      <c r="E32" s="98">
        <v>0</v>
      </c>
      <c r="F32" s="98">
        <v>0</v>
      </c>
      <c r="G32" s="98">
        <v>0</v>
      </c>
    </row>
  </sheetData>
  <conditionalFormatting sqref="B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F8F1-FBC5-4400-80F1-CC064D76FCC9}">
  <dimension ref="B1:X27"/>
  <sheetViews>
    <sheetView zoomScale="80" zoomScaleNormal="80" workbookViewId="0">
      <selection activeCell="F47" sqref="F47"/>
    </sheetView>
  </sheetViews>
  <sheetFormatPr baseColWidth="10" defaultColWidth="8.796875" defaultRowHeight="13.15" x14ac:dyDescent="0.4"/>
  <cols>
    <col min="1" max="1" width="3.46484375" style="1" customWidth="1"/>
    <col min="2" max="2" width="11" style="1" customWidth="1"/>
    <col min="3" max="3" width="8.796875" style="2"/>
    <col min="4" max="7" width="9.265625" style="3" customWidth="1"/>
    <col min="8" max="8" width="9.265625" style="2" customWidth="1"/>
    <col min="9" max="9" width="9.265625" style="3" customWidth="1"/>
    <col min="10" max="19" width="8.796875" style="3"/>
    <col min="20" max="20" width="8.796875" style="1"/>
    <col min="21" max="21" width="8.796875" style="3"/>
    <col min="22" max="257" width="8.796875" style="1"/>
    <col min="258" max="258" width="3.46484375" style="1" customWidth="1"/>
    <col min="259" max="259" width="11" style="1" customWidth="1"/>
    <col min="260" max="260" width="8.796875" style="1"/>
    <col min="261" max="266" width="9.265625" style="1" customWidth="1"/>
    <col min="267" max="513" width="8.796875" style="1"/>
    <col min="514" max="514" width="3.46484375" style="1" customWidth="1"/>
    <col min="515" max="515" width="11" style="1" customWidth="1"/>
    <col min="516" max="516" width="8.796875" style="1"/>
    <col min="517" max="522" width="9.265625" style="1" customWidth="1"/>
    <col min="523" max="769" width="8.796875" style="1"/>
    <col min="770" max="770" width="3.46484375" style="1" customWidth="1"/>
    <col min="771" max="771" width="11" style="1" customWidth="1"/>
    <col min="772" max="772" width="8.796875" style="1"/>
    <col min="773" max="778" width="9.265625" style="1" customWidth="1"/>
    <col min="779" max="1025" width="8.796875" style="1"/>
    <col min="1026" max="1026" width="3.46484375" style="1" customWidth="1"/>
    <col min="1027" max="1027" width="11" style="1" customWidth="1"/>
    <col min="1028" max="1028" width="8.796875" style="1"/>
    <col min="1029" max="1034" width="9.265625" style="1" customWidth="1"/>
    <col min="1035" max="1281" width="8.796875" style="1"/>
    <col min="1282" max="1282" width="3.46484375" style="1" customWidth="1"/>
    <col min="1283" max="1283" width="11" style="1" customWidth="1"/>
    <col min="1284" max="1284" width="8.796875" style="1"/>
    <col min="1285" max="1290" width="9.265625" style="1" customWidth="1"/>
    <col min="1291" max="1537" width="8.796875" style="1"/>
    <col min="1538" max="1538" width="3.46484375" style="1" customWidth="1"/>
    <col min="1539" max="1539" width="11" style="1" customWidth="1"/>
    <col min="1540" max="1540" width="8.796875" style="1"/>
    <col min="1541" max="1546" width="9.265625" style="1" customWidth="1"/>
    <col min="1547" max="1793" width="8.796875" style="1"/>
    <col min="1794" max="1794" width="3.46484375" style="1" customWidth="1"/>
    <col min="1795" max="1795" width="11" style="1" customWidth="1"/>
    <col min="1796" max="1796" width="8.796875" style="1"/>
    <col min="1797" max="1802" width="9.265625" style="1" customWidth="1"/>
    <col min="1803" max="2049" width="8.796875" style="1"/>
    <col min="2050" max="2050" width="3.46484375" style="1" customWidth="1"/>
    <col min="2051" max="2051" width="11" style="1" customWidth="1"/>
    <col min="2052" max="2052" width="8.796875" style="1"/>
    <col min="2053" max="2058" width="9.265625" style="1" customWidth="1"/>
    <col min="2059" max="2305" width="8.796875" style="1"/>
    <col min="2306" max="2306" width="3.46484375" style="1" customWidth="1"/>
    <col min="2307" max="2307" width="11" style="1" customWidth="1"/>
    <col min="2308" max="2308" width="8.796875" style="1"/>
    <col min="2309" max="2314" width="9.265625" style="1" customWidth="1"/>
    <col min="2315" max="2561" width="8.796875" style="1"/>
    <col min="2562" max="2562" width="3.46484375" style="1" customWidth="1"/>
    <col min="2563" max="2563" width="11" style="1" customWidth="1"/>
    <col min="2564" max="2564" width="8.796875" style="1"/>
    <col min="2565" max="2570" width="9.265625" style="1" customWidth="1"/>
    <col min="2571" max="2817" width="8.796875" style="1"/>
    <col min="2818" max="2818" width="3.46484375" style="1" customWidth="1"/>
    <col min="2819" max="2819" width="11" style="1" customWidth="1"/>
    <col min="2820" max="2820" width="8.796875" style="1"/>
    <col min="2821" max="2826" width="9.265625" style="1" customWidth="1"/>
    <col min="2827" max="3073" width="8.796875" style="1"/>
    <col min="3074" max="3074" width="3.46484375" style="1" customWidth="1"/>
    <col min="3075" max="3075" width="11" style="1" customWidth="1"/>
    <col min="3076" max="3076" width="8.796875" style="1"/>
    <col min="3077" max="3082" width="9.265625" style="1" customWidth="1"/>
    <col min="3083" max="3329" width="8.796875" style="1"/>
    <col min="3330" max="3330" width="3.46484375" style="1" customWidth="1"/>
    <col min="3331" max="3331" width="11" style="1" customWidth="1"/>
    <col min="3332" max="3332" width="8.796875" style="1"/>
    <col min="3333" max="3338" width="9.265625" style="1" customWidth="1"/>
    <col min="3339" max="3585" width="8.796875" style="1"/>
    <col min="3586" max="3586" width="3.46484375" style="1" customWidth="1"/>
    <col min="3587" max="3587" width="11" style="1" customWidth="1"/>
    <col min="3588" max="3588" width="8.796875" style="1"/>
    <col min="3589" max="3594" width="9.265625" style="1" customWidth="1"/>
    <col min="3595" max="3841" width="8.796875" style="1"/>
    <col min="3842" max="3842" width="3.46484375" style="1" customWidth="1"/>
    <col min="3843" max="3843" width="11" style="1" customWidth="1"/>
    <col min="3844" max="3844" width="8.796875" style="1"/>
    <col min="3845" max="3850" width="9.265625" style="1" customWidth="1"/>
    <col min="3851" max="4097" width="8.796875" style="1"/>
    <col min="4098" max="4098" width="3.46484375" style="1" customWidth="1"/>
    <col min="4099" max="4099" width="11" style="1" customWidth="1"/>
    <col min="4100" max="4100" width="8.796875" style="1"/>
    <col min="4101" max="4106" width="9.265625" style="1" customWidth="1"/>
    <col min="4107" max="4353" width="8.796875" style="1"/>
    <col min="4354" max="4354" width="3.46484375" style="1" customWidth="1"/>
    <col min="4355" max="4355" width="11" style="1" customWidth="1"/>
    <col min="4356" max="4356" width="8.796875" style="1"/>
    <col min="4357" max="4362" width="9.265625" style="1" customWidth="1"/>
    <col min="4363" max="4609" width="8.796875" style="1"/>
    <col min="4610" max="4610" width="3.46484375" style="1" customWidth="1"/>
    <col min="4611" max="4611" width="11" style="1" customWidth="1"/>
    <col min="4612" max="4612" width="8.796875" style="1"/>
    <col min="4613" max="4618" width="9.265625" style="1" customWidth="1"/>
    <col min="4619" max="4865" width="8.796875" style="1"/>
    <col min="4866" max="4866" width="3.46484375" style="1" customWidth="1"/>
    <col min="4867" max="4867" width="11" style="1" customWidth="1"/>
    <col min="4868" max="4868" width="8.796875" style="1"/>
    <col min="4869" max="4874" width="9.265625" style="1" customWidth="1"/>
    <col min="4875" max="5121" width="8.796875" style="1"/>
    <col min="5122" max="5122" width="3.46484375" style="1" customWidth="1"/>
    <col min="5123" max="5123" width="11" style="1" customWidth="1"/>
    <col min="5124" max="5124" width="8.796875" style="1"/>
    <col min="5125" max="5130" width="9.265625" style="1" customWidth="1"/>
    <col min="5131" max="5377" width="8.796875" style="1"/>
    <col min="5378" max="5378" width="3.46484375" style="1" customWidth="1"/>
    <col min="5379" max="5379" width="11" style="1" customWidth="1"/>
    <col min="5380" max="5380" width="8.796875" style="1"/>
    <col min="5381" max="5386" width="9.265625" style="1" customWidth="1"/>
    <col min="5387" max="5633" width="8.796875" style="1"/>
    <col min="5634" max="5634" width="3.46484375" style="1" customWidth="1"/>
    <col min="5635" max="5635" width="11" style="1" customWidth="1"/>
    <col min="5636" max="5636" width="8.796875" style="1"/>
    <col min="5637" max="5642" width="9.265625" style="1" customWidth="1"/>
    <col min="5643" max="5889" width="8.796875" style="1"/>
    <col min="5890" max="5890" width="3.46484375" style="1" customWidth="1"/>
    <col min="5891" max="5891" width="11" style="1" customWidth="1"/>
    <col min="5892" max="5892" width="8.796875" style="1"/>
    <col min="5893" max="5898" width="9.265625" style="1" customWidth="1"/>
    <col min="5899" max="6145" width="8.796875" style="1"/>
    <col min="6146" max="6146" width="3.46484375" style="1" customWidth="1"/>
    <col min="6147" max="6147" width="11" style="1" customWidth="1"/>
    <col min="6148" max="6148" width="8.796875" style="1"/>
    <col min="6149" max="6154" width="9.265625" style="1" customWidth="1"/>
    <col min="6155" max="6401" width="8.796875" style="1"/>
    <col min="6402" max="6402" width="3.46484375" style="1" customWidth="1"/>
    <col min="6403" max="6403" width="11" style="1" customWidth="1"/>
    <col min="6404" max="6404" width="8.796875" style="1"/>
    <col min="6405" max="6410" width="9.265625" style="1" customWidth="1"/>
    <col min="6411" max="6657" width="8.796875" style="1"/>
    <col min="6658" max="6658" width="3.46484375" style="1" customWidth="1"/>
    <col min="6659" max="6659" width="11" style="1" customWidth="1"/>
    <col min="6660" max="6660" width="8.796875" style="1"/>
    <col min="6661" max="6666" width="9.265625" style="1" customWidth="1"/>
    <col min="6667" max="6913" width="8.796875" style="1"/>
    <col min="6914" max="6914" width="3.46484375" style="1" customWidth="1"/>
    <col min="6915" max="6915" width="11" style="1" customWidth="1"/>
    <col min="6916" max="6916" width="8.796875" style="1"/>
    <col min="6917" max="6922" width="9.265625" style="1" customWidth="1"/>
    <col min="6923" max="7169" width="8.796875" style="1"/>
    <col min="7170" max="7170" width="3.46484375" style="1" customWidth="1"/>
    <col min="7171" max="7171" width="11" style="1" customWidth="1"/>
    <col min="7172" max="7172" width="8.796875" style="1"/>
    <col min="7173" max="7178" width="9.265625" style="1" customWidth="1"/>
    <col min="7179" max="7425" width="8.796875" style="1"/>
    <col min="7426" max="7426" width="3.46484375" style="1" customWidth="1"/>
    <col min="7427" max="7427" width="11" style="1" customWidth="1"/>
    <col min="7428" max="7428" width="8.796875" style="1"/>
    <col min="7429" max="7434" width="9.265625" style="1" customWidth="1"/>
    <col min="7435" max="7681" width="8.796875" style="1"/>
    <col min="7682" max="7682" width="3.46484375" style="1" customWidth="1"/>
    <col min="7683" max="7683" width="11" style="1" customWidth="1"/>
    <col min="7684" max="7684" width="8.796875" style="1"/>
    <col min="7685" max="7690" width="9.265625" style="1" customWidth="1"/>
    <col min="7691" max="7937" width="8.796875" style="1"/>
    <col min="7938" max="7938" width="3.46484375" style="1" customWidth="1"/>
    <col min="7939" max="7939" width="11" style="1" customWidth="1"/>
    <col min="7940" max="7940" width="8.796875" style="1"/>
    <col min="7941" max="7946" width="9.265625" style="1" customWidth="1"/>
    <col min="7947" max="8193" width="8.796875" style="1"/>
    <col min="8194" max="8194" width="3.46484375" style="1" customWidth="1"/>
    <col min="8195" max="8195" width="11" style="1" customWidth="1"/>
    <col min="8196" max="8196" width="8.796875" style="1"/>
    <col min="8197" max="8202" width="9.265625" style="1" customWidth="1"/>
    <col min="8203" max="8449" width="8.796875" style="1"/>
    <col min="8450" max="8450" width="3.46484375" style="1" customWidth="1"/>
    <col min="8451" max="8451" width="11" style="1" customWidth="1"/>
    <col min="8452" max="8452" width="8.796875" style="1"/>
    <col min="8453" max="8458" width="9.265625" style="1" customWidth="1"/>
    <col min="8459" max="8705" width="8.796875" style="1"/>
    <col min="8706" max="8706" width="3.46484375" style="1" customWidth="1"/>
    <col min="8707" max="8707" width="11" style="1" customWidth="1"/>
    <col min="8708" max="8708" width="8.796875" style="1"/>
    <col min="8709" max="8714" width="9.265625" style="1" customWidth="1"/>
    <col min="8715" max="8961" width="8.796875" style="1"/>
    <col min="8962" max="8962" width="3.46484375" style="1" customWidth="1"/>
    <col min="8963" max="8963" width="11" style="1" customWidth="1"/>
    <col min="8964" max="8964" width="8.796875" style="1"/>
    <col min="8965" max="8970" width="9.265625" style="1" customWidth="1"/>
    <col min="8971" max="9217" width="8.796875" style="1"/>
    <col min="9218" max="9218" width="3.46484375" style="1" customWidth="1"/>
    <col min="9219" max="9219" width="11" style="1" customWidth="1"/>
    <col min="9220" max="9220" width="8.796875" style="1"/>
    <col min="9221" max="9226" width="9.265625" style="1" customWidth="1"/>
    <col min="9227" max="9473" width="8.796875" style="1"/>
    <col min="9474" max="9474" width="3.46484375" style="1" customWidth="1"/>
    <col min="9475" max="9475" width="11" style="1" customWidth="1"/>
    <col min="9476" max="9476" width="8.796875" style="1"/>
    <col min="9477" max="9482" width="9.265625" style="1" customWidth="1"/>
    <col min="9483" max="9729" width="8.796875" style="1"/>
    <col min="9730" max="9730" width="3.46484375" style="1" customWidth="1"/>
    <col min="9731" max="9731" width="11" style="1" customWidth="1"/>
    <col min="9732" max="9732" width="8.796875" style="1"/>
    <col min="9733" max="9738" width="9.265625" style="1" customWidth="1"/>
    <col min="9739" max="9985" width="8.796875" style="1"/>
    <col min="9986" max="9986" width="3.46484375" style="1" customWidth="1"/>
    <col min="9987" max="9987" width="11" style="1" customWidth="1"/>
    <col min="9988" max="9988" width="8.796875" style="1"/>
    <col min="9989" max="9994" width="9.265625" style="1" customWidth="1"/>
    <col min="9995" max="10241" width="8.796875" style="1"/>
    <col min="10242" max="10242" width="3.46484375" style="1" customWidth="1"/>
    <col min="10243" max="10243" width="11" style="1" customWidth="1"/>
    <col min="10244" max="10244" width="8.796875" style="1"/>
    <col min="10245" max="10250" width="9.265625" style="1" customWidth="1"/>
    <col min="10251" max="10497" width="8.796875" style="1"/>
    <col min="10498" max="10498" width="3.46484375" style="1" customWidth="1"/>
    <col min="10499" max="10499" width="11" style="1" customWidth="1"/>
    <col min="10500" max="10500" width="8.796875" style="1"/>
    <col min="10501" max="10506" width="9.265625" style="1" customWidth="1"/>
    <col min="10507" max="10753" width="8.796875" style="1"/>
    <col min="10754" max="10754" width="3.46484375" style="1" customWidth="1"/>
    <col min="10755" max="10755" width="11" style="1" customWidth="1"/>
    <col min="10756" max="10756" width="8.796875" style="1"/>
    <col min="10757" max="10762" width="9.265625" style="1" customWidth="1"/>
    <col min="10763" max="11009" width="8.796875" style="1"/>
    <col min="11010" max="11010" width="3.46484375" style="1" customWidth="1"/>
    <col min="11011" max="11011" width="11" style="1" customWidth="1"/>
    <col min="11012" max="11012" width="8.796875" style="1"/>
    <col min="11013" max="11018" width="9.265625" style="1" customWidth="1"/>
    <col min="11019" max="11265" width="8.796875" style="1"/>
    <col min="11266" max="11266" width="3.46484375" style="1" customWidth="1"/>
    <col min="11267" max="11267" width="11" style="1" customWidth="1"/>
    <col min="11268" max="11268" width="8.796875" style="1"/>
    <col min="11269" max="11274" width="9.265625" style="1" customWidth="1"/>
    <col min="11275" max="11521" width="8.796875" style="1"/>
    <col min="11522" max="11522" width="3.46484375" style="1" customWidth="1"/>
    <col min="11523" max="11523" width="11" style="1" customWidth="1"/>
    <col min="11524" max="11524" width="8.796875" style="1"/>
    <col min="11525" max="11530" width="9.265625" style="1" customWidth="1"/>
    <col min="11531" max="11777" width="8.796875" style="1"/>
    <col min="11778" max="11778" width="3.46484375" style="1" customWidth="1"/>
    <col min="11779" max="11779" width="11" style="1" customWidth="1"/>
    <col min="11780" max="11780" width="8.796875" style="1"/>
    <col min="11781" max="11786" width="9.265625" style="1" customWidth="1"/>
    <col min="11787" max="12033" width="8.796875" style="1"/>
    <col min="12034" max="12034" width="3.46484375" style="1" customWidth="1"/>
    <col min="12035" max="12035" width="11" style="1" customWidth="1"/>
    <col min="12036" max="12036" width="8.796875" style="1"/>
    <col min="12037" max="12042" width="9.265625" style="1" customWidth="1"/>
    <col min="12043" max="12289" width="8.796875" style="1"/>
    <col min="12290" max="12290" width="3.46484375" style="1" customWidth="1"/>
    <col min="12291" max="12291" width="11" style="1" customWidth="1"/>
    <col min="12292" max="12292" width="8.796875" style="1"/>
    <col min="12293" max="12298" width="9.265625" style="1" customWidth="1"/>
    <col min="12299" max="12545" width="8.796875" style="1"/>
    <col min="12546" max="12546" width="3.46484375" style="1" customWidth="1"/>
    <col min="12547" max="12547" width="11" style="1" customWidth="1"/>
    <col min="12548" max="12548" width="8.796875" style="1"/>
    <col min="12549" max="12554" width="9.265625" style="1" customWidth="1"/>
    <col min="12555" max="12801" width="8.796875" style="1"/>
    <col min="12802" max="12802" width="3.46484375" style="1" customWidth="1"/>
    <col min="12803" max="12803" width="11" style="1" customWidth="1"/>
    <col min="12804" max="12804" width="8.796875" style="1"/>
    <col min="12805" max="12810" width="9.265625" style="1" customWidth="1"/>
    <col min="12811" max="13057" width="8.796875" style="1"/>
    <col min="13058" max="13058" width="3.46484375" style="1" customWidth="1"/>
    <col min="13059" max="13059" width="11" style="1" customWidth="1"/>
    <col min="13060" max="13060" width="8.796875" style="1"/>
    <col min="13061" max="13066" width="9.265625" style="1" customWidth="1"/>
    <col min="13067" max="13313" width="8.796875" style="1"/>
    <col min="13314" max="13314" width="3.46484375" style="1" customWidth="1"/>
    <col min="13315" max="13315" width="11" style="1" customWidth="1"/>
    <col min="13316" max="13316" width="8.796875" style="1"/>
    <col min="13317" max="13322" width="9.265625" style="1" customWidth="1"/>
    <col min="13323" max="13569" width="8.796875" style="1"/>
    <col min="13570" max="13570" width="3.46484375" style="1" customWidth="1"/>
    <col min="13571" max="13571" width="11" style="1" customWidth="1"/>
    <col min="13572" max="13572" width="8.796875" style="1"/>
    <col min="13573" max="13578" width="9.265625" style="1" customWidth="1"/>
    <col min="13579" max="13825" width="8.796875" style="1"/>
    <col min="13826" max="13826" width="3.46484375" style="1" customWidth="1"/>
    <col min="13827" max="13827" width="11" style="1" customWidth="1"/>
    <col min="13828" max="13828" width="8.796875" style="1"/>
    <col min="13829" max="13834" width="9.265625" style="1" customWidth="1"/>
    <col min="13835" max="14081" width="8.796875" style="1"/>
    <col min="14082" max="14082" width="3.46484375" style="1" customWidth="1"/>
    <col min="14083" max="14083" width="11" style="1" customWidth="1"/>
    <col min="14084" max="14084" width="8.796875" style="1"/>
    <col min="14085" max="14090" width="9.265625" style="1" customWidth="1"/>
    <col min="14091" max="14337" width="8.796875" style="1"/>
    <col min="14338" max="14338" width="3.46484375" style="1" customWidth="1"/>
    <col min="14339" max="14339" width="11" style="1" customWidth="1"/>
    <col min="14340" max="14340" width="8.796875" style="1"/>
    <col min="14341" max="14346" width="9.265625" style="1" customWidth="1"/>
    <col min="14347" max="14593" width="8.796875" style="1"/>
    <col min="14594" max="14594" width="3.46484375" style="1" customWidth="1"/>
    <col min="14595" max="14595" width="11" style="1" customWidth="1"/>
    <col min="14596" max="14596" width="8.796875" style="1"/>
    <col min="14597" max="14602" width="9.265625" style="1" customWidth="1"/>
    <col min="14603" max="14849" width="8.796875" style="1"/>
    <col min="14850" max="14850" width="3.46484375" style="1" customWidth="1"/>
    <col min="14851" max="14851" width="11" style="1" customWidth="1"/>
    <col min="14852" max="14852" width="8.796875" style="1"/>
    <col min="14853" max="14858" width="9.265625" style="1" customWidth="1"/>
    <col min="14859" max="15105" width="8.796875" style="1"/>
    <col min="15106" max="15106" width="3.46484375" style="1" customWidth="1"/>
    <col min="15107" max="15107" width="11" style="1" customWidth="1"/>
    <col min="15108" max="15108" width="8.796875" style="1"/>
    <col min="15109" max="15114" width="9.265625" style="1" customWidth="1"/>
    <col min="15115" max="15361" width="8.796875" style="1"/>
    <col min="15362" max="15362" width="3.46484375" style="1" customWidth="1"/>
    <col min="15363" max="15363" width="11" style="1" customWidth="1"/>
    <col min="15364" max="15364" width="8.796875" style="1"/>
    <col min="15365" max="15370" width="9.265625" style="1" customWidth="1"/>
    <col min="15371" max="15617" width="8.796875" style="1"/>
    <col min="15618" max="15618" width="3.46484375" style="1" customWidth="1"/>
    <col min="15619" max="15619" width="11" style="1" customWidth="1"/>
    <col min="15620" max="15620" width="8.796875" style="1"/>
    <col min="15621" max="15626" width="9.265625" style="1" customWidth="1"/>
    <col min="15627" max="15873" width="8.796875" style="1"/>
    <col min="15874" max="15874" width="3.46484375" style="1" customWidth="1"/>
    <col min="15875" max="15875" width="11" style="1" customWidth="1"/>
    <col min="15876" max="15876" width="8.796875" style="1"/>
    <col min="15877" max="15882" width="9.265625" style="1" customWidth="1"/>
    <col min="15883" max="16129" width="8.796875" style="1"/>
    <col min="16130" max="16130" width="3.46484375" style="1" customWidth="1"/>
    <col min="16131" max="16131" width="11" style="1" customWidth="1"/>
    <col min="16132" max="16132" width="8.796875" style="1"/>
    <col min="16133" max="16138" width="9.265625" style="1" customWidth="1"/>
    <col min="16139" max="16384" width="8.796875" style="1"/>
  </cols>
  <sheetData>
    <row r="1" spans="2:24" ht="13.5" thickBot="1" x14ac:dyDescent="0.45"/>
    <row r="2" spans="2:24" x14ac:dyDescent="0.4">
      <c r="B2" s="4" t="s">
        <v>16</v>
      </c>
      <c r="C2" s="5"/>
      <c r="D2" s="6" t="s">
        <v>17</v>
      </c>
      <c r="E2" s="7" t="s">
        <v>17</v>
      </c>
      <c r="F2" s="7" t="s">
        <v>17</v>
      </c>
      <c r="G2" s="8" t="s">
        <v>17</v>
      </c>
      <c r="H2" s="6" t="s">
        <v>18</v>
      </c>
      <c r="I2" s="5" t="s">
        <v>18</v>
      </c>
      <c r="J2" s="112" t="s">
        <v>19</v>
      </c>
      <c r="K2" s="113"/>
      <c r="L2" s="113"/>
      <c r="M2" s="7"/>
      <c r="N2" s="7"/>
      <c r="O2" s="7"/>
      <c r="P2" s="9" t="s">
        <v>20</v>
      </c>
      <c r="Q2" s="9" t="s">
        <v>20</v>
      </c>
    </row>
    <row r="3" spans="2:24" ht="13.5" thickBot="1" x14ac:dyDescent="0.45">
      <c r="B3" s="10" t="s">
        <v>21</v>
      </c>
      <c r="C3" s="11"/>
      <c r="D3" s="12"/>
      <c r="E3" s="13"/>
      <c r="F3" s="13" t="s">
        <v>22</v>
      </c>
      <c r="G3" s="14" t="s">
        <v>23</v>
      </c>
      <c r="H3" s="12"/>
      <c r="I3" s="11" t="s">
        <v>23</v>
      </c>
      <c r="J3" s="114"/>
      <c r="K3" s="115"/>
      <c r="L3" s="115"/>
      <c r="M3" s="13"/>
      <c r="N3" s="13"/>
      <c r="O3" s="13"/>
      <c r="P3" s="15" t="s">
        <v>24</v>
      </c>
      <c r="Q3" s="15" t="s">
        <v>24</v>
      </c>
    </row>
    <row r="4" spans="2:24" s="20" customFormat="1" x14ac:dyDescent="0.4">
      <c r="B4" s="4" t="s">
        <v>25</v>
      </c>
      <c r="C4" s="5" t="s">
        <v>26</v>
      </c>
      <c r="D4" s="16">
        <v>16.27</v>
      </c>
      <c r="E4" s="17">
        <v>8.973268264595454</v>
      </c>
      <c r="F4" s="17">
        <v>32.5</v>
      </c>
      <c r="G4" s="18">
        <f>D4*100/75</f>
        <v>21.693333333333332</v>
      </c>
      <c r="H4" s="16">
        <v>45</v>
      </c>
      <c r="I4" s="18">
        <f>H4*100/75</f>
        <v>60</v>
      </c>
      <c r="J4" s="19">
        <v>25</v>
      </c>
      <c r="K4" s="19">
        <v>25</v>
      </c>
      <c r="L4" s="19">
        <v>25</v>
      </c>
      <c r="M4" s="19">
        <v>25</v>
      </c>
      <c r="N4" s="19">
        <v>25</v>
      </c>
      <c r="O4" s="19">
        <v>25</v>
      </c>
      <c r="P4" s="19"/>
      <c r="Q4" s="19">
        <v>25</v>
      </c>
      <c r="R4" s="2"/>
      <c r="S4" s="2"/>
      <c r="U4" s="2"/>
    </row>
    <row r="5" spans="2:24" s="20" customFormat="1" x14ac:dyDescent="0.4">
      <c r="B5" s="21" t="s">
        <v>27</v>
      </c>
      <c r="C5" s="22" t="s">
        <v>28</v>
      </c>
      <c r="D5" s="23">
        <v>0.40400000000000003</v>
      </c>
      <c r="E5" s="24">
        <v>0.40400000000000003</v>
      </c>
      <c r="F5" s="24">
        <v>0.40400000000000003</v>
      </c>
      <c r="G5" s="25">
        <v>4</v>
      </c>
      <c r="H5" s="23">
        <v>0.8</v>
      </c>
      <c r="I5" s="25">
        <v>0.8</v>
      </c>
      <c r="J5" s="26">
        <v>1</v>
      </c>
      <c r="K5" s="26">
        <v>1</v>
      </c>
      <c r="L5" s="26">
        <v>1</v>
      </c>
      <c r="M5" s="26">
        <v>1</v>
      </c>
      <c r="N5" s="26">
        <v>1</v>
      </c>
      <c r="O5" s="26">
        <v>1</v>
      </c>
      <c r="P5" s="26"/>
      <c r="Q5" s="26">
        <v>1</v>
      </c>
      <c r="R5" s="2"/>
      <c r="S5" s="2"/>
      <c r="U5" s="2"/>
    </row>
    <row r="6" spans="2:24" x14ac:dyDescent="0.4">
      <c r="B6" s="21" t="s">
        <v>29</v>
      </c>
      <c r="C6" s="22"/>
      <c r="D6" s="27">
        <v>9.8000000000000007</v>
      </c>
      <c r="E6" s="28">
        <v>9.8000000000000007</v>
      </c>
      <c r="F6" s="28">
        <v>9.8000000000000007</v>
      </c>
      <c r="G6" s="29">
        <v>9.8000000000000007</v>
      </c>
      <c r="H6" s="27">
        <v>9.8000000000000007</v>
      </c>
      <c r="I6" s="29">
        <v>9.8000000000000007</v>
      </c>
      <c r="J6" s="30">
        <v>9.8000000000000007</v>
      </c>
      <c r="K6" s="30">
        <v>9.8000000000000007</v>
      </c>
      <c r="L6" s="30">
        <v>9.8000000000000007</v>
      </c>
      <c r="M6" s="30">
        <v>9.8000000000000007</v>
      </c>
      <c r="N6" s="30">
        <v>9.8000000000000007</v>
      </c>
      <c r="O6" s="30">
        <v>9.8000000000000007</v>
      </c>
      <c r="P6" s="30"/>
      <c r="Q6" s="30">
        <v>9.8000000000000007</v>
      </c>
    </row>
    <row r="7" spans="2:24" x14ac:dyDescent="0.4">
      <c r="B7" s="21" t="s">
        <v>30</v>
      </c>
      <c r="C7" s="22"/>
      <c r="D7" s="27">
        <v>1.25</v>
      </c>
      <c r="E7" s="28">
        <v>1.25</v>
      </c>
      <c r="F7" s="28">
        <v>1.25</v>
      </c>
      <c r="G7" s="29">
        <v>1.25</v>
      </c>
      <c r="H7" s="27">
        <v>1.25</v>
      </c>
      <c r="I7" s="29">
        <v>1.25</v>
      </c>
      <c r="J7" s="30">
        <v>1.25</v>
      </c>
      <c r="K7" s="30">
        <v>1.25</v>
      </c>
      <c r="L7" s="30">
        <v>1.25</v>
      </c>
      <c r="M7" s="30">
        <v>1.25</v>
      </c>
      <c r="N7" s="30">
        <v>1.25</v>
      </c>
      <c r="O7" s="30">
        <v>1.25</v>
      </c>
      <c r="P7" s="30"/>
      <c r="Q7" s="30">
        <v>1.25</v>
      </c>
    </row>
    <row r="8" spans="2:24" x14ac:dyDescent="0.4">
      <c r="B8" s="21" t="s">
        <v>31</v>
      </c>
      <c r="C8" s="22" t="s">
        <v>32</v>
      </c>
      <c r="D8" s="31">
        <f t="shared" ref="D8:Q8" si="0">PI()*D5*D5/4</f>
        <v>0.12818954663707793</v>
      </c>
      <c r="E8" s="32">
        <f t="shared" si="0"/>
        <v>0.12818954663707793</v>
      </c>
      <c r="F8" s="32">
        <f t="shared" si="0"/>
        <v>0.12818954663707793</v>
      </c>
      <c r="G8" s="33">
        <f t="shared" si="0"/>
        <v>12.566370614359172</v>
      </c>
      <c r="H8" s="31">
        <f t="shared" si="0"/>
        <v>0.50265482457436694</v>
      </c>
      <c r="I8" s="34">
        <f t="shared" si="0"/>
        <v>0.50265482457436694</v>
      </c>
      <c r="J8" s="35">
        <f t="shared" si="0"/>
        <v>0.78539816339744828</v>
      </c>
      <c r="K8" s="35">
        <f t="shared" si="0"/>
        <v>0.78539816339744828</v>
      </c>
      <c r="L8" s="35">
        <f t="shared" si="0"/>
        <v>0.78539816339744828</v>
      </c>
      <c r="M8" s="35">
        <f t="shared" si="0"/>
        <v>0.78539816339744828</v>
      </c>
      <c r="N8" s="35">
        <f t="shared" si="0"/>
        <v>0.78539816339744828</v>
      </c>
      <c r="O8" s="35">
        <f t="shared" si="0"/>
        <v>0.78539816339744828</v>
      </c>
      <c r="P8" s="35"/>
      <c r="Q8" s="35">
        <f t="shared" si="0"/>
        <v>0.78539816339744828</v>
      </c>
    </row>
    <row r="9" spans="2:24" x14ac:dyDescent="0.4">
      <c r="B9" s="21" t="s">
        <v>33</v>
      </c>
      <c r="C9" s="22" t="s">
        <v>34</v>
      </c>
      <c r="D9" s="27">
        <v>1</v>
      </c>
      <c r="E9" s="28">
        <v>1</v>
      </c>
      <c r="F9" s="28">
        <v>1</v>
      </c>
      <c r="G9" s="29">
        <v>1</v>
      </c>
      <c r="H9" s="23">
        <v>1</v>
      </c>
      <c r="I9" s="29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0">
        <v>1</v>
      </c>
      <c r="P9" s="30"/>
      <c r="Q9" s="30">
        <v>0.7</v>
      </c>
    </row>
    <row r="10" spans="2:24" x14ac:dyDescent="0.4">
      <c r="B10" s="21" t="s">
        <v>35</v>
      </c>
      <c r="C10" s="22" t="s">
        <v>36</v>
      </c>
      <c r="D10" s="36">
        <f t="shared" ref="D10:Q10" si="1">D4/D8/D9</f>
        <v>126.92142555166831</v>
      </c>
      <c r="E10" s="37">
        <f t="shared" si="1"/>
        <v>69.999999999999986</v>
      </c>
      <c r="F10" s="37">
        <f t="shared" si="1"/>
        <v>253.53081317942349</v>
      </c>
      <c r="G10" s="38">
        <f t="shared" si="1"/>
        <v>1.7263006160700913</v>
      </c>
      <c r="H10" s="36">
        <f t="shared" si="1"/>
        <v>89.524655489191119</v>
      </c>
      <c r="I10" s="38">
        <f t="shared" si="1"/>
        <v>119.3662073189215</v>
      </c>
      <c r="J10" s="39">
        <f t="shared" si="1"/>
        <v>31.830988618379067</v>
      </c>
      <c r="K10" s="39">
        <f t="shared" si="1"/>
        <v>31.830988618379067</v>
      </c>
      <c r="L10" s="39">
        <f t="shared" si="1"/>
        <v>31.830988618379067</v>
      </c>
      <c r="M10" s="39">
        <f t="shared" si="1"/>
        <v>31.830988618379067</v>
      </c>
      <c r="N10" s="39">
        <f t="shared" si="1"/>
        <v>31.830988618379067</v>
      </c>
      <c r="O10" s="39">
        <f t="shared" si="1"/>
        <v>31.830988618379067</v>
      </c>
      <c r="P10" s="39"/>
      <c r="Q10" s="39">
        <f t="shared" si="1"/>
        <v>45.472840883398668</v>
      </c>
    </row>
    <row r="11" spans="2:24" ht="13.5" thickBot="1" x14ac:dyDescent="0.45">
      <c r="B11" s="10" t="s">
        <v>37</v>
      </c>
      <c r="C11" s="11" t="s">
        <v>38</v>
      </c>
      <c r="D11" s="40">
        <f t="shared" ref="D11:Q11" si="2">SQRT(2*D4*D6/D7/D8/D9)</f>
        <v>44.610850167309735</v>
      </c>
      <c r="E11" s="41">
        <f t="shared" si="2"/>
        <v>33.130046785357855</v>
      </c>
      <c r="F11" s="41">
        <f t="shared" si="2"/>
        <v>63.050480970832893</v>
      </c>
      <c r="G11" s="42">
        <f t="shared" si="2"/>
        <v>5.2027294432806164</v>
      </c>
      <c r="H11" s="40">
        <f t="shared" si="2"/>
        <v>37.466606439208199</v>
      </c>
      <c r="I11" s="42">
        <f t="shared" si="2"/>
        <v>43.262710626597233</v>
      </c>
      <c r="J11" s="43">
        <f t="shared" si="2"/>
        <v>22.340767702480232</v>
      </c>
      <c r="K11" s="43">
        <f t="shared" si="2"/>
        <v>22.340767702480232</v>
      </c>
      <c r="L11" s="43">
        <f t="shared" si="2"/>
        <v>22.340767702480232</v>
      </c>
      <c r="M11" s="43">
        <f t="shared" si="2"/>
        <v>22.340767702480232</v>
      </c>
      <c r="N11" s="43">
        <f t="shared" si="2"/>
        <v>22.340767702480232</v>
      </c>
      <c r="O11" s="43">
        <f t="shared" si="2"/>
        <v>22.340767702480232</v>
      </c>
      <c r="P11" s="43"/>
      <c r="Q11" s="43">
        <f t="shared" si="2"/>
        <v>26.702324712498186</v>
      </c>
    </row>
    <row r="12" spans="2:24" ht="13.5" thickBot="1" x14ac:dyDescent="0.45">
      <c r="B12" s="44" t="s">
        <v>39</v>
      </c>
      <c r="C12" s="5" t="s">
        <v>28</v>
      </c>
      <c r="D12" s="45"/>
      <c r="E12" s="46"/>
      <c r="F12" s="46"/>
      <c r="G12" s="47"/>
      <c r="H12" s="45"/>
      <c r="I12" s="47"/>
      <c r="J12" s="48">
        <v>1.2755369944316939</v>
      </c>
      <c r="K12" s="48">
        <v>1.2755369944316939</v>
      </c>
      <c r="L12" s="48">
        <v>1.2755369944316939</v>
      </c>
      <c r="M12" s="48"/>
      <c r="N12" s="48"/>
      <c r="O12" s="48"/>
      <c r="P12" s="49">
        <v>5</v>
      </c>
      <c r="Q12" s="49">
        <f>8</f>
        <v>8</v>
      </c>
      <c r="T12" s="3" t="s">
        <v>40</v>
      </c>
      <c r="U12" s="50" t="s">
        <v>41</v>
      </c>
      <c r="V12" s="7"/>
      <c r="W12" s="51"/>
      <c r="X12" s="3" t="s">
        <v>42</v>
      </c>
    </row>
    <row r="13" spans="2:24" ht="13.5" thickBot="1" x14ac:dyDescent="0.45">
      <c r="B13" s="52" t="s">
        <v>43</v>
      </c>
      <c r="C13" s="22" t="s">
        <v>44</v>
      </c>
      <c r="D13" s="53"/>
      <c r="E13" s="54"/>
      <c r="F13" s="54"/>
      <c r="G13" s="55"/>
      <c r="H13" s="53"/>
      <c r="I13" s="55"/>
      <c r="J13" s="56">
        <f t="shared" ref="J13:L13" si="3">SQRT(2*J12/9.8)</f>
        <v>0.51020943967453081</v>
      </c>
      <c r="K13" s="56">
        <f t="shared" si="3"/>
        <v>0.51020943967453081</v>
      </c>
      <c r="L13" s="56">
        <f t="shared" si="3"/>
        <v>0.51020943967453081</v>
      </c>
      <c r="M13" s="56"/>
      <c r="N13" s="56"/>
      <c r="O13" s="56"/>
      <c r="P13" s="56">
        <f>SQRT(2*P12/9.8)</f>
        <v>1.0101525445522108</v>
      </c>
      <c r="Q13" s="56">
        <f>SQRT(2*Q12/9.8)</f>
        <v>1.2777531299998797</v>
      </c>
      <c r="T13" s="3">
        <f>U13*X13</f>
        <v>4.0927388535031843</v>
      </c>
      <c r="U13" s="50">
        <f>V13/W13</f>
        <v>0.8152866242038217</v>
      </c>
      <c r="V13" s="7">
        <v>12.8</v>
      </c>
      <c r="W13" s="51">
        <v>15.7</v>
      </c>
      <c r="X13" s="3">
        <v>5.0199999999999996</v>
      </c>
    </row>
    <row r="14" spans="2:24" ht="13.5" thickBot="1" x14ac:dyDescent="0.45">
      <c r="B14" s="44" t="s">
        <v>45</v>
      </c>
      <c r="C14" s="5" t="s">
        <v>38</v>
      </c>
      <c r="D14" s="45">
        <f t="shared" ref="D14:I14" si="4">D11</f>
        <v>44.610850167309735</v>
      </c>
      <c r="E14" s="46">
        <f t="shared" si="4"/>
        <v>33.130046785357855</v>
      </c>
      <c r="F14" s="46">
        <f t="shared" si="4"/>
        <v>63.050480970832893</v>
      </c>
      <c r="G14" s="47">
        <f t="shared" si="4"/>
        <v>5.2027294432806164</v>
      </c>
      <c r="H14" s="45">
        <f t="shared" si="4"/>
        <v>37.466606439208199</v>
      </c>
      <c r="I14" s="47">
        <f t="shared" si="4"/>
        <v>43.262710626597233</v>
      </c>
      <c r="J14" s="49">
        <f t="shared" ref="J14:L14" si="5">J13*9.8</f>
        <v>5.000052508810402</v>
      </c>
      <c r="K14" s="49">
        <f t="shared" si="5"/>
        <v>5.000052508810402</v>
      </c>
      <c r="L14" s="49">
        <f t="shared" si="5"/>
        <v>5.000052508810402</v>
      </c>
      <c r="M14" s="49">
        <v>5</v>
      </c>
      <c r="N14" s="49">
        <v>5</v>
      </c>
      <c r="O14" s="49">
        <v>5</v>
      </c>
      <c r="P14" s="48">
        <f>P13*9.8</f>
        <v>9.8994949366116671</v>
      </c>
      <c r="Q14" s="48">
        <f>Q13*9.8</f>
        <v>12.521980673998822</v>
      </c>
      <c r="T14" s="3"/>
      <c r="U14" s="50"/>
      <c r="V14" s="7"/>
      <c r="W14" s="51"/>
      <c r="X14" s="3"/>
    </row>
    <row r="15" spans="2:24" ht="13.5" thickBot="1" x14ac:dyDescent="0.45">
      <c r="B15" s="52" t="s">
        <v>45</v>
      </c>
      <c r="C15" s="22" t="s">
        <v>46</v>
      </c>
      <c r="D15" s="53">
        <f>D14*3.6</f>
        <v>160.59906060231506</v>
      </c>
      <c r="E15" s="54">
        <f t="shared" ref="E15:Q15" si="6">E14*3.6</f>
        <v>119.26816842728829</v>
      </c>
      <c r="F15" s="54">
        <f t="shared" si="6"/>
        <v>226.98173149499843</v>
      </c>
      <c r="G15" s="55">
        <f t="shared" si="6"/>
        <v>18.72982599581022</v>
      </c>
      <c r="H15" s="53">
        <f t="shared" si="6"/>
        <v>134.87978318114952</v>
      </c>
      <c r="I15" s="55">
        <f t="shared" si="6"/>
        <v>155.74575825575005</v>
      </c>
      <c r="J15" s="56">
        <f t="shared" si="6"/>
        <v>18.000189031717447</v>
      </c>
      <c r="K15" s="56">
        <f t="shared" si="6"/>
        <v>18.000189031717447</v>
      </c>
      <c r="L15" s="56">
        <f t="shared" si="6"/>
        <v>18.000189031717447</v>
      </c>
      <c r="M15" s="56">
        <f t="shared" si="6"/>
        <v>18</v>
      </c>
      <c r="N15" s="56">
        <f t="shared" si="6"/>
        <v>18</v>
      </c>
      <c r="O15" s="56">
        <f t="shared" si="6"/>
        <v>18</v>
      </c>
      <c r="P15" s="56">
        <f t="shared" si="6"/>
        <v>35.638181771802003</v>
      </c>
      <c r="Q15" s="56">
        <f t="shared" si="6"/>
        <v>45.079130426395764</v>
      </c>
      <c r="T15" s="3"/>
      <c r="U15" s="50"/>
      <c r="V15" s="7"/>
      <c r="W15" s="51"/>
      <c r="X15" s="3"/>
    </row>
    <row r="16" spans="2:24" x14ac:dyDescent="0.4">
      <c r="B16" s="52" t="s">
        <v>47</v>
      </c>
      <c r="C16" s="22" t="s">
        <v>28</v>
      </c>
      <c r="D16" s="27">
        <v>0.1</v>
      </c>
      <c r="E16" s="57">
        <v>0.1</v>
      </c>
      <c r="F16" s="24">
        <v>0.15</v>
      </c>
      <c r="G16" s="58">
        <v>0.1</v>
      </c>
      <c r="H16" s="27">
        <v>0.1</v>
      </c>
      <c r="I16" s="58">
        <v>0.1</v>
      </c>
      <c r="J16" s="59">
        <v>1E-3</v>
      </c>
      <c r="K16" s="59">
        <v>2E-3</v>
      </c>
      <c r="L16" s="59">
        <v>5.0000000000000001E-3</v>
      </c>
      <c r="M16" s="59">
        <v>1E-3</v>
      </c>
      <c r="N16" s="59">
        <v>1E-3</v>
      </c>
      <c r="O16" s="59">
        <v>1E-3</v>
      </c>
      <c r="P16" s="59">
        <v>1E-3</v>
      </c>
      <c r="Q16" s="59">
        <v>1E-3</v>
      </c>
      <c r="T16" s="3"/>
      <c r="U16" s="50">
        <f>V16/W16</f>
        <v>0.76923076923076927</v>
      </c>
      <c r="V16" s="60">
        <v>50</v>
      </c>
      <c r="W16" s="51">
        <v>65</v>
      </c>
      <c r="X16" s="3"/>
    </row>
    <row r="17" spans="2:24" x14ac:dyDescent="0.4">
      <c r="B17" s="52" t="s">
        <v>47</v>
      </c>
      <c r="C17" s="22" t="s">
        <v>48</v>
      </c>
      <c r="D17" s="53">
        <f t="shared" ref="D17:Q17" si="7">D16*1000</f>
        <v>100</v>
      </c>
      <c r="E17" s="61">
        <f t="shared" si="7"/>
        <v>100</v>
      </c>
      <c r="F17" s="61">
        <f t="shared" si="7"/>
        <v>150</v>
      </c>
      <c r="G17" s="62">
        <f t="shared" si="7"/>
        <v>100</v>
      </c>
      <c r="H17" s="53">
        <f t="shared" si="7"/>
        <v>100</v>
      </c>
      <c r="I17" s="62">
        <f t="shared" si="7"/>
        <v>100</v>
      </c>
      <c r="J17" s="63">
        <f t="shared" si="7"/>
        <v>1</v>
      </c>
      <c r="K17" s="63">
        <f t="shared" si="7"/>
        <v>2</v>
      </c>
      <c r="L17" s="63">
        <f t="shared" si="7"/>
        <v>5</v>
      </c>
      <c r="M17" s="63">
        <f t="shared" si="7"/>
        <v>1</v>
      </c>
      <c r="N17" s="63">
        <f t="shared" si="7"/>
        <v>1</v>
      </c>
      <c r="O17" s="63">
        <f t="shared" si="7"/>
        <v>1</v>
      </c>
      <c r="P17" s="63">
        <f t="shared" si="7"/>
        <v>1</v>
      </c>
      <c r="Q17" s="63">
        <f t="shared" si="7"/>
        <v>1</v>
      </c>
      <c r="T17" s="3"/>
      <c r="U17" s="64">
        <f>V17/W17</f>
        <v>0.66666666666666663</v>
      </c>
      <c r="V17" s="65">
        <v>30</v>
      </c>
      <c r="W17" s="66">
        <v>45</v>
      </c>
      <c r="X17" s="3"/>
    </row>
    <row r="18" spans="2:24" x14ac:dyDescent="0.4">
      <c r="B18" s="52" t="s">
        <v>49</v>
      </c>
      <c r="C18" s="22" t="s">
        <v>50</v>
      </c>
      <c r="D18" s="67">
        <f t="shared" ref="D18:Q18" si="8">0.5*D14*D14/D16</f>
        <v>9950.6397632507942</v>
      </c>
      <c r="E18" s="68">
        <f t="shared" si="8"/>
        <v>5488.0000000000018</v>
      </c>
      <c r="F18" s="68">
        <f t="shared" si="8"/>
        <v>13251.21050217787</v>
      </c>
      <c r="G18" s="69">
        <f t="shared" si="8"/>
        <v>135.34196829989517</v>
      </c>
      <c r="H18" s="67">
        <f t="shared" si="8"/>
        <v>7018.732990352587</v>
      </c>
      <c r="I18" s="69">
        <f t="shared" si="8"/>
        <v>9358.3106538034463</v>
      </c>
      <c r="J18" s="70">
        <f t="shared" si="8"/>
        <v>12500.262545430598</v>
      </c>
      <c r="K18" s="70">
        <f t="shared" si="8"/>
        <v>6250.131272715299</v>
      </c>
      <c r="L18" s="70">
        <f t="shared" si="8"/>
        <v>2500.0525090861197</v>
      </c>
      <c r="M18" s="70">
        <f t="shared" si="8"/>
        <v>12500</v>
      </c>
      <c r="N18" s="70">
        <f t="shared" si="8"/>
        <v>12500</v>
      </c>
      <c r="O18" s="70">
        <f t="shared" si="8"/>
        <v>12500</v>
      </c>
      <c r="P18" s="70">
        <f t="shared" si="8"/>
        <v>49000.000000000015</v>
      </c>
      <c r="Q18" s="70">
        <f t="shared" si="8"/>
        <v>78400</v>
      </c>
      <c r="S18" s="20" t="s">
        <v>51</v>
      </c>
      <c r="T18" s="3"/>
      <c r="U18" s="64">
        <f>V18/W18</f>
        <v>0.77777777777777779</v>
      </c>
      <c r="V18" s="65">
        <v>35</v>
      </c>
      <c r="W18" s="66">
        <v>45</v>
      </c>
      <c r="X18" s="3"/>
    </row>
    <row r="19" spans="2:24" ht="13.5" thickBot="1" x14ac:dyDescent="0.45">
      <c r="B19" s="71" t="s">
        <v>52</v>
      </c>
      <c r="C19" s="11" t="s">
        <v>53</v>
      </c>
      <c r="D19" s="72">
        <f t="shared" ref="D19:Q19" si="9">D18/9.8</f>
        <v>1015.3714044133462</v>
      </c>
      <c r="E19" s="73">
        <f t="shared" si="9"/>
        <v>560.00000000000011</v>
      </c>
      <c r="F19" s="73">
        <f t="shared" si="9"/>
        <v>1352.1643369569254</v>
      </c>
      <c r="G19" s="74">
        <f t="shared" si="9"/>
        <v>13.810404928560731</v>
      </c>
      <c r="H19" s="72">
        <f t="shared" si="9"/>
        <v>716.19724391352918</v>
      </c>
      <c r="I19" s="74">
        <f t="shared" si="9"/>
        <v>954.92965855137197</v>
      </c>
      <c r="J19" s="75">
        <f t="shared" si="9"/>
        <v>1275.5369944316935</v>
      </c>
      <c r="K19" s="76">
        <f t="shared" si="9"/>
        <v>637.76849721584676</v>
      </c>
      <c r="L19" s="77">
        <f t="shared" si="9"/>
        <v>255.10739888633873</v>
      </c>
      <c r="M19" s="77">
        <f t="shared" si="9"/>
        <v>1275.5102040816325</v>
      </c>
      <c r="N19" s="77">
        <f t="shared" si="9"/>
        <v>1275.5102040816325</v>
      </c>
      <c r="O19" s="77">
        <f t="shared" si="9"/>
        <v>1275.5102040816325</v>
      </c>
      <c r="P19" s="78">
        <f t="shared" si="9"/>
        <v>5000.0000000000009</v>
      </c>
      <c r="Q19" s="78">
        <f t="shared" si="9"/>
        <v>7999.9999999999991</v>
      </c>
      <c r="T19" s="3"/>
      <c r="U19" s="64">
        <f>V19/W19</f>
        <v>0.8125</v>
      </c>
      <c r="V19" s="65">
        <v>65</v>
      </c>
      <c r="W19" s="66">
        <v>80</v>
      </c>
      <c r="X19" s="3"/>
    </row>
    <row r="20" spans="2:24" x14ac:dyDescent="0.4">
      <c r="B20" s="44" t="s">
        <v>54</v>
      </c>
      <c r="C20" s="8" t="s">
        <v>55</v>
      </c>
      <c r="D20" s="79"/>
      <c r="E20" s="79"/>
      <c r="F20" s="79"/>
      <c r="G20" s="79"/>
      <c r="H20" s="79"/>
      <c r="I20" s="79"/>
      <c r="J20" s="80">
        <f>J14/J18*1000</f>
        <v>0.39999579933928214</v>
      </c>
      <c r="K20" s="81">
        <f t="shared" ref="K20:Q20" si="10">K14/K18*1000</f>
        <v>0.79999159867856429</v>
      </c>
      <c r="L20" s="82">
        <f t="shared" si="10"/>
        <v>1.9999789966964105</v>
      </c>
      <c r="M20" s="82">
        <f t="shared" si="10"/>
        <v>0.4</v>
      </c>
      <c r="N20" s="82">
        <f t="shared" si="10"/>
        <v>0.4</v>
      </c>
      <c r="O20" s="82">
        <f t="shared" si="10"/>
        <v>0.4</v>
      </c>
      <c r="P20" s="83">
        <f t="shared" si="10"/>
        <v>0.20203050891044214</v>
      </c>
      <c r="Q20" s="84">
        <f t="shared" si="10"/>
        <v>0.15971914124998496</v>
      </c>
      <c r="T20" s="3"/>
      <c r="U20" s="64"/>
      <c r="V20" s="65"/>
      <c r="W20" s="66"/>
      <c r="X20" s="3"/>
    </row>
    <row r="21" spans="2:24" ht="13.5" thickBot="1" x14ac:dyDescent="0.45">
      <c r="B21" s="71" t="s">
        <v>56</v>
      </c>
      <c r="C21" s="14" t="s">
        <v>57</v>
      </c>
      <c r="D21" s="73"/>
      <c r="E21" s="73"/>
      <c r="F21" s="73"/>
      <c r="G21" s="73"/>
      <c r="H21" s="73"/>
      <c r="I21" s="73"/>
      <c r="J21" s="85">
        <f>1000/J20</f>
        <v>2500.0262544052011</v>
      </c>
      <c r="K21" s="86">
        <f t="shared" ref="K21:Q21" si="11">1000/K20</f>
        <v>1250.0131272026006</v>
      </c>
      <c r="L21" s="87">
        <f t="shared" si="11"/>
        <v>500.0052508810403</v>
      </c>
      <c r="M21" s="88">
        <f t="shared" si="11"/>
        <v>2500</v>
      </c>
      <c r="N21" s="88">
        <f t="shared" si="11"/>
        <v>2500</v>
      </c>
      <c r="O21" s="88">
        <f t="shared" si="11"/>
        <v>2500</v>
      </c>
      <c r="P21" s="89">
        <f t="shared" si="11"/>
        <v>4949.7474683058326</v>
      </c>
      <c r="Q21" s="90">
        <f t="shared" si="11"/>
        <v>6260.9903369994117</v>
      </c>
      <c r="T21" s="3"/>
      <c r="U21" s="64"/>
      <c r="V21" s="65"/>
      <c r="W21" s="66"/>
      <c r="X21" s="3"/>
    </row>
    <row r="22" spans="2:24" ht="13.5" thickBot="1" x14ac:dyDescent="0.45">
      <c r="T22" s="3"/>
      <c r="U22" s="91"/>
      <c r="V22" s="92"/>
      <c r="W22" s="93"/>
      <c r="X22" s="3"/>
    </row>
    <row r="23" spans="2:24" x14ac:dyDescent="0.4">
      <c r="L23" s="108"/>
    </row>
    <row r="24" spans="2:24" x14ac:dyDescent="0.4">
      <c r="L24" s="109"/>
    </row>
    <row r="25" spans="2:24" x14ac:dyDescent="0.4">
      <c r="L25" s="109" t="s">
        <v>58</v>
      </c>
    </row>
    <row r="26" spans="2:24" x14ac:dyDescent="0.4">
      <c r="L26" s="110"/>
    </row>
    <row r="27" spans="2:24" x14ac:dyDescent="0.4">
      <c r="L27" s="108"/>
    </row>
  </sheetData>
  <mergeCells count="1">
    <mergeCell ref="J2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RotX</vt:lpstr>
      <vt:lpstr>Tx</vt:lpstr>
      <vt:lpstr>0G_1s</vt:lpstr>
      <vt:lpstr>Crush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Stephane</dc:creator>
  <cp:lastModifiedBy>Stessy Terrones</cp:lastModifiedBy>
  <dcterms:created xsi:type="dcterms:W3CDTF">2024-09-02T05:45:05Z</dcterms:created>
  <dcterms:modified xsi:type="dcterms:W3CDTF">2024-09-05T12:28:28Z</dcterms:modified>
</cp:coreProperties>
</file>