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unz/gpx2googlelink/example/"/>
    </mc:Choice>
  </mc:AlternateContent>
  <xr:revisionPtr revIDLastSave="0" documentId="13_ncr:1_{A6A4F5EF-CA69-E846-B5C2-28B90F5124D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Waypoi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5" i="1" l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<sst xmlns="http://schemas.openxmlformats.org/spreadsheetml/2006/main" count="456" uniqueCount="456">
  <si>
    <t>Waypoint</t>
  </si>
  <si>
    <t>URL</t>
  </si>
  <si>
    <t>S001</t>
  </si>
  <si>
    <t>S002</t>
  </si>
  <si>
    <t>S003</t>
  </si>
  <si>
    <t>S004</t>
  </si>
  <si>
    <t>S005</t>
  </si>
  <si>
    <t>S006</t>
  </si>
  <si>
    <t>Tour 01 Piana degli Albanesi Parken</t>
  </si>
  <si>
    <t>S007</t>
  </si>
  <si>
    <t>Tour01 Corleone Parken</t>
  </si>
  <si>
    <t>Tour 01 Mone Iato</t>
  </si>
  <si>
    <t>Tour 01 Villa Pallagonia</t>
  </si>
  <si>
    <t>Tour 01 Villa Cattolica</t>
  </si>
  <si>
    <t>Tour 01 Sardellenmuseum</t>
  </si>
  <si>
    <t>Tour 01 Solunto</t>
  </si>
  <si>
    <t>S008</t>
  </si>
  <si>
    <t>S009</t>
  </si>
  <si>
    <t>S010</t>
  </si>
  <si>
    <t>S010a</t>
  </si>
  <si>
    <t>S011</t>
  </si>
  <si>
    <t>S012</t>
  </si>
  <si>
    <t>S012a</t>
  </si>
  <si>
    <t>Tour 01 Himera</t>
  </si>
  <si>
    <t>Tour 01 Solfarelli</t>
  </si>
  <si>
    <t>S013</t>
  </si>
  <si>
    <t>S014</t>
  </si>
  <si>
    <t>S015</t>
  </si>
  <si>
    <t>S016</t>
  </si>
  <si>
    <t>Tour 01 Gorgo Lungo</t>
  </si>
  <si>
    <t>S017</t>
  </si>
  <si>
    <t>S018</t>
  </si>
  <si>
    <t>S019</t>
  </si>
  <si>
    <t>S019a</t>
  </si>
  <si>
    <t>S020</t>
  </si>
  <si>
    <t>S021</t>
  </si>
  <si>
    <t>S022</t>
  </si>
  <si>
    <t>S023</t>
  </si>
  <si>
    <t>Tour 02 Gole Tiberio</t>
  </si>
  <si>
    <t>S024</t>
  </si>
  <si>
    <t>S025</t>
  </si>
  <si>
    <t>S026</t>
  </si>
  <si>
    <t>S027</t>
  </si>
  <si>
    <t>Tour 02 Castelbuono V/E</t>
  </si>
  <si>
    <t>Tour 02 Wasserstelle</t>
  </si>
  <si>
    <t>S028</t>
  </si>
  <si>
    <t>S028a</t>
  </si>
  <si>
    <t>S029</t>
  </si>
  <si>
    <t>S30</t>
  </si>
  <si>
    <t>S30a</t>
  </si>
  <si>
    <t>Tour 02 Pizzo Carbonara Parken</t>
  </si>
  <si>
    <t>S031</t>
  </si>
  <si>
    <t>S031a</t>
  </si>
  <si>
    <t>S032</t>
  </si>
  <si>
    <t>Tour 02 Petralia Sottana</t>
  </si>
  <si>
    <t>Tour 02 Petralia Soprana</t>
  </si>
  <si>
    <t>S033</t>
  </si>
  <si>
    <t>S034</t>
  </si>
  <si>
    <t>S035</t>
  </si>
  <si>
    <t>Tour 02 Necropoli Realmese</t>
  </si>
  <si>
    <t>Tour 02 Calascibetta Parken</t>
  </si>
  <si>
    <t>S036</t>
  </si>
  <si>
    <t>Tour 02 Enna V/E</t>
  </si>
  <si>
    <t>S037</t>
  </si>
  <si>
    <t>S037a</t>
  </si>
  <si>
    <t>S037b</t>
  </si>
  <si>
    <t>S038</t>
  </si>
  <si>
    <t>S039</t>
  </si>
  <si>
    <t>S040</t>
  </si>
  <si>
    <t>S041</t>
  </si>
  <si>
    <t>Tour 02 Sperlinga Parken</t>
  </si>
  <si>
    <t>Tour 02 Nicosia Parken</t>
  </si>
  <si>
    <t>S042</t>
  </si>
  <si>
    <t>Tour 02 Mistretta Parken</t>
  </si>
  <si>
    <t>S043</t>
  </si>
  <si>
    <t>Tour 03 Sant Agata di Militello</t>
  </si>
  <si>
    <t>S044</t>
  </si>
  <si>
    <t>S044a</t>
  </si>
  <si>
    <t>Tour 03 Alcara Li Fusi</t>
  </si>
  <si>
    <t>Tour 03 Grotta del Lauro</t>
  </si>
  <si>
    <t>S045</t>
  </si>
  <si>
    <t>Tour 03 Capo D`Orlando</t>
  </si>
  <si>
    <t>S046</t>
  </si>
  <si>
    <t>S047</t>
  </si>
  <si>
    <t>S048</t>
  </si>
  <si>
    <t>S049</t>
  </si>
  <si>
    <t>S050</t>
  </si>
  <si>
    <t>S051</t>
  </si>
  <si>
    <t>S051a</t>
  </si>
  <si>
    <t>S052</t>
  </si>
  <si>
    <t>S053</t>
  </si>
  <si>
    <t>S054</t>
  </si>
  <si>
    <t>S054a</t>
  </si>
  <si>
    <t>Tour 03 Terme Vigliatore Strand</t>
  </si>
  <si>
    <t>S055</t>
  </si>
  <si>
    <t>S055a</t>
  </si>
  <si>
    <t>S056</t>
  </si>
  <si>
    <t>S057</t>
  </si>
  <si>
    <t>S057a</t>
  </si>
  <si>
    <t>S058</t>
  </si>
  <si>
    <t>S058a</t>
  </si>
  <si>
    <t>S059</t>
  </si>
  <si>
    <t>S060</t>
  </si>
  <si>
    <t>Tour 03 Milazzo Parken</t>
  </si>
  <si>
    <t>S061</t>
  </si>
  <si>
    <t>S062</t>
  </si>
  <si>
    <t>S063</t>
  </si>
  <si>
    <t>S064</t>
  </si>
  <si>
    <t>S065</t>
  </si>
  <si>
    <t>Tour 03 Rodia Strand</t>
  </si>
  <si>
    <t>Tour 03 San Saba Strand</t>
  </si>
  <si>
    <t>S066</t>
  </si>
  <si>
    <t>S067</t>
  </si>
  <si>
    <t>S068</t>
  </si>
  <si>
    <t>Tour 03 Messina Parken</t>
  </si>
  <si>
    <t>Tour 03 Messina Parken 2</t>
  </si>
  <si>
    <t>S069</t>
  </si>
  <si>
    <t>S070</t>
  </si>
  <si>
    <t>S071</t>
  </si>
  <si>
    <t>Tour 03 Savoca Parken</t>
  </si>
  <si>
    <t>Tour 03 Sant Alessio Siculo Parken</t>
  </si>
  <si>
    <t>S072</t>
  </si>
  <si>
    <t>S072a</t>
  </si>
  <si>
    <t>Tour 04 Taormina Parken</t>
  </si>
  <si>
    <t>S073</t>
  </si>
  <si>
    <t>S073a</t>
  </si>
  <si>
    <t>S074</t>
  </si>
  <si>
    <t>Tour 04 Parco Naxos Taormina</t>
  </si>
  <si>
    <t>Tour 04 Giardini Naxos Parken</t>
  </si>
  <si>
    <t>S075</t>
  </si>
  <si>
    <t>S076</t>
  </si>
  <si>
    <t>S077</t>
  </si>
  <si>
    <t>Tour 04 Gole Alcantara</t>
  </si>
  <si>
    <t>S078</t>
  </si>
  <si>
    <t>S078a</t>
  </si>
  <si>
    <t>S079</t>
  </si>
  <si>
    <t>Tour 04 Calatabiano</t>
  </si>
  <si>
    <t>S080</t>
  </si>
  <si>
    <t>S081</t>
  </si>
  <si>
    <t>S082</t>
  </si>
  <si>
    <t>Tour 04 Riserva Fiumefreddo</t>
  </si>
  <si>
    <t>S083</t>
  </si>
  <si>
    <t>S084</t>
  </si>
  <si>
    <t>S085</t>
  </si>
  <si>
    <t>Tour 04 Acireale Parken 1</t>
  </si>
  <si>
    <t>Tour 04 Acireale Parken 2</t>
  </si>
  <si>
    <t>Tour 04 Aci Castello</t>
  </si>
  <si>
    <t>Catania Parken 1</t>
  </si>
  <si>
    <t>Catania Parken 2</t>
  </si>
  <si>
    <t>Catania Parken 3</t>
  </si>
  <si>
    <t>S086</t>
  </si>
  <si>
    <t>S087</t>
  </si>
  <si>
    <t>S088</t>
  </si>
  <si>
    <t>S089</t>
  </si>
  <si>
    <t>Tour 04 Etnapolis</t>
  </si>
  <si>
    <t>Tour 04 Etnaland</t>
  </si>
  <si>
    <t>S090</t>
  </si>
  <si>
    <t>S091</t>
  </si>
  <si>
    <t>Tour 04 Parco dell`Etna Office</t>
  </si>
  <si>
    <t>S092</t>
  </si>
  <si>
    <t>S093</t>
  </si>
  <si>
    <t>S093a</t>
  </si>
  <si>
    <t>Tour 04 Honigmuseum</t>
  </si>
  <si>
    <t>S094</t>
  </si>
  <si>
    <t>S095</t>
  </si>
  <si>
    <t>S096</t>
  </si>
  <si>
    <t>S096a</t>
  </si>
  <si>
    <t>S097</t>
  </si>
  <si>
    <t>Tour 04 Paternó</t>
  </si>
  <si>
    <t>S098</t>
  </si>
  <si>
    <t>Tour 05 Agnone Bagni</t>
  </si>
  <si>
    <t>S099</t>
  </si>
  <si>
    <t>S099a</t>
  </si>
  <si>
    <t>S100</t>
  </si>
  <si>
    <t>S101</t>
  </si>
  <si>
    <t>Tour 05 Augusta Parken</t>
  </si>
  <si>
    <t>Tour 05 Megara Hyblea</t>
  </si>
  <si>
    <t>S102</t>
  </si>
  <si>
    <t>Tour 05 Syrakus Parken</t>
  </si>
  <si>
    <t>S103</t>
  </si>
  <si>
    <t>S104</t>
  </si>
  <si>
    <t>S105</t>
  </si>
  <si>
    <t>S106</t>
  </si>
  <si>
    <t>S106a</t>
  </si>
  <si>
    <t>Tour 05 Castello Eurialo</t>
  </si>
  <si>
    <t>Tour 05 Ciane Quelle</t>
  </si>
  <si>
    <t>S107</t>
  </si>
  <si>
    <t>S108</t>
  </si>
  <si>
    <t>S109</t>
  </si>
  <si>
    <t>Tour 05 Fontane Bianche</t>
  </si>
  <si>
    <t>S110</t>
  </si>
  <si>
    <t>Tour 05 Spiaggia del Gelsomineto</t>
  </si>
  <si>
    <t>S111</t>
  </si>
  <si>
    <t>S111a</t>
  </si>
  <si>
    <t>Tour 05 Necropoli di Pantalica</t>
  </si>
  <si>
    <t>S112</t>
  </si>
  <si>
    <t>Tour 05 Pantalica Parken 1</t>
  </si>
  <si>
    <t>Tour 05 Pantalica Parken 2</t>
  </si>
  <si>
    <t>Tour 05 Pantalica Parken 3</t>
  </si>
  <si>
    <t>Tour 05 Akrai</t>
  </si>
  <si>
    <t>S113</t>
  </si>
  <si>
    <t>S113a</t>
  </si>
  <si>
    <t>Tour 05 Riserva Cavagrande</t>
  </si>
  <si>
    <t>Tour 05 Cavagrande Stellplatz</t>
  </si>
  <si>
    <t>S114</t>
  </si>
  <si>
    <t>Tour 05 Noto Antica Abzweigung</t>
  </si>
  <si>
    <t>Tour 05 Noto Antica Parken</t>
  </si>
  <si>
    <t>S115</t>
  </si>
  <si>
    <t>S116</t>
  </si>
  <si>
    <t>S117</t>
  </si>
  <si>
    <t>S117a</t>
  </si>
  <si>
    <t>S118</t>
  </si>
  <si>
    <t>S118a</t>
  </si>
  <si>
    <t>S119</t>
  </si>
  <si>
    <t>S120</t>
  </si>
  <si>
    <t>S121</t>
  </si>
  <si>
    <t>Tour 05 Villa Romana del Tellaro</t>
  </si>
  <si>
    <t>Tour 05 Marinelli Bucht</t>
  </si>
  <si>
    <t>S122</t>
  </si>
  <si>
    <t>S123</t>
  </si>
  <si>
    <t>S124</t>
  </si>
  <si>
    <t>S125</t>
  </si>
  <si>
    <t>S126</t>
  </si>
  <si>
    <t>S126a</t>
  </si>
  <si>
    <t>S127</t>
  </si>
  <si>
    <t>S128</t>
  </si>
  <si>
    <t>Tour 5 Baio Kaibo</t>
  </si>
  <si>
    <t>S129</t>
  </si>
  <si>
    <t>S130</t>
  </si>
  <si>
    <t>Tour 05 Spiaggia Carratois</t>
  </si>
  <si>
    <t>S131</t>
  </si>
  <si>
    <t>S132</t>
  </si>
  <si>
    <t>S133</t>
  </si>
  <si>
    <t>S134</t>
  </si>
  <si>
    <t>S135</t>
  </si>
  <si>
    <t>S136</t>
  </si>
  <si>
    <t>S136a</t>
  </si>
  <si>
    <t>S137</t>
  </si>
  <si>
    <t>S138</t>
  </si>
  <si>
    <t>S139</t>
  </si>
  <si>
    <t>Tour 06 Malta Parken</t>
  </si>
  <si>
    <t>S140</t>
  </si>
  <si>
    <t>S141</t>
  </si>
  <si>
    <t>S142</t>
  </si>
  <si>
    <t>S143</t>
  </si>
  <si>
    <t>S144</t>
  </si>
  <si>
    <t>S145</t>
  </si>
  <si>
    <t>S146</t>
  </si>
  <si>
    <t>S147</t>
  </si>
  <si>
    <t>Tour 06 Lido Spinasanta</t>
  </si>
  <si>
    <t>S148</t>
  </si>
  <si>
    <t>S149</t>
  </si>
  <si>
    <t>Tour 06 Scicli Parken</t>
  </si>
  <si>
    <t>S150</t>
  </si>
  <si>
    <t>S150a</t>
  </si>
  <si>
    <t>Tour 05 Cave D`Ispica</t>
  </si>
  <si>
    <t>Tour 05 Ragusa Parken</t>
  </si>
  <si>
    <t>S151</t>
  </si>
  <si>
    <t>S152</t>
  </si>
  <si>
    <t>Tour 05 Ragusa V/E</t>
  </si>
  <si>
    <t>S152a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</si>
  <si>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</si>
  <si>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</si>
  <si>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</si>
  <si>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</si>
  <si>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</si>
  <si>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</si>
  <si>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</si>
  <si>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</si>
  <si>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</si>
  <si>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</si>
  <si>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</si>
  <si>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</si>
  <si>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Tour 06 Riserva Cava Randello</t>
  </si>
  <si>
    <t>Tour 06 Museo Kamarina</t>
  </si>
  <si>
    <t>S165</t>
  </si>
  <si>
    <t>S165a</t>
  </si>
  <si>
    <t>S166</t>
  </si>
  <si>
    <t>S166a</t>
  </si>
  <si>
    <t>S167</t>
  </si>
  <si>
    <t>Tour 07 Gela Parken 1</t>
  </si>
  <si>
    <t>Tour 07 Gela Parken 2</t>
  </si>
  <si>
    <t>S168</t>
  </si>
  <si>
    <t>S169</t>
  </si>
  <si>
    <t>S169a</t>
  </si>
  <si>
    <t>S170</t>
  </si>
  <si>
    <t>S171</t>
  </si>
  <si>
    <t>S172</t>
  </si>
  <si>
    <t>S173</t>
  </si>
  <si>
    <t>S174</t>
  </si>
  <si>
    <t>S175</t>
  </si>
  <si>
    <t>S176</t>
  </si>
  <si>
    <t>Tour 07 Castelluccio di Gela</t>
  </si>
  <si>
    <t>S177</t>
  </si>
  <si>
    <t>S177a</t>
  </si>
  <si>
    <t>S178</t>
  </si>
  <si>
    <t>S178a</t>
  </si>
  <si>
    <t>S179</t>
  </si>
  <si>
    <t>Tour 07 Museo Regionale della Ceramica</t>
  </si>
  <si>
    <t>Tour 07 Cimitero Monumentale Caltagirone</t>
  </si>
  <si>
    <t>S180</t>
  </si>
  <si>
    <t>S181</t>
  </si>
  <si>
    <t>S181a</t>
  </si>
  <si>
    <t>Tour 07 Piazza Armerina Parken</t>
  </si>
  <si>
    <t>Tour 07 Aidone Parken</t>
  </si>
  <si>
    <t>S182</t>
  </si>
  <si>
    <t>Tour 07 Villa Romana Casale</t>
  </si>
  <si>
    <t>S183</t>
  </si>
  <si>
    <t>Tour 07 Barrafranca</t>
  </si>
  <si>
    <t>S184</t>
  </si>
  <si>
    <t>S184a</t>
  </si>
  <si>
    <t>Tour 07 Caltanisetta Parken</t>
  </si>
  <si>
    <t>S185</t>
  </si>
  <si>
    <t>Tour 07:Museo Archeologico Regionale</t>
  </si>
  <si>
    <t>Tour 07 Cooperativa Agricola</t>
  </si>
  <si>
    <t>Tour 07 Miniera Trabia Tallarita</t>
  </si>
  <si>
    <t>Tour 08 Baia di Morella</t>
  </si>
  <si>
    <t>S186</t>
  </si>
  <si>
    <t>S187</t>
  </si>
  <si>
    <t>S188</t>
  </si>
  <si>
    <t>Tour 08 Piunta Bianca</t>
  </si>
  <si>
    <t>Tour 08 Punta Bianca Parkplatz</t>
  </si>
  <si>
    <t>Tour 08 Drasy Bucht</t>
  </si>
  <si>
    <t>S189</t>
  </si>
  <si>
    <t>S190</t>
  </si>
  <si>
    <t>S191</t>
  </si>
  <si>
    <t>Tour 08 Valle dei Templi</t>
  </si>
  <si>
    <t>Tour 08 Museo Archeologico Petro Griffo</t>
  </si>
  <si>
    <t>S192</t>
  </si>
  <si>
    <t>S193</t>
  </si>
  <si>
    <t>Tour 08 Casa Pirandello</t>
  </si>
  <si>
    <t>Tour 08 Porto Empedocle Parken</t>
  </si>
  <si>
    <t>Tour 08 Porto Empedocle Spiaggia Kaos</t>
  </si>
  <si>
    <t>S194</t>
  </si>
  <si>
    <t>S195</t>
  </si>
  <si>
    <t>S196</t>
  </si>
  <si>
    <t>Tour 08 Scala Turchi Villa Romana</t>
  </si>
  <si>
    <t>S197</t>
  </si>
  <si>
    <t>S197a</t>
  </si>
  <si>
    <t>S198</t>
  </si>
  <si>
    <t>S198a</t>
  </si>
  <si>
    <t>S199</t>
  </si>
  <si>
    <t>S200</t>
  </si>
  <si>
    <t>Tour 08 Riserva Torre Salsa Parken 1</t>
  </si>
  <si>
    <t>Tour 08 Riserva Torre Salsa Parken 2</t>
  </si>
  <si>
    <t>Tour 08 Bovo Marina</t>
  </si>
  <si>
    <t>S201</t>
  </si>
  <si>
    <t>S202</t>
  </si>
  <si>
    <t>S203</t>
  </si>
  <si>
    <t>S204</t>
  </si>
  <si>
    <t>Tour 08 Riserva Fiumi Plàtani</t>
  </si>
  <si>
    <t>S205</t>
  </si>
  <si>
    <t>S206</t>
  </si>
  <si>
    <t>S207</t>
  </si>
  <si>
    <t>S208</t>
  </si>
  <si>
    <t>Tour 08 Il Castello Incantato</t>
  </si>
  <si>
    <t>S209</t>
  </si>
  <si>
    <t>S209a</t>
  </si>
  <si>
    <t>Tour 08 Museo del Carnavale</t>
  </si>
  <si>
    <t>Tour 08 Basilica di San Calogero</t>
  </si>
  <si>
    <t>Tour 08 Lido Fiori</t>
  </si>
  <si>
    <t>S210</t>
  </si>
  <si>
    <t>S211</t>
  </si>
  <si>
    <t>Tour 09 Selinunt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</si>
  <si>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</si>
  <si>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</si>
  <si>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</si>
  <si>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</si>
  <si>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</si>
  <si>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</si>
  <si>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</si>
  <si>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</si>
  <si>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</si>
  <si>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S220a</t>
  </si>
  <si>
    <t>S221</t>
  </si>
  <si>
    <t>S221a</t>
  </si>
  <si>
    <t>S221b</t>
  </si>
  <si>
    <t>S222</t>
  </si>
  <si>
    <t>S223</t>
  </si>
  <si>
    <t>Tour 09 Messina Parken 1</t>
  </si>
  <si>
    <t>Tour 09 Messina Parken 2</t>
  </si>
  <si>
    <t>Tour 09 Messina Parken 3</t>
  </si>
  <si>
    <t>Tour 09 Archäologisches Museum</t>
  </si>
  <si>
    <t>Tour 09 Weinkellerei Pellegrino</t>
  </si>
  <si>
    <t>Tour 09 Fährterminal</t>
  </si>
  <si>
    <t>S225</t>
  </si>
  <si>
    <t>S224</t>
  </si>
  <si>
    <t>S226</t>
  </si>
  <si>
    <t>S226a</t>
  </si>
  <si>
    <t>S227</t>
  </si>
  <si>
    <t>S228</t>
  </si>
  <si>
    <t>S228a</t>
  </si>
  <si>
    <t>S229</t>
  </si>
  <si>
    <t>S230</t>
  </si>
  <si>
    <t>S231</t>
  </si>
  <si>
    <t>Tour 09 Salina Calcara</t>
  </si>
  <si>
    <t>S232</t>
  </si>
  <si>
    <t>S233</t>
  </si>
  <si>
    <t>S233a</t>
  </si>
  <si>
    <t>Tour 09 Trapani Parken 1</t>
  </si>
  <si>
    <t>Tour 09 Trapani Parken 2</t>
  </si>
  <si>
    <t>Tour 09 Trapani Parken 3</t>
  </si>
  <si>
    <t>Tour 09 Museo Pepoli</t>
  </si>
  <si>
    <t>Tour 09 Fährhafen Trapani 1</t>
  </si>
  <si>
    <t>Tour 09 Fährhafen Trapani 2</t>
  </si>
  <si>
    <t>S234</t>
  </si>
  <si>
    <t>S235</t>
  </si>
  <si>
    <t>S236</t>
  </si>
  <si>
    <t>S237</t>
  </si>
  <si>
    <t>S238</t>
  </si>
  <si>
    <t>S238a</t>
  </si>
  <si>
    <t>S238b</t>
  </si>
  <si>
    <t>S239</t>
  </si>
  <si>
    <t>S240</t>
  </si>
  <si>
    <t>S241</t>
  </si>
  <si>
    <t>S241a</t>
  </si>
  <si>
    <t>S241b</t>
  </si>
  <si>
    <t>S241c</t>
  </si>
  <si>
    <t>S242</t>
  </si>
  <si>
    <t>S243</t>
  </si>
  <si>
    <t>S243a</t>
  </si>
  <si>
    <t>S244</t>
  </si>
  <si>
    <t>S245</t>
  </si>
  <si>
    <t>S246</t>
  </si>
  <si>
    <t>S247</t>
  </si>
  <si>
    <t>Tour 09 Scopello Parken 1</t>
  </si>
  <si>
    <t>Tour 09 Scopello Parken 2</t>
  </si>
  <si>
    <t>Tour 09 Scopello Parken 3</t>
  </si>
  <si>
    <t>Tour 09 Scopello Parken 4</t>
  </si>
  <si>
    <t>S248</t>
  </si>
  <si>
    <t>S248a</t>
  </si>
  <si>
    <t>S249</t>
  </si>
  <si>
    <t>S249a</t>
  </si>
  <si>
    <t>Tour 09 Castellamare Parken</t>
  </si>
  <si>
    <t>S250</t>
  </si>
  <si>
    <t>S250a</t>
  </si>
  <si>
    <t>S251</t>
  </si>
  <si>
    <t>S252</t>
  </si>
  <si>
    <t>S253</t>
  </si>
  <si>
    <t>S254</t>
  </si>
  <si>
    <t>Tour 09 Terme Segestane</t>
  </si>
  <si>
    <t>Tour 09 Terme Gorga</t>
  </si>
  <si>
    <t>S255</t>
  </si>
  <si>
    <t>S256</t>
  </si>
  <si>
    <t>S257</t>
  </si>
  <si>
    <t>S258</t>
  </si>
  <si>
    <t>Tour 09 Bioparco Carini</t>
  </si>
  <si>
    <t>Tour 09 Catacombe Villagrazia</t>
  </si>
  <si>
    <t>S259</t>
  </si>
  <si>
    <t>S259a</t>
  </si>
  <si>
    <t>S260</t>
  </si>
  <si>
    <t>S260a</t>
  </si>
  <si>
    <t>Tour 09 Mondello Parken</t>
  </si>
  <si>
    <t>S261</t>
  </si>
  <si>
    <t>S262</t>
  </si>
  <si>
    <t>Tour 09 Santuario Rosalia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</si>
</sst>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u/>
      <sz val="11"/>
      <color theme="1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5"/>
  <sheetViews>
    <sheetView tabSelected="1" workbookViewId="0">
      <selection activeCell="A19" sqref="A19"/>
    </sheetView>
  </sheetViews>
  <sheetFormatPr baseColWidth="10" defaultRowHeight="15" x14ac:dyDescent="0.2"/>
  <cols>
    <col min="1" max="1" width="34.6640625" bestFit="1" customWidth="1"/>
    <col min="2" max="2" width="80.83203125" bestFit="1" customWidth="1"/>
  </cols>
  <sheetData>
    <row r="1" spans="1:2" x14ac:dyDescent="0.2">
      <c r="A1" s="2" t="s">
        <v>0</v>
      </c>
      <c r="B1" s="2" t="s">
        <v>1</v>
      </c>
    </row>
    <row r="2" spans="1:2" x14ac:dyDescent="0.2">
      <c r="A2" t="s">
        <v>2</v>
      </c>
      <c r="B2" s="1" t="str">
        <f>HYPERLINK("https://maps.google.com/?q=38.124444444,13.368055556&amp;ll=38.124444444,13.368055556&amp;z=12")</f>
        <v>https://maps.google.com/?q=38.124444444,13.368055556&amp;ll=38.124444444,13.368055556&amp;z=12</v>
      </c>
    </row>
    <row r="3" spans="1:2" x14ac:dyDescent="0.2">
      <c r="A3" t="s">
        <v>3</v>
      </c>
      <c r="B3" s="1" t="str">
        <f>HYPERLINK("https://maps.google.com/?q=38.109722222,13.3425&amp;ll=38.109722222,13.3425&amp;z=12")</f>
        <v>https://maps.google.com/?q=38.109722222,13.3425&amp;ll=38.109722222,13.3425&amp;z=12</v>
      </c>
    </row>
    <row r="4" spans="1:2" x14ac:dyDescent="0.2">
      <c r="A4" t="s">
        <v>4</v>
      </c>
      <c r="B4" s="1" t="str">
        <f>HYPERLINK("https://maps.google.com/?q=38.147222222,13.353055556&amp;ll=38.147222222,13.353055556&amp;z=12")</f>
        <v>https://maps.google.com/?q=38.147222222,13.353055556&amp;ll=38.147222222,13.353055556&amp;z=12</v>
      </c>
    </row>
    <row r="5" spans="1:2" x14ac:dyDescent="0.2">
      <c r="A5" t="s">
        <v>5</v>
      </c>
      <c r="B5" s="1" t="str">
        <f>HYPERLINK("https://maps.google.com/?q=38.1325,13.331388889&amp;ll=38.1325,13.331388889&amp;z=12")</f>
        <v>https://maps.google.com/?q=38.1325,13.331388889&amp;ll=38.1325,13.331388889&amp;z=12</v>
      </c>
    </row>
    <row r="6" spans="1:2" x14ac:dyDescent="0.2">
      <c r="A6" t="s">
        <v>6</v>
      </c>
      <c r="B6" s="1" t="str">
        <f>HYPERLINK("https://maps.google.com/?q=38.091111111,13.344166667&amp;ll=38.091111111,13.344166667&amp;z=12")</f>
        <v>https://maps.google.com/?q=38.091111111,13.344166667&amp;ll=38.091111111,13.344166667&amp;z=12</v>
      </c>
    </row>
    <row r="7" spans="1:2" x14ac:dyDescent="0.2">
      <c r="A7" t="s">
        <v>7</v>
      </c>
      <c r="B7" s="1" t="str">
        <f>HYPERLINK("https://maps.google.com/?q=38.079166667,13.291666667&amp;ll=38.079166667,13.291666667&amp;z=12")</f>
        <v>https://maps.google.com/?q=38.079166667,13.291666667&amp;ll=38.079166667,13.291666667&amp;z=12</v>
      </c>
    </row>
    <row r="8" spans="1:2" x14ac:dyDescent="0.2">
      <c r="A8" t="s">
        <v>8</v>
      </c>
      <c r="B8" s="1" t="str">
        <f>HYPERLINK("https://maps.google.com/?q=37.994166667,13.282777778&amp;ll=37.994166667,13.282777778&amp;z=12")</f>
        <v>https://maps.google.com/?q=37.994166667,13.282777778&amp;ll=37.994166667,13.282777778&amp;z=12</v>
      </c>
    </row>
    <row r="9" spans="1:2" x14ac:dyDescent="0.2">
      <c r="A9" t="s">
        <v>9</v>
      </c>
      <c r="B9" s="1" t="str">
        <f>HYPERLINK("https://maps.google.com/?q=37.881111111,13.380277778&amp;ll=37.881111111,13.380277778&amp;z=12")</f>
        <v>https://maps.google.com/?q=37.881111111,13.380277778&amp;ll=37.881111111,13.380277778&amp;z=12</v>
      </c>
    </row>
    <row r="10" spans="1:2" x14ac:dyDescent="0.2">
      <c r="A10" t="s">
        <v>10</v>
      </c>
      <c r="B10" s="1" t="str">
        <f>HYPERLINK("https://maps.google.com/?q=37.816666667,13.294166667&amp;ll=37.816666667,13.294166667&amp;z=12")</f>
        <v>https://maps.google.com/?q=37.816666667,13.294166667&amp;ll=37.816666667,13.294166667&amp;z=12</v>
      </c>
    </row>
    <row r="11" spans="1:2" x14ac:dyDescent="0.2">
      <c r="A11" t="s">
        <v>11</v>
      </c>
      <c r="B11" s="1" t="str">
        <f>HYPERLINK("https://maps.google.com/?q=37.9675,13.2125&amp;ll=37.9675,13.2125&amp;z=12")</f>
        <v>https://maps.google.com/?q=37.9675,13.2125&amp;ll=37.9675,13.2125&amp;z=12</v>
      </c>
    </row>
    <row r="12" spans="1:2" x14ac:dyDescent="0.2">
      <c r="A12" t="s">
        <v>12</v>
      </c>
      <c r="B12" s="1" t="str">
        <f>HYPERLINK("https://maps.google.com/?q=38.078888889,13.5125&amp;ll=38.078888889,13.5125&amp;z=12")</f>
        <v>https://maps.google.com/?q=38.078888889,13.5125&amp;ll=38.078888889,13.5125&amp;z=12</v>
      </c>
    </row>
    <row r="13" spans="1:2" x14ac:dyDescent="0.2">
      <c r="A13" t="s">
        <v>13</v>
      </c>
      <c r="B13" s="1" t="str">
        <f>HYPERLINK("https://maps.google.com/?q=38.089444444,13.501944444&amp;ll=38.089444444,13.501944444&amp;z=12")</f>
        <v>https://maps.google.com/?q=38.089444444,13.501944444&amp;ll=38.089444444,13.501944444&amp;z=12</v>
      </c>
    </row>
    <row r="14" spans="1:2" x14ac:dyDescent="0.2">
      <c r="A14" t="s">
        <v>14</v>
      </c>
      <c r="B14" s="1" t="str">
        <f>HYPERLINK("https://maps.google.com/?q=38.101944444,13.499166667&amp;ll=38.101944444,13.499166667&amp;z=12")</f>
        <v>https://maps.google.com/?q=38.101944444,13.499166667&amp;ll=38.101944444,13.499166667&amp;z=12</v>
      </c>
    </row>
    <row r="15" spans="1:2" x14ac:dyDescent="0.2">
      <c r="A15" t="s">
        <v>15</v>
      </c>
      <c r="B15" s="1" t="str">
        <f>HYPERLINK("https://maps.google.com/?q=38.091388889,13.532222222&amp;ll=38.091388889,13.532222222&amp;z=12")</f>
        <v>https://maps.google.com/?q=38.091388889,13.532222222&amp;ll=38.091388889,13.532222222&amp;z=12</v>
      </c>
    </row>
    <row r="16" spans="1:2" x14ac:dyDescent="0.2">
      <c r="A16" t="s">
        <v>16</v>
      </c>
      <c r="B16" s="1" t="str">
        <f>HYPERLINK("https://maps.google.com/?q=38.091944444,13.54&amp;ll=38.091944444,13.54&amp;z=12")</f>
        <v>https://maps.google.com/?q=38.091944444,13.54&amp;ll=38.091944444,13.54&amp;z=12</v>
      </c>
    </row>
    <row r="17" spans="1:2" x14ac:dyDescent="0.2">
      <c r="A17" t="s">
        <v>17</v>
      </c>
      <c r="B17" s="1" t="str">
        <f>HYPERLINK("https://maps.google.com/?q=38.097222222,13.533055556&amp;ll=38.097222222,13.533055556&amp;z=12")</f>
        <v>https://maps.google.com/?q=38.097222222,13.533055556&amp;ll=38.097222222,13.533055556&amp;z=12</v>
      </c>
    </row>
    <row r="18" spans="1:2" x14ac:dyDescent="0.2">
      <c r="A18" t="s">
        <v>18</v>
      </c>
      <c r="B18" s="1" t="str">
        <f>HYPERLINK("https://maps.google.com/?q=38.017222222,13.613888889&amp;ll=38.017222222,13.613888889&amp;z=12")</f>
        <v>https://maps.google.com/?q=38.017222222,13.613888889&amp;ll=38.017222222,13.613888889&amp;z=12</v>
      </c>
    </row>
    <row r="19" spans="1:2" x14ac:dyDescent="0.2">
      <c r="A19" t="s">
        <v>19</v>
      </c>
      <c r="B19" s="1" t="str">
        <f>HYPERLINK("https://maps.google.com/?q=38,13.648611111&amp;ll=38,13.648611111&amp;z=12")</f>
        <v>https://maps.google.com/?q=38,13.648611111&amp;ll=38,13.648611111&amp;z=12</v>
      </c>
    </row>
    <row r="20" spans="1:2" x14ac:dyDescent="0.2">
      <c r="A20" t="s">
        <v>20</v>
      </c>
      <c r="B20" s="1" t="str">
        <f>HYPERLINK("https://maps.google.com/?q=37.933888889,13.661111111&amp;ll=37.933888889,13.661111111&amp;z=12")</f>
        <v>https://maps.google.com/?q=37.933888889,13.661111111&amp;ll=37.933888889,13.661111111&amp;z=12</v>
      </c>
    </row>
    <row r="21" spans="1:2" x14ac:dyDescent="0.2">
      <c r="A21" t="s">
        <v>21</v>
      </c>
      <c r="B21" s="1" t="str">
        <f>HYPERLINK("https://maps.google.com/?q=37.9875,13.701666667&amp;ll=37.9875,13.701666667&amp;z=12")</f>
        <v>https://maps.google.com/?q=37.9875,13.701666667&amp;ll=37.9875,13.701666667&amp;z=12</v>
      </c>
    </row>
    <row r="22" spans="1:2" x14ac:dyDescent="0.2">
      <c r="A22" t="s">
        <v>22</v>
      </c>
      <c r="B22" s="1" t="str">
        <f>HYPERLINK("https://maps.google.com/?q=37.990277778,13.701666667&amp;ll=37.990277778,13.701666667&amp;z=12")</f>
        <v>https://maps.google.com/?q=37.990277778,13.701666667&amp;ll=37.990277778,13.701666667&amp;z=12</v>
      </c>
    </row>
    <row r="23" spans="1:2" x14ac:dyDescent="0.2">
      <c r="A23" t="s">
        <v>23</v>
      </c>
      <c r="B23" s="1" t="str">
        <f>HYPERLINK("https://maps.google.com/?q=37.973055556,13.823333333&amp;ll=37.973055556,13.823333333&amp;z=12")</f>
        <v>https://maps.google.com/?q=37.973055556,13.823333333&amp;ll=37.973055556,13.823333333&amp;z=12</v>
      </c>
    </row>
    <row r="24" spans="1:2" x14ac:dyDescent="0.2">
      <c r="A24" t="s">
        <v>24</v>
      </c>
      <c r="B24" s="1" t="str">
        <f>HYPERLINK("https://maps.google.com/?q=37.9925,13.866666667&amp;ll=37.9925,13.866666667&amp;z=12")</f>
        <v>https://maps.google.com/?q=37.9925,13.866666667&amp;ll=37.9925,13.866666667&amp;z=12</v>
      </c>
    </row>
    <row r="25" spans="1:2" x14ac:dyDescent="0.2">
      <c r="A25" t="s">
        <v>25</v>
      </c>
      <c r="B25" s="1" t="str">
        <f>HYPERLINK("https://maps.google.com/?q=37.993888889,13.870833333&amp;ll=37.993888889,13.870833333&amp;z=12")</f>
        <v>https://maps.google.com/?q=37.993888889,13.870833333&amp;ll=37.993888889,13.870833333&amp;z=12</v>
      </c>
    </row>
    <row r="26" spans="1:2" x14ac:dyDescent="0.2">
      <c r="A26" t="s">
        <v>26</v>
      </c>
      <c r="B26" s="1" t="str">
        <f>HYPERLINK("https://maps.google.com/?q=37.9975,13.879722222&amp;ll=37.9975,13.879722222&amp;z=12")</f>
        <v>https://maps.google.com/?q=37.9975,13.879722222&amp;ll=37.9975,13.879722222&amp;z=12</v>
      </c>
    </row>
    <row r="27" spans="1:2" x14ac:dyDescent="0.2">
      <c r="A27" t="s">
        <v>27</v>
      </c>
      <c r="B27" s="1" t="str">
        <f>HYPERLINK("https://maps.google.com/?q=38.005,13.904166667&amp;ll=38.005,13.904166667&amp;z=12")</f>
        <v>https://maps.google.com/?q=38.005,13.904166667&amp;ll=38.005,13.904166667&amp;z=12</v>
      </c>
    </row>
    <row r="28" spans="1:2" x14ac:dyDescent="0.2">
      <c r="A28" t="s">
        <v>28</v>
      </c>
      <c r="B28" s="1" t="str">
        <f>HYPERLINK("https://maps.google.com/?q=38.008888889,13.912777778&amp;ll=38.008888889,13.912777778&amp;z=12")</f>
        <v>https://maps.google.com/?q=38.008888889,13.912777778&amp;ll=38.008888889,13.912777778&amp;z=12</v>
      </c>
    </row>
    <row r="29" spans="1:2" x14ac:dyDescent="0.2">
      <c r="A29" t="s">
        <v>29</v>
      </c>
      <c r="B29" s="1" t="str">
        <f>HYPERLINK("https://maps.google.com/?q=38.012222222,13.916388889&amp;ll=38.012222222,13.916388889&amp;z=12")</f>
        <v>https://maps.google.com/?q=38.012222222,13.916388889&amp;ll=38.012222222,13.916388889&amp;z=12</v>
      </c>
    </row>
    <row r="30" spans="1:2" x14ac:dyDescent="0.2">
      <c r="A30" t="s">
        <v>30</v>
      </c>
      <c r="B30" s="1" t="str">
        <f>HYPERLINK("https://maps.google.com/?q=38.02,13.933611111&amp;ll=38.02,13.933611111&amp;z=12")</f>
        <v>https://maps.google.com/?q=38.02,13.933611111&amp;ll=38.02,13.933611111&amp;z=12</v>
      </c>
    </row>
    <row r="31" spans="1:2" x14ac:dyDescent="0.2">
      <c r="A31" t="s">
        <v>31</v>
      </c>
      <c r="B31" s="1" t="str">
        <f>HYPERLINK("https://maps.google.com/?q=38.026944444,13.9825&amp;ll=38.026944444,13.9825&amp;z=12")</f>
        <v>https://maps.google.com/?q=38.026944444,13.9825&amp;ll=38.026944444,13.9825&amp;z=12</v>
      </c>
    </row>
    <row r="32" spans="1:2" x14ac:dyDescent="0.2">
      <c r="A32" t="s">
        <v>32</v>
      </c>
      <c r="B32" s="1" t="str">
        <f>HYPERLINK("https://maps.google.com/?q=38.032777778,14.009166667&amp;ll=38.032777778,14.009166667&amp;z=12")</f>
        <v>https://maps.google.com/?q=38.032777778,14.009166667&amp;ll=38.032777778,14.009166667&amp;z=12</v>
      </c>
    </row>
    <row r="33" spans="1:2" x14ac:dyDescent="0.2">
      <c r="A33" t="s">
        <v>33</v>
      </c>
      <c r="B33" s="1" t="str">
        <f>HYPERLINK("https://maps.google.com/?q=38.032777778,14.008333333&amp;ll=38.032777778,14.008333333&amp;z=12")</f>
        <v>https://maps.google.com/?q=38.032777778,14.008333333&amp;ll=38.032777778,14.008333333&amp;z=12</v>
      </c>
    </row>
    <row r="34" spans="1:2" x14ac:dyDescent="0.2">
      <c r="A34" t="s">
        <v>34</v>
      </c>
      <c r="B34" s="1" t="str">
        <f>HYPERLINK("https://maps.google.com/?q=38.021944444,14.140277778&amp;ll=38.021944444,14.140277778&amp;z=12")</f>
        <v>https://maps.google.com/?q=38.021944444,14.140277778&amp;ll=38.021944444,14.140277778&amp;z=12</v>
      </c>
    </row>
    <row r="35" spans="1:2" x14ac:dyDescent="0.2">
      <c r="A35" t="s">
        <v>35</v>
      </c>
      <c r="B35" s="1" t="str">
        <f>HYPERLINK("https://maps.google.com/?q=38.022777778,14.153888889&amp;ll=38.022777778,14.153888889&amp;z=12")</f>
        <v>https://maps.google.com/?q=38.022777778,14.153888889&amp;ll=38.022777778,14.153888889&amp;z=12</v>
      </c>
    </row>
    <row r="36" spans="1:2" x14ac:dyDescent="0.2">
      <c r="A36" t="s">
        <v>36</v>
      </c>
      <c r="B36" s="1" t="str">
        <f>HYPERLINK("https://maps.google.com/?q=38.02,14.178611111&amp;ll=38.02,14.178611111&amp;z=12")</f>
        <v>https://maps.google.com/?q=38.02,14.178611111&amp;ll=38.02,14.178611111&amp;z=12</v>
      </c>
    </row>
    <row r="37" spans="1:2" x14ac:dyDescent="0.2">
      <c r="A37" t="s">
        <v>37</v>
      </c>
      <c r="B37" s="1" t="str">
        <f>HYPERLINK("https://maps.google.com/?q=38.01,14.233055556&amp;ll=38.01,14.233055556&amp;z=12")</f>
        <v>https://maps.google.com/?q=38.01,14.233055556&amp;ll=38.01,14.233055556&amp;z=12</v>
      </c>
    </row>
    <row r="38" spans="1:2" x14ac:dyDescent="0.2">
      <c r="A38" t="s">
        <v>38</v>
      </c>
      <c r="B38" s="1" t="str">
        <f>HYPERLINK("https://maps.google.com/?q=37.956666667,14.160277778&amp;ll=37.956666667,14.160277778&amp;z=12")</f>
        <v>https://maps.google.com/?q=37.956666667,14.160277778&amp;ll=37.956666667,14.160277778&amp;z=12</v>
      </c>
    </row>
    <row r="39" spans="1:2" x14ac:dyDescent="0.2">
      <c r="A39" t="s">
        <v>39</v>
      </c>
      <c r="B39" s="1" t="str">
        <f>HYPERLINK("https://maps.google.com/?q=37.986388889,14.018055556&amp;ll=37.986388889,14.018055556&amp;z=12")</f>
        <v>https://maps.google.com/?q=37.986388889,14.018055556&amp;ll=37.986388889,14.018055556&amp;z=12</v>
      </c>
    </row>
    <row r="40" spans="1:2" x14ac:dyDescent="0.2">
      <c r="A40" t="s">
        <v>40</v>
      </c>
      <c r="B40" s="1" t="str">
        <f>HYPERLINK("https://maps.google.com/?q=37.977222222,14.016666667&amp;ll=37.977222222,14.016666667&amp;z=12")</f>
        <v>https://maps.google.com/?q=37.977222222,14.016666667&amp;ll=37.977222222,14.016666667&amp;z=12</v>
      </c>
    </row>
    <row r="41" spans="1:2" x14ac:dyDescent="0.2">
      <c r="A41" t="s">
        <v>41</v>
      </c>
      <c r="B41" s="1" t="str">
        <f>HYPERLINK("https://maps.google.com/?q=37.969166667,13.979722222&amp;ll=37.969166667,13.979722222&amp;z=12")</f>
        <v>https://maps.google.com/?q=37.969166667,13.979722222&amp;ll=37.969166667,13.979722222&amp;z=12</v>
      </c>
    </row>
    <row r="42" spans="1:2" x14ac:dyDescent="0.2">
      <c r="A42" t="s">
        <v>42</v>
      </c>
      <c r="B42" s="1" t="str">
        <f>HYPERLINK("https://maps.google.com/?q=37.936944444,14.092777778&amp;ll=37.936944444,14.092777778&amp;z=12")</f>
        <v>https://maps.google.com/?q=37.936944444,14.092777778&amp;ll=37.936944444,14.092777778&amp;z=12</v>
      </c>
    </row>
    <row r="43" spans="1:2" x14ac:dyDescent="0.2">
      <c r="A43" t="s">
        <v>43</v>
      </c>
      <c r="B43" s="1" t="str">
        <f>HYPERLINK("https://maps.google.com/?q=37.9375,14.094166667&amp;ll=37.9375,14.094166667&amp;z=12")</f>
        <v>https://maps.google.com/?q=37.9375,14.094166667&amp;ll=37.9375,14.094166667&amp;z=12</v>
      </c>
    </row>
    <row r="44" spans="1:2" x14ac:dyDescent="0.2">
      <c r="A44" t="s">
        <v>44</v>
      </c>
      <c r="B44" s="1" t="str">
        <f>HYPERLINK("https://maps.google.com/?q=37.875277778,14.008055556&amp;ll=37.875277778,14.008055556&amp;z=12")</f>
        <v>https://maps.google.com/?q=37.875277778,14.008055556&amp;ll=37.875277778,14.008055556&amp;z=12</v>
      </c>
    </row>
    <row r="45" spans="1:2" x14ac:dyDescent="0.2">
      <c r="A45" t="s">
        <v>45</v>
      </c>
      <c r="B45" s="1" t="str">
        <f>HYPERLINK("https://maps.google.com/?q=37.915555556,13.968333333&amp;ll=37.915555556,13.968333333&amp;z=12")</f>
        <v>https://maps.google.com/?q=37.915555556,13.968333333&amp;ll=37.915555556,13.968333333&amp;z=12</v>
      </c>
    </row>
    <row r="46" spans="1:2" x14ac:dyDescent="0.2">
      <c r="A46" t="s">
        <v>46</v>
      </c>
      <c r="B46" s="1" t="str">
        <f>HYPERLINK("https://maps.google.com/?q=37.909166667,13.976666667&amp;ll=37.909166667,13.976666667&amp;z=12")</f>
        <v>https://maps.google.com/?q=37.909166667,13.976666667&amp;ll=37.909166667,13.976666667&amp;z=12</v>
      </c>
    </row>
    <row r="47" spans="1:2" x14ac:dyDescent="0.2">
      <c r="A47" t="s">
        <v>47</v>
      </c>
      <c r="B47" s="1" t="str">
        <f>HYPERLINK("https://maps.google.com/?q=37.91,13.990277778&amp;ll=37.91,13.990277778&amp;z=12")</f>
        <v>https://maps.google.com/?q=37.91,13.990277778&amp;ll=37.91,13.990277778&amp;z=12</v>
      </c>
    </row>
    <row r="48" spans="1:2" x14ac:dyDescent="0.2">
      <c r="A48" t="s">
        <v>48</v>
      </c>
      <c r="B48" s="1" t="str">
        <f>HYPERLINK("https://maps.google.com/?q=37.878611111,14.018055556&amp;ll=37.878611111,14.018055556&amp;z=12")</f>
        <v>https://maps.google.com/?q=37.878611111,14.018055556&amp;ll=37.878611111,14.018055556&amp;z=12</v>
      </c>
    </row>
    <row r="49" spans="1:2" x14ac:dyDescent="0.2">
      <c r="A49" t="s">
        <v>49</v>
      </c>
      <c r="B49" s="1" t="str">
        <f>HYPERLINK("https://maps.google.com/?q=37.876944444,14.017777778&amp;ll=37.876944444,14.017777778&amp;z=12")</f>
        <v>https://maps.google.com/?q=37.876944444,14.017777778&amp;ll=37.876944444,14.017777778&amp;z=12</v>
      </c>
    </row>
    <row r="50" spans="1:2" x14ac:dyDescent="0.2">
      <c r="A50" t="s">
        <v>50</v>
      </c>
      <c r="B50" s="1" t="str">
        <f>HYPERLINK("https://maps.google.com/?q=37.878611111,14.018055556&amp;ll=37.878611111,14.018055556&amp;z=12")</f>
        <v>https://maps.google.com/?q=37.878611111,14.018055556&amp;ll=37.878611111,14.018055556&amp;z=12</v>
      </c>
    </row>
    <row r="51" spans="1:2" x14ac:dyDescent="0.2">
      <c r="A51" t="s">
        <v>51</v>
      </c>
      <c r="B51" s="1" t="str">
        <f>HYPERLINK("https://maps.google.com/?q=37.812777778,14.003611111&amp;ll=37.812777778,14.003611111&amp;z=12")</f>
        <v>https://maps.google.com/?q=37.812777778,14.003611111&amp;ll=37.812777778,14.003611111&amp;z=12</v>
      </c>
    </row>
    <row r="52" spans="1:2" x14ac:dyDescent="0.2">
      <c r="A52" t="s">
        <v>52</v>
      </c>
      <c r="B52" s="1" t="str">
        <f>HYPERLINK("https://maps.google.com/?q=37.809444444,14.011388889&amp;ll=37.809444444,14.011388889&amp;z=12")</f>
        <v>https://maps.google.com/?q=37.809444444,14.011388889&amp;ll=37.809444444,14.011388889&amp;z=12</v>
      </c>
    </row>
    <row r="53" spans="1:2" x14ac:dyDescent="0.2">
      <c r="A53" t="s">
        <v>53</v>
      </c>
      <c r="B53" s="1" t="str">
        <f>HYPERLINK("https://maps.google.com/?q=37.783888889,14.040833333&amp;ll=37.783888889,14.040833333&amp;z=12")</f>
        <v>https://maps.google.com/?q=37.783888889,14.040833333&amp;ll=37.783888889,14.040833333&amp;z=12</v>
      </c>
    </row>
    <row r="54" spans="1:2" x14ac:dyDescent="0.2">
      <c r="A54" t="s">
        <v>54</v>
      </c>
      <c r="B54" s="1" t="str">
        <f>HYPERLINK("https://maps.google.com/?q=37.8125,14.091944444&amp;ll=37.8125,14.091944444&amp;z=12")</f>
        <v>https://maps.google.com/?q=37.8125,14.091944444&amp;ll=37.8125,14.091944444&amp;z=12</v>
      </c>
    </row>
    <row r="55" spans="1:2" x14ac:dyDescent="0.2">
      <c r="A55" t="s">
        <v>55</v>
      </c>
      <c r="B55" s="1" t="str">
        <f>HYPERLINK("https://maps.google.com/?q=37.800277778,14.108333333&amp;ll=37.800277778,14.108333333&amp;z=12")</f>
        <v>https://maps.google.com/?q=37.800277778,14.108333333&amp;ll=37.800277778,14.108333333&amp;z=12</v>
      </c>
    </row>
    <row r="56" spans="1:2" x14ac:dyDescent="0.2">
      <c r="A56" t="s">
        <v>56</v>
      </c>
      <c r="B56" s="1" t="str">
        <f>HYPERLINK("https://maps.google.com/?q=37.791944444,14.210277778&amp;ll=37.791944444,14.210277778&amp;z=12")</f>
        <v>https://maps.google.com/?q=37.791944444,14.210277778&amp;ll=37.791944444,14.210277778&amp;z=12</v>
      </c>
    </row>
    <row r="57" spans="1:2" x14ac:dyDescent="0.2">
      <c r="A57" t="s">
        <v>57</v>
      </c>
      <c r="B57" s="1" t="str">
        <f>HYPERLINK("https://maps.google.com/?q=37.763611111,14.238611111&amp;ll=37.763611111,14.238611111&amp;z=12")</f>
        <v>https://maps.google.com/?q=37.763611111,14.238611111&amp;ll=37.763611111,14.238611111&amp;z=12</v>
      </c>
    </row>
    <row r="58" spans="1:2" x14ac:dyDescent="0.2">
      <c r="A58" t="s">
        <v>58</v>
      </c>
      <c r="B58" s="1" t="str">
        <f>HYPERLINK("https://maps.google.com/?q=37.744722222,14.066111111&amp;ll=37.744722222,14.066111111&amp;z=12")</f>
        <v>https://maps.google.com/?q=37.744722222,14.066111111&amp;ll=37.744722222,14.066111111&amp;z=12</v>
      </c>
    </row>
    <row r="59" spans="1:2" x14ac:dyDescent="0.2">
      <c r="A59" t="s">
        <v>59</v>
      </c>
      <c r="B59" s="1" t="str">
        <f>HYPERLINK("https://maps.google.com/?q=37.604166667,14.263888889&amp;ll=37.604166667,14.263888889&amp;z=12")</f>
        <v>https://maps.google.com/?q=37.604166667,14.263888889&amp;ll=37.604166667,14.263888889&amp;z=12</v>
      </c>
    </row>
    <row r="60" spans="1:2" x14ac:dyDescent="0.2">
      <c r="A60" t="s">
        <v>60</v>
      </c>
      <c r="B60" s="1" t="str">
        <f>HYPERLINK("https://maps.google.com/?q=37.587777778,14.273611111&amp;ll=37.587777778,14.273611111&amp;z=12")</f>
        <v>https://maps.google.com/?q=37.587777778,14.273611111&amp;ll=37.587777778,14.273611111&amp;z=12</v>
      </c>
    </row>
    <row r="61" spans="1:2" x14ac:dyDescent="0.2">
      <c r="A61" t="s">
        <v>61</v>
      </c>
      <c r="B61" s="1" t="str">
        <f>HYPERLINK("https://maps.google.com/?q=37.593055556,14.270833333&amp;ll=37.593055556,14.270833333&amp;z=12")</f>
        <v>https://maps.google.com/?q=37.593055556,14.270833333&amp;ll=37.593055556,14.270833333&amp;z=12</v>
      </c>
    </row>
    <row r="62" spans="1:2" x14ac:dyDescent="0.2">
      <c r="A62" t="s">
        <v>62</v>
      </c>
      <c r="B62" s="1" t="str">
        <f>HYPERLINK("https://maps.google.com/?q=37.562222222,14.279722222&amp;ll=37.562222222,14.279722222&amp;z=12")</f>
        <v>https://maps.google.com/?q=37.562222222,14.279722222&amp;ll=37.562222222,14.279722222&amp;z=12</v>
      </c>
    </row>
    <row r="63" spans="1:2" x14ac:dyDescent="0.2">
      <c r="A63" t="s">
        <v>63</v>
      </c>
      <c r="B63" s="1" t="str">
        <f>HYPERLINK("https://maps.google.com/?q=37.569166667,14.267777778&amp;ll=37.569166667,14.267777778&amp;z=12")</f>
        <v>https://maps.google.com/?q=37.569166667,14.267777778&amp;ll=37.569166667,14.267777778&amp;z=12</v>
      </c>
    </row>
    <row r="64" spans="1:2" x14ac:dyDescent="0.2">
      <c r="A64" t="s">
        <v>64</v>
      </c>
      <c r="B64" s="1" t="str">
        <f>HYPERLINK("https://maps.google.com/?q=37.566666667,14.2875&amp;ll=37.566666667,14.2875&amp;z=12")</f>
        <v>https://maps.google.com/?q=37.566666667,14.2875&amp;ll=37.566666667,14.2875&amp;z=12</v>
      </c>
    </row>
    <row r="65" spans="1:2" x14ac:dyDescent="0.2">
      <c r="A65" t="s">
        <v>65</v>
      </c>
      <c r="B65" s="1" t="str">
        <f>HYPERLINK("https://maps.google.com/?q=37.559722222,14.274166667&amp;ll=37.559722222,14.274166667&amp;z=12")</f>
        <v>https://maps.google.com/?q=37.559722222,14.274166667&amp;ll=37.559722222,14.274166667&amp;z=12</v>
      </c>
    </row>
    <row r="66" spans="1:2" x14ac:dyDescent="0.2">
      <c r="A66" t="s">
        <v>66</v>
      </c>
      <c r="B66" s="1" t="str">
        <f>HYPERLINK("https://maps.google.com/?q=37.511111111,14.319444444&amp;ll=37.511111111,14.319444444&amp;z=12")</f>
        <v>https://maps.google.com/?q=37.511111111,14.319444444&amp;ll=37.511111111,14.319444444&amp;z=12</v>
      </c>
    </row>
    <row r="67" spans="1:2" x14ac:dyDescent="0.2">
      <c r="A67" t="s">
        <v>67</v>
      </c>
      <c r="B67" s="1" t="str">
        <f>HYPERLINK("https://maps.google.com/?q=37.485555556,14.356111111&amp;ll=37.485555556,14.356111111&amp;z=12")</f>
        <v>https://maps.google.com/?q=37.485555556,14.356111111&amp;ll=37.485555556,14.356111111&amp;z=12</v>
      </c>
    </row>
    <row r="68" spans="1:2" x14ac:dyDescent="0.2">
      <c r="A68" t="s">
        <v>68</v>
      </c>
      <c r="B68" s="1" t="str">
        <f>HYPERLINK("https://maps.google.com/?q=37.512777778,14.389722222&amp;ll=37.512777778,14.389722222&amp;z=12")</f>
        <v>https://maps.google.com/?q=37.512777778,14.389722222&amp;ll=37.512777778,14.389722222&amp;z=12</v>
      </c>
    </row>
    <row r="69" spans="1:2" x14ac:dyDescent="0.2">
      <c r="A69" t="s">
        <v>69</v>
      </c>
      <c r="B69" s="1" t="str">
        <f>HYPERLINK("https://maps.google.com/?q=37.571388889,14.483055556&amp;ll=37.571388889,14.483055556&amp;z=12")</f>
        <v>https://maps.google.com/?q=37.571388889,14.483055556&amp;ll=37.571388889,14.483055556&amp;z=12</v>
      </c>
    </row>
    <row r="70" spans="1:2" x14ac:dyDescent="0.2">
      <c r="A70" t="s">
        <v>70</v>
      </c>
      <c r="B70" s="1" t="str">
        <f>HYPERLINK("https://maps.google.com/?q=37.766666667,14.351388889&amp;ll=37.766666667,14.351388889&amp;z=12")</f>
        <v>https://maps.google.com/?q=37.766666667,14.351388889&amp;ll=37.766666667,14.351388889&amp;z=12</v>
      </c>
    </row>
    <row r="71" spans="1:2" x14ac:dyDescent="0.2">
      <c r="A71" t="s">
        <v>71</v>
      </c>
      <c r="B71" s="1" t="str">
        <f>HYPERLINK("https://maps.google.com/?q=37.749722222,14.393888889&amp;ll=37.749722222,14.393888889&amp;z=12")</f>
        <v>https://maps.google.com/?q=37.749722222,14.393888889&amp;ll=37.749722222,14.393888889&amp;z=12</v>
      </c>
    </row>
    <row r="72" spans="1:2" x14ac:dyDescent="0.2">
      <c r="A72" t="s">
        <v>72</v>
      </c>
      <c r="B72" s="1" t="str">
        <f>HYPERLINK("https://maps.google.com/?q=37.778611111,14.593611111&amp;ll=37.778611111,14.593611111&amp;z=12")</f>
        <v>https://maps.google.com/?q=37.778611111,14.593611111&amp;ll=37.778611111,14.593611111&amp;z=12</v>
      </c>
    </row>
    <row r="73" spans="1:2" x14ac:dyDescent="0.2">
      <c r="A73" t="s">
        <v>73</v>
      </c>
      <c r="B73" s="1" t="str">
        <f>HYPERLINK("https://maps.google.com/?q=37.928055556,14.363888889&amp;ll=37.928055556,14.363888889&amp;z=12")</f>
        <v>https://maps.google.com/?q=37.928055556,14.363888889&amp;ll=37.928055556,14.363888889&amp;z=12</v>
      </c>
    </row>
    <row r="74" spans="1:2" x14ac:dyDescent="0.2">
      <c r="A74" t="s">
        <v>74</v>
      </c>
      <c r="B74" s="1" t="str">
        <f>HYPERLINK("https://maps.google.com/?q=38.013055556,14.328888889&amp;ll=38.013055556,14.328888889&amp;z=12")</f>
        <v>https://maps.google.com/?q=38.013055556,14.328888889&amp;ll=38.013055556,14.328888889&amp;z=12</v>
      </c>
    </row>
    <row r="75" spans="1:2" x14ac:dyDescent="0.2">
      <c r="A75" t="s">
        <v>75</v>
      </c>
      <c r="B75" s="1" t="str">
        <f>HYPERLINK("https://maps.google.com/?q=38.077777778,14.645833333&amp;ll=38.077777778,14.645833333&amp;z=12")</f>
        <v>https://maps.google.com/?q=38.077777778,14.645833333&amp;ll=38.077777778,14.645833333&amp;z=12</v>
      </c>
    </row>
    <row r="76" spans="1:2" x14ac:dyDescent="0.2">
      <c r="A76" t="s">
        <v>76</v>
      </c>
      <c r="B76" s="1" t="str">
        <f>HYPERLINK("https://maps.google.com/?q=38.081944444,14.651388889&amp;ll=38.081944444,14.651388889&amp;z=12")</f>
        <v>https://maps.google.com/?q=38.081944444,14.651388889&amp;ll=38.081944444,14.651388889&amp;z=12</v>
      </c>
    </row>
    <row r="77" spans="1:2" x14ac:dyDescent="0.2">
      <c r="A77" t="s">
        <v>77</v>
      </c>
      <c r="B77" s="1" t="str">
        <f>HYPERLINK("https://maps.google.com/?q=38.078055556,14.649166667&amp;ll=38.078055556,14.649166667&amp;z=12")</f>
        <v>https://maps.google.com/?q=38.078055556,14.649166667&amp;ll=38.078055556,14.649166667&amp;z=12</v>
      </c>
    </row>
    <row r="78" spans="1:2" x14ac:dyDescent="0.2">
      <c r="A78" t="s">
        <v>78</v>
      </c>
      <c r="B78" s="1" t="str">
        <f>HYPERLINK("https://maps.google.com/?q=38.028888889,14.692222222&amp;ll=38.028888889,14.692222222&amp;z=12")</f>
        <v>https://maps.google.com/?q=38.028888889,14.692222222&amp;ll=38.028888889,14.692222222&amp;z=12</v>
      </c>
    </row>
    <row r="79" spans="1:2" x14ac:dyDescent="0.2">
      <c r="A79" t="s">
        <v>79</v>
      </c>
      <c r="B79" s="1" t="str">
        <f>HYPERLINK("https://maps.google.com/?q=38.004444444,14.726666667&amp;ll=38.004444444,14.726666667&amp;z=12")</f>
        <v>https://maps.google.com/?q=38.004444444,14.726666667&amp;ll=38.004444444,14.726666667&amp;z=12</v>
      </c>
    </row>
    <row r="80" spans="1:2" x14ac:dyDescent="0.2">
      <c r="A80" t="s">
        <v>80</v>
      </c>
      <c r="B80" s="1" t="str">
        <f>HYPERLINK("https://maps.google.com/?q=38.116666667,14.700277778&amp;ll=38.116666667,14.700277778&amp;z=12")</f>
        <v>https://maps.google.com/?q=38.116666667,14.700277778&amp;ll=38.116666667,14.700277778&amp;z=12</v>
      </c>
    </row>
    <row r="81" spans="1:2" x14ac:dyDescent="0.2">
      <c r="A81" t="s">
        <v>81</v>
      </c>
      <c r="B81" s="1" t="str">
        <f>HYPERLINK("https://maps.google.com/?q=38.163055556,14.750555556&amp;ll=38.163055556,14.750555556&amp;z=12")</f>
        <v>https://maps.google.com/?q=38.163055556,14.750555556&amp;ll=38.163055556,14.750555556&amp;z=12</v>
      </c>
    </row>
    <row r="82" spans="1:2" x14ac:dyDescent="0.2">
      <c r="A82" t="s">
        <v>82</v>
      </c>
      <c r="B82" s="1" t="str">
        <f>HYPERLINK("https://maps.google.com/?q=38.081111111,14.814166667&amp;ll=38.081111111,14.814166667&amp;z=12")</f>
        <v>https://maps.google.com/?q=38.081111111,14.814166667&amp;ll=38.081111111,14.814166667&amp;z=12</v>
      </c>
    </row>
    <row r="83" spans="1:2" x14ac:dyDescent="0.2">
      <c r="A83" t="s">
        <v>83</v>
      </c>
      <c r="B83" s="1" t="str">
        <f>HYPERLINK("https://maps.google.com/?q=38.17,14.883055556&amp;ll=38.17,14.883055556&amp;z=12")</f>
        <v>https://maps.google.com/?q=38.17,14.883055556&amp;ll=38.17,14.883055556&amp;z=12</v>
      </c>
    </row>
    <row r="84" spans="1:2" x14ac:dyDescent="0.2">
      <c r="A84" t="s">
        <v>84</v>
      </c>
      <c r="B84" s="1" t="str">
        <f>HYPERLINK("https://maps.google.com/?q=38.187222222,14.910277778&amp;ll=38.187222222,14.910277778&amp;z=12")</f>
        <v>https://maps.google.com/?q=38.187222222,14.910277778&amp;ll=38.187222222,14.910277778&amp;z=12</v>
      </c>
    </row>
    <row r="85" spans="1:2" x14ac:dyDescent="0.2">
      <c r="A85" t="s">
        <v>85</v>
      </c>
      <c r="B85" s="1" t="str">
        <f>HYPERLINK("https://maps.google.com/?q=38.173888889,14.946388889&amp;ll=38.173888889,14.946388889&amp;z=12")</f>
        <v>https://maps.google.com/?q=38.173888889,14.946388889&amp;ll=38.173888889,14.946388889&amp;z=12</v>
      </c>
    </row>
    <row r="86" spans="1:2" x14ac:dyDescent="0.2">
      <c r="A86" t="s">
        <v>86</v>
      </c>
      <c r="B86" s="1" t="str">
        <f>HYPERLINK("https://maps.google.com/?q=38.169444444,14.949166667&amp;ll=38.169444444,14.949166667&amp;z=12")</f>
        <v>https://maps.google.com/?q=38.169444444,14.949166667&amp;ll=38.169444444,14.949166667&amp;z=12</v>
      </c>
    </row>
    <row r="87" spans="1:2" x14ac:dyDescent="0.2">
      <c r="A87" t="s">
        <v>87</v>
      </c>
      <c r="B87" s="1" t="str">
        <f>HYPERLINK("https://maps.google.com/?q=38.1575,14.9625&amp;ll=38.1575,14.9625&amp;z=12")</f>
        <v>https://maps.google.com/?q=38.1575,14.9625&amp;ll=38.1575,14.9625&amp;z=12</v>
      </c>
    </row>
    <row r="88" spans="1:2" x14ac:dyDescent="0.2">
      <c r="A88" t="s">
        <v>88</v>
      </c>
      <c r="B88" s="1" t="str">
        <f>HYPERLINK("https://maps.google.com/?q=38.156111111,14.964166667&amp;ll=38.156111111,14.964166667&amp;z=12")</f>
        <v>https://maps.google.com/?q=38.156111111,14.964166667&amp;ll=38.156111111,14.964166667&amp;z=12</v>
      </c>
    </row>
    <row r="89" spans="1:2" x14ac:dyDescent="0.2">
      <c r="A89" t="s">
        <v>89</v>
      </c>
      <c r="B89" s="1" t="str">
        <f>HYPERLINK("https://maps.google.com/?q=38.138333333,15.0425&amp;ll=38.138333333,15.0425&amp;z=12")</f>
        <v>https://maps.google.com/?q=38.138333333,15.0425&amp;ll=38.138333333,15.0425&amp;z=12</v>
      </c>
    </row>
    <row r="90" spans="1:2" x14ac:dyDescent="0.2">
      <c r="A90" t="s">
        <v>90</v>
      </c>
      <c r="B90" s="1" t="str">
        <f>HYPERLINK("https://maps.google.com/?q=38.125555556,15.062222222&amp;ll=38.125555556,15.062222222&amp;z=12")</f>
        <v>https://maps.google.com/?q=38.125555556,15.062222222&amp;ll=38.125555556,15.062222222&amp;z=12</v>
      </c>
    </row>
    <row r="91" spans="1:2" x14ac:dyDescent="0.2">
      <c r="A91" t="s">
        <v>91</v>
      </c>
      <c r="B91" s="1" t="str">
        <f>HYPERLINK("https://maps.google.com/?q=38.132222222,15.054722222&amp;ll=38.132222222,15.054722222&amp;z=12")</f>
        <v>https://maps.google.com/?q=38.132222222,15.054722222&amp;ll=38.132222222,15.054722222&amp;z=12</v>
      </c>
    </row>
    <row r="92" spans="1:2" x14ac:dyDescent="0.2">
      <c r="A92" t="s">
        <v>92</v>
      </c>
      <c r="B92" s="1" t="str">
        <f>HYPERLINK("https://maps.google.com/?q=38.128055556,15.059166667&amp;ll=38.128055556,15.059166667&amp;z=12")</f>
        <v>https://maps.google.com/?q=38.128055556,15.059166667&amp;ll=38.128055556,15.059166667&amp;z=12</v>
      </c>
    </row>
    <row r="93" spans="1:2" x14ac:dyDescent="0.2">
      <c r="A93" t="s">
        <v>93</v>
      </c>
      <c r="B93" s="1" t="str">
        <f>HYPERLINK("https://maps.google.com/?q=38.123055556,15.106944444&amp;ll=38.123055556,15.106944444&amp;z=12")</f>
        <v>https://maps.google.com/?q=38.123055556,15.106944444&amp;ll=38.123055556,15.106944444&amp;z=12</v>
      </c>
    </row>
    <row r="94" spans="1:2" x14ac:dyDescent="0.2">
      <c r="A94" t="s">
        <v>94</v>
      </c>
      <c r="B94" s="1" t="str">
        <f>HYPERLINK("https://maps.google.com/?q=38.120833333,15.108055556&amp;ll=38.120833333,15.108055556&amp;z=12")</f>
        <v>https://maps.google.com/?q=38.120833333,15.108055556&amp;ll=38.120833333,15.108055556&amp;z=12</v>
      </c>
    </row>
    <row r="95" spans="1:2" x14ac:dyDescent="0.2">
      <c r="A95" t="s">
        <v>95</v>
      </c>
      <c r="B95" s="1" t="str">
        <f>HYPERLINK("https://maps.google.com/?q=38.12,15.108333333&amp;ll=38.12,15.108333333&amp;z=12")</f>
        <v>https://maps.google.com/?q=38.12,15.108333333&amp;ll=38.12,15.108333333&amp;z=12</v>
      </c>
    </row>
    <row r="96" spans="1:2" x14ac:dyDescent="0.2">
      <c r="A96" t="s">
        <v>96</v>
      </c>
      <c r="B96" s="1" t="str">
        <f>HYPERLINK("https://maps.google.com/?q=38.132222222,15.124722222&amp;ll=38.132222222,15.124722222&amp;z=12")</f>
        <v>https://maps.google.com/?q=38.132222222,15.124722222&amp;ll=38.132222222,15.124722222&amp;z=12</v>
      </c>
    </row>
    <row r="97" spans="1:2" x14ac:dyDescent="0.2">
      <c r="A97" t="s">
        <v>97</v>
      </c>
      <c r="B97" s="1" t="str">
        <f>HYPERLINK("https://maps.google.com/?q=38.140277778,15.145833333&amp;ll=38.140277778,15.145833333&amp;z=12")</f>
        <v>https://maps.google.com/?q=38.140277778,15.145833333&amp;ll=38.140277778,15.145833333&amp;z=12</v>
      </c>
    </row>
    <row r="98" spans="1:2" x14ac:dyDescent="0.2">
      <c r="A98" t="s">
        <v>98</v>
      </c>
      <c r="B98" s="1" t="str">
        <f>HYPERLINK("https://maps.google.com/?q=38.138888889,15.140833333&amp;ll=38.138888889,15.140833333&amp;z=12")</f>
        <v>https://maps.google.com/?q=38.138888889,15.140833333&amp;ll=38.138888889,15.140833333&amp;z=12</v>
      </c>
    </row>
    <row r="99" spans="1:2" x14ac:dyDescent="0.2">
      <c r="A99" t="s">
        <v>99</v>
      </c>
      <c r="B99" s="1" t="str">
        <f>HYPERLINK("https://maps.google.com/?q=38.165277778,15.188888889&amp;ll=38.165277778,15.188888889&amp;z=12")</f>
        <v>https://maps.google.com/?q=38.165277778,15.188888889&amp;ll=38.165277778,15.188888889&amp;z=12</v>
      </c>
    </row>
    <row r="100" spans="1:2" x14ac:dyDescent="0.2">
      <c r="A100" t="s">
        <v>100</v>
      </c>
      <c r="B100" s="1" t="str">
        <f>HYPERLINK("https://maps.google.com/?q=38.181666667,15.208055556&amp;ll=38.181666667,15.208055556&amp;z=12")</f>
        <v>https://maps.google.com/?q=38.181666667,15.208055556&amp;ll=38.181666667,15.208055556&amp;z=12</v>
      </c>
    </row>
    <row r="101" spans="1:2" x14ac:dyDescent="0.2">
      <c r="A101" t="s">
        <v>101</v>
      </c>
      <c r="B101" s="1" t="str">
        <f>HYPERLINK("https://maps.google.com/?q=38.190277778,15.224166667&amp;ll=38.190277778,15.224166667&amp;z=12")</f>
        <v>https://maps.google.com/?q=38.190277778,15.224166667&amp;ll=38.190277778,15.224166667&amp;z=12</v>
      </c>
    </row>
    <row r="102" spans="1:2" x14ac:dyDescent="0.2">
      <c r="A102" t="s">
        <v>102</v>
      </c>
      <c r="B102" s="1" t="str">
        <f>HYPERLINK("https://maps.google.com/?q=38.213055556,15.241666667&amp;ll=38.213055556,15.241666667&amp;z=12")</f>
        <v>https://maps.google.com/?q=38.213055556,15.241666667&amp;ll=38.213055556,15.241666667&amp;z=12</v>
      </c>
    </row>
    <row r="103" spans="1:2" x14ac:dyDescent="0.2">
      <c r="A103" t="s">
        <v>103</v>
      </c>
      <c r="B103" s="1" t="str">
        <f>HYPERLINK("https://maps.google.com/?q=38.231944444,15.238611111&amp;ll=38.231944444,15.238611111&amp;z=12")</f>
        <v>https://maps.google.com/?q=38.231944444,15.238611111&amp;ll=38.231944444,15.238611111&amp;z=12</v>
      </c>
    </row>
    <row r="104" spans="1:2" x14ac:dyDescent="0.2">
      <c r="A104" t="s">
        <v>104</v>
      </c>
      <c r="B104" s="1" t="str">
        <f>HYPERLINK("https://maps.google.com/?q=38.265,15.237777778&amp;ll=38.265,15.237777778&amp;z=12")</f>
        <v>https://maps.google.com/?q=38.265,15.237777778&amp;ll=38.265,15.237777778&amp;z=12</v>
      </c>
    </row>
    <row r="105" spans="1:2" x14ac:dyDescent="0.2">
      <c r="A105" t="s">
        <v>105</v>
      </c>
      <c r="B105" s="1" t="str">
        <f>HYPERLINK("https://maps.google.com/?q=38.262222222,15.243888889&amp;ll=38.262222222,15.243888889&amp;z=12")</f>
        <v>https://maps.google.com/?q=38.262222222,15.243888889&amp;ll=38.262222222,15.243888889&amp;z=12</v>
      </c>
    </row>
    <row r="106" spans="1:2" x14ac:dyDescent="0.2">
      <c r="A106" t="s">
        <v>106</v>
      </c>
      <c r="B106" s="1" t="str">
        <f>HYPERLINK("https://maps.google.com/?q=38.421111111,14.956666667&amp;ll=38.421111111,14.956666667&amp;z=12")</f>
        <v>https://maps.google.com/?q=38.421111111,14.956666667&amp;ll=38.421111111,14.956666667&amp;z=12</v>
      </c>
    </row>
    <row r="107" spans="1:2" x14ac:dyDescent="0.2">
      <c r="A107" t="s">
        <v>107</v>
      </c>
      <c r="B107" s="1" t="str">
        <f>HYPERLINK("https://maps.google.com/?q=38.215277778,15.352777778&amp;ll=38.215277778,15.352777778&amp;z=12")</f>
        <v>https://maps.google.com/?q=38.215277778,15.352777778&amp;ll=38.215277778,15.352777778&amp;z=12</v>
      </c>
    </row>
    <row r="108" spans="1:2" x14ac:dyDescent="0.2">
      <c r="A108" t="s">
        <v>108</v>
      </c>
      <c r="B108" s="1" t="str">
        <f>HYPERLINK("https://maps.google.com/?q=38.168888889,15.411666667&amp;ll=38.168888889,15.411666667&amp;z=12")</f>
        <v>https://maps.google.com/?q=38.168888889,15.411666667&amp;ll=38.168888889,15.411666667&amp;z=12</v>
      </c>
    </row>
    <row r="109" spans="1:2" x14ac:dyDescent="0.2">
      <c r="A109" t="s">
        <v>109</v>
      </c>
      <c r="B109" s="1" t="str">
        <f>HYPERLINK("https://maps.google.com/?q=38.265555556,15.474444444&amp;ll=38.265555556,15.474444444&amp;z=12")</f>
        <v>https://maps.google.com/?q=38.265555556,15.474444444&amp;ll=38.265555556,15.474444444&amp;z=12</v>
      </c>
    </row>
    <row r="110" spans="1:2" x14ac:dyDescent="0.2">
      <c r="A110" t="s">
        <v>110</v>
      </c>
      <c r="B110" s="1" t="str">
        <f>HYPERLINK("https://maps.google.com/?q=38.289722222,15.515277778&amp;ll=38.289722222,15.515277778&amp;z=12")</f>
        <v>https://maps.google.com/?q=38.289722222,15.515277778&amp;ll=38.289722222,15.515277778&amp;z=12</v>
      </c>
    </row>
    <row r="111" spans="1:2" x14ac:dyDescent="0.2">
      <c r="A111" t="s">
        <v>111</v>
      </c>
      <c r="B111" s="1" t="str">
        <f>HYPERLINK("https://maps.google.com/?q=38.238333333,15.418333333&amp;ll=38.238333333,15.418333333&amp;z=12")</f>
        <v>https://maps.google.com/?q=38.238333333,15.418333333&amp;ll=38.238333333,15.418333333&amp;z=12</v>
      </c>
    </row>
    <row r="112" spans="1:2" x14ac:dyDescent="0.2">
      <c r="A112" t="s">
        <v>112</v>
      </c>
      <c r="B112" s="1" t="str">
        <f>HYPERLINK("https://maps.google.com/?q=38.263333333,15.471388889&amp;ll=38.263333333,15.471388889&amp;z=12")</f>
        <v>https://maps.google.com/?q=38.263333333,15.471388889&amp;ll=38.263333333,15.471388889&amp;z=12</v>
      </c>
    </row>
    <row r="113" spans="1:2" x14ac:dyDescent="0.2">
      <c r="A113" t="s">
        <v>113</v>
      </c>
      <c r="B113" s="1" t="str">
        <f>HYPERLINK("https://maps.google.com/?q=38.265277778,15.5075&amp;ll=38.265277778,15.5075&amp;z=12")</f>
        <v>https://maps.google.com/?q=38.265277778,15.5075&amp;ll=38.265277778,15.5075&amp;z=12</v>
      </c>
    </row>
    <row r="114" spans="1:2" x14ac:dyDescent="0.2">
      <c r="A114" t="s">
        <v>114</v>
      </c>
      <c r="B114" s="1" t="str">
        <f>HYPERLINK("https://maps.google.com/?q=38.217777778,15.566388889&amp;ll=38.217777778,15.566388889&amp;z=12")</f>
        <v>https://maps.google.com/?q=38.217777778,15.566388889&amp;ll=38.217777778,15.566388889&amp;z=12</v>
      </c>
    </row>
    <row r="115" spans="1:2" x14ac:dyDescent="0.2">
      <c r="A115" t="s">
        <v>115</v>
      </c>
      <c r="B115" s="1" t="str">
        <f>HYPERLINK("https://maps.google.com/?q=38.180555556,15.556388889&amp;ll=38.180555556,15.556388889&amp;z=12")</f>
        <v>https://maps.google.com/?q=38.180555556,15.556388889&amp;ll=38.180555556,15.556388889&amp;z=12</v>
      </c>
    </row>
    <row r="116" spans="1:2" x14ac:dyDescent="0.2">
      <c r="A116" t="s">
        <v>116</v>
      </c>
      <c r="B116" s="1" t="str">
        <f>HYPERLINK("https://maps.google.com/?q=38.165277778,15.541388889&amp;ll=38.165277778,15.541388889&amp;z=12")</f>
        <v>https://maps.google.com/?q=38.165277778,15.541388889&amp;ll=38.165277778,15.541388889&amp;z=12</v>
      </c>
    </row>
    <row r="117" spans="1:2" x14ac:dyDescent="0.2">
      <c r="A117" t="s">
        <v>117</v>
      </c>
      <c r="B117" s="1" t="str">
        <f>HYPERLINK("https://maps.google.com/?q=37.993888889,15.414722222&amp;ll=37.993888889,15.414722222&amp;z=12")</f>
        <v>https://maps.google.com/?q=37.993888889,15.414722222&amp;ll=37.993888889,15.414722222&amp;z=12</v>
      </c>
    </row>
    <row r="118" spans="1:2" x14ac:dyDescent="0.2">
      <c r="A118" t="s">
        <v>118</v>
      </c>
      <c r="B118" s="1" t="str">
        <f>HYPERLINK("https://maps.google.com/?q=37.980555556,15.396388889&amp;ll=37.980555556,15.396388889&amp;z=12")</f>
        <v>https://maps.google.com/?q=37.980555556,15.396388889&amp;ll=37.980555556,15.396388889&amp;z=12</v>
      </c>
    </row>
    <row r="119" spans="1:2" x14ac:dyDescent="0.2">
      <c r="A119" t="s">
        <v>119</v>
      </c>
      <c r="B119" s="1" t="str">
        <f>HYPERLINK("https://maps.google.com/?q=37.956666667,15.338055556&amp;ll=37.956666667,15.338055556&amp;z=12")</f>
        <v>https://maps.google.com/?q=37.956666667,15.338055556&amp;ll=37.956666667,15.338055556&amp;z=12</v>
      </c>
    </row>
    <row r="120" spans="1:2" x14ac:dyDescent="0.2">
      <c r="A120" t="s">
        <v>120</v>
      </c>
      <c r="B120" s="1" t="str">
        <f>HYPERLINK("https://maps.google.com/?q=37.916944444,15.345&amp;ll=37.916944444,15.345&amp;z=12")</f>
        <v>https://maps.google.com/?q=37.916944444,15.345&amp;ll=37.916944444,15.345&amp;z=12</v>
      </c>
    </row>
    <row r="121" spans="1:2" x14ac:dyDescent="0.2">
      <c r="A121" t="s">
        <v>121</v>
      </c>
      <c r="B121" s="1" t="str">
        <f>HYPERLINK("https://maps.google.com/?q=37.931388889,15.354444444&amp;ll=37.931388889,15.354444444&amp;z=12")</f>
        <v>https://maps.google.com/?q=37.931388889,15.354444444&amp;ll=37.931388889,15.354444444&amp;z=12</v>
      </c>
    </row>
    <row r="122" spans="1:2" x14ac:dyDescent="0.2">
      <c r="A122" t="s">
        <v>122</v>
      </c>
      <c r="B122" s="1" t="str">
        <f>HYPERLINK("https://maps.google.com/?q=37.931388889,15.355555556&amp;ll=37.931388889,15.355555556&amp;z=12")</f>
        <v>https://maps.google.com/?q=37.931388889,15.355555556&amp;ll=37.931388889,15.355555556&amp;z=12</v>
      </c>
    </row>
    <row r="123" spans="1:2" x14ac:dyDescent="0.2">
      <c r="A123" t="s">
        <v>123</v>
      </c>
      <c r="B123" s="1" t="str">
        <f>HYPERLINK("https://maps.google.com/?q=37.853888889,15.275833333&amp;ll=37.853888889,15.275833333&amp;z=12")</f>
        <v>https://maps.google.com/?q=37.853888889,15.275833333&amp;ll=37.853888889,15.275833333&amp;z=12</v>
      </c>
    </row>
    <row r="124" spans="1:2" x14ac:dyDescent="0.2">
      <c r="A124" t="s">
        <v>124</v>
      </c>
      <c r="B124" s="1" t="str">
        <f>HYPERLINK("https://maps.google.com/?q=37.8975,15.325277778&amp;ll=37.8975,15.325277778&amp;z=12")</f>
        <v>https://maps.google.com/?q=37.8975,15.325277778&amp;ll=37.8975,15.325277778&amp;z=12</v>
      </c>
    </row>
    <row r="125" spans="1:2" x14ac:dyDescent="0.2">
      <c r="A125" t="s">
        <v>125</v>
      </c>
      <c r="B125" s="1" t="str">
        <f>HYPERLINK("https://maps.google.com/?q=37.880277778,15.304166667&amp;ll=37.880277778,15.304166667&amp;z=12")</f>
        <v>https://maps.google.com/?q=37.880277778,15.304166667&amp;ll=37.880277778,15.304166667&amp;z=12</v>
      </c>
    </row>
    <row r="126" spans="1:2" x14ac:dyDescent="0.2">
      <c r="A126" t="s">
        <v>126</v>
      </c>
      <c r="B126" s="1" t="str">
        <f>HYPERLINK("https://maps.google.com/?q=37.861388889,15.293888889&amp;ll=37.861388889,15.293888889&amp;z=12")</f>
        <v>https://maps.google.com/?q=37.861388889,15.293888889&amp;ll=37.861388889,15.293888889&amp;z=12</v>
      </c>
    </row>
    <row r="127" spans="1:2" x14ac:dyDescent="0.2">
      <c r="A127" t="s">
        <v>127</v>
      </c>
      <c r="B127" s="1" t="str">
        <f>HYPERLINK("https://maps.google.com/?q=37.824444444,15.274166667&amp;ll=37.824444444,15.274166667&amp;z=12")</f>
        <v>https://maps.google.com/?q=37.824444444,15.274166667&amp;ll=37.824444444,15.274166667&amp;z=12</v>
      </c>
    </row>
    <row r="128" spans="1:2" x14ac:dyDescent="0.2">
      <c r="A128" t="s">
        <v>128</v>
      </c>
      <c r="B128" s="1" t="str">
        <f>HYPERLINK("https://maps.google.com/?q=37.818888889,15.265277778&amp;ll=37.818888889,15.265277778&amp;z=12")</f>
        <v>https://maps.google.com/?q=37.818888889,15.265277778&amp;ll=37.818888889,15.265277778&amp;z=12</v>
      </c>
    </row>
    <row r="129" spans="1:2" x14ac:dyDescent="0.2">
      <c r="A129" t="s">
        <v>129</v>
      </c>
      <c r="B129" s="1" t="str">
        <f>HYPERLINK("https://maps.google.com/?q=37.818611111,15.264444444&amp;ll=37.818611111,15.264444444&amp;z=12")</f>
        <v>https://maps.google.com/?q=37.818611111,15.264444444&amp;ll=37.818611111,15.264444444&amp;z=12</v>
      </c>
    </row>
    <row r="130" spans="1:2" x14ac:dyDescent="0.2">
      <c r="A130" t="s">
        <v>130</v>
      </c>
      <c r="B130" s="1" t="str">
        <f>HYPERLINK("https://maps.google.com/?q=37.820833333,15.2675&amp;ll=37.820833333,15.2675&amp;z=12")</f>
        <v>https://maps.google.com/?q=37.820833333,15.2675&amp;ll=37.820833333,15.2675&amp;z=12</v>
      </c>
    </row>
    <row r="131" spans="1:2" x14ac:dyDescent="0.2">
      <c r="A131" t="s">
        <v>131</v>
      </c>
      <c r="B131" s="1" t="str">
        <f>HYPERLINK("https://maps.google.com/?q=37.821111111,15.267777778&amp;ll=37.821111111,15.267777778&amp;z=12")</f>
        <v>https://maps.google.com/?q=37.821111111,15.267777778&amp;ll=37.821111111,15.267777778&amp;z=12</v>
      </c>
    </row>
    <row r="132" spans="1:2" x14ac:dyDescent="0.2">
      <c r="A132" t="s">
        <v>132</v>
      </c>
      <c r="B132" s="1" t="str">
        <f>HYPERLINK("https://maps.google.com/?q=37.879166667,15.175833333&amp;ll=37.879166667,15.175833333&amp;z=12")</f>
        <v>https://maps.google.com/?q=37.879166667,15.175833333&amp;ll=37.879166667,15.175833333&amp;z=12</v>
      </c>
    </row>
    <row r="133" spans="1:2" x14ac:dyDescent="0.2">
      <c r="A133" t="s">
        <v>133</v>
      </c>
      <c r="B133" s="1" t="str">
        <f>HYPERLINK("https://maps.google.com/?q=37.878888889,15.176388889&amp;ll=37.878888889,15.176388889&amp;z=12")</f>
        <v>https://maps.google.com/?q=37.878888889,15.176388889&amp;ll=37.878888889,15.176388889&amp;z=12</v>
      </c>
    </row>
    <row r="134" spans="1:2" x14ac:dyDescent="0.2">
      <c r="A134" t="s">
        <v>134</v>
      </c>
      <c r="B134" s="1" t="str">
        <f>HYPERLINK("https://maps.google.com/?q=37.884722222,15.170277778&amp;ll=37.884722222,15.170277778&amp;z=12")</f>
        <v>https://maps.google.com/?q=37.884722222,15.170277778&amp;ll=37.884722222,15.170277778&amp;z=12</v>
      </c>
    </row>
    <row r="135" spans="1:2" x14ac:dyDescent="0.2">
      <c r="A135" t="s">
        <v>135</v>
      </c>
      <c r="B135" s="1" t="str">
        <f>HYPERLINK("https://maps.google.com/?q=37.907777778,15.143888889&amp;ll=37.907777778,15.143888889&amp;z=12")</f>
        <v>https://maps.google.com/?q=37.907777778,15.143888889&amp;ll=37.907777778,15.143888889&amp;z=12</v>
      </c>
    </row>
    <row r="136" spans="1:2" x14ac:dyDescent="0.2">
      <c r="A136" t="s">
        <v>136</v>
      </c>
      <c r="B136" s="1" t="str">
        <f>HYPERLINK("https://maps.google.com/?q=37.827222222,15.230833333&amp;ll=37.827222222,15.230833333&amp;z=12")</f>
        <v>https://maps.google.com/?q=37.827222222,15.230833333&amp;ll=37.827222222,15.230833333&amp;z=12</v>
      </c>
    </row>
    <row r="137" spans="1:2" x14ac:dyDescent="0.2">
      <c r="A137" t="s">
        <v>137</v>
      </c>
      <c r="B137" s="1" t="str">
        <f>HYPERLINK("https://maps.google.com/?q=37.801388889,15.248055556&amp;ll=37.801388889,15.248055556&amp;z=12")</f>
        <v>https://maps.google.com/?q=37.801388889,15.248055556&amp;ll=37.801388889,15.248055556&amp;z=12</v>
      </c>
    </row>
    <row r="138" spans="1:2" x14ac:dyDescent="0.2">
      <c r="A138" t="s">
        <v>138</v>
      </c>
      <c r="B138" s="1" t="str">
        <f>HYPERLINK("https://maps.google.com/?q=37.804722222,15.244166667&amp;ll=37.804722222,15.244166667&amp;z=12")</f>
        <v>https://maps.google.com/?q=37.804722222,15.244166667&amp;ll=37.804722222,15.244166667&amp;z=12</v>
      </c>
    </row>
    <row r="139" spans="1:2" x14ac:dyDescent="0.2">
      <c r="A139" t="s">
        <v>139</v>
      </c>
      <c r="B139" s="1" t="str">
        <f>HYPERLINK("https://maps.google.com/?q=37.789444444,15.23&amp;ll=37.789444444,15.23&amp;z=12")</f>
        <v>https://maps.google.com/?q=37.789444444,15.23&amp;ll=37.789444444,15.23&amp;z=12</v>
      </c>
    </row>
    <row r="140" spans="1:2" x14ac:dyDescent="0.2">
      <c r="A140" t="s">
        <v>140</v>
      </c>
      <c r="B140" s="1" t="str">
        <f>HYPERLINK("https://maps.google.com/?q=37.789444444,15.23&amp;ll=37.789444444,15.23&amp;z=12")</f>
        <v>https://maps.google.com/?q=37.789444444,15.23&amp;ll=37.789444444,15.23&amp;z=12</v>
      </c>
    </row>
    <row r="141" spans="1:2" x14ac:dyDescent="0.2">
      <c r="A141" t="s">
        <v>141</v>
      </c>
      <c r="B141" s="1" t="str">
        <f>HYPERLINK("https://maps.google.com/?q=37.749444444,15.207777778&amp;ll=37.749444444,15.207777778&amp;z=12")</f>
        <v>https://maps.google.com/?q=37.749444444,15.207777778&amp;ll=37.749444444,15.207777778&amp;z=12</v>
      </c>
    </row>
    <row r="142" spans="1:2" x14ac:dyDescent="0.2">
      <c r="A142" t="s">
        <v>142</v>
      </c>
      <c r="B142" s="1" t="str">
        <f>HYPERLINK("https://maps.google.com/?q=37.720833333,15.214166667&amp;ll=37.720833333,15.214166667&amp;z=12")</f>
        <v>https://maps.google.com/?q=37.720833333,15.214166667&amp;ll=37.720833333,15.214166667&amp;z=12</v>
      </c>
    </row>
    <row r="143" spans="1:2" x14ac:dyDescent="0.2">
      <c r="A143" t="s">
        <v>143</v>
      </c>
      <c r="B143" s="1" t="str">
        <f>HYPERLINK("https://maps.google.com/?q=37.638888889,15.176666667&amp;ll=37.638888889,15.176666667&amp;z=12")</f>
        <v>https://maps.google.com/?q=37.638888889,15.176666667&amp;ll=37.638888889,15.176666667&amp;z=12</v>
      </c>
    </row>
    <row r="144" spans="1:2" x14ac:dyDescent="0.2">
      <c r="A144" t="s">
        <v>144</v>
      </c>
      <c r="B144" s="1" t="str">
        <f>HYPERLINK("https://maps.google.com/?q=37.6225,15.168055556&amp;ll=37.6225,15.168055556&amp;z=12")</f>
        <v>https://maps.google.com/?q=37.6225,15.168055556&amp;ll=37.6225,15.168055556&amp;z=12</v>
      </c>
    </row>
    <row r="145" spans="1:2" x14ac:dyDescent="0.2">
      <c r="A145" t="s">
        <v>145</v>
      </c>
      <c r="B145" s="1" t="str">
        <f>HYPERLINK("https://maps.google.com/?q=37.614444444,15.168611111&amp;ll=37.614444444,15.168611111&amp;z=12")</f>
        <v>https://maps.google.com/?q=37.614444444,15.168611111&amp;ll=37.614444444,15.168611111&amp;z=12</v>
      </c>
    </row>
    <row r="146" spans="1:2" x14ac:dyDescent="0.2">
      <c r="A146" t="s">
        <v>146</v>
      </c>
      <c r="B146" s="1" t="str">
        <f>HYPERLINK("https://maps.google.com/?q=37.551666667,15.1475&amp;ll=37.551666667,15.1475&amp;z=12")</f>
        <v>https://maps.google.com/?q=37.551666667,15.1475&amp;ll=37.551666667,15.1475&amp;z=12</v>
      </c>
    </row>
    <row r="147" spans="1:2" x14ac:dyDescent="0.2">
      <c r="A147" t="s">
        <v>147</v>
      </c>
      <c r="B147" s="1" t="str">
        <f>HYPERLINK("https://maps.google.com/?q=37.501666667,15.088888889&amp;ll=37.501666667,15.088888889&amp;z=12")</f>
        <v>https://maps.google.com/?q=37.501666667,15.088888889&amp;ll=37.501666667,15.088888889&amp;z=12</v>
      </c>
    </row>
    <row r="148" spans="1:2" x14ac:dyDescent="0.2">
      <c r="A148" t="s">
        <v>148</v>
      </c>
      <c r="B148" s="1" t="str">
        <f>HYPERLINK("https://maps.google.com/?q=37.509166667,15.0925&amp;ll=37.509166667,15.0925&amp;z=12")</f>
        <v>https://maps.google.com/?q=37.509166667,15.0925&amp;ll=37.509166667,15.0925&amp;z=12</v>
      </c>
    </row>
    <row r="149" spans="1:2" x14ac:dyDescent="0.2">
      <c r="A149" t="s">
        <v>149</v>
      </c>
      <c r="B149" s="1" t="str">
        <f>HYPERLINK("https://maps.google.com/?q=37.514444444,15.092777778&amp;ll=37.514444444,15.092777778&amp;z=12")</f>
        <v>https://maps.google.com/?q=37.514444444,15.092777778&amp;ll=37.514444444,15.092777778&amp;z=12</v>
      </c>
    </row>
    <row r="150" spans="1:2" x14ac:dyDescent="0.2">
      <c r="A150" t="s">
        <v>150</v>
      </c>
      <c r="B150" s="1" t="str">
        <f>HYPERLINK("https://maps.google.com/?q=37.532777778,15.120277778&amp;ll=37.532777778,15.120277778&amp;z=12")</f>
        <v>https://maps.google.com/?q=37.532777778,15.120277778&amp;ll=37.532777778,15.120277778&amp;z=12</v>
      </c>
    </row>
    <row r="151" spans="1:2" x14ac:dyDescent="0.2">
      <c r="A151" t="s">
        <v>151</v>
      </c>
      <c r="B151" s="1" t="str">
        <f>HYPERLINK("https://maps.google.com/?q=37.445833333,15.085555556&amp;ll=37.445833333,15.085555556&amp;z=12")</f>
        <v>https://maps.google.com/?q=37.445833333,15.085555556&amp;ll=37.445833333,15.085555556&amp;z=12</v>
      </c>
    </row>
    <row r="152" spans="1:2" x14ac:dyDescent="0.2">
      <c r="A152" t="s">
        <v>152</v>
      </c>
      <c r="B152" s="1" t="str">
        <f>HYPERLINK("https://maps.google.com/?q=37.487222222,15.085277778&amp;ll=37.487222222,15.085277778&amp;z=12")</f>
        <v>https://maps.google.com/?q=37.487222222,15.085277778&amp;ll=37.487222222,15.085277778&amp;z=12</v>
      </c>
    </row>
    <row r="153" spans="1:2" x14ac:dyDescent="0.2">
      <c r="A153" t="s">
        <v>153</v>
      </c>
      <c r="B153" s="1" t="str">
        <f>HYPERLINK("https://maps.google.com/?q=37.491111111,15.061944444&amp;ll=37.491111111,15.061944444&amp;z=12")</f>
        <v>https://maps.google.com/?q=37.491111111,15.061944444&amp;ll=37.491111111,15.061944444&amp;z=12</v>
      </c>
    </row>
    <row r="154" spans="1:2" x14ac:dyDescent="0.2">
      <c r="A154" t="s">
        <v>154</v>
      </c>
      <c r="B154" s="1" t="str">
        <f>HYPERLINK("https://maps.google.com/?q=37.5425,14.955833333&amp;ll=37.5425,14.955833333&amp;z=12")</f>
        <v>https://maps.google.com/?q=37.5425,14.955833333&amp;ll=37.5425,14.955833333&amp;z=12</v>
      </c>
    </row>
    <row r="155" spans="1:2" x14ac:dyDescent="0.2">
      <c r="A155" t="s">
        <v>155</v>
      </c>
      <c r="B155" s="1" t="str">
        <f>HYPERLINK("https://maps.google.com/?q=37.5375,14.931388889&amp;ll=37.5375,14.931388889&amp;z=12")</f>
        <v>https://maps.google.com/?q=37.5375,14.931388889&amp;ll=37.5375,14.931388889&amp;z=12</v>
      </c>
    </row>
    <row r="156" spans="1:2" x14ac:dyDescent="0.2">
      <c r="A156" t="s">
        <v>156</v>
      </c>
      <c r="B156" s="1" t="str">
        <f>HYPERLINK("https://maps.google.com/?q=37.602222222,14.999722222&amp;ll=37.602222222,14.999722222&amp;z=12")</f>
        <v>https://maps.google.com/?q=37.602222222,14.999722222&amp;ll=37.602222222,14.999722222&amp;z=12</v>
      </c>
    </row>
    <row r="157" spans="1:2" x14ac:dyDescent="0.2">
      <c r="A157" t="s">
        <v>157</v>
      </c>
      <c r="B157" s="1" t="str">
        <f>HYPERLINK("https://maps.google.com/?q=37.608611111,14.997777778&amp;ll=37.608611111,14.997777778&amp;z=12")</f>
        <v>https://maps.google.com/?q=37.608611111,14.997777778&amp;ll=37.608611111,14.997777778&amp;z=12</v>
      </c>
    </row>
    <row r="158" spans="1:2" x14ac:dyDescent="0.2">
      <c r="A158" t="s">
        <v>158</v>
      </c>
      <c r="B158" s="1" t="str">
        <f>HYPERLINK("https://maps.google.com/?q=37.630277778,15.024166667&amp;ll=37.630277778,15.024166667&amp;z=12")</f>
        <v>https://maps.google.com/?q=37.630277778,15.024166667&amp;ll=37.630277778,15.024166667&amp;z=12</v>
      </c>
    </row>
    <row r="159" spans="1:2" x14ac:dyDescent="0.2">
      <c r="A159" t="s">
        <v>159</v>
      </c>
      <c r="B159" s="1" t="str">
        <f>HYPERLINK("https://maps.google.com/?q=37.675555556,14.9825&amp;ll=37.675555556,14.9825&amp;z=12")</f>
        <v>https://maps.google.com/?q=37.675555556,14.9825&amp;ll=37.675555556,14.9825&amp;z=12</v>
      </c>
    </row>
    <row r="160" spans="1:2" x14ac:dyDescent="0.2">
      <c r="A160" t="s">
        <v>160</v>
      </c>
      <c r="B160" s="1" t="str">
        <f>HYPERLINK("https://maps.google.com/?q=37.699444444,15.000555556&amp;ll=37.699444444,15.000555556&amp;z=12")</f>
        <v>https://maps.google.com/?q=37.699444444,15.000555556&amp;ll=37.699444444,15.000555556&amp;z=12</v>
      </c>
    </row>
    <row r="161" spans="1:2" x14ac:dyDescent="0.2">
      <c r="A161" t="s">
        <v>161</v>
      </c>
      <c r="B161" s="1" t="str">
        <f>HYPERLINK("https://maps.google.com/?q=37.699166667,15.053888889&amp;ll=37.699166667,15.053888889&amp;z=12")</f>
        <v>https://maps.google.com/?q=37.699166667,15.053888889&amp;ll=37.699166667,15.053888889&amp;z=12</v>
      </c>
    </row>
    <row r="162" spans="1:2" x14ac:dyDescent="0.2">
      <c r="A162" t="s">
        <v>162</v>
      </c>
      <c r="B162" s="1" t="str">
        <f>HYPERLINK("https://maps.google.com/?q=37.696111111,15.106388889&amp;ll=37.696111111,15.106388889&amp;z=12")</f>
        <v>https://maps.google.com/?q=37.696111111,15.106388889&amp;ll=37.696111111,15.106388889&amp;z=12</v>
      </c>
    </row>
    <row r="163" spans="1:2" x14ac:dyDescent="0.2">
      <c r="A163" t="s">
        <v>163</v>
      </c>
      <c r="B163" s="1" t="str">
        <f>HYPERLINK("https://maps.google.com/?q=37.698055556,15.114166667&amp;ll=37.698055556,15.114166667&amp;z=12")</f>
        <v>https://maps.google.com/?q=37.698055556,15.114166667&amp;ll=37.698055556,15.114166667&amp;z=12</v>
      </c>
    </row>
    <row r="164" spans="1:2" x14ac:dyDescent="0.2">
      <c r="A164" t="s">
        <v>164</v>
      </c>
      <c r="B164" s="1" t="str">
        <f>HYPERLINK("https://maps.google.com/?q=37.798333333,15.043055556&amp;ll=37.798333333,15.043055556&amp;z=12")</f>
        <v>https://maps.google.com/?q=37.798333333,15.043055556&amp;ll=37.798333333,15.043055556&amp;z=12</v>
      </c>
    </row>
    <row r="165" spans="1:2" x14ac:dyDescent="0.2">
      <c r="A165" t="s">
        <v>165</v>
      </c>
      <c r="B165" s="1" t="str">
        <f>HYPERLINK("https://maps.google.com/?q=37.806388889,15.0775&amp;ll=37.806388889,15.0775&amp;z=12")</f>
        <v>https://maps.google.com/?q=37.806388889,15.0775&amp;ll=37.806388889,15.0775&amp;z=12</v>
      </c>
    </row>
    <row r="166" spans="1:2" x14ac:dyDescent="0.2">
      <c r="A166" t="s">
        <v>166</v>
      </c>
      <c r="B166" s="1" t="str">
        <f>HYPERLINK("https://maps.google.com/?q=37.810555556,15.085555556&amp;ll=37.810555556,15.085555556&amp;z=12")</f>
        <v>https://maps.google.com/?q=37.810555556,15.085555556&amp;ll=37.810555556,15.085555556&amp;z=12</v>
      </c>
    </row>
    <row r="167" spans="1:2" x14ac:dyDescent="0.2">
      <c r="A167" t="s">
        <v>167</v>
      </c>
      <c r="B167" s="1" t="str">
        <f>HYPERLINK("https://maps.google.com/?q=37.874722222,15.025277778&amp;ll=37.874722222,15.025277778&amp;z=12")</f>
        <v>https://maps.google.com/?q=37.874722222,15.025277778&amp;ll=37.874722222,15.025277778&amp;z=12</v>
      </c>
    </row>
    <row r="168" spans="1:2" x14ac:dyDescent="0.2">
      <c r="A168" t="s">
        <v>168</v>
      </c>
      <c r="B168" s="1" t="str">
        <f>HYPERLINK("https://maps.google.com/?q=37.564722222,14.894444444&amp;ll=37.564722222,14.894444444&amp;z=12")</f>
        <v>https://maps.google.com/?q=37.564722222,14.894444444&amp;ll=37.564722222,14.894444444&amp;z=12</v>
      </c>
    </row>
    <row r="169" spans="1:2" x14ac:dyDescent="0.2">
      <c r="A169" t="s">
        <v>169</v>
      </c>
      <c r="B169" s="1" t="str">
        <f>HYPERLINK("https://maps.google.com/?q=37.478888889,15.012777778&amp;ll=37.478888889,15.012777778&amp;z=12")</f>
        <v>https://maps.google.com/?q=37.478888889,15.012777778&amp;ll=37.478888889,15.012777778&amp;z=12</v>
      </c>
    </row>
    <row r="170" spans="1:2" x14ac:dyDescent="0.2">
      <c r="A170" t="s">
        <v>170</v>
      </c>
      <c r="B170" s="1" t="str">
        <f>HYPERLINK("https://maps.google.com/?q=37.310555556,15.103888889&amp;ll=37.310555556,15.103888889&amp;z=12")</f>
        <v>https://maps.google.com/?q=37.310555556,15.103888889&amp;ll=37.310555556,15.103888889&amp;z=12</v>
      </c>
    </row>
    <row r="171" spans="1:2" x14ac:dyDescent="0.2">
      <c r="A171" t="s">
        <v>171</v>
      </c>
      <c r="B171" s="1" t="str">
        <f>HYPERLINK("https://maps.google.com/?q=37.314444444,15.091111111&amp;ll=37.314444444,15.091111111&amp;z=12")</f>
        <v>https://maps.google.com/?q=37.314444444,15.091111111&amp;ll=37.314444444,15.091111111&amp;z=12</v>
      </c>
    </row>
    <row r="172" spans="1:2" x14ac:dyDescent="0.2">
      <c r="A172" t="s">
        <v>172</v>
      </c>
      <c r="B172" s="1" t="str">
        <f>HYPERLINK("https://maps.google.com/?q=37.330555556,15.086666667&amp;ll=37.330555556,15.086666667&amp;z=12")</f>
        <v>https://maps.google.com/?q=37.330555556,15.086666667&amp;ll=37.330555556,15.086666667&amp;z=12</v>
      </c>
    </row>
    <row r="173" spans="1:2" x14ac:dyDescent="0.2">
      <c r="A173" t="s">
        <v>173</v>
      </c>
      <c r="B173" s="1" t="str">
        <f>HYPERLINK("https://maps.google.com/?q=37.280277778,15.188333333&amp;ll=37.280277778,15.188333333&amp;z=12")</f>
        <v>https://maps.google.com/?q=37.280277778,15.188333333&amp;ll=37.280277778,15.188333333&amp;z=12</v>
      </c>
    </row>
    <row r="174" spans="1:2" x14ac:dyDescent="0.2">
      <c r="A174" t="s">
        <v>174</v>
      </c>
      <c r="B174" s="1" t="str">
        <f>HYPERLINK("https://maps.google.com/?q=37.288888889,15.204444444&amp;ll=37.288888889,15.204444444&amp;z=12")</f>
        <v>https://maps.google.com/?q=37.288888889,15.204444444&amp;ll=37.288888889,15.204444444&amp;z=12</v>
      </c>
    </row>
    <row r="175" spans="1:2" x14ac:dyDescent="0.2">
      <c r="A175" t="s">
        <v>175</v>
      </c>
      <c r="B175" s="1" t="str">
        <f>HYPERLINK("https://maps.google.com/?q=37.232777778,15.219722222&amp;ll=37.232777778,15.219722222&amp;z=12")</f>
        <v>https://maps.google.com/?q=37.232777778,15.219722222&amp;ll=37.232777778,15.219722222&amp;z=12</v>
      </c>
    </row>
    <row r="176" spans="1:2" x14ac:dyDescent="0.2">
      <c r="A176" t="s">
        <v>176</v>
      </c>
      <c r="B176" s="1" t="str">
        <f>HYPERLINK("https://maps.google.com/?q=37.201388889,15.163888889&amp;ll=37.201388889,15.163888889&amp;z=12")</f>
        <v>https://maps.google.com/?q=37.201388889,15.163888889&amp;ll=37.201388889,15.163888889&amp;z=12</v>
      </c>
    </row>
    <row r="177" spans="1:2" x14ac:dyDescent="0.2">
      <c r="A177" t="s">
        <v>177</v>
      </c>
      <c r="B177" s="1" t="str">
        <f>HYPERLINK("https://maps.google.com/?q=37.205277778,15.178611111&amp;ll=37.205277778,15.178611111&amp;z=12")</f>
        <v>https://maps.google.com/?q=37.205277778,15.178611111&amp;ll=37.205277778,15.178611111&amp;z=12</v>
      </c>
    </row>
    <row r="178" spans="1:2" x14ac:dyDescent="0.2">
      <c r="A178" t="s">
        <v>178</v>
      </c>
      <c r="B178" s="1" t="str">
        <f>HYPERLINK("https://maps.google.com/?q=37.066388889,15.291666667&amp;ll=37.066388889,15.291666667&amp;z=12")</f>
        <v>https://maps.google.com/?q=37.066388889,15.291666667&amp;ll=37.066388889,15.291666667&amp;z=12</v>
      </c>
    </row>
    <row r="179" spans="1:2" x14ac:dyDescent="0.2">
      <c r="A179" t="s">
        <v>179</v>
      </c>
      <c r="B179" s="1" t="str">
        <f>HYPERLINK("https://maps.google.com/?q=37.064722222,15.284722222&amp;ll=37.064722222,15.284722222&amp;z=12")</f>
        <v>https://maps.google.com/?q=37.064722222,15.284722222&amp;ll=37.064722222,15.284722222&amp;z=12</v>
      </c>
    </row>
    <row r="180" spans="1:2" x14ac:dyDescent="0.2">
      <c r="A180" t="s">
        <v>180</v>
      </c>
      <c r="B180" s="1" t="str">
        <f>HYPERLINK("https://maps.google.com/?q=37.076944444,15.2875&amp;ll=37.076944444,15.2875&amp;z=12")</f>
        <v>https://maps.google.com/?q=37.076944444,15.2875&amp;ll=37.076944444,15.2875&amp;z=12</v>
      </c>
    </row>
    <row r="181" spans="1:2" x14ac:dyDescent="0.2">
      <c r="A181" t="s">
        <v>181</v>
      </c>
      <c r="B181" s="1" t="str">
        <f>HYPERLINK("https://maps.google.com/?q=37.073333333,15.276388889&amp;ll=37.073333333,15.276388889&amp;z=12")</f>
        <v>https://maps.google.com/?q=37.073333333,15.276388889&amp;ll=37.073333333,15.276388889&amp;z=12</v>
      </c>
    </row>
    <row r="182" spans="1:2" x14ac:dyDescent="0.2">
      <c r="A182" t="s">
        <v>182</v>
      </c>
      <c r="B182" s="1" t="str">
        <f>HYPERLINK("https://maps.google.com/?q=37.072222222,15.232777778&amp;ll=37.072222222,15.232777778&amp;z=12")</f>
        <v>https://maps.google.com/?q=37.072222222,15.232777778&amp;ll=37.072222222,15.232777778&amp;z=12</v>
      </c>
    </row>
    <row r="183" spans="1:2" x14ac:dyDescent="0.2">
      <c r="A183" t="s">
        <v>183</v>
      </c>
      <c r="B183" s="1" t="str">
        <f>HYPERLINK("https://maps.google.com/?q=37.070833333,15.261944444&amp;ll=37.070833333,15.261944444&amp;z=12")</f>
        <v>https://maps.google.com/?q=37.070833333,15.261944444&amp;ll=37.070833333,15.261944444&amp;z=12</v>
      </c>
    </row>
    <row r="184" spans="1:2" x14ac:dyDescent="0.2">
      <c r="A184" t="s">
        <v>184</v>
      </c>
      <c r="B184" s="1" t="str">
        <f>HYPERLINK("https://maps.google.com/?q=37.091666667,15.218888889&amp;ll=37.091666667,15.218888889&amp;z=12")</f>
        <v>https://maps.google.com/?q=37.091666667,15.218888889&amp;ll=37.091666667,15.218888889&amp;z=12</v>
      </c>
    </row>
    <row r="185" spans="1:2" x14ac:dyDescent="0.2">
      <c r="A185" t="s">
        <v>185</v>
      </c>
      <c r="B185" s="1" t="str">
        <f>HYPERLINK("https://maps.google.com/?q=37.042222222,15.234166667&amp;ll=37.042222222,15.234166667&amp;z=12")</f>
        <v>https://maps.google.com/?q=37.042222222,15.234166667&amp;ll=37.042222222,15.234166667&amp;z=12</v>
      </c>
    </row>
    <row r="186" spans="1:2" x14ac:dyDescent="0.2">
      <c r="A186" t="s">
        <v>186</v>
      </c>
      <c r="B186" s="1" t="str">
        <f>HYPERLINK("https://maps.google.com/?q=36.9975,15.263611111&amp;ll=36.9975,15.263611111&amp;z=12")</f>
        <v>https://maps.google.com/?q=36.9975,15.263611111&amp;ll=36.9975,15.263611111&amp;z=12</v>
      </c>
    </row>
    <row r="187" spans="1:2" x14ac:dyDescent="0.2">
      <c r="A187" t="s">
        <v>187</v>
      </c>
      <c r="B187" s="1" t="str">
        <f>HYPERLINK("https://maps.google.com/?q=37.0375,15.250555556&amp;ll=37.0375,15.250555556&amp;z=12")</f>
        <v>https://maps.google.com/?q=37.0375,15.250555556&amp;ll=37.0375,15.250555556&amp;z=12</v>
      </c>
    </row>
    <row r="188" spans="1:2" x14ac:dyDescent="0.2">
      <c r="A188" t="s">
        <v>188</v>
      </c>
      <c r="B188" s="1" t="str">
        <f>HYPERLINK("https://maps.google.com/?q=37.0125,15.288611111&amp;ll=37.0125,15.288611111&amp;z=12")</f>
        <v>https://maps.google.com/?q=37.0125,15.288611111&amp;ll=37.0125,15.288611111&amp;z=12</v>
      </c>
    </row>
    <row r="189" spans="1:2" x14ac:dyDescent="0.2">
      <c r="A189" t="s">
        <v>189</v>
      </c>
      <c r="B189" s="1" t="str">
        <f>HYPERLINK("https://maps.google.com/?q=36.961111111,15.204722222&amp;ll=36.961111111,15.204722222&amp;z=12")</f>
        <v>https://maps.google.com/?q=36.961111111,15.204722222&amp;ll=36.961111111,15.204722222&amp;z=12</v>
      </c>
    </row>
    <row r="190" spans="1:2" x14ac:dyDescent="0.2">
      <c r="A190" t="s">
        <v>190</v>
      </c>
      <c r="B190" s="1" t="str">
        <f>HYPERLINK("https://maps.google.com/?q=36.959444444,15.201388889&amp;ll=36.959444444,15.201388889&amp;z=12")</f>
        <v>https://maps.google.com/?q=36.959444444,15.201388889&amp;ll=36.959444444,15.201388889&amp;z=12</v>
      </c>
    </row>
    <row r="191" spans="1:2" x14ac:dyDescent="0.2">
      <c r="A191" t="s">
        <v>191</v>
      </c>
      <c r="B191" s="1" t="str">
        <f>HYPERLINK("https://maps.google.com/?q=36.9475,15.182222222&amp;ll=36.9475,15.182222222&amp;z=12")</f>
        <v>https://maps.google.com/?q=36.9475,15.182222222&amp;ll=36.9475,15.182222222&amp;z=12</v>
      </c>
    </row>
    <row r="192" spans="1:2" x14ac:dyDescent="0.2">
      <c r="A192" t="s">
        <v>192</v>
      </c>
      <c r="B192" s="1" t="str">
        <f>HYPERLINK("https://maps.google.com/?q=36.938333333,15.1775&amp;ll=36.938333333,15.1775&amp;z=12")</f>
        <v>https://maps.google.com/?q=36.938333333,15.1775&amp;ll=36.938333333,15.1775&amp;z=12</v>
      </c>
    </row>
    <row r="193" spans="1:2" x14ac:dyDescent="0.2">
      <c r="A193" t="s">
        <v>193</v>
      </c>
      <c r="B193" s="1" t="str">
        <f>HYPERLINK("https://maps.google.com/?q=36.936388889,15.174722222&amp;ll=36.936388889,15.174722222&amp;z=12")</f>
        <v>https://maps.google.com/?q=36.936388889,15.174722222&amp;ll=36.936388889,15.174722222&amp;z=12</v>
      </c>
    </row>
    <row r="194" spans="1:2" x14ac:dyDescent="0.2">
      <c r="A194" t="s">
        <v>194</v>
      </c>
      <c r="B194" s="1" t="str">
        <f>HYPERLINK("https://maps.google.com/?q=37.143333333,15.046111111&amp;ll=37.143333333,15.046111111&amp;z=12")</f>
        <v>https://maps.google.com/?q=37.143333333,15.046111111&amp;ll=37.143333333,15.046111111&amp;z=12</v>
      </c>
    </row>
    <row r="195" spans="1:2" x14ac:dyDescent="0.2">
      <c r="A195" t="s">
        <v>195</v>
      </c>
      <c r="B195" s="1" t="str">
        <f>HYPERLINK("https://maps.google.com/?q=37.122222222,14.976388889&amp;ll=37.122222222,14.976388889&amp;z=12")</f>
        <v>https://maps.google.com/?q=37.122222222,14.976388889&amp;ll=37.122222222,14.976388889&amp;z=12</v>
      </c>
    </row>
    <row r="196" spans="1:2" x14ac:dyDescent="0.2">
      <c r="A196" t="s">
        <v>196</v>
      </c>
      <c r="B196" s="1" t="str">
        <f>HYPERLINK("https://maps.google.com/?q=37.133055556,15.017222222&amp;ll=37.133055556,15.017222222&amp;z=12")</f>
        <v>https://maps.google.com/?q=37.133055556,15.017222222&amp;ll=37.133055556,15.017222222&amp;z=12</v>
      </c>
    </row>
    <row r="197" spans="1:2" x14ac:dyDescent="0.2">
      <c r="A197" t="s">
        <v>197</v>
      </c>
      <c r="B197" s="1" t="str">
        <f>HYPERLINK("https://maps.google.com/?q=37.136666667,15.024166667&amp;ll=37.136666667,15.024166667&amp;z=12")</f>
        <v>https://maps.google.com/?q=37.136666667,15.024166667&amp;ll=37.136666667,15.024166667&amp;z=12</v>
      </c>
    </row>
    <row r="198" spans="1:2" x14ac:dyDescent="0.2">
      <c r="A198" t="s">
        <v>198</v>
      </c>
      <c r="B198" s="1" t="str">
        <f>HYPERLINK("https://maps.google.com/?q=37.139444444,15.0325&amp;ll=37.139444444,15.0325&amp;z=12")</f>
        <v>https://maps.google.com/?q=37.139444444,15.0325&amp;ll=37.139444444,15.0325&amp;z=12</v>
      </c>
    </row>
    <row r="199" spans="1:2" x14ac:dyDescent="0.2">
      <c r="A199" t="s">
        <v>199</v>
      </c>
      <c r="B199" s="1" t="str">
        <f>HYPERLINK("https://maps.google.com/?q=37.058333333,14.895833333&amp;ll=37.058333333,14.895833333&amp;z=12")</f>
        <v>https://maps.google.com/?q=37.058333333,14.895833333&amp;ll=37.058333333,14.895833333&amp;z=12</v>
      </c>
    </row>
    <row r="200" spans="1:2" x14ac:dyDescent="0.2">
      <c r="A200" t="s">
        <v>200</v>
      </c>
      <c r="B200" s="1" t="str">
        <f>HYPERLINK("https://maps.google.com/?q=37.0625,14.909166667&amp;ll=37.0625,14.909166667&amp;z=12")</f>
        <v>https://maps.google.com/?q=37.0625,14.909166667&amp;ll=37.0625,14.909166667&amp;z=12</v>
      </c>
    </row>
    <row r="201" spans="1:2" x14ac:dyDescent="0.2">
      <c r="A201" t="s">
        <v>201</v>
      </c>
      <c r="B201" s="1" t="str">
        <f>HYPERLINK("https://maps.google.com/?q=37.059444444,14.901944444&amp;ll=37.059444444,14.901944444&amp;z=12")</f>
        <v>https://maps.google.com/?q=37.059444444,14.901944444&amp;ll=37.059444444,14.901944444&amp;z=12</v>
      </c>
    </row>
    <row r="202" spans="1:2" x14ac:dyDescent="0.2">
      <c r="A202" t="s">
        <v>202</v>
      </c>
      <c r="B202" s="1" t="str">
        <f>HYPERLINK("https://maps.google.com/?q=36.9675,15.093611111&amp;ll=36.9675,15.093611111&amp;z=12")</f>
        <v>https://maps.google.com/?q=36.9675,15.093611111&amp;ll=36.9675,15.093611111&amp;z=12</v>
      </c>
    </row>
    <row r="203" spans="1:2" x14ac:dyDescent="0.2">
      <c r="A203" t="s">
        <v>203</v>
      </c>
      <c r="B203" s="1" t="str">
        <f>HYPERLINK("https://maps.google.com/?q=36.963611111,15.093055556&amp;ll=36.963611111,15.093055556&amp;z=12")</f>
        <v>https://maps.google.com/?q=36.963611111,15.093055556&amp;ll=36.963611111,15.093055556&amp;z=12</v>
      </c>
    </row>
    <row r="204" spans="1:2" x14ac:dyDescent="0.2">
      <c r="A204" t="s">
        <v>204</v>
      </c>
      <c r="B204" s="1" t="str">
        <f>HYPERLINK("https://maps.google.com/?q=36.942222222,15.103888889&amp;ll=36.942222222,15.103888889&amp;z=12")</f>
        <v>https://maps.google.com/?q=36.942222222,15.103888889&amp;ll=36.942222222,15.103888889&amp;z=12</v>
      </c>
    </row>
    <row r="205" spans="1:2" x14ac:dyDescent="0.2">
      <c r="A205" t="s">
        <v>205</v>
      </c>
      <c r="B205" s="1" t="str">
        <f>HYPERLINK("https://maps.google.com/?q=36.969722222,15.033333333&amp;ll=36.969722222,15.033333333&amp;z=12")</f>
        <v>https://maps.google.com/?q=36.969722222,15.033333333&amp;ll=36.969722222,15.033333333&amp;z=12</v>
      </c>
    </row>
    <row r="206" spans="1:2" x14ac:dyDescent="0.2">
      <c r="A206" t="s">
        <v>206</v>
      </c>
      <c r="B206" s="1" t="str">
        <f>HYPERLINK("https://maps.google.com/?q=36.946388889,15.023055556&amp;ll=36.946388889,15.023055556&amp;z=12")</f>
        <v>https://maps.google.com/?q=36.946388889,15.023055556&amp;ll=36.946388889,15.023055556&amp;z=12</v>
      </c>
    </row>
    <row r="207" spans="1:2" x14ac:dyDescent="0.2">
      <c r="A207" t="s">
        <v>207</v>
      </c>
      <c r="B207" s="1" t="str">
        <f>HYPERLINK("https://maps.google.com/?q=36.895,15.068333333&amp;ll=36.895,15.068333333&amp;z=12")</f>
        <v>https://maps.google.com/?q=36.895,15.068333333&amp;ll=36.895,15.068333333&amp;z=12</v>
      </c>
    </row>
    <row r="208" spans="1:2" x14ac:dyDescent="0.2">
      <c r="A208" t="s">
        <v>208</v>
      </c>
      <c r="B208" s="1" t="str">
        <f>HYPERLINK("https://maps.google.com/?q=36.883611111,15.086111111&amp;ll=36.883611111,15.086111111&amp;z=12")</f>
        <v>https://maps.google.com/?q=36.883611111,15.086111111&amp;ll=36.883611111,15.086111111&amp;z=12</v>
      </c>
    </row>
    <row r="209" spans="1:2" x14ac:dyDescent="0.2">
      <c r="A209" t="s">
        <v>209</v>
      </c>
      <c r="B209" s="1" t="str">
        <f>HYPERLINK("https://maps.google.com/?q=36.915833333,15.154166667&amp;ll=36.915833333,15.154166667&amp;z=12")</f>
        <v>https://maps.google.com/?q=36.915833333,15.154166667&amp;ll=36.915833333,15.154166667&amp;z=12</v>
      </c>
    </row>
    <row r="210" spans="1:2" x14ac:dyDescent="0.2">
      <c r="A210" t="s">
        <v>210</v>
      </c>
      <c r="B210" s="1" t="str">
        <f>HYPERLINK("https://maps.google.com/?q=36.905,15.148055556&amp;ll=36.905,15.148055556&amp;z=12")</f>
        <v>https://maps.google.com/?q=36.905,15.148055556&amp;ll=36.905,15.148055556&amp;z=12</v>
      </c>
    </row>
    <row r="211" spans="1:2" x14ac:dyDescent="0.2">
      <c r="A211" t="s">
        <v>211</v>
      </c>
      <c r="B211" s="1" t="str">
        <f>HYPERLINK("https://maps.google.com/?q=36.915,15.148055556&amp;ll=36.915,15.148055556&amp;z=12")</f>
        <v>https://maps.google.com/?q=36.915,15.148055556&amp;ll=36.915,15.148055556&amp;z=12</v>
      </c>
    </row>
    <row r="212" spans="1:2" x14ac:dyDescent="0.2">
      <c r="A212" t="s">
        <v>212</v>
      </c>
      <c r="B212" s="1" t="str">
        <f>HYPERLINK("https://maps.google.com/?q=36.916388889,15.151111111&amp;ll=36.916388889,15.151111111&amp;z=12")</f>
        <v>https://maps.google.com/?q=36.916388889,15.151111111&amp;ll=36.916388889,15.151111111&amp;z=12</v>
      </c>
    </row>
    <row r="213" spans="1:2" x14ac:dyDescent="0.2">
      <c r="A213" t="s">
        <v>213</v>
      </c>
      <c r="B213" s="1" t="str">
        <f>HYPERLINK("https://maps.google.com/?q=36.870833333,15.128611111&amp;ll=36.870833333,15.128611111&amp;z=12")</f>
        <v>https://maps.google.com/?q=36.870833333,15.128611111&amp;ll=36.870833333,15.128611111&amp;z=12</v>
      </c>
    </row>
    <row r="214" spans="1:2" x14ac:dyDescent="0.2">
      <c r="A214" t="s">
        <v>214</v>
      </c>
      <c r="B214" s="1" t="str">
        <f>HYPERLINK("https://maps.google.com/?q=36.861388889,15.119444444&amp;ll=36.861388889,15.119444444&amp;z=12")</f>
        <v>https://maps.google.com/?q=36.861388889,15.119444444&amp;ll=36.861388889,15.119444444&amp;z=12</v>
      </c>
    </row>
    <row r="215" spans="1:2" x14ac:dyDescent="0.2">
      <c r="A215" t="s">
        <v>215</v>
      </c>
      <c r="B215" s="1" t="str">
        <f>HYPERLINK("https://maps.google.com/?q=36.859166667,15.116111111&amp;ll=36.859166667,15.116111111&amp;z=12")</f>
        <v>https://maps.google.com/?q=36.859166667,15.116111111&amp;ll=36.859166667,15.116111111&amp;z=12</v>
      </c>
    </row>
    <row r="216" spans="1:2" x14ac:dyDescent="0.2">
      <c r="A216" t="s">
        <v>216</v>
      </c>
      <c r="B216" s="1" t="str">
        <f>HYPERLINK("https://maps.google.com/?q=36.833333333,15.079166667&amp;ll=36.833333333,15.079166667&amp;z=12")</f>
        <v>https://maps.google.com/?q=36.833333333,15.079166667&amp;ll=36.833333333,15.079166667&amp;z=12</v>
      </c>
    </row>
    <row r="217" spans="1:2" x14ac:dyDescent="0.2">
      <c r="A217" t="s">
        <v>217</v>
      </c>
      <c r="B217" s="1" t="str">
        <f>HYPERLINK("https://maps.google.com/?q=36.835,15.084722222&amp;ll=36.835,15.084722222&amp;z=12")</f>
        <v>https://maps.google.com/?q=36.835,15.084722222&amp;ll=36.835,15.084722222&amp;z=12</v>
      </c>
    </row>
    <row r="218" spans="1:2" x14ac:dyDescent="0.2">
      <c r="A218" t="s">
        <v>218</v>
      </c>
      <c r="B218" s="1" t="str">
        <f>HYPERLINK("https://maps.google.com/?q=36.816111111,15.098333333&amp;ll=36.816111111,15.098333333&amp;z=12")</f>
        <v>https://maps.google.com/?q=36.816111111,15.098333333&amp;ll=36.816111111,15.098333333&amp;z=12</v>
      </c>
    </row>
    <row r="219" spans="1:2" x14ac:dyDescent="0.2">
      <c r="A219" t="s">
        <v>219</v>
      </c>
      <c r="B219" s="1" t="str">
        <f>HYPERLINK("https://maps.google.com/?q=36.791944444,15.075&amp;ll=36.791944444,15.075&amp;z=12")</f>
        <v>https://maps.google.com/?q=36.791944444,15.075&amp;ll=36.791944444,15.075&amp;z=12</v>
      </c>
    </row>
    <row r="220" spans="1:2" x14ac:dyDescent="0.2">
      <c r="A220" t="s">
        <v>220</v>
      </c>
      <c r="B220" s="1" t="str">
        <f>HYPERLINK("https://maps.google.com/?q=36.764444444,15.073055556&amp;ll=36.764444444,15.073055556&amp;z=12")</f>
        <v>https://maps.google.com/?q=36.764444444,15.073055556&amp;ll=36.764444444,15.073055556&amp;z=12</v>
      </c>
    </row>
    <row r="221" spans="1:2" x14ac:dyDescent="0.2">
      <c r="A221" t="s">
        <v>221</v>
      </c>
      <c r="B221" s="1" t="str">
        <f>HYPERLINK("https://maps.google.com/?q=36.763333333,15.096388889&amp;ll=36.763333333,15.096388889&amp;z=12")</f>
        <v>https://maps.google.com/?q=36.763333333,15.096388889&amp;ll=36.763333333,15.096388889&amp;z=12</v>
      </c>
    </row>
    <row r="222" spans="1:2" x14ac:dyDescent="0.2">
      <c r="A222" t="s">
        <v>222</v>
      </c>
      <c r="B222" s="1" t="str">
        <f>HYPERLINK("https://maps.google.com/?q=36.7375,15.1125&amp;ll=36.7375,15.1125&amp;z=12")</f>
        <v>https://maps.google.com/?q=36.7375,15.1125&amp;ll=36.7375,15.1125&amp;z=12</v>
      </c>
    </row>
    <row r="223" spans="1:2" x14ac:dyDescent="0.2">
      <c r="A223" t="s">
        <v>223</v>
      </c>
      <c r="B223" s="1" t="str">
        <f>HYPERLINK("https://maps.google.com/?q=36.737222222,15.113055556&amp;ll=36.737222222,15.113055556&amp;z=12")</f>
        <v>https://maps.google.com/?q=36.737222222,15.113055556&amp;ll=36.737222222,15.113055556&amp;z=12</v>
      </c>
    </row>
    <row r="224" spans="1:2" x14ac:dyDescent="0.2">
      <c r="A224" t="s">
        <v>224</v>
      </c>
      <c r="B224" s="1" t="str">
        <f>HYPERLINK("https://maps.google.com/?q=36.747222222,15.099444444&amp;ll=36.747222222,15.099444444&amp;z=12")</f>
        <v>https://maps.google.com/?q=36.747222222,15.099444444&amp;ll=36.747222222,15.099444444&amp;z=12</v>
      </c>
    </row>
    <row r="225" spans="1:2" x14ac:dyDescent="0.2">
      <c r="A225" t="s">
        <v>225</v>
      </c>
      <c r="B225" s="1" t="str">
        <f>HYPERLINK("https://maps.google.com/?q=36.7275,15.120833333&amp;ll=36.7275,15.120833333&amp;z=12")</f>
        <v>https://maps.google.com/?q=36.7275,15.120833333&amp;ll=36.7275,15.120833333&amp;z=12</v>
      </c>
    </row>
    <row r="226" spans="1:2" x14ac:dyDescent="0.2">
      <c r="A226" t="s">
        <v>226</v>
      </c>
      <c r="B226" s="1" t="str">
        <f>HYPERLINK("https://maps.google.com/?q=36.721388889,15.118611111&amp;ll=36.721388889,15.118611111&amp;z=12")</f>
        <v>https://maps.google.com/?q=36.721388889,15.118611111&amp;ll=36.721388889,15.118611111&amp;z=12</v>
      </c>
    </row>
    <row r="227" spans="1:2" x14ac:dyDescent="0.2">
      <c r="A227" t="s">
        <v>227</v>
      </c>
      <c r="B227" s="1" t="str">
        <f>HYPERLINK("https://maps.google.com/?q=36.670277778,15.126388889&amp;ll=36.670277778,15.126388889&amp;z=12")</f>
        <v>https://maps.google.com/?q=36.670277778,15.126388889&amp;ll=36.670277778,15.126388889&amp;z=12</v>
      </c>
    </row>
    <row r="228" spans="1:2" x14ac:dyDescent="0.2">
      <c r="A228" t="s">
        <v>228</v>
      </c>
      <c r="B228" s="1" t="str">
        <f>HYPERLINK("https://maps.google.com/?q=36.676944444,15.116111111&amp;ll=36.676944444,15.116111111&amp;z=12")</f>
        <v>https://maps.google.com/?q=36.676944444,15.116111111&amp;ll=36.676944444,15.116111111&amp;z=12</v>
      </c>
    </row>
    <row r="229" spans="1:2" x14ac:dyDescent="0.2">
      <c r="A229" t="s">
        <v>229</v>
      </c>
      <c r="B229" s="1" t="str">
        <f>HYPERLINK("https://maps.google.com/?q=36.663888889,15.071111111&amp;ll=36.663888889,15.071111111&amp;z=12")</f>
        <v>https://maps.google.com/?q=36.663888889,15.071111111&amp;ll=36.663888889,15.071111111&amp;z=12</v>
      </c>
    </row>
    <row r="230" spans="1:2" x14ac:dyDescent="0.2">
      <c r="A230" t="s">
        <v>230</v>
      </c>
      <c r="B230" s="1" t="str">
        <f>HYPERLINK("https://maps.google.com/?q=36.655,15.080555556&amp;ll=36.655,15.080555556&amp;z=12")</f>
        <v>https://maps.google.com/?q=36.655,15.080555556&amp;ll=36.655,15.080555556&amp;z=12</v>
      </c>
    </row>
    <row r="231" spans="1:2" x14ac:dyDescent="0.2">
      <c r="A231" t="s">
        <v>231</v>
      </c>
      <c r="B231" s="1" t="str">
        <f>HYPERLINK("https://maps.google.com/?q=36.655,15.078611111&amp;ll=36.655,15.078611111&amp;z=12")</f>
        <v>https://maps.google.com/?q=36.655,15.078611111&amp;ll=36.655,15.078611111&amp;z=12</v>
      </c>
    </row>
    <row r="232" spans="1:2" x14ac:dyDescent="0.2">
      <c r="A232" t="s">
        <v>232</v>
      </c>
      <c r="B232" s="1" t="str">
        <f>HYPERLINK("https://maps.google.com/?q=36.659166667,15.077222222&amp;ll=36.659166667,15.077222222&amp;z=12")</f>
        <v>https://maps.google.com/?q=36.659166667,15.077222222&amp;ll=36.659166667,15.077222222&amp;z=12</v>
      </c>
    </row>
    <row r="233" spans="1:2" x14ac:dyDescent="0.2">
      <c r="A233" t="s">
        <v>233</v>
      </c>
      <c r="B233" s="1" t="str">
        <f>HYPERLINK("https://maps.google.com/?q=36.700833333,15.028055556&amp;ll=36.700833333,15.028055556&amp;z=12")</f>
        <v>https://maps.google.com/?q=36.700833333,15.028055556&amp;ll=36.700833333,15.028055556&amp;z=12</v>
      </c>
    </row>
    <row r="234" spans="1:2" x14ac:dyDescent="0.2">
      <c r="A234" t="s">
        <v>234</v>
      </c>
      <c r="B234" s="1" t="str">
        <f>HYPERLINK("https://maps.google.com/?q=36.726666667,14.906944444&amp;ll=36.726666667,14.906944444&amp;z=12")</f>
        <v>https://maps.google.com/?q=36.726666667,14.906944444&amp;ll=36.726666667,14.906944444&amp;z=12</v>
      </c>
    </row>
    <row r="235" spans="1:2" x14ac:dyDescent="0.2">
      <c r="A235" t="s">
        <v>235</v>
      </c>
      <c r="B235" s="1" t="str">
        <f>HYPERLINK("https://maps.google.com/?q=36.6975,14.986111111&amp;ll=36.6975,14.986111111&amp;z=12")</f>
        <v>https://maps.google.com/?q=36.6975,14.986111111&amp;ll=36.6975,14.986111111&amp;z=12</v>
      </c>
    </row>
    <row r="236" spans="1:2" x14ac:dyDescent="0.2">
      <c r="A236" t="s">
        <v>236</v>
      </c>
      <c r="B236" s="1" t="str">
        <f>HYPERLINK("https://maps.google.com/?q=36.694166667,14.974444444&amp;ll=36.694166667,14.974444444&amp;z=12")</f>
        <v>https://maps.google.com/?q=36.694166667,14.974444444&amp;ll=36.694166667,14.974444444&amp;z=12</v>
      </c>
    </row>
    <row r="237" spans="1:2" x14ac:dyDescent="0.2">
      <c r="A237" t="s">
        <v>237</v>
      </c>
      <c r="B237" s="1" t="str">
        <f>HYPERLINK("https://maps.google.com/?q=36.73,14.889166667&amp;ll=36.73,14.889166667&amp;z=12")</f>
        <v>https://maps.google.com/?q=36.73,14.889166667&amp;ll=36.73,14.889166667&amp;z=12</v>
      </c>
    </row>
    <row r="238" spans="1:2" x14ac:dyDescent="0.2">
      <c r="A238" t="s">
        <v>238</v>
      </c>
      <c r="B238" s="1" t="str">
        <f>HYPERLINK("https://maps.google.com/?q=36.731388889,14.8625&amp;ll=36.731388889,14.8625&amp;z=12")</f>
        <v>https://maps.google.com/?q=36.731388889,14.8625&amp;ll=36.731388889,14.8625&amp;z=12</v>
      </c>
    </row>
    <row r="239" spans="1:2" x14ac:dyDescent="0.2">
      <c r="A239" t="s">
        <v>239</v>
      </c>
      <c r="B239" s="1" t="str">
        <f>HYPERLINK("https://maps.google.com/?q=36.715555556,14.8225&amp;ll=36.715555556,14.8225&amp;z=12")</f>
        <v>https://maps.google.com/?q=36.715555556,14.8225&amp;ll=36.715555556,14.8225&amp;z=12</v>
      </c>
    </row>
    <row r="240" spans="1:2" x14ac:dyDescent="0.2">
      <c r="A240" t="s">
        <v>240</v>
      </c>
      <c r="B240" s="1" t="str">
        <f>HYPERLINK("https://maps.google.com/?q=36.716944444,14.827222222&amp;ll=36.716944444,14.827222222&amp;z=12")</f>
        <v>https://maps.google.com/?q=36.716944444,14.827222222&amp;ll=36.716944444,14.827222222&amp;z=12</v>
      </c>
    </row>
    <row r="241" spans="1:2" x14ac:dyDescent="0.2">
      <c r="A241" t="s">
        <v>241</v>
      </c>
      <c r="B241" s="1" t="str">
        <f>HYPERLINK("https://maps.google.com/?q=36.718055556,14.815555556&amp;ll=36.718055556,14.815555556&amp;z=12")</f>
        <v>https://maps.google.com/?q=36.718055556,14.815555556&amp;ll=36.718055556,14.815555556&amp;z=12</v>
      </c>
    </row>
    <row r="242" spans="1:2" x14ac:dyDescent="0.2">
      <c r="A242" t="s">
        <v>242</v>
      </c>
      <c r="B242" s="1" t="str">
        <f>HYPERLINK("https://maps.google.com/?q=36.706388889,14.784444444&amp;ll=36.706388889,14.784444444&amp;z=12")</f>
        <v>https://maps.google.com/?q=36.706388889,14.784444444&amp;ll=36.706388889,14.784444444&amp;z=12</v>
      </c>
    </row>
    <row r="243" spans="1:2" x14ac:dyDescent="0.2">
      <c r="A243" t="s">
        <v>243</v>
      </c>
      <c r="B243" s="1" t="str">
        <f>HYPERLINK("https://maps.google.com/?q=36.705,14.781944444&amp;ll=36.705,14.781944444&amp;z=12")</f>
        <v>https://maps.google.com/?q=36.705,14.781944444&amp;ll=36.705,14.781944444&amp;z=12</v>
      </c>
    </row>
    <row r="244" spans="1:2" x14ac:dyDescent="0.2">
      <c r="A244" t="s">
        <v>244</v>
      </c>
      <c r="B244" s="1" t="str">
        <f>HYPERLINK("https://maps.google.com/?q=36.712777778,14.756666667&amp;ll=36.712777778,14.756666667&amp;z=12")</f>
        <v>https://maps.google.com/?q=36.712777778,14.756666667&amp;ll=36.712777778,14.756666667&amp;z=12</v>
      </c>
    </row>
    <row r="245" spans="1:2" x14ac:dyDescent="0.2">
      <c r="A245" t="s">
        <v>245</v>
      </c>
      <c r="B245" s="1" t="str">
        <f>HYPERLINK("https://maps.google.com/?q=36.721111111,14.738888889&amp;ll=36.721111111,14.738888889&amp;z=12")</f>
        <v>https://maps.google.com/?q=36.721111111,14.738888889&amp;ll=36.721111111,14.738888889&amp;z=12</v>
      </c>
    </row>
    <row r="246" spans="1:2" x14ac:dyDescent="0.2">
      <c r="A246" t="s">
        <v>246</v>
      </c>
      <c r="B246" s="1" t="str">
        <f>HYPERLINK("https://maps.google.com/?q=36.721388889,14.733055556&amp;ll=36.721388889,14.733055556&amp;z=12")</f>
        <v>https://maps.google.com/?q=36.721388889,14.733055556&amp;ll=36.721388889,14.733055556&amp;z=12</v>
      </c>
    </row>
    <row r="247" spans="1:2" x14ac:dyDescent="0.2">
      <c r="A247" t="s">
        <v>247</v>
      </c>
      <c r="B247" s="1" t="str">
        <f>HYPERLINK("https://maps.google.com/?q=36.734722222,14.680277778&amp;ll=36.734722222,14.680277778&amp;z=12")</f>
        <v>https://maps.google.com/?q=36.734722222,14.680277778&amp;ll=36.734722222,14.680277778&amp;z=12</v>
      </c>
    </row>
    <row r="248" spans="1:2" x14ac:dyDescent="0.2">
      <c r="A248" t="s">
        <v>248</v>
      </c>
      <c r="B248" s="1" t="str">
        <f>HYPERLINK("https://maps.google.com/?q=36.735277778,14.683611111&amp;ll=36.735277778,14.683611111&amp;z=12")</f>
        <v>https://maps.google.com/?q=36.735277778,14.683611111&amp;ll=36.735277778,14.683611111&amp;z=12</v>
      </c>
    </row>
    <row r="249" spans="1:2" x14ac:dyDescent="0.2">
      <c r="A249" t="s">
        <v>249</v>
      </c>
      <c r="B249" s="1" t="str">
        <f>HYPERLINK("https://maps.google.com/?q=36.746944444,14.662777778&amp;ll=36.746944444,14.662777778&amp;z=12")</f>
        <v>https://maps.google.com/?q=36.746944444,14.662777778&amp;ll=36.746944444,14.662777778&amp;z=12</v>
      </c>
    </row>
    <row r="250" spans="1:2" x14ac:dyDescent="0.2">
      <c r="A250" t="s">
        <v>250</v>
      </c>
      <c r="B250" s="1" t="str">
        <f>HYPERLINK("https://maps.google.com/?q=36.747777778,14.663055556&amp;ll=36.747777778,14.663055556&amp;z=12")</f>
        <v>https://maps.google.com/?q=36.747777778,14.663055556&amp;ll=36.747777778,14.663055556&amp;z=12</v>
      </c>
    </row>
    <row r="251" spans="1:2" x14ac:dyDescent="0.2">
      <c r="A251" t="s">
        <v>251</v>
      </c>
      <c r="B251" s="1" t="str">
        <f>HYPERLINK("https://maps.google.com/?q=36.764722222,14.635555556&amp;ll=36.764722222,14.635555556&amp;z=12")</f>
        <v>https://maps.google.com/?q=36.764722222,14.635555556&amp;ll=36.764722222,14.635555556&amp;z=12</v>
      </c>
    </row>
    <row r="252" spans="1:2" x14ac:dyDescent="0.2">
      <c r="A252" t="s">
        <v>252</v>
      </c>
      <c r="B252" s="1" t="str">
        <f>HYPERLINK("https://maps.google.com/?q=36.790833333,14.708333333&amp;ll=36.790833333,14.708333333&amp;z=12")</f>
        <v>https://maps.google.com/?q=36.790833333,14.708333333&amp;ll=36.790833333,14.708333333&amp;z=12</v>
      </c>
    </row>
    <row r="253" spans="1:2" x14ac:dyDescent="0.2">
      <c r="A253" t="s">
        <v>253</v>
      </c>
      <c r="B253" s="1" t="str">
        <f>HYPERLINK("https://maps.google.com/?q=36.853611111,14.755555556&amp;ll=36.853611111,14.755555556&amp;z=12")</f>
        <v>https://maps.google.com/?q=36.853611111,14.755555556&amp;ll=36.853611111,14.755555556&amp;z=12</v>
      </c>
    </row>
    <row r="254" spans="1:2" x14ac:dyDescent="0.2">
      <c r="A254" t="s">
        <v>254</v>
      </c>
      <c r="B254" s="1" t="str">
        <f>HYPERLINK("https://maps.google.com/?q=36.866666667,14.756944444&amp;ll=36.866666667,14.756944444&amp;z=12")</f>
        <v>https://maps.google.com/?q=36.866666667,14.756944444&amp;ll=36.866666667,14.756944444&amp;z=12</v>
      </c>
    </row>
    <row r="255" spans="1:2" x14ac:dyDescent="0.2">
      <c r="A255" t="s">
        <v>255</v>
      </c>
      <c r="B255" s="1" t="str">
        <f>HYPERLINK("https://maps.google.com/?q=36.850277778,14.836944444&amp;ll=36.850277778,14.836944444&amp;z=12")</f>
        <v>https://maps.google.com/?q=36.850277778,14.836944444&amp;ll=36.850277778,14.836944444&amp;z=12</v>
      </c>
    </row>
    <row r="256" spans="1:2" x14ac:dyDescent="0.2">
      <c r="A256" t="s">
        <v>256</v>
      </c>
      <c r="B256" s="1" t="str">
        <f>HYPERLINK("https://maps.google.com/?q=36.925833333,14.7375&amp;ll=36.925833333,14.7375&amp;z=12")</f>
        <v>https://maps.google.com/?q=36.925833333,14.7375&amp;ll=36.925833333,14.7375&amp;z=12</v>
      </c>
    </row>
    <row r="257" spans="1:2" x14ac:dyDescent="0.2">
      <c r="A257" t="s">
        <v>257</v>
      </c>
      <c r="B257" s="1" t="str">
        <f>HYPERLINK("https://maps.google.com/?q=36.924166667,14.736388889&amp;ll=36.924166667,14.736388889&amp;z=12")</f>
        <v>https://maps.google.com/?q=36.924166667,14.736388889&amp;ll=36.924166667,14.736388889&amp;z=12</v>
      </c>
    </row>
    <row r="258" spans="1:2" x14ac:dyDescent="0.2">
      <c r="A258" t="s">
        <v>258</v>
      </c>
      <c r="B258" s="1" t="str">
        <f>HYPERLINK("https://maps.google.com/?q=36.914166667,14.727222222&amp;ll=36.914166667,14.727222222&amp;z=12")</f>
        <v>https://maps.google.com/?q=36.914166667,14.727222222&amp;ll=36.914166667,14.727222222&amp;z=12</v>
      </c>
    </row>
    <row r="259" spans="1:2" x14ac:dyDescent="0.2">
      <c r="A259" t="s">
        <v>259</v>
      </c>
      <c r="B259" s="1" t="str">
        <f>HYPERLINK("https://maps.google.com/?q=36.916111111,14.731111111&amp;ll=36.916111111,14.731111111&amp;z=12")</f>
        <v>https://maps.google.com/?q=36.916111111,14.731111111&amp;ll=36.916111111,14.731111111&amp;z=12</v>
      </c>
    </row>
    <row r="260" spans="1:2" x14ac:dyDescent="0.2">
      <c r="A260" t="s">
        <v>260</v>
      </c>
      <c r="B260" s="1" t="str">
        <f>HYPERLINK("https://maps.google.com/?q=36.912777778,14.725&amp;ll=36.912777778,14.725&amp;z=12")</f>
        <v>https://maps.google.com/?q=36.912777778,14.725&amp;ll=36.912777778,14.725&amp;z=12</v>
      </c>
    </row>
    <row r="261" spans="1:2" x14ac:dyDescent="0.2">
      <c r="A261" t="s">
        <v>261</v>
      </c>
      <c r="B261" s="1" t="str">
        <f>HYPERLINK("https://maps.google.com/?q=36.880555556,14.564722222&amp;ll=36.880555556,14.564722222&amp;z=12")</f>
        <v>https://maps.google.com/?q=36.880555556,14.564722222&amp;ll=36.880555556,14.564722222&amp;z=12</v>
      </c>
    </row>
    <row r="262" spans="1:2" x14ac:dyDescent="0.2">
      <c r="A262" t="s">
        <v>262</v>
      </c>
      <c r="B262" s="1" t="str">
        <f>HYPERLINK("https://maps.google.com/?q=36.803333333,14.555277778&amp;ll=36.803333333,14.555277778&amp;z=12")</f>
        <v>https://maps.google.com/?q=36.803333333,14.555277778&amp;ll=36.803333333,14.555277778&amp;z=12</v>
      </c>
    </row>
    <row r="263" spans="1:2" x14ac:dyDescent="0.2">
      <c r="A263" t="s">
        <v>263</v>
      </c>
      <c r="B263" s="1" t="str">
        <f>HYPERLINK("https://maps.google.com/?q=36.785555556,14.558333333&amp;ll=36.785555556,14.558333333&amp;z=12")</f>
        <v>https://maps.google.com/?q=36.785555556,14.558333333&amp;ll=36.785555556,14.558333333&amp;z=12</v>
      </c>
    </row>
    <row r="264" spans="1:2" x14ac:dyDescent="0.2">
      <c r="A264" t="s">
        <v>264</v>
      </c>
      <c r="B264" s="1" t="str">
        <f>HYPERLINK("https://maps.google.com/?q=36.780555556,14.570277778&amp;ll=36.780555556,14.570277778&amp;z=12")</f>
        <v>https://maps.google.com/?q=36.780555556,14.570277778&amp;ll=36.780555556,14.570277778&amp;z=12</v>
      </c>
    </row>
    <row r="265" spans="1:2" x14ac:dyDescent="0.2">
      <c r="A265" t="s">
        <v>265</v>
      </c>
      <c r="B265" s="1" t="str">
        <f>HYPERLINK("https://maps.google.com/?q=36.788055556,14.546944444&amp;ll=36.788055556,14.546944444&amp;z=12")</f>
        <v>https://maps.google.com/?q=36.788055556,14.546944444&amp;ll=36.788055556,14.546944444&amp;z=12</v>
      </c>
    </row>
    <row r="266" spans="1:2" x14ac:dyDescent="0.2">
      <c r="A266" t="s">
        <v>266</v>
      </c>
      <c r="B266" s="1" t="str">
        <f>HYPERLINK("https://maps.google.com/?q=36.781666667,14.5675&amp;ll=36.781666667,14.5675&amp;z=12")</f>
        <v>https://maps.google.com/?q=36.781666667,14.5675&amp;ll=36.781666667,14.5675&amp;z=12</v>
      </c>
    </row>
    <row r="267" spans="1:2" x14ac:dyDescent="0.2">
      <c r="A267" t="s">
        <v>267</v>
      </c>
      <c r="B267" s="1" t="str">
        <f>HYPERLINK("https://maps.google.com/?q=36.790277778,14.494444444&amp;ll=36.790277778,14.494444444&amp;z=12")</f>
        <v>https://maps.google.com/?q=36.790277778,14.494444444&amp;ll=36.790277778,14.494444444&amp;z=12</v>
      </c>
    </row>
    <row r="268" spans="1:2" x14ac:dyDescent="0.2">
      <c r="A268" t="s">
        <v>268</v>
      </c>
      <c r="B268" s="1" t="str">
        <f>HYPERLINK("https://maps.google.com/?q=36.793055556,14.493055556&amp;ll=36.793055556,14.493055556&amp;z=12")</f>
        <v>https://maps.google.com/?q=36.793055556,14.493055556&amp;ll=36.793055556,14.493055556&amp;z=12</v>
      </c>
    </row>
    <row r="269" spans="1:2" x14ac:dyDescent="0.2">
      <c r="A269" t="s">
        <v>269</v>
      </c>
      <c r="B269" s="1" t="str">
        <f>HYPERLINK("https://maps.google.com/?q=36.793333333,14.49&amp;ll=36.793333333,14.49&amp;z=12")</f>
        <v>https://maps.google.com/?q=36.793333333,14.49&amp;ll=36.793333333,14.49&amp;z=12</v>
      </c>
    </row>
    <row r="270" spans="1:2" x14ac:dyDescent="0.2">
      <c r="A270" t="s">
        <v>270</v>
      </c>
      <c r="B270" s="1" t="str">
        <f>HYPERLINK("https://maps.google.com/?q=36.804722222,14.480555556&amp;ll=36.804722222,14.480555556&amp;z=12")</f>
        <v>https://maps.google.com/?q=36.804722222,14.480555556&amp;ll=36.804722222,14.480555556&amp;z=12</v>
      </c>
    </row>
    <row r="271" spans="1:2" x14ac:dyDescent="0.2">
      <c r="A271" t="s">
        <v>271</v>
      </c>
      <c r="B271" s="1" t="str">
        <f>HYPERLINK("https://maps.google.com/?q=36.816666667,14.468888889&amp;ll=36.816666667,14.468888889&amp;z=12")</f>
        <v>https://maps.google.com/?q=36.816666667,14.468888889&amp;ll=36.816666667,14.468888889&amp;z=12</v>
      </c>
    </row>
    <row r="272" spans="1:2" x14ac:dyDescent="0.2">
      <c r="A272" t="s">
        <v>272</v>
      </c>
      <c r="B272" s="1" t="str">
        <f>HYPERLINK("https://maps.google.com/?q=36.8175,14.466666667&amp;ll=36.8175,14.466666667&amp;z=12")</f>
        <v>https://maps.google.com/?q=36.8175,14.466666667&amp;ll=36.8175,14.466666667&amp;z=12</v>
      </c>
    </row>
    <row r="273" spans="1:2" x14ac:dyDescent="0.2">
      <c r="A273" t="s">
        <v>273</v>
      </c>
      <c r="B273" s="1" t="str">
        <f>HYPERLINK("https://maps.google.com/?q=36.841111111,14.460833333&amp;ll=36.841111111,14.460833333&amp;z=12")</f>
        <v>https://maps.google.com/?q=36.841111111,14.460833333&amp;ll=36.841111111,14.460833333&amp;z=12</v>
      </c>
    </row>
    <row r="274" spans="1:2" x14ac:dyDescent="0.2">
      <c r="A274" t="s">
        <v>274</v>
      </c>
      <c r="B274" s="1" t="str">
        <f>HYPERLINK("https://maps.google.com/?q=36.872222222,14.448055556&amp;ll=36.872222222,14.448055556&amp;z=12")</f>
        <v>https://maps.google.com/?q=36.872222222,14.448055556&amp;ll=36.872222222,14.448055556&amp;z=12</v>
      </c>
    </row>
    <row r="275" spans="1:2" x14ac:dyDescent="0.2">
      <c r="A275" t="s">
        <v>275</v>
      </c>
      <c r="B275" s="1" t="str">
        <f>HYPERLINK("https://maps.google.com/?q=36.894722222,14.428055556&amp;ll=36.894722222,14.428055556&amp;z=12")</f>
        <v>https://maps.google.com/?q=36.894722222,14.428055556&amp;ll=36.894722222,14.428055556&amp;z=12</v>
      </c>
    </row>
    <row r="276" spans="1:2" x14ac:dyDescent="0.2">
      <c r="A276" t="s">
        <v>276</v>
      </c>
      <c r="B276" s="1" t="str">
        <f>HYPERLINK("https://maps.google.com/?q=36.898333333,14.426388889&amp;ll=36.898333333,14.426388889&amp;z=12")</f>
        <v>https://maps.google.com/?q=36.898333333,14.426388889&amp;ll=36.898333333,14.426388889&amp;z=12</v>
      </c>
    </row>
    <row r="277" spans="1:2" x14ac:dyDescent="0.2">
      <c r="A277" t="s">
        <v>277</v>
      </c>
      <c r="B277" s="1" t="str">
        <f>HYPERLINK("https://maps.google.com/?q=36.894166667,14.438333333&amp;ll=36.894166667,14.438333333&amp;z=12")</f>
        <v>https://maps.google.com/?q=36.894166667,14.438333333&amp;ll=36.894166667,14.438333333&amp;z=12</v>
      </c>
    </row>
    <row r="278" spans="1:2" x14ac:dyDescent="0.2">
      <c r="A278" t="s">
        <v>278</v>
      </c>
      <c r="B278" s="1" t="str">
        <f>HYPERLINK("https://maps.google.com/?q=36.916388889,14.418055556&amp;ll=36.916388889,14.418055556&amp;z=12")</f>
        <v>https://maps.google.com/?q=36.916388889,14.418055556&amp;ll=36.916388889,14.418055556&amp;z=12</v>
      </c>
    </row>
    <row r="279" spans="1:2" x14ac:dyDescent="0.2">
      <c r="A279" t="s">
        <v>279</v>
      </c>
      <c r="B279" s="1" t="str">
        <f>HYPERLINK("https://maps.google.com/?q=36.986111111,14.356111111&amp;ll=36.986111111,14.356111111&amp;z=12")</f>
        <v>https://maps.google.com/?q=36.986111111,14.356111111&amp;ll=36.986111111,14.356111111&amp;z=12</v>
      </c>
    </row>
    <row r="280" spans="1:2" x14ac:dyDescent="0.2">
      <c r="A280" t="s">
        <v>280</v>
      </c>
      <c r="B280" s="1" t="str">
        <f>HYPERLINK("https://maps.google.com/?q=37.062777778,14.257777778&amp;ll=37.062777778,14.257777778&amp;z=12")</f>
        <v>https://maps.google.com/?q=37.062777778,14.257777778&amp;ll=37.062777778,14.257777778&amp;z=12</v>
      </c>
    </row>
    <row r="281" spans="1:2" x14ac:dyDescent="0.2">
      <c r="A281" t="s">
        <v>281</v>
      </c>
      <c r="B281" s="1" t="str">
        <f>HYPERLINK("https://maps.google.com/?q=37.063333333,14.250277778&amp;ll=37.063333333,14.250277778&amp;z=12")</f>
        <v>https://maps.google.com/?q=37.063333333,14.250277778&amp;ll=37.063333333,14.250277778&amp;z=12</v>
      </c>
    </row>
    <row r="282" spans="1:2" x14ac:dyDescent="0.2">
      <c r="A282" t="s">
        <v>282</v>
      </c>
      <c r="B282" s="1" t="str">
        <f>HYPERLINK("https://maps.google.com/?q=37.074444444,14.215277778&amp;ll=37.074444444,14.215277778&amp;z=12")</f>
        <v>https://maps.google.com/?q=37.074444444,14.215277778&amp;ll=37.074444444,14.215277778&amp;z=12</v>
      </c>
    </row>
    <row r="283" spans="1:2" x14ac:dyDescent="0.2">
      <c r="A283" t="s">
        <v>283</v>
      </c>
      <c r="B283" s="1" t="str">
        <f>HYPERLINK("https://maps.google.com/?q=37.109722222,14.081388889&amp;ll=37.109722222,14.081388889&amp;z=12")</f>
        <v>https://maps.google.com/?q=37.109722222,14.081388889&amp;ll=37.109722222,14.081388889&amp;z=12</v>
      </c>
    </row>
    <row r="284" spans="1:2" x14ac:dyDescent="0.2">
      <c r="A284" t="s">
        <v>284</v>
      </c>
      <c r="B284" s="1" t="str">
        <f>HYPERLINK("https://maps.google.com/?q=37.103888889,14.114444444&amp;ll=37.103888889,14.114444444&amp;z=12")</f>
        <v>https://maps.google.com/?q=37.103888889,14.114444444&amp;ll=37.103888889,14.114444444&amp;z=12</v>
      </c>
    </row>
    <row r="285" spans="1:2" x14ac:dyDescent="0.2">
      <c r="A285" t="s">
        <v>285</v>
      </c>
      <c r="B285" s="1" t="str">
        <f>HYPERLINK("https://maps.google.com/?q=37.109444444,14.038611111&amp;ll=37.109444444,14.038611111&amp;z=12")</f>
        <v>https://maps.google.com/?q=37.109444444,14.038611111&amp;ll=37.109444444,14.038611111&amp;z=12</v>
      </c>
    </row>
    <row r="286" spans="1:2" x14ac:dyDescent="0.2">
      <c r="A286" t="s">
        <v>286</v>
      </c>
      <c r="B286" s="1" t="str">
        <f>HYPERLINK("https://maps.google.com/?q=37.109166667,14.026666667&amp;ll=37.109166667,14.026666667&amp;z=12")</f>
        <v>https://maps.google.com/?q=37.109166667,14.026666667&amp;ll=37.109166667,14.026666667&amp;z=12</v>
      </c>
    </row>
    <row r="287" spans="1:2" x14ac:dyDescent="0.2">
      <c r="A287" t="s">
        <v>287</v>
      </c>
      <c r="B287" s="1" t="str">
        <f>HYPERLINK("https://maps.google.com/?q=37.110555556,14.011111111&amp;ll=37.110555556,14.011111111&amp;z=12")</f>
        <v>https://maps.google.com/?q=37.110555556,14.011111111&amp;ll=37.110555556,14.011111111&amp;z=12</v>
      </c>
    </row>
    <row r="288" spans="1:2" x14ac:dyDescent="0.2">
      <c r="A288" t="s">
        <v>288</v>
      </c>
      <c r="B288" s="1" t="str">
        <f>HYPERLINK("https://maps.google.com/?q=37.111666667,13.990277778&amp;ll=37.111666667,13.990277778&amp;z=12")</f>
        <v>https://maps.google.com/?q=37.111666667,13.990277778&amp;ll=37.111666667,13.990277778&amp;z=12</v>
      </c>
    </row>
    <row r="289" spans="1:2" x14ac:dyDescent="0.2">
      <c r="A289" t="s">
        <v>289</v>
      </c>
      <c r="B289" s="1" t="str">
        <f>HYPERLINK("https://maps.google.com/?q=37.096666667,13.930833333&amp;ll=37.096666667,13.930833333&amp;z=12")</f>
        <v>https://maps.google.com/?q=37.096666667,13.930833333&amp;ll=37.096666667,13.930833333&amp;z=12</v>
      </c>
    </row>
    <row r="290" spans="1:2" x14ac:dyDescent="0.2">
      <c r="A290" t="s">
        <v>290</v>
      </c>
      <c r="B290" s="1" t="str">
        <f>HYPERLINK("https://maps.google.com/?q=37.099722222,13.941944444&amp;ll=37.099722222,13.941944444&amp;z=12")</f>
        <v>https://maps.google.com/?q=37.099722222,13.941944444&amp;ll=37.099722222,13.941944444&amp;z=12</v>
      </c>
    </row>
    <row r="291" spans="1:2" x14ac:dyDescent="0.2">
      <c r="A291" t="s">
        <v>291</v>
      </c>
      <c r="B291" s="1" t="str">
        <f>HYPERLINK("https://maps.google.com/?q=37.099722222,13.930555556&amp;ll=37.099722222,13.930555556&amp;z=12")</f>
        <v>https://maps.google.com/?q=37.099722222,13.930555556&amp;ll=37.099722222,13.930555556&amp;z=12</v>
      </c>
    </row>
    <row r="292" spans="1:2" x14ac:dyDescent="0.2">
      <c r="A292" t="s">
        <v>292</v>
      </c>
      <c r="B292" s="1" t="str">
        <f>HYPERLINK("https://maps.google.com/?q=37.124444444,14.282777778&amp;ll=37.124444444,14.282777778&amp;z=12")</f>
        <v>https://maps.google.com/?q=37.124444444,14.282777778&amp;ll=37.124444444,14.282777778&amp;z=12</v>
      </c>
    </row>
    <row r="293" spans="1:2" x14ac:dyDescent="0.2">
      <c r="A293" t="s">
        <v>293</v>
      </c>
      <c r="B293" s="1" t="str">
        <f>HYPERLINK("https://maps.google.com/?q=37.115833333,14.389166667&amp;ll=37.115833333,14.389166667&amp;z=12")</f>
        <v>https://maps.google.com/?q=37.115833333,14.389166667&amp;ll=37.115833333,14.389166667&amp;z=12</v>
      </c>
    </row>
    <row r="294" spans="1:2" x14ac:dyDescent="0.2">
      <c r="A294" t="s">
        <v>294</v>
      </c>
      <c r="B294" s="1" t="str">
        <f>HYPERLINK("https://maps.google.com/?q=37.1475,14.405277778&amp;ll=37.1475,14.405277778&amp;z=12")</f>
        <v>https://maps.google.com/?q=37.1475,14.405277778&amp;ll=37.1475,14.405277778&amp;z=12</v>
      </c>
    </row>
    <row r="295" spans="1:2" x14ac:dyDescent="0.2">
      <c r="A295" t="s">
        <v>295</v>
      </c>
      <c r="B295" s="1" t="str">
        <f>HYPERLINK("https://maps.google.com/?q=37.239444444,14.507222222&amp;ll=37.239444444,14.507222222&amp;z=12")</f>
        <v>https://maps.google.com/?q=37.239444444,14.507222222&amp;ll=37.239444444,14.507222222&amp;z=12</v>
      </c>
    </row>
    <row r="296" spans="1:2" x14ac:dyDescent="0.2">
      <c r="A296" t="s">
        <v>296</v>
      </c>
      <c r="B296" s="1" t="str">
        <f>HYPERLINK("https://maps.google.com/?q=37.238333333,14.508055556&amp;ll=37.238333333,14.508055556&amp;z=12")</f>
        <v>https://maps.google.com/?q=37.238333333,14.508055556&amp;ll=37.238333333,14.508055556&amp;z=12</v>
      </c>
    </row>
    <row r="297" spans="1:2" x14ac:dyDescent="0.2">
      <c r="A297" t="s">
        <v>297</v>
      </c>
      <c r="B297" s="1" t="str">
        <f>HYPERLINK("https://maps.google.com/?q=37.164166667,14.581388889&amp;ll=37.164166667,14.581388889&amp;z=12")</f>
        <v>https://maps.google.com/?q=37.164166667,14.581388889&amp;ll=37.164166667,14.581388889&amp;z=12</v>
      </c>
    </row>
    <row r="298" spans="1:2" x14ac:dyDescent="0.2">
      <c r="A298" t="s">
        <v>298</v>
      </c>
      <c r="B298" s="1" t="str">
        <f>HYPERLINK("https://maps.google.com/?q=37.2325,14.515555556&amp;ll=37.2325,14.515555556&amp;z=12")</f>
        <v>https://maps.google.com/?q=37.2325,14.515555556&amp;ll=37.2325,14.515555556&amp;z=12</v>
      </c>
    </row>
    <row r="299" spans="1:2" x14ac:dyDescent="0.2">
      <c r="A299" t="s">
        <v>299</v>
      </c>
      <c r="B299" s="1" t="str">
        <f>HYPERLINK("https://maps.google.com/?q=37.2325,14.5375&amp;ll=37.2325,14.5375&amp;z=12")</f>
        <v>https://maps.google.com/?q=37.2325,14.5375&amp;ll=37.2325,14.5375&amp;z=12</v>
      </c>
    </row>
    <row r="300" spans="1:2" x14ac:dyDescent="0.2">
      <c r="A300" t="s">
        <v>300</v>
      </c>
      <c r="B300" s="1" t="str">
        <f>HYPERLINK("https://maps.google.com/?q=37.290555556,14.387222222&amp;ll=37.290555556,14.387222222&amp;z=12")</f>
        <v>https://maps.google.com/?q=37.290555556,14.387222222&amp;ll=37.290555556,14.387222222&amp;z=12</v>
      </c>
    </row>
    <row r="301" spans="1:2" x14ac:dyDescent="0.2">
      <c r="A301" t="s">
        <v>301</v>
      </c>
      <c r="B301" s="1" t="str">
        <f>HYPERLINK("https://maps.google.com/?q=37.3375,14.3875&amp;ll=37.3375,14.3875&amp;z=12")</f>
        <v>https://maps.google.com/?q=37.3375,14.3875&amp;ll=37.3375,14.3875&amp;z=12</v>
      </c>
    </row>
    <row r="302" spans="1:2" x14ac:dyDescent="0.2">
      <c r="A302" t="s">
        <v>302</v>
      </c>
      <c r="B302" s="1" t="str">
        <f>HYPERLINK("https://maps.google.com/?q=37.365277778,14.394166667&amp;ll=37.365277778,14.394166667&amp;z=12")</f>
        <v>https://maps.google.com/?q=37.365277778,14.394166667&amp;ll=37.365277778,14.394166667&amp;z=12</v>
      </c>
    </row>
    <row r="303" spans="1:2" x14ac:dyDescent="0.2">
      <c r="A303" t="s">
        <v>303</v>
      </c>
      <c r="B303" s="1" t="str">
        <f>HYPERLINK("https://maps.google.com/?q=37.387222222,14.3675&amp;ll=37.387222222,14.3675&amp;z=12")</f>
        <v>https://maps.google.com/?q=37.387222222,14.3675&amp;ll=37.387222222,14.3675&amp;z=12</v>
      </c>
    </row>
    <row r="304" spans="1:2" x14ac:dyDescent="0.2">
      <c r="A304" t="s">
        <v>304</v>
      </c>
      <c r="B304" s="1" t="str">
        <f>HYPERLINK("https://maps.google.com/?q=37.415,14.441944444&amp;ll=37.415,14.441944444&amp;z=12")</f>
        <v>https://maps.google.com/?q=37.415,14.441944444&amp;ll=37.415,14.441944444&amp;z=12</v>
      </c>
    </row>
    <row r="305" spans="1:2" x14ac:dyDescent="0.2">
      <c r="A305" t="s">
        <v>305</v>
      </c>
      <c r="B305" s="1" t="str">
        <f>HYPERLINK("https://maps.google.com/?q=37.428333333,14.474444444&amp;ll=37.428333333,14.474444444&amp;z=12")</f>
        <v>https://maps.google.com/?q=37.428333333,14.474444444&amp;ll=37.428333333,14.474444444&amp;z=12</v>
      </c>
    </row>
    <row r="306" spans="1:2" x14ac:dyDescent="0.2">
      <c r="A306" t="s">
        <v>306</v>
      </c>
      <c r="B306" s="1" t="str">
        <f>HYPERLINK("https://maps.google.com/?q=37.37,14.333611111&amp;ll=37.37,14.333611111&amp;z=12")</f>
        <v>https://maps.google.com/?q=37.37,14.333611111&amp;ll=37.37,14.333611111&amp;z=12</v>
      </c>
    </row>
    <row r="307" spans="1:2" x14ac:dyDescent="0.2">
      <c r="A307" t="s">
        <v>307</v>
      </c>
      <c r="B307" s="1" t="str">
        <f>HYPERLINK("https://maps.google.com/?q=37.371111111,14.333333333&amp;ll=37.371111111,14.333333333&amp;z=12")</f>
        <v>https://maps.google.com/?q=37.371111111,14.333333333&amp;ll=37.371111111,14.333333333&amp;z=12</v>
      </c>
    </row>
    <row r="308" spans="1:2" x14ac:dyDescent="0.2">
      <c r="A308" t="s">
        <v>308</v>
      </c>
      <c r="B308" s="1" t="str">
        <f>HYPERLINK("https://maps.google.com/?q=37.373055556,14.199166667&amp;ll=37.373055556,14.199166667&amp;z=12")</f>
        <v>https://maps.google.com/?q=37.373055556,14.199166667&amp;ll=37.373055556,14.199166667&amp;z=12</v>
      </c>
    </row>
    <row r="309" spans="1:2" x14ac:dyDescent="0.2">
      <c r="A309" t="s">
        <v>309</v>
      </c>
      <c r="B309" s="1" t="str">
        <f>HYPERLINK("https://maps.google.com/?q=37.468611111,14.250555556&amp;ll=37.468611111,14.250555556&amp;z=12")</f>
        <v>https://maps.google.com/?q=37.468611111,14.250555556&amp;ll=37.468611111,14.250555556&amp;z=12</v>
      </c>
    </row>
    <row r="310" spans="1:2" x14ac:dyDescent="0.2">
      <c r="A310" t="s">
        <v>310</v>
      </c>
      <c r="B310" s="1" t="str">
        <f>HYPERLINK("https://maps.google.com/?q=37.467777778,14.249166667&amp;ll=37.467777778,14.249166667&amp;z=12")</f>
        <v>https://maps.google.com/?q=37.467777778,14.249166667&amp;ll=37.467777778,14.249166667&amp;z=12</v>
      </c>
    </row>
    <row r="311" spans="1:2" x14ac:dyDescent="0.2">
      <c r="A311" t="s">
        <v>311</v>
      </c>
      <c r="B311" s="1" t="str">
        <f>HYPERLINK("https://maps.google.com/?q=37.483611111,14.059444444&amp;ll=37.483611111,14.059444444&amp;z=12")</f>
        <v>https://maps.google.com/?q=37.483611111,14.059444444&amp;ll=37.483611111,14.059444444&amp;z=12</v>
      </c>
    </row>
    <row r="312" spans="1:2" x14ac:dyDescent="0.2">
      <c r="A312" t="s">
        <v>312</v>
      </c>
      <c r="B312" s="1" t="str">
        <f>HYPERLINK("https://maps.google.com/?q=37.489166667,14.045277778&amp;ll=37.489166667,14.045277778&amp;z=12")</f>
        <v>https://maps.google.com/?q=37.489166667,14.045277778&amp;ll=37.489166667,14.045277778&amp;z=12</v>
      </c>
    </row>
    <row r="313" spans="1:2" x14ac:dyDescent="0.2">
      <c r="A313" t="s">
        <v>313</v>
      </c>
      <c r="B313" s="1" t="str">
        <f>HYPERLINK("https://maps.google.com/?q=37.505833333,14.0775&amp;ll=37.505833333,14.0775&amp;z=12")</f>
        <v>https://maps.google.com/?q=37.505833333,14.0775&amp;ll=37.505833333,14.0775&amp;z=12</v>
      </c>
    </row>
    <row r="314" spans="1:2" x14ac:dyDescent="0.2">
      <c r="A314" t="s">
        <v>314</v>
      </c>
      <c r="B314" s="1" t="str">
        <f>HYPERLINK("https://maps.google.com/?q=37.363055556,13.779444444&amp;ll=37.363055556,13.779444444&amp;z=12")</f>
        <v>https://maps.google.com/?q=37.363055556,13.779444444&amp;ll=37.363055556,13.779444444&amp;z=12</v>
      </c>
    </row>
    <row r="315" spans="1:2" x14ac:dyDescent="0.2">
      <c r="A315" t="s">
        <v>315</v>
      </c>
      <c r="B315" s="1" t="str">
        <f>HYPERLINK("https://maps.google.com/?q=37.299444444,14.035&amp;ll=37.299444444,14.035&amp;z=12")</f>
        <v>https://maps.google.com/?q=37.299444444,14.035&amp;ll=37.299444444,14.035&amp;z=12</v>
      </c>
    </row>
    <row r="316" spans="1:2" x14ac:dyDescent="0.2">
      <c r="A316" t="s">
        <v>316</v>
      </c>
      <c r="B316" s="1" t="str">
        <f>HYPERLINK("https://maps.google.com/?q=37.105,13.88&amp;ll=37.105,13.88&amp;z=12")</f>
        <v>https://maps.google.com/?q=37.105,13.88&amp;ll=37.105,13.88&amp;z=12</v>
      </c>
    </row>
    <row r="317" spans="1:2" x14ac:dyDescent="0.2">
      <c r="A317" t="s">
        <v>317</v>
      </c>
      <c r="B317" s="1" t="str">
        <f>HYPERLINK("https://maps.google.com/?q=37.140277778,13.831111111&amp;ll=37.140277778,13.831111111&amp;z=12")</f>
        <v>https://maps.google.com/?q=37.140277778,13.831111111&amp;ll=37.140277778,13.831111111&amp;z=12</v>
      </c>
    </row>
    <row r="318" spans="1:2" x14ac:dyDescent="0.2">
      <c r="A318" t="s">
        <v>318</v>
      </c>
      <c r="B318" s="1" t="str">
        <f>HYPERLINK("https://maps.google.com/?q=37.166944444,13.730277778&amp;ll=37.166944444,13.730277778&amp;z=12")</f>
        <v>https://maps.google.com/?q=37.166944444,13.730277778&amp;ll=37.166944444,13.730277778&amp;z=12</v>
      </c>
    </row>
    <row r="319" spans="1:2" x14ac:dyDescent="0.2">
      <c r="A319" t="s">
        <v>319</v>
      </c>
      <c r="B319" s="1" t="str">
        <f>HYPERLINK("https://maps.google.com/?q=37.183611111,13.699444444&amp;ll=37.183611111,13.699444444&amp;z=12")</f>
        <v>https://maps.google.com/?q=37.183611111,13.699444444&amp;ll=37.183611111,13.699444444&amp;z=12</v>
      </c>
    </row>
    <row r="320" spans="1:2" x14ac:dyDescent="0.2">
      <c r="A320" t="s">
        <v>320</v>
      </c>
      <c r="B320" s="1" t="str">
        <f>HYPERLINK("https://maps.google.com/?q=37.194166667,13.6625&amp;ll=37.194166667,13.6625&amp;z=12")</f>
        <v>https://maps.google.com/?q=37.194166667,13.6625&amp;ll=37.194166667,13.6625&amp;z=12</v>
      </c>
    </row>
    <row r="321" spans="1:2" x14ac:dyDescent="0.2">
      <c r="A321" t="s">
        <v>321</v>
      </c>
      <c r="B321" s="1" t="str">
        <f>HYPERLINK("https://maps.google.com/?q=37.197777778,13.663055556&amp;ll=37.197777778,13.663055556&amp;z=12")</f>
        <v>https://maps.google.com/?q=37.197777778,13.663055556&amp;ll=37.197777778,13.663055556&amp;z=12</v>
      </c>
    </row>
    <row r="322" spans="1:2" x14ac:dyDescent="0.2">
      <c r="A322" t="s">
        <v>322</v>
      </c>
      <c r="B322" s="1" t="str">
        <f>HYPERLINK("https://maps.google.com/?q=37.21,13.664166667&amp;ll=37.21,13.664166667&amp;z=12")</f>
        <v>https://maps.google.com/?q=37.21,13.664166667&amp;ll=37.21,13.664166667&amp;z=12</v>
      </c>
    </row>
    <row r="323" spans="1:2" x14ac:dyDescent="0.2">
      <c r="A323" t="s">
        <v>323</v>
      </c>
      <c r="B323" s="1" t="str">
        <f>HYPERLINK("https://maps.google.com/?q=37.244166667,13.613888889&amp;ll=37.244166667,13.613888889&amp;z=12")</f>
        <v>https://maps.google.com/?q=37.244166667,13.613888889&amp;ll=37.244166667,13.613888889&amp;z=12</v>
      </c>
    </row>
    <row r="324" spans="1:2" x14ac:dyDescent="0.2">
      <c r="A324" t="s">
        <v>324</v>
      </c>
      <c r="B324" s="1" t="str">
        <f>HYPERLINK("https://maps.google.com/?q=37.248055556,13.608611111&amp;ll=37.248055556,13.608611111&amp;z=12")</f>
        <v>https://maps.google.com/?q=37.248055556,13.608611111&amp;ll=37.248055556,13.608611111&amp;z=12</v>
      </c>
    </row>
    <row r="325" spans="1:2" x14ac:dyDescent="0.2">
      <c r="A325" t="s">
        <v>325</v>
      </c>
      <c r="B325" s="1" t="str">
        <f>HYPERLINK("https://maps.google.com/?q=37.269444444,13.583333333&amp;ll=37.269444444,13.583333333&amp;z=12")</f>
        <v>https://maps.google.com/?q=37.269444444,13.583333333&amp;ll=37.269444444,13.583333333&amp;z=12</v>
      </c>
    </row>
    <row r="326" spans="1:2" x14ac:dyDescent="0.2">
      <c r="A326" t="s">
        <v>326</v>
      </c>
      <c r="B326" s="1" t="str">
        <f>HYPERLINK("https://maps.google.com/?q=37.288888889,13.581944444&amp;ll=37.288888889,13.581944444&amp;z=12")</f>
        <v>https://maps.google.com/?q=37.288888889,13.581944444&amp;ll=37.288888889,13.581944444&amp;z=12</v>
      </c>
    </row>
    <row r="327" spans="1:2" x14ac:dyDescent="0.2">
      <c r="A327" t="s">
        <v>327</v>
      </c>
      <c r="B327" s="1" t="str">
        <f>HYPERLINK("https://maps.google.com/?q=37.296666667,13.590277778&amp;ll=37.296666667,13.590277778&amp;z=12")</f>
        <v>https://maps.google.com/?q=37.296666667,13.590277778&amp;ll=37.296666667,13.590277778&amp;z=12</v>
      </c>
    </row>
    <row r="328" spans="1:2" x14ac:dyDescent="0.2">
      <c r="A328" t="s">
        <v>328</v>
      </c>
      <c r="B328" s="1" t="str">
        <f>HYPERLINK("https://maps.google.com/?q=37.304166667,13.588055556&amp;ll=37.304166667,13.588055556&amp;z=12")</f>
        <v>https://maps.google.com/?q=37.304166667,13.588055556&amp;ll=37.304166667,13.588055556&amp;z=12</v>
      </c>
    </row>
    <row r="329" spans="1:2" x14ac:dyDescent="0.2">
      <c r="A329" t="s">
        <v>329</v>
      </c>
      <c r="B329" s="1" t="str">
        <f>HYPERLINK("https://maps.google.com/?q=37.303611111,13.589722222&amp;ll=37.303611111,13.589722222&amp;z=12")</f>
        <v>https://maps.google.com/?q=37.303611111,13.589722222&amp;ll=37.303611111,13.589722222&amp;z=12</v>
      </c>
    </row>
    <row r="330" spans="1:2" x14ac:dyDescent="0.2">
      <c r="A330" t="s">
        <v>330</v>
      </c>
      <c r="B330" s="1" t="str">
        <f>HYPERLINK("https://maps.google.com/?q=37.292222222,13.551111111&amp;ll=37.292222222,13.551111111&amp;z=12")</f>
        <v>https://maps.google.com/?q=37.292222222,13.551111111&amp;ll=37.292222222,13.551111111&amp;z=12</v>
      </c>
    </row>
    <row r="331" spans="1:2" x14ac:dyDescent="0.2">
      <c r="A331" t="s">
        <v>331</v>
      </c>
      <c r="B331" s="1" t="str">
        <f>HYPERLINK("https://maps.google.com/?q=37.286944444,13.525277778&amp;ll=37.286944444,13.525277778&amp;z=12")</f>
        <v>https://maps.google.com/?q=37.286944444,13.525277778&amp;ll=37.286944444,13.525277778&amp;z=12</v>
      </c>
    </row>
    <row r="332" spans="1:2" x14ac:dyDescent="0.2">
      <c r="A332" t="s">
        <v>332</v>
      </c>
      <c r="B332" s="1" t="str">
        <f>HYPERLINK("https://maps.google.com/?q=37.286388889,13.549444444&amp;ll=37.286388889,13.549444444&amp;z=12")</f>
        <v>https://maps.google.com/?q=37.286388889,13.549444444&amp;ll=37.286388889,13.549444444&amp;z=12</v>
      </c>
    </row>
    <row r="333" spans="1:2" x14ac:dyDescent="0.2">
      <c r="A333" t="s">
        <v>333</v>
      </c>
      <c r="B333" s="1" t="str">
        <f>HYPERLINK("https://maps.google.com/?q=35.508888889,12.585277778&amp;ll=35.508888889,12.585277778&amp;z=12")</f>
        <v>https://maps.google.com/?q=35.508888889,12.585277778&amp;ll=35.508888889,12.585277778&amp;z=12</v>
      </c>
    </row>
    <row r="334" spans="1:2" x14ac:dyDescent="0.2">
      <c r="A334" t="s">
        <v>334</v>
      </c>
      <c r="B334" s="1" t="str">
        <f>HYPERLINK("https://maps.google.com/?q=37.293055556,13.503055556&amp;ll=37.293055556,13.503055556&amp;z=12")</f>
        <v>https://maps.google.com/?q=37.293055556,13.503055556&amp;ll=37.293055556,13.503055556&amp;z=12</v>
      </c>
    </row>
    <row r="335" spans="1:2" x14ac:dyDescent="0.2">
      <c r="A335" t="s">
        <v>335</v>
      </c>
      <c r="B335" s="1" t="str">
        <f>HYPERLINK("https://maps.google.com/?q=37.289166667,13.492777778&amp;ll=37.289166667,13.492777778&amp;z=12")</f>
        <v>https://maps.google.com/?q=37.289166667,13.492777778&amp;ll=37.289166667,13.492777778&amp;z=12</v>
      </c>
    </row>
    <row r="336" spans="1:2" x14ac:dyDescent="0.2">
      <c r="A336" t="s">
        <v>336</v>
      </c>
      <c r="B336" s="1" t="str">
        <f>HYPERLINK("https://maps.google.com/?q=37.29,13.488055556&amp;ll=37.29,13.488055556&amp;z=12")</f>
        <v>https://maps.google.com/?q=37.29,13.488055556&amp;ll=37.29,13.488055556&amp;z=12</v>
      </c>
    </row>
    <row r="337" spans="1:2" x14ac:dyDescent="0.2">
      <c r="A337" t="s">
        <v>337</v>
      </c>
      <c r="B337" s="1" t="str">
        <f>HYPERLINK("https://maps.google.com/?q=37.289166667,13.478611111&amp;ll=37.289166667,13.478611111&amp;z=12")</f>
        <v>https://maps.google.com/?q=37.289166667,13.478611111&amp;ll=37.289166667,13.478611111&amp;z=12</v>
      </c>
    </row>
    <row r="338" spans="1:2" x14ac:dyDescent="0.2">
      <c r="A338" t="s">
        <v>338</v>
      </c>
      <c r="B338" s="1" t="str">
        <f>HYPERLINK("https://maps.google.com/?q=37.290833333,13.474444444&amp;ll=37.290833333,13.474444444&amp;z=12")</f>
        <v>https://maps.google.com/?q=37.290833333,13.474444444&amp;ll=37.290833333,13.474444444&amp;z=12</v>
      </c>
    </row>
    <row r="339" spans="1:2" x14ac:dyDescent="0.2">
      <c r="A339" t="s">
        <v>339</v>
      </c>
      <c r="B339" s="1" t="str">
        <f>HYPERLINK("https://maps.google.com/?q=37.295,13.454444444&amp;ll=37.295,13.454444444&amp;z=12")</f>
        <v>https://maps.google.com/?q=37.295,13.454444444&amp;ll=37.295,13.454444444&amp;z=12</v>
      </c>
    </row>
    <row r="340" spans="1:2" x14ac:dyDescent="0.2">
      <c r="A340" t="s">
        <v>340</v>
      </c>
      <c r="B340" s="1" t="str">
        <f>HYPERLINK("https://maps.google.com/?q=37.297777778,13.455555556&amp;ll=37.297777778,13.455555556&amp;z=12")</f>
        <v>https://maps.google.com/?q=37.297777778,13.455555556&amp;ll=37.297777778,13.455555556&amp;z=12</v>
      </c>
    </row>
    <row r="341" spans="1:2" x14ac:dyDescent="0.2">
      <c r="A341" t="s">
        <v>341</v>
      </c>
      <c r="B341" s="1" t="str">
        <f>HYPERLINK("https://maps.google.com/?q=37.3375,13.387777778&amp;ll=37.3375,13.387777778&amp;z=12")</f>
        <v>https://maps.google.com/?q=37.3375,13.387777778&amp;ll=37.3375,13.387777778&amp;z=12</v>
      </c>
    </row>
    <row r="342" spans="1:2" x14ac:dyDescent="0.2">
      <c r="A342" t="s">
        <v>342</v>
      </c>
      <c r="B342" s="1" t="str">
        <f>HYPERLINK("https://maps.google.com/?q=37.335555556,13.393611111&amp;ll=37.335555556,13.393611111&amp;z=12")</f>
        <v>https://maps.google.com/?q=37.335555556,13.393611111&amp;ll=37.335555556,13.393611111&amp;z=12</v>
      </c>
    </row>
    <row r="343" spans="1:2" x14ac:dyDescent="0.2">
      <c r="A343" t="s">
        <v>343</v>
      </c>
      <c r="B343" s="1" t="str">
        <f>HYPERLINK("https://maps.google.com/?q=37.36,13.370833333&amp;ll=37.36,13.370833333&amp;z=12")</f>
        <v>https://maps.google.com/?q=37.36,13.370833333&amp;ll=37.36,13.370833333&amp;z=12</v>
      </c>
    </row>
    <row r="344" spans="1:2" x14ac:dyDescent="0.2">
      <c r="A344" t="s">
        <v>344</v>
      </c>
      <c r="B344" s="1" t="str">
        <f>HYPERLINK("https://maps.google.com/?q=37.359444444,13.366944444&amp;ll=37.359444444,13.366944444&amp;z=12")</f>
        <v>https://maps.google.com/?q=37.359444444,13.366944444&amp;ll=37.359444444,13.366944444&amp;z=12</v>
      </c>
    </row>
    <row r="345" spans="1:2" x14ac:dyDescent="0.2">
      <c r="A345" t="s">
        <v>345</v>
      </c>
      <c r="B345" s="1" t="str">
        <f>HYPERLINK("https://maps.google.com/?q=37.381944444,13.309444444&amp;ll=37.381944444,13.309444444&amp;z=12")</f>
        <v>https://maps.google.com/?q=37.381944444,13.309444444&amp;ll=37.381944444,13.309444444&amp;z=12</v>
      </c>
    </row>
    <row r="346" spans="1:2" x14ac:dyDescent="0.2">
      <c r="A346" t="s">
        <v>346</v>
      </c>
      <c r="B346" s="1" t="str">
        <f>HYPERLINK("https://maps.google.com/?q=37.376388889,13.327777778&amp;ll=37.376388889,13.327777778&amp;z=12")</f>
        <v>https://maps.google.com/?q=37.376388889,13.327777778&amp;ll=37.376388889,13.327777778&amp;z=12</v>
      </c>
    </row>
    <row r="347" spans="1:2" x14ac:dyDescent="0.2">
      <c r="A347" t="s">
        <v>347</v>
      </c>
      <c r="B347" s="1" t="str">
        <f>HYPERLINK("https://maps.google.com/?q=37.390555556,13.292777778&amp;ll=37.390555556,13.292777778&amp;z=12")</f>
        <v>https://maps.google.com/?q=37.390555556,13.292777778&amp;ll=37.390555556,13.292777778&amp;z=12</v>
      </c>
    </row>
    <row r="348" spans="1:2" x14ac:dyDescent="0.2">
      <c r="A348" t="s">
        <v>348</v>
      </c>
      <c r="B348" s="1" t="str">
        <f>HYPERLINK("https://maps.google.com/?q=37.392777778,13.285277778&amp;ll=37.392777778,13.285277778&amp;z=12")</f>
        <v>https://maps.google.com/?q=37.392777778,13.285277778&amp;ll=37.392777778,13.285277778&amp;z=12</v>
      </c>
    </row>
    <row r="349" spans="1:2" x14ac:dyDescent="0.2">
      <c r="A349" t="s">
        <v>349</v>
      </c>
      <c r="B349" s="1" t="str">
        <f>HYPERLINK("https://maps.google.com/?q=37.393888889,13.282777778&amp;ll=37.393888889,13.282777778&amp;z=12")</f>
        <v>https://maps.google.com/?q=37.393888889,13.282777778&amp;ll=37.393888889,13.282777778&amp;z=12</v>
      </c>
    </row>
    <row r="350" spans="1:2" x14ac:dyDescent="0.2">
      <c r="A350" t="s">
        <v>350</v>
      </c>
      <c r="B350" s="1" t="str">
        <f>HYPERLINK("https://maps.google.com/?q=37.408611111,13.269444444&amp;ll=37.408611111,13.269444444&amp;z=12")</f>
        <v>https://maps.google.com/?q=37.408611111,13.269444444&amp;ll=37.408611111,13.269444444&amp;z=12</v>
      </c>
    </row>
    <row r="351" spans="1:2" x14ac:dyDescent="0.2">
      <c r="A351" t="s">
        <v>351</v>
      </c>
      <c r="B351" s="1" t="str">
        <f>HYPERLINK("https://maps.google.com/?q=37.433888889,13.2375&amp;ll=37.433888889,13.2375&amp;z=12")</f>
        <v>https://maps.google.com/?q=37.433888889,13.2375&amp;ll=37.433888889,13.2375&amp;z=12</v>
      </c>
    </row>
    <row r="352" spans="1:2" x14ac:dyDescent="0.2">
      <c r="A352" t="s">
        <v>352</v>
      </c>
      <c r="B352" s="1" t="str">
        <f>HYPERLINK("https://maps.google.com/?q=37.439166667,13.241388889&amp;ll=37.439166667,13.241388889&amp;z=12")</f>
        <v>https://maps.google.com/?q=37.439166667,13.241388889&amp;ll=37.439166667,13.241388889&amp;z=12</v>
      </c>
    </row>
    <row r="353" spans="1:2" x14ac:dyDescent="0.2">
      <c r="A353" t="s">
        <v>353</v>
      </c>
      <c r="B353" s="1" t="str">
        <f>HYPERLINK("https://maps.google.com/?q=37.494722222,13.166944444&amp;ll=37.494722222,13.166944444&amp;z=12")</f>
        <v>https://maps.google.com/?q=37.494722222,13.166944444&amp;ll=37.494722222,13.166944444&amp;z=12</v>
      </c>
    </row>
    <row r="354" spans="1:2" x14ac:dyDescent="0.2">
      <c r="A354" t="s">
        <v>354</v>
      </c>
      <c r="B354" s="1" t="str">
        <f>HYPERLINK("https://maps.google.com/?q=37.652777778,13.115&amp;ll=37.652777778,13.115&amp;z=12")</f>
        <v>https://maps.google.com/?q=37.652777778,13.115&amp;ll=37.652777778,13.115&amp;z=12</v>
      </c>
    </row>
    <row r="355" spans="1:2" x14ac:dyDescent="0.2">
      <c r="A355" t="s">
        <v>355</v>
      </c>
      <c r="B355" s="1" t="str">
        <f>HYPERLINK("https://maps.google.com/?q=37.505277778,13.108055556&amp;ll=37.505277778,13.108055556&amp;z=12")</f>
        <v>https://maps.google.com/?q=37.505277778,13.108055556&amp;ll=37.505277778,13.108055556&amp;z=12</v>
      </c>
    </row>
    <row r="356" spans="1:2" x14ac:dyDescent="0.2">
      <c r="A356" t="s">
        <v>356</v>
      </c>
      <c r="B356" s="1" t="str">
        <f>HYPERLINK("https://maps.google.com/?q=37.505555556,13.076388889&amp;ll=37.505555556,13.076388889&amp;z=12")</f>
        <v>https://maps.google.com/?q=37.505555556,13.076388889&amp;ll=37.505555556,13.076388889&amp;z=12</v>
      </c>
    </row>
    <row r="357" spans="1:2" x14ac:dyDescent="0.2">
      <c r="A357" t="s">
        <v>357</v>
      </c>
      <c r="B357" s="1" t="str">
        <f>HYPERLINK("https://maps.google.com/?q=37.505,13.080833333&amp;ll=37.505,13.080833333&amp;z=12")</f>
        <v>https://maps.google.com/?q=37.505,13.080833333&amp;ll=37.505,13.080833333&amp;z=12</v>
      </c>
    </row>
    <row r="358" spans="1:2" x14ac:dyDescent="0.2">
      <c r="A358" t="s">
        <v>358</v>
      </c>
      <c r="B358" s="1" t="str">
        <f>HYPERLINK("https://maps.google.com/?q=37.507777778,13.064444444&amp;ll=37.507777778,13.064444444&amp;z=12")</f>
        <v>https://maps.google.com/?q=37.507777778,13.064444444&amp;ll=37.507777778,13.064444444&amp;z=12</v>
      </c>
    </row>
    <row r="359" spans="1:2" x14ac:dyDescent="0.2">
      <c r="A359" t="s">
        <v>359</v>
      </c>
      <c r="B359" s="1" t="str">
        <f>HYPERLINK("https://maps.google.com/?q=37.519166667,13.115277778&amp;ll=37.519166667,13.115277778&amp;z=12")</f>
        <v>https://maps.google.com/?q=37.519166667,13.115277778&amp;ll=37.519166667,13.115277778&amp;z=12</v>
      </c>
    </row>
    <row r="360" spans="1:2" x14ac:dyDescent="0.2">
      <c r="A360" t="s">
        <v>360</v>
      </c>
      <c r="B360" s="1" t="str">
        <f>HYPERLINK("https://maps.google.com/?q=37.571666667,12.948333333&amp;ll=37.571666667,12.948333333&amp;z=12")</f>
        <v>https://maps.google.com/?q=37.571666667,12.948333333&amp;ll=37.571666667,12.948333333&amp;z=12</v>
      </c>
    </row>
    <row r="361" spans="1:2" x14ac:dyDescent="0.2">
      <c r="A361" t="s">
        <v>361</v>
      </c>
      <c r="B361" s="1" t="str">
        <f>HYPERLINK("https://maps.google.com/?q=37.565,12.964166667&amp;ll=37.565,12.964166667&amp;z=12")</f>
        <v>https://maps.google.com/?q=37.565,12.964166667&amp;ll=37.565,12.964166667&amp;z=12</v>
      </c>
    </row>
    <row r="362" spans="1:2" x14ac:dyDescent="0.2">
      <c r="A362" t="s">
        <v>362</v>
      </c>
      <c r="B362" s="1" t="str">
        <f>HYPERLINK("https://maps.google.com/?q=37.575277778,12.940555556&amp;ll=37.575277778,12.940555556&amp;z=12")</f>
        <v>https://maps.google.com/?q=37.575277778,12.940555556&amp;ll=37.575277778,12.940555556&amp;z=12</v>
      </c>
    </row>
    <row r="363" spans="1:2" x14ac:dyDescent="0.2">
      <c r="A363" t="s">
        <v>363</v>
      </c>
      <c r="B363" s="1" t="str">
        <f>HYPERLINK("https://maps.google.com/?q=37.585,12.836944444&amp;ll=37.585,12.836944444&amp;z=12")</f>
        <v>https://maps.google.com/?q=37.585,12.836944444&amp;ll=37.585,12.836944444&amp;z=12</v>
      </c>
    </row>
    <row r="364" spans="1:2" x14ac:dyDescent="0.2">
      <c r="A364" t="s">
        <v>364</v>
      </c>
      <c r="B364" s="1" t="str">
        <f>HYPERLINK("https://maps.google.com/?q=37.583333333,12.838333333&amp;ll=37.583333333,12.838333333&amp;z=12")</f>
        <v>https://maps.google.com/?q=37.583333333,12.838333333&amp;ll=37.583333333,12.838333333&amp;z=12</v>
      </c>
    </row>
    <row r="365" spans="1:2" x14ac:dyDescent="0.2">
      <c r="A365" t="s">
        <v>365</v>
      </c>
      <c r="B365" s="1" t="str">
        <f>HYPERLINK("https://maps.google.com/?q=37.595555556,12.841388889&amp;ll=37.595555556,12.841388889&amp;z=12")</f>
        <v>https://maps.google.com/?q=37.595555556,12.841388889&amp;ll=37.595555556,12.841388889&amp;z=12</v>
      </c>
    </row>
    <row r="366" spans="1:2" x14ac:dyDescent="0.2">
      <c r="A366" t="s">
        <v>366</v>
      </c>
      <c r="B366" s="1" t="str">
        <f>HYPERLINK("https://maps.google.com/?q=37.605833333,12.838611111&amp;ll=37.605833333,12.838611111&amp;z=12")</f>
        <v>https://maps.google.com/?q=37.605833333,12.838611111&amp;ll=37.605833333,12.838611111&amp;z=12</v>
      </c>
    </row>
    <row r="367" spans="1:2" x14ac:dyDescent="0.2">
      <c r="A367" t="s">
        <v>367</v>
      </c>
      <c r="B367" s="1" t="str">
        <f>HYPERLINK("https://maps.google.com/?q=37.5825,12.769722222&amp;ll=37.5825,12.769722222&amp;z=12")</f>
        <v>https://maps.google.com/?q=37.5825,12.769722222&amp;ll=37.5825,12.769722222&amp;z=12</v>
      </c>
    </row>
    <row r="368" spans="1:2" x14ac:dyDescent="0.2">
      <c r="A368" t="s">
        <v>368</v>
      </c>
      <c r="B368" s="1" t="str">
        <f>HYPERLINK("https://maps.google.com/?q=37.578333333,12.759722222&amp;ll=37.578333333,12.759722222&amp;z=12")</f>
        <v>https://maps.google.com/?q=37.578333333,12.759722222&amp;ll=37.578333333,12.759722222&amp;z=12</v>
      </c>
    </row>
    <row r="369" spans="1:2" x14ac:dyDescent="0.2">
      <c r="A369" t="s">
        <v>369</v>
      </c>
      <c r="B369" s="1" t="str">
        <f>HYPERLINK("https://maps.google.com/?q=37.619166667,12.724166667&amp;ll=37.619166667,12.724166667&amp;z=12")</f>
        <v>https://maps.google.com/?q=37.619166667,12.724166667&amp;ll=37.619166667,12.724166667&amp;z=12</v>
      </c>
    </row>
    <row r="370" spans="1:2" x14ac:dyDescent="0.2">
      <c r="A370" t="s">
        <v>370</v>
      </c>
      <c r="B370" s="1" t="str">
        <f>HYPERLINK("https://maps.google.com/?q=37.576388889,12.652222222&amp;ll=37.576388889,12.652222222&amp;z=12")</f>
        <v>https://maps.google.com/?q=37.576388889,12.652222222&amp;ll=37.576388889,12.652222222&amp;z=12</v>
      </c>
    </row>
    <row r="371" spans="1:2" x14ac:dyDescent="0.2">
      <c r="A371" t="s">
        <v>371</v>
      </c>
      <c r="B371" s="1" t="str">
        <f>HYPERLINK("https://maps.google.com/?q=37.651388889,12.586944444&amp;ll=37.651388889,12.586944444&amp;z=12")</f>
        <v>https://maps.google.com/?q=37.651388889,12.586944444&amp;ll=37.651388889,12.586944444&amp;z=12</v>
      </c>
    </row>
    <row r="372" spans="1:2" x14ac:dyDescent="0.2">
      <c r="A372" t="s">
        <v>372</v>
      </c>
      <c r="B372" s="1" t="str">
        <f>HYPERLINK("https://maps.google.com/?q=37.666388889,12.578611111&amp;ll=37.666388889,12.578611111&amp;z=12")</f>
        <v>https://maps.google.com/?q=37.666388889,12.578611111&amp;ll=37.666388889,12.578611111&amp;z=12</v>
      </c>
    </row>
    <row r="373" spans="1:2" x14ac:dyDescent="0.2">
      <c r="A373" t="s">
        <v>373</v>
      </c>
      <c r="B373" s="1" t="str">
        <f>HYPERLINK("https://maps.google.com/?q=37.678611111,12.599444444&amp;ll=37.678611111,12.599444444&amp;z=12")</f>
        <v>https://maps.google.com/?q=37.678611111,12.599444444&amp;ll=37.678611111,12.599444444&amp;z=12</v>
      </c>
    </row>
    <row r="374" spans="1:2" x14ac:dyDescent="0.2">
      <c r="A374" t="s">
        <v>374</v>
      </c>
      <c r="B374" s="1" t="str">
        <f>HYPERLINK("https://maps.google.com/?q=37.683888889,12.493888889&amp;ll=37.683888889,12.493888889&amp;z=12")</f>
        <v>https://maps.google.com/?q=37.683888889,12.493888889&amp;ll=37.683888889,12.493888889&amp;z=12</v>
      </c>
    </row>
    <row r="375" spans="1:2" x14ac:dyDescent="0.2">
      <c r="A375" t="s">
        <v>375</v>
      </c>
      <c r="B375" s="1" t="str">
        <f>HYPERLINK("https://maps.google.com/?q=37.701111111,12.477222222&amp;ll=37.701111111,12.477222222&amp;z=12")</f>
        <v>https://maps.google.com/?q=37.701111111,12.477222222&amp;ll=37.701111111,12.477222222&amp;z=12</v>
      </c>
    </row>
    <row r="376" spans="1:2" x14ac:dyDescent="0.2">
      <c r="A376" t="s">
        <v>376</v>
      </c>
      <c r="B376" s="1" t="str">
        <f>HYPERLINK("https://maps.google.com/?q=37.6925,12.484166667&amp;ll=37.6925,12.484166667&amp;z=12")</f>
        <v>https://maps.google.com/?q=37.6925,12.484166667&amp;ll=37.6925,12.484166667&amp;z=12</v>
      </c>
    </row>
    <row r="377" spans="1:2" x14ac:dyDescent="0.2">
      <c r="A377" t="s">
        <v>377</v>
      </c>
      <c r="B377" s="1" t="str">
        <f>HYPERLINK("https://maps.google.com/?q=37.714166667,12.471666667&amp;ll=37.714166667,12.471666667&amp;z=12")</f>
        <v>https://maps.google.com/?q=37.714166667,12.471666667&amp;ll=37.714166667,12.471666667&amp;z=12</v>
      </c>
    </row>
    <row r="378" spans="1:2" x14ac:dyDescent="0.2">
      <c r="A378" t="s">
        <v>378</v>
      </c>
      <c r="B378" s="1" t="str">
        <f>HYPERLINK("https://maps.google.com/?q=37.747777778,12.496111111&amp;ll=37.747777778,12.496111111&amp;z=12")</f>
        <v>https://maps.google.com/?q=37.747777778,12.496111111&amp;ll=37.747777778,12.496111111&amp;z=12</v>
      </c>
    </row>
    <row r="379" spans="1:2" x14ac:dyDescent="0.2">
      <c r="A379" t="s">
        <v>379</v>
      </c>
      <c r="B379" s="1" t="str">
        <f>HYPERLINK("https://maps.google.com/?q=37.795277778,12.431944444&amp;ll=37.795277778,12.431944444&amp;z=12")</f>
        <v>https://maps.google.com/?q=37.795277778,12.431944444&amp;ll=37.795277778,12.431944444&amp;z=12</v>
      </c>
    </row>
    <row r="380" spans="1:2" x14ac:dyDescent="0.2">
      <c r="A380" t="s">
        <v>380</v>
      </c>
      <c r="B380" s="1" t="str">
        <f>HYPERLINK("https://maps.google.com/?q=37.800833333,12.4275&amp;ll=37.800833333,12.4275&amp;z=12")</f>
        <v>https://maps.google.com/?q=37.800833333,12.4275&amp;ll=37.800833333,12.4275&amp;z=12</v>
      </c>
    </row>
    <row r="381" spans="1:2" x14ac:dyDescent="0.2">
      <c r="A381" t="s">
        <v>381</v>
      </c>
      <c r="B381" s="1" t="str">
        <f>HYPERLINK("https://maps.google.com/?q=37.800833333,12.4275&amp;ll=37.800833333,12.4275&amp;z=12")</f>
        <v>https://maps.google.com/?q=37.800833333,12.4275&amp;ll=37.800833333,12.4275&amp;z=12</v>
      </c>
    </row>
    <row r="382" spans="1:2" x14ac:dyDescent="0.2">
      <c r="A382" t="s">
        <v>382</v>
      </c>
      <c r="B382" s="1" t="str">
        <f>HYPERLINK("https://maps.google.com/?q=37.800833333,12.4275&amp;ll=37.800833333,12.4275&amp;z=12")</f>
        <v>https://maps.google.com/?q=37.800833333,12.4275&amp;ll=37.800833333,12.4275&amp;z=12</v>
      </c>
    </row>
    <row r="383" spans="1:2" x14ac:dyDescent="0.2">
      <c r="A383" t="s">
        <v>383</v>
      </c>
      <c r="B383" s="1" t="str">
        <f>HYPERLINK("https://maps.google.com/?q=37.806666667,12.439444444&amp;ll=37.806666667,12.439444444&amp;z=12")</f>
        <v>https://maps.google.com/?q=37.806666667,12.439444444&amp;ll=37.806666667,12.439444444&amp;z=12</v>
      </c>
    </row>
    <row r="384" spans="1:2" x14ac:dyDescent="0.2">
      <c r="A384" t="s">
        <v>384</v>
      </c>
      <c r="B384" s="1" t="str">
        <f>HYPERLINK("https://maps.google.com/?q=37.792222222,12.435&amp;ll=37.792222222,12.435&amp;z=12")</f>
        <v>https://maps.google.com/?q=37.792222222,12.435&amp;ll=37.792222222,12.435&amp;z=12</v>
      </c>
    </row>
    <row r="385" spans="1:2" x14ac:dyDescent="0.2">
      <c r="A385" t="s">
        <v>385</v>
      </c>
      <c r="B385" s="1" t="str">
        <f>HYPERLINK("https://maps.google.com/?q=37.856666667,12.477777778&amp;ll=37.856666667,12.477777778&amp;z=12")</f>
        <v>https://maps.google.com/?q=37.856666667,12.477777778&amp;ll=37.856666667,12.477777778&amp;z=12</v>
      </c>
    </row>
    <row r="386" spans="1:2" x14ac:dyDescent="0.2">
      <c r="A386" t="s">
        <v>386</v>
      </c>
      <c r="B386" s="1" t="str">
        <f>HYPERLINK("https://maps.google.com/?q=37.844166667,12.464722222&amp;ll=37.844166667,12.464722222&amp;z=12")</f>
        <v>https://maps.google.com/?q=37.844166667,12.464722222&amp;ll=37.844166667,12.464722222&amp;z=12</v>
      </c>
    </row>
    <row r="387" spans="1:2" x14ac:dyDescent="0.2">
      <c r="A387" t="s">
        <v>387</v>
      </c>
      <c r="B387" s="1" t="str">
        <f>HYPERLINK("https://maps.google.com/?q=37.862222222,12.485&amp;ll=37.862222222,12.485&amp;z=12")</f>
        <v>https://maps.google.com/?q=37.862222222,12.485&amp;ll=37.862222222,12.485&amp;z=12</v>
      </c>
    </row>
    <row r="388" spans="1:2" x14ac:dyDescent="0.2">
      <c r="A388" t="s">
        <v>388</v>
      </c>
      <c r="B388" s="1" t="str">
        <f>HYPERLINK("https://maps.google.com/?q=37.863333333,12.485&amp;ll=37.863333333,12.485&amp;z=12")</f>
        <v>https://maps.google.com/?q=37.863333333,12.485&amp;ll=37.863333333,12.485&amp;z=12</v>
      </c>
    </row>
    <row r="389" spans="1:2" x14ac:dyDescent="0.2">
      <c r="A389" t="s">
        <v>389</v>
      </c>
      <c r="B389" s="1" t="str">
        <f>HYPERLINK("https://maps.google.com/?q=37.883055556,12.478055556&amp;ll=37.883055556,12.478055556&amp;z=12")</f>
        <v>https://maps.google.com/?q=37.883055556,12.478055556&amp;ll=37.883055556,12.478055556&amp;z=12</v>
      </c>
    </row>
    <row r="390" spans="1:2" x14ac:dyDescent="0.2">
      <c r="A390" t="s">
        <v>390</v>
      </c>
      <c r="B390" s="1" t="str">
        <f>HYPERLINK("https://maps.google.com/?q=37.910277778,12.461666667&amp;ll=37.910277778,12.461666667&amp;z=12")</f>
        <v>https://maps.google.com/?q=37.910277778,12.461666667&amp;ll=37.910277778,12.461666667&amp;z=12</v>
      </c>
    </row>
    <row r="391" spans="1:2" x14ac:dyDescent="0.2">
      <c r="A391" t="s">
        <v>391</v>
      </c>
      <c r="B391" s="1" t="str">
        <f>HYPERLINK("https://maps.google.com/?q=37.908611111,12.459722222&amp;ll=37.908611111,12.459722222&amp;z=12")</f>
        <v>https://maps.google.com/?q=37.908611111,12.459722222&amp;ll=37.908611111,12.459722222&amp;z=12</v>
      </c>
    </row>
    <row r="392" spans="1:2" x14ac:dyDescent="0.2">
      <c r="A392" t="s">
        <v>392</v>
      </c>
      <c r="B392" s="1" t="str">
        <f>HYPERLINK("https://maps.google.com/?q=37.930833333,12.479722222&amp;ll=37.930833333,12.479722222&amp;z=12")</f>
        <v>https://maps.google.com/?q=37.930833333,12.479722222&amp;ll=37.930833333,12.479722222&amp;z=12</v>
      </c>
    </row>
    <row r="393" spans="1:2" x14ac:dyDescent="0.2">
      <c r="A393" t="s">
        <v>393</v>
      </c>
      <c r="B393" s="1" t="str">
        <f>HYPERLINK("https://maps.google.com/?q=37.946388889,12.493611111&amp;ll=37.946388889,12.493611111&amp;z=12")</f>
        <v>https://maps.google.com/?q=37.946388889,12.493611111&amp;ll=37.946388889,12.493611111&amp;z=12</v>
      </c>
    </row>
    <row r="394" spans="1:2" x14ac:dyDescent="0.2">
      <c r="A394" t="s">
        <v>394</v>
      </c>
      <c r="B394" s="1" t="str">
        <f>HYPERLINK("https://maps.google.com/?q=37.981388889,12.498611111&amp;ll=37.981388889,12.498611111&amp;z=12")</f>
        <v>https://maps.google.com/?q=37.981388889,12.498611111&amp;ll=37.981388889,12.498611111&amp;z=12</v>
      </c>
    </row>
    <row r="395" spans="1:2" x14ac:dyDescent="0.2">
      <c r="A395" t="s">
        <v>395</v>
      </c>
      <c r="B395" s="1" t="str">
        <f>HYPERLINK("https://maps.google.com/?q=37.9825,12.514444444&amp;ll=37.9825,12.514444444&amp;z=12")</f>
        <v>https://maps.google.com/?q=37.9825,12.514444444&amp;ll=37.9825,12.514444444&amp;z=12</v>
      </c>
    </row>
    <row r="396" spans="1:2" x14ac:dyDescent="0.2">
      <c r="A396" t="s">
        <v>396</v>
      </c>
      <c r="B396" s="1" t="str">
        <f>HYPERLINK("https://maps.google.com/?q=37.982777778,12.531111111&amp;ll=37.982777778,12.531111111&amp;z=12")</f>
        <v>https://maps.google.com/?q=37.982777778,12.531111111&amp;ll=37.982777778,12.531111111&amp;z=12</v>
      </c>
    </row>
    <row r="397" spans="1:2" x14ac:dyDescent="0.2">
      <c r="A397" t="s">
        <v>397</v>
      </c>
      <c r="B397" s="1" t="str">
        <f>HYPERLINK("https://maps.google.com/?q=38.010833333,12.531111111&amp;ll=38.010833333,12.531111111&amp;z=12")</f>
        <v>https://maps.google.com/?q=38.010833333,12.531111111&amp;ll=38.010833333,12.531111111&amp;z=12</v>
      </c>
    </row>
    <row r="398" spans="1:2" x14ac:dyDescent="0.2">
      <c r="A398" t="s">
        <v>398</v>
      </c>
      <c r="B398" s="1" t="str">
        <f>HYPERLINK("https://maps.google.com/?q=38.013611111,12.526388889&amp;ll=38.013611111,12.526388889&amp;z=12")</f>
        <v>https://maps.google.com/?q=38.013611111,12.526388889&amp;ll=38.013611111,12.526388889&amp;z=12</v>
      </c>
    </row>
    <row r="399" spans="1:2" x14ac:dyDescent="0.2">
      <c r="A399" t="s">
        <v>399</v>
      </c>
      <c r="B399" s="1" t="str">
        <f>HYPERLINK("https://maps.google.com/?q=38.016666667,12.498611111&amp;ll=38.016666667,12.498611111&amp;z=12")</f>
        <v>https://maps.google.com/?q=38.016666667,12.498611111&amp;ll=38.016666667,12.498611111&amp;z=12</v>
      </c>
    </row>
    <row r="400" spans="1:2" x14ac:dyDescent="0.2">
      <c r="A400" t="s">
        <v>400</v>
      </c>
      <c r="B400" s="1" t="str">
        <f>HYPERLINK("https://maps.google.com/?q=38.015,12.495833333&amp;ll=38.015,12.495833333&amp;z=12")</f>
        <v>https://maps.google.com/?q=38.015,12.495833333&amp;ll=38.015,12.495833333&amp;z=12</v>
      </c>
    </row>
    <row r="401" spans="1:2" x14ac:dyDescent="0.2">
      <c r="A401" t="s">
        <v>401</v>
      </c>
      <c r="B401" s="1" t="str">
        <f>HYPERLINK("https://maps.google.com/?q=38.015,12.523611111&amp;ll=38.015,12.523611111&amp;z=12")</f>
        <v>https://maps.google.com/?q=38.015,12.523611111&amp;ll=38.015,12.523611111&amp;z=12</v>
      </c>
    </row>
    <row r="402" spans="1:2" x14ac:dyDescent="0.2">
      <c r="A402" t="s">
        <v>402</v>
      </c>
      <c r="B402" s="1" t="str">
        <f>HYPERLINK("https://maps.google.com/?q=38.018611111,12.543055556&amp;ll=38.018611111,12.543055556&amp;z=12")</f>
        <v>https://maps.google.com/?q=38.018611111,12.543055556&amp;ll=38.018611111,12.543055556&amp;z=12</v>
      </c>
    </row>
    <row r="403" spans="1:2" x14ac:dyDescent="0.2">
      <c r="A403" t="s">
        <v>403</v>
      </c>
      <c r="B403" s="1" t="str">
        <f>HYPERLINK("https://maps.google.com/?q=38.014166667,12.507222222&amp;ll=38.014166667,12.507222222&amp;z=12")</f>
        <v>https://maps.google.com/?q=38.014166667,12.507222222&amp;ll=38.014166667,12.507222222&amp;z=12</v>
      </c>
    </row>
    <row r="404" spans="1:2" x14ac:dyDescent="0.2">
      <c r="A404" t="s">
        <v>404</v>
      </c>
      <c r="B404" s="1" t="str">
        <f>HYPERLINK("https://maps.google.com/?q=38.009444444,12.5125&amp;ll=38.009444444,12.5125&amp;z=12")</f>
        <v>https://maps.google.com/?q=38.009444444,12.5125&amp;ll=38.009444444,12.5125&amp;z=12</v>
      </c>
    </row>
    <row r="405" spans="1:2" x14ac:dyDescent="0.2">
      <c r="A405" t="s">
        <v>405</v>
      </c>
      <c r="B405" s="1" t="str">
        <f>HYPERLINK("https://maps.google.com/?q=37.924722222,12.341944444&amp;ll=37.924722222,12.341944444&amp;z=12")</f>
        <v>https://maps.google.com/?q=37.924722222,12.341944444&amp;ll=37.924722222,12.341944444&amp;z=12</v>
      </c>
    </row>
    <row r="406" spans="1:2" x14ac:dyDescent="0.2">
      <c r="A406" t="s">
        <v>406</v>
      </c>
      <c r="B406" s="1" t="str">
        <f>HYPERLINK("https://maps.google.com/?q=36.816388889,11.979444444&amp;ll=36.816388889,11.979444444&amp;z=12")</f>
        <v>https://maps.google.com/?q=36.816388889,11.979444444&amp;ll=36.816388889,11.979444444&amp;z=12</v>
      </c>
    </row>
    <row r="407" spans="1:2" x14ac:dyDescent="0.2">
      <c r="A407" t="s">
        <v>407</v>
      </c>
      <c r="B407" s="1" t="str">
        <f>HYPERLINK("https://maps.google.com/?q=38.040555556,12.584722222&amp;ll=38.040555556,12.584722222&amp;z=12")</f>
        <v>https://maps.google.com/?q=38.040555556,12.584722222&amp;ll=38.040555556,12.584722222&amp;z=12</v>
      </c>
    </row>
    <row r="408" spans="1:2" x14ac:dyDescent="0.2">
      <c r="A408" t="s">
        <v>408</v>
      </c>
      <c r="B408" s="1" t="str">
        <f>HYPERLINK("https://maps.google.com/?q=38.069166667,12.572222222&amp;ll=38.069166667,12.572222222&amp;z=12")</f>
        <v>https://maps.google.com/?q=38.069166667,12.572222222&amp;ll=38.069166667,12.572222222&amp;z=12</v>
      </c>
    </row>
    <row r="409" spans="1:2" x14ac:dyDescent="0.2">
      <c r="A409" t="s">
        <v>409</v>
      </c>
      <c r="B409" s="1" t="str">
        <f>HYPERLINK("https://maps.google.com/?q=38.070277778,12.631111111&amp;ll=38.070277778,12.631111111&amp;z=12")</f>
        <v>https://maps.google.com/?q=38.070277778,12.631111111&amp;ll=38.070277778,12.631111111&amp;z=12</v>
      </c>
    </row>
    <row r="410" spans="1:2" x14ac:dyDescent="0.2">
      <c r="A410" t="s">
        <v>410</v>
      </c>
      <c r="B410" s="1" t="str">
        <f>HYPERLINK("https://maps.google.com/?q=38.070277778,12.6275&amp;ll=38.070277778,12.6275&amp;z=12")</f>
        <v>https://maps.google.com/?q=38.070277778,12.6275&amp;ll=38.070277778,12.6275&amp;z=12</v>
      </c>
    </row>
    <row r="411" spans="1:2" x14ac:dyDescent="0.2">
      <c r="A411" t="s">
        <v>411</v>
      </c>
      <c r="B411" s="1" t="str">
        <f>HYPERLINK("https://maps.google.com/?q=38.075555556,12.640277778&amp;ll=38.075555556,12.640277778&amp;z=12")</f>
        <v>https://maps.google.com/?q=38.075555556,12.640277778&amp;ll=38.075555556,12.640277778&amp;z=12</v>
      </c>
    </row>
    <row r="412" spans="1:2" x14ac:dyDescent="0.2">
      <c r="A412" t="s">
        <v>412</v>
      </c>
      <c r="B412" s="1" t="str">
        <f>HYPERLINK("https://maps.google.com/?q=38.094722222,12.663888889&amp;ll=38.094722222,12.663888889&amp;z=12")</f>
        <v>https://maps.google.com/?q=38.094722222,12.663888889&amp;ll=38.094722222,12.663888889&amp;z=12</v>
      </c>
    </row>
    <row r="413" spans="1:2" x14ac:dyDescent="0.2">
      <c r="A413" t="s">
        <v>413</v>
      </c>
      <c r="B413" s="1" t="str">
        <f>HYPERLINK("https://maps.google.com/?q=38.075555556,12.735555556&amp;ll=38.075555556,12.735555556&amp;z=12")</f>
        <v>https://maps.google.com/?q=38.075555556,12.735555556&amp;ll=38.075555556,12.735555556&amp;z=12</v>
      </c>
    </row>
    <row r="414" spans="1:2" x14ac:dyDescent="0.2">
      <c r="A414" t="s">
        <v>414</v>
      </c>
      <c r="B414" s="1" t="str">
        <f>HYPERLINK("https://maps.google.com/?q=38.111111111,12.723888889&amp;ll=38.111111111,12.723888889&amp;z=12")</f>
        <v>https://maps.google.com/?q=38.111111111,12.723888889&amp;ll=38.111111111,12.723888889&amp;z=12</v>
      </c>
    </row>
    <row r="415" spans="1:2" x14ac:dyDescent="0.2">
      <c r="A415" t="s">
        <v>415</v>
      </c>
      <c r="B415" s="1" t="str">
        <f>HYPERLINK("https://maps.google.com/?q=38.116388889,12.720555556&amp;ll=38.116388889,12.720555556&amp;z=12")</f>
        <v>https://maps.google.com/?q=38.116388889,12.720555556&amp;ll=38.116388889,12.720555556&amp;z=12</v>
      </c>
    </row>
    <row r="416" spans="1:2" x14ac:dyDescent="0.2">
      <c r="A416" t="s">
        <v>416</v>
      </c>
      <c r="B416" s="1" t="str">
        <f>HYPERLINK("https://maps.google.com/?q=38.121111111,12.733055556&amp;ll=38.121111111,12.733055556&amp;z=12")</f>
        <v>https://maps.google.com/?q=38.121111111,12.733055556&amp;ll=38.121111111,12.733055556&amp;z=12</v>
      </c>
    </row>
    <row r="417" spans="1:2" x14ac:dyDescent="0.2">
      <c r="A417" t="s">
        <v>417</v>
      </c>
      <c r="B417" s="1" t="str">
        <f>HYPERLINK("https://maps.google.com/?q=38.123888889,12.729166667&amp;ll=38.123888889,12.729166667&amp;z=12")</f>
        <v>https://maps.google.com/?q=38.123888889,12.729166667&amp;ll=38.123888889,12.729166667&amp;z=12</v>
      </c>
    </row>
    <row r="418" spans="1:2" x14ac:dyDescent="0.2">
      <c r="A418" t="s">
        <v>418</v>
      </c>
      <c r="B418" s="1" t="str">
        <f>HYPERLINK("https://maps.google.com/?q=38.150833333,12.731944444&amp;ll=38.150833333,12.731944444&amp;z=12")</f>
        <v>https://maps.google.com/?q=38.150833333,12.731944444&amp;ll=38.150833333,12.731944444&amp;z=12</v>
      </c>
    </row>
    <row r="419" spans="1:2" x14ac:dyDescent="0.2">
      <c r="A419" t="s">
        <v>419</v>
      </c>
      <c r="B419" s="1" t="str">
        <f>HYPERLINK("https://maps.google.com/?q=38.168888889,12.743611111&amp;ll=38.168888889,12.743611111&amp;z=12")</f>
        <v>https://maps.google.com/?q=38.168888889,12.743611111&amp;ll=38.168888889,12.743611111&amp;z=12</v>
      </c>
    </row>
    <row r="420" spans="1:2" x14ac:dyDescent="0.2">
      <c r="A420" t="s">
        <v>420</v>
      </c>
      <c r="B420" s="1" t="str">
        <f>HYPERLINK("https://maps.google.com/?q=38.174722222,12.741111111&amp;ll=38.174722222,12.741111111&amp;z=12")</f>
        <v>https://maps.google.com/?q=38.174722222,12.741111111&amp;ll=38.174722222,12.741111111&amp;z=12</v>
      </c>
    </row>
    <row r="421" spans="1:2" x14ac:dyDescent="0.2">
      <c r="A421" t="s">
        <v>421</v>
      </c>
      <c r="B421" s="1" t="str">
        <f>HYPERLINK("https://maps.google.com/?q=38.162222222,12.736666667&amp;ll=38.162222222,12.736666667&amp;z=12")</f>
        <v>https://maps.google.com/?q=38.162222222,12.736666667&amp;ll=38.162222222,12.736666667&amp;z=12</v>
      </c>
    </row>
    <row r="422" spans="1:2" x14ac:dyDescent="0.2">
      <c r="A422" t="s">
        <v>422</v>
      </c>
      <c r="B422" s="1" t="str">
        <f>HYPERLINK("https://maps.google.com/?q=38.175,12.732222222&amp;ll=38.175,12.732222222&amp;z=12")</f>
        <v>https://maps.google.com/?q=38.175,12.732222222&amp;ll=38.175,12.732222222&amp;z=12</v>
      </c>
    </row>
    <row r="423" spans="1:2" x14ac:dyDescent="0.2">
      <c r="A423" t="s">
        <v>423</v>
      </c>
      <c r="B423" s="1" t="str">
        <f>HYPERLINK("https://maps.google.com/?q=38.174166667,12.748055556&amp;ll=38.174166667,12.748055556&amp;z=12")</f>
        <v>https://maps.google.com/?q=38.174166667,12.748055556&amp;ll=38.174166667,12.748055556&amp;z=12</v>
      </c>
    </row>
    <row r="424" spans="1:2" x14ac:dyDescent="0.2">
      <c r="A424" t="s">
        <v>424</v>
      </c>
      <c r="B424" s="1" t="str">
        <f>HYPERLINK("https://maps.google.com/?q=38.126388889,12.788611111&amp;ll=38.126388889,12.788611111&amp;z=12")</f>
        <v>https://maps.google.com/?q=38.126388889,12.788611111&amp;ll=38.126388889,12.788611111&amp;z=12</v>
      </c>
    </row>
    <row r="425" spans="1:2" x14ac:dyDescent="0.2">
      <c r="A425" t="s">
        <v>425</v>
      </c>
      <c r="B425" s="1" t="str">
        <f>HYPERLINK("https://maps.google.com/?q=38.069444444,12.821111111&amp;ll=38.069444444,12.821111111&amp;z=12")</f>
        <v>https://maps.google.com/?q=38.069444444,12.821111111&amp;ll=38.069444444,12.821111111&amp;z=12</v>
      </c>
    </row>
    <row r="426" spans="1:2" x14ac:dyDescent="0.2">
      <c r="A426" t="s">
        <v>426</v>
      </c>
      <c r="B426" s="1" t="str">
        <f>HYPERLINK("https://maps.google.com/?q=38.08,12.807222222&amp;ll=38.08,12.807222222&amp;z=12")</f>
        <v>https://maps.google.com/?q=38.08,12.807222222&amp;ll=38.08,12.807222222&amp;z=12</v>
      </c>
    </row>
    <row r="427" spans="1:2" x14ac:dyDescent="0.2">
      <c r="A427" t="s">
        <v>427</v>
      </c>
      <c r="B427" s="1" t="str">
        <f>HYPERLINK("https://maps.google.com/?q=38.081944444,12.808333333&amp;ll=38.081944444,12.808333333&amp;z=12")</f>
        <v>https://maps.google.com/?q=38.081944444,12.808333333&amp;ll=38.081944444,12.808333333&amp;z=12</v>
      </c>
    </row>
    <row r="428" spans="1:2" x14ac:dyDescent="0.2">
      <c r="A428" t="s">
        <v>428</v>
      </c>
      <c r="B428" s="1" t="str">
        <f>HYPERLINK("https://maps.google.com/?q=38.069444444,12.818055556&amp;ll=38.069444444,12.818055556&amp;z=12")</f>
        <v>https://maps.google.com/?q=38.069444444,12.818055556&amp;ll=38.069444444,12.818055556&amp;z=12</v>
      </c>
    </row>
    <row r="429" spans="1:2" x14ac:dyDescent="0.2">
      <c r="A429" t="s">
        <v>429</v>
      </c>
      <c r="B429" s="1" t="str">
        <f>HYPERLINK("https://maps.google.com/?q=38.067777778,12.818055556&amp;ll=38.067777778,12.818055556&amp;z=12")</f>
        <v>https://maps.google.com/?q=38.067777778,12.818055556&amp;ll=38.067777778,12.818055556&amp;z=12</v>
      </c>
    </row>
    <row r="430" spans="1:2" x14ac:dyDescent="0.2">
      <c r="A430" t="s">
        <v>430</v>
      </c>
      <c r="B430" s="1" t="str">
        <f>HYPERLINK("https://maps.google.com/?q=38.069444444,12.818055556&amp;ll=38.069444444,12.818055556&amp;z=12")</f>
        <v>https://maps.google.com/?q=38.069444444,12.818055556&amp;ll=38.069444444,12.818055556&amp;z=12</v>
      </c>
    </row>
    <row r="431" spans="1:2" x14ac:dyDescent="0.2">
      <c r="A431" t="s">
        <v>431</v>
      </c>
      <c r="B431" s="1" t="str">
        <f>HYPERLINK("https://maps.google.com/?q=38.055,12.843055556&amp;ll=38.055,12.843055556&amp;z=12")</f>
        <v>https://maps.google.com/?q=38.055,12.843055556&amp;ll=38.055,12.843055556&amp;z=12</v>
      </c>
    </row>
    <row r="432" spans="1:2" x14ac:dyDescent="0.2">
      <c r="A432" t="s">
        <v>432</v>
      </c>
      <c r="B432" s="1" t="str">
        <f>HYPERLINK("https://maps.google.com/?q=38.055833333,12.840833333&amp;ll=38.055833333,12.840833333&amp;z=12")</f>
        <v>https://maps.google.com/?q=38.055833333,12.840833333&amp;ll=38.055833333,12.840833333&amp;z=12</v>
      </c>
    </row>
    <row r="433" spans="1:2" x14ac:dyDescent="0.2">
      <c r="A433" t="s">
        <v>433</v>
      </c>
      <c r="B433" s="1" t="str">
        <f>HYPERLINK("https://maps.google.com/?q=38.024166667,12.887777778&amp;ll=38.024166667,12.887777778&amp;z=12")</f>
        <v>https://maps.google.com/?q=38.024166667,12.887777778&amp;ll=38.024166667,12.887777778&amp;z=12</v>
      </c>
    </row>
    <row r="434" spans="1:2" x14ac:dyDescent="0.2">
      <c r="A434" t="s">
        <v>434</v>
      </c>
      <c r="B434" s="1" t="str">
        <f>HYPERLINK("https://maps.google.com/?q=38.025,12.890833333&amp;ll=38.025,12.890833333&amp;z=12")</f>
        <v>https://maps.google.com/?q=38.025,12.890833333&amp;ll=38.025,12.890833333&amp;z=12</v>
      </c>
    </row>
    <row r="435" spans="1:2" x14ac:dyDescent="0.2">
      <c r="A435" t="s">
        <v>435</v>
      </c>
      <c r="B435" s="1" t="str">
        <f>HYPERLINK("https://maps.google.com/?q=38.023333333,12.893611111&amp;ll=38.023333333,12.893611111&amp;z=12")</f>
        <v>https://maps.google.com/?q=38.023333333,12.893611111&amp;ll=38.023333333,12.893611111&amp;z=12</v>
      </c>
    </row>
    <row r="436" spans="1:2" x14ac:dyDescent="0.2">
      <c r="A436" t="s">
        <v>436</v>
      </c>
      <c r="B436" s="1" t="str">
        <f>HYPERLINK("https://maps.google.com/?q=38.023888889,12.903888889&amp;ll=38.023888889,12.903888889&amp;z=12")</f>
        <v>https://maps.google.com/?q=38.023888889,12.903888889&amp;ll=38.023888889,12.903888889&amp;z=12</v>
      </c>
    </row>
    <row r="437" spans="1:2" x14ac:dyDescent="0.2">
      <c r="A437" t="s">
        <v>437</v>
      </c>
      <c r="B437" s="1" t="str">
        <f>HYPERLINK("https://maps.google.com/?q=38.025,12.913611111&amp;ll=38.025,12.913611111&amp;z=12")</f>
        <v>https://maps.google.com/?q=38.025,12.913611111&amp;ll=38.025,12.913611111&amp;z=12</v>
      </c>
    </row>
    <row r="438" spans="1:2" x14ac:dyDescent="0.2">
      <c r="A438" t="s">
        <v>438</v>
      </c>
      <c r="B438" s="1" t="str">
        <f>HYPERLINK("https://maps.google.com/?q=37.948333333,12.829166667&amp;ll=37.948333333,12.829166667&amp;z=12")</f>
        <v>https://maps.google.com/?q=37.948333333,12.829166667&amp;ll=37.948333333,12.829166667&amp;z=12</v>
      </c>
    </row>
    <row r="439" spans="1:2" x14ac:dyDescent="0.2">
      <c r="A439" t="s">
        <v>439</v>
      </c>
      <c r="B439" s="1" t="str">
        <f>HYPERLINK("https://maps.google.com/?q=37.916944444,12.867222222&amp;ll=37.916944444,12.867222222&amp;z=12")</f>
        <v>https://maps.google.com/?q=37.916944444,12.867222222&amp;ll=37.916944444,12.867222222&amp;z=12</v>
      </c>
    </row>
    <row r="440" spans="1:2" x14ac:dyDescent="0.2">
      <c r="A440" t="s">
        <v>440</v>
      </c>
      <c r="B440" s="1" t="str">
        <f>HYPERLINK("https://maps.google.com/?q=37.9725,12.892222222&amp;ll=37.9725,12.892222222&amp;z=12")</f>
        <v>https://maps.google.com/?q=37.9725,12.892222222&amp;ll=37.9725,12.892222222&amp;z=12</v>
      </c>
    </row>
    <row r="441" spans="1:2" x14ac:dyDescent="0.2">
      <c r="A441" t="s">
        <v>441</v>
      </c>
      <c r="B441" s="1" t="str">
        <f>HYPERLINK("https://maps.google.com/?q=37.978611111,12.911388889&amp;ll=37.978611111,12.911388889&amp;z=12")</f>
        <v>https://maps.google.com/?q=37.978611111,12.911388889&amp;ll=37.978611111,12.911388889&amp;z=12</v>
      </c>
    </row>
    <row r="442" spans="1:2" x14ac:dyDescent="0.2">
      <c r="A442" t="s">
        <v>442</v>
      </c>
      <c r="B442" s="1" t="str">
        <f>HYPERLINK("https://maps.google.com/?q=38.031944444,12.951388889&amp;ll=38.031944444,12.951388889&amp;z=12")</f>
        <v>https://maps.google.com/?q=38.031944444,12.951388889&amp;ll=38.031944444,12.951388889&amp;z=12</v>
      </c>
    </row>
    <row r="443" spans="1:2" x14ac:dyDescent="0.2">
      <c r="A443" t="s">
        <v>443</v>
      </c>
      <c r="B443" s="1" t="str">
        <f>HYPERLINK("https://maps.google.com/?q=38.045833333,12.994444444&amp;ll=38.045833333,12.994444444&amp;z=12")</f>
        <v>https://maps.google.com/?q=38.045833333,12.994444444&amp;ll=38.045833333,12.994444444&amp;z=12</v>
      </c>
    </row>
    <row r="444" spans="1:2" x14ac:dyDescent="0.2">
      <c r="A444" t="s">
        <v>444</v>
      </c>
      <c r="B444" s="1" t="str">
        <f>HYPERLINK("https://maps.google.com/?q=38.183611111,13.137777778&amp;ll=38.183611111,13.137777778&amp;z=12")</f>
        <v>https://maps.google.com/?q=38.183611111,13.137777778&amp;ll=38.183611111,13.137777778&amp;z=12</v>
      </c>
    </row>
    <row r="445" spans="1:2" x14ac:dyDescent="0.2">
      <c r="A445" t="s">
        <v>445</v>
      </c>
      <c r="B445" s="1" t="str">
        <f>HYPERLINK("https://maps.google.com/?q=38.170833333,13.163333333&amp;ll=38.170833333,13.163333333&amp;z=12")</f>
        <v>https://maps.google.com/?q=38.170833333,13.163333333&amp;ll=38.170833333,13.163333333&amp;z=12</v>
      </c>
    </row>
    <row r="446" spans="1:2" x14ac:dyDescent="0.2">
      <c r="A446" t="s">
        <v>446</v>
      </c>
      <c r="B446" s="1" t="str">
        <f>HYPERLINK("https://maps.google.com/?q=38.168055556,13.1775&amp;ll=38.168055556,13.1775&amp;z=12")</f>
        <v>https://maps.google.com/?q=38.168055556,13.1775&amp;ll=38.168055556,13.1775&amp;z=12</v>
      </c>
    </row>
    <row r="447" spans="1:2" x14ac:dyDescent="0.2">
      <c r="A447" t="s">
        <v>447</v>
      </c>
      <c r="B447" s="1" t="str">
        <f>HYPERLINK("https://maps.google.com/?q=38.158888889,13.168611111&amp;ll=38.158888889,13.168611111&amp;z=12")</f>
        <v>https://maps.google.com/?q=38.158888889,13.168611111&amp;ll=38.158888889,13.168611111&amp;z=12</v>
      </c>
    </row>
    <row r="448" spans="1:2" x14ac:dyDescent="0.2">
      <c r="A448" t="s">
        <v>448</v>
      </c>
      <c r="B448" s="1" t="str">
        <f>HYPERLINK("https://maps.google.com/?q=38.196944444,13.243888889&amp;ll=38.196944444,13.243888889&amp;z=12")</f>
        <v>https://maps.google.com/?q=38.196944444,13.243888889&amp;ll=38.196944444,13.243888889&amp;z=12</v>
      </c>
    </row>
    <row r="449" spans="1:2" x14ac:dyDescent="0.2">
      <c r="A449" t="s">
        <v>449</v>
      </c>
      <c r="B449" s="1" t="str">
        <f>HYPERLINK("https://maps.google.com/?q=38.180833333,13.241111111&amp;ll=38.180833333,13.241111111&amp;z=12")</f>
        <v>https://maps.google.com/?q=38.180833333,13.241111111&amp;ll=38.180833333,13.241111111&amp;z=12</v>
      </c>
    </row>
    <row r="450" spans="1:2" x14ac:dyDescent="0.2">
      <c r="A450" t="s">
        <v>450</v>
      </c>
      <c r="B450" s="1" t="str">
        <f>HYPERLINK("https://maps.google.com/?q=38.205277778,13.281944444&amp;ll=38.205277778,13.281944444&amp;z=12")</f>
        <v>https://maps.google.com/?q=38.205277778,13.281944444&amp;ll=38.205277778,13.281944444&amp;z=12</v>
      </c>
    </row>
    <row r="451" spans="1:2" x14ac:dyDescent="0.2">
      <c r="A451" t="s">
        <v>451</v>
      </c>
      <c r="B451" s="1" t="str">
        <f>HYPERLINK("https://maps.google.com/?q=38.198055556,13.280555556&amp;ll=38.198055556,13.280555556&amp;z=12")</f>
        <v>https://maps.google.com/?q=38.198055556,13.280555556&amp;ll=38.198055556,13.280555556&amp;z=12</v>
      </c>
    </row>
    <row r="452" spans="1:2" x14ac:dyDescent="0.2">
      <c r="A452" t="s">
        <v>452</v>
      </c>
      <c r="B452" s="1" t="str">
        <f>HYPERLINK("https://maps.google.com/?q=38.200833333,13.323055556&amp;ll=38.200833333,13.323055556&amp;z=12")</f>
        <v>https://maps.google.com/?q=38.200833333,13.323055556&amp;ll=38.200833333,13.323055556&amp;z=12</v>
      </c>
    </row>
    <row r="453" spans="1:2" x14ac:dyDescent="0.2">
      <c r="A453" t="s">
        <v>453</v>
      </c>
      <c r="B453" s="1" t="str">
        <f>HYPERLINK("https://maps.google.com/?q=38.200277778,13.324444444&amp;ll=38.200277778,13.324444444&amp;z=12")</f>
        <v>https://maps.google.com/?q=38.200277778,13.324444444&amp;ll=38.200277778,13.324444444&amp;z=12</v>
      </c>
    </row>
    <row r="454" spans="1:2" x14ac:dyDescent="0.2">
      <c r="A454" t="s">
        <v>454</v>
      </c>
      <c r="B454" s="1" t="str">
        <f>HYPERLINK("https://maps.google.com/?q=38.191111111,13.344166667&amp;ll=38.191111111,13.344166667&amp;z=12")</f>
        <v>https://maps.google.com/?q=38.191111111,13.344166667&amp;ll=38.191111111,13.344166667&amp;z=12</v>
      </c>
    </row>
    <row r="455" spans="1:2" x14ac:dyDescent="0.2">
      <c r="A455" t="s">
        <v>455</v>
      </c>
      <c r="B455" s="1" t="str">
        <f>HYPERLINK("https://maps.google.com/?q=38.150277778,13.364166667&amp;ll=38.150277778,13.364166667&amp;z=12")</f>
        <v>https://maps.google.com/?q=38.150277778,13.364166667&amp;ll=38.150277778,13.364166667&amp;z=12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Waypoints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munz</dc:creator>
  <cp:lastModifiedBy>Matthias M</cp:lastModifiedBy>
  <dcterms:created xsi:type="dcterms:W3CDTF">2025-01-19T18:04:22Z</dcterms:created>
  <dcterms:modified xsi:type="dcterms:W3CDTF">2025-01-19T17:05:04Z</dcterms:modified>
</cp:coreProperties>
</file>