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esktop\desenv\flado\"/>
    </mc:Choice>
  </mc:AlternateContent>
  <xr:revisionPtr revIDLastSave="0" documentId="13_ncr:1_{A256B34B-360F-4C4C-B747-309A253BDE4F}" xr6:coauthVersionLast="47" xr6:coauthVersionMax="47" xr10:uidLastSave="{00000000-0000-0000-0000-000000000000}"/>
  <bookViews>
    <workbookView xWindow="-108" yWindow="-108" windowWidth="23256" windowHeight="12576" xr2:uid="{CA78291E-974B-4465-8370-FB66761318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I16" i="1" s="1"/>
  <c r="H15" i="1"/>
  <c r="H14" i="1"/>
  <c r="H13" i="1"/>
  <c r="H12" i="1"/>
  <c r="I12" i="1" s="1"/>
  <c r="H11" i="1"/>
  <c r="H10" i="1"/>
  <c r="H9" i="1"/>
  <c r="H8" i="1"/>
  <c r="I8" i="1" s="1"/>
  <c r="H7" i="1"/>
  <c r="H6" i="1"/>
  <c r="H5" i="1"/>
  <c r="H4" i="1"/>
  <c r="H3" i="1"/>
  <c r="H2" i="1"/>
  <c r="G23" i="1"/>
  <c r="I23" i="1" s="1"/>
  <c r="G22" i="1"/>
  <c r="I22" i="1" s="1"/>
  <c r="G21" i="1"/>
  <c r="I21" i="1" s="1"/>
  <c r="G20" i="1"/>
  <c r="G19" i="1"/>
  <c r="G18" i="1"/>
  <c r="I18" i="1" s="1"/>
  <c r="G17" i="1"/>
  <c r="I17" i="1" s="1"/>
  <c r="G16" i="1"/>
  <c r="G15" i="1"/>
  <c r="G14" i="1"/>
  <c r="I14" i="1" s="1"/>
  <c r="G13" i="1"/>
  <c r="I13" i="1" s="1"/>
  <c r="G12" i="1"/>
  <c r="G11" i="1"/>
  <c r="G10" i="1"/>
  <c r="I10" i="1" s="1"/>
  <c r="G9" i="1"/>
  <c r="I9" i="1" s="1"/>
  <c r="G8" i="1"/>
  <c r="G7" i="1"/>
  <c r="G6" i="1"/>
  <c r="I6" i="1" s="1"/>
  <c r="G5" i="1"/>
  <c r="I5" i="1" s="1"/>
  <c r="G4" i="1"/>
  <c r="G3" i="1"/>
  <c r="G2" i="1"/>
  <c r="H1" i="1"/>
  <c r="G1" i="1"/>
  <c r="I11" i="1"/>
  <c r="I19" i="1"/>
  <c r="I20" i="1" l="1"/>
  <c r="I1" i="1"/>
  <c r="I4" i="1"/>
  <c r="I3" i="1"/>
  <c r="I7" i="1"/>
  <c r="I15" i="1"/>
  <c r="I2" i="1"/>
</calcChain>
</file>

<file path=xl/sharedStrings.xml><?xml version="1.0" encoding="utf-8"?>
<sst xmlns="http://schemas.openxmlformats.org/spreadsheetml/2006/main" count="6" uniqueCount="6">
  <si>
    <t>A: H/R - eixo X</t>
  </si>
  <si>
    <t>(1826 -&gt; 1973)</t>
  </si>
  <si>
    <t>C: incerteza estatística (barras de erro)</t>
  </si>
  <si>
    <t>G e H: resultados obtidos em 100 lançamentos cada</t>
  </si>
  <si>
    <t>I: média de G e H (pontos antigos)</t>
  </si>
  <si>
    <t>B e M: pontos novos para o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</si>
</sst>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2" xfId="0" applyBorder="1"/>
    <xf numFmtId="0" fontId="0" fillId="0" borderId="0" xfId="0" applyBorder="1"/>
    <xf numFmtId="164" fontId="0" fillId="0" borderId="0" xfId="1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4" fillId="0" borderId="0" xfId="0" applyFont="1" applyBorder="1" applyAlignment="1"/>
    <xf numFmtId="0" fontId="0" fillId="0" borderId="0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P_L</a:t>
            </a:r>
            <a:r>
              <a:rPr lang="pt-BR" baseline="0"/>
              <a:t>  x  q (antigo)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Planilha1!$A$1:$A$23</c:f>
              <c:numCache>
                <c:formatCode>0.00000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Planilha1!$I$1:$I$23</c:f>
              <c:numCache>
                <c:formatCode>0.00000</c:formatCode>
                <c:ptCount val="23"/>
                <c:pt idx="0">
                  <c:v>4.53E-2</c:v>
                </c:pt>
                <c:pt idx="1">
                  <c:v>3.0600000000000002E-2</c:v>
                </c:pt>
                <c:pt idx="2">
                  <c:v>3.8449999999999998E-2</c:v>
                </c:pt>
                <c:pt idx="3">
                  <c:v>2.4399999999999998E-2</c:v>
                </c:pt>
                <c:pt idx="4">
                  <c:v>4.7200000000000006E-2</c:v>
                </c:pt>
                <c:pt idx="5">
                  <c:v>0.14030000000000001</c:v>
                </c:pt>
                <c:pt idx="6">
                  <c:v>0.1956</c:v>
                </c:pt>
                <c:pt idx="7">
                  <c:v>0.23535</c:v>
                </c:pt>
                <c:pt idx="8">
                  <c:v>0.21279999999999999</c:v>
                </c:pt>
                <c:pt idx="9">
                  <c:v>0.27655000000000002</c:v>
                </c:pt>
                <c:pt idx="10">
                  <c:v>0.39560000000000001</c:v>
                </c:pt>
                <c:pt idx="11">
                  <c:v>0.41565000000000002</c:v>
                </c:pt>
                <c:pt idx="12">
                  <c:v>0.45905000000000001</c:v>
                </c:pt>
                <c:pt idx="13">
                  <c:v>0.54249999999999998</c:v>
                </c:pt>
                <c:pt idx="14">
                  <c:v>0.57935000000000003</c:v>
                </c:pt>
                <c:pt idx="15">
                  <c:v>0.57155</c:v>
                </c:pt>
                <c:pt idx="16">
                  <c:v>0.70965000000000011</c:v>
                </c:pt>
                <c:pt idx="17">
                  <c:v>0.76595000000000002</c:v>
                </c:pt>
                <c:pt idx="18">
                  <c:v>0.78034999999999999</c:v>
                </c:pt>
                <c:pt idx="19">
                  <c:v>0.83810000000000007</c:v>
                </c:pt>
                <c:pt idx="20">
                  <c:v>0.86499999999999999</c:v>
                </c:pt>
                <c:pt idx="21">
                  <c:v>0.86280000000000001</c:v>
                </c:pt>
                <c:pt idx="22">
                  <c:v>0.87095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C-4B13-A91F-5D4EF30D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45567"/>
        <c:axId val="339145983"/>
      </c:scatterChart>
      <c:valAx>
        <c:axId val="3391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45983"/>
        <c:crosses val="autoZero"/>
        <c:crossBetween val="midCat"/>
      </c:valAx>
      <c:valAx>
        <c:axId val="3391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P_L</a:t>
            </a:r>
            <a:r>
              <a:rPr lang="pt-BR" baseline="0"/>
              <a:t> x q (novo)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Planilha1!$A$1:$A$23</c:f>
              <c:numCache>
                <c:formatCode>0.00000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Planilha1!$M$1:$M$23</c:f>
              <c:numCache>
                <c:formatCode>0.00000</c:formatCode>
                <c:ptCount val="23"/>
                <c:pt idx="0">
                  <c:v>3.1250000000000001E-4</c:v>
                </c:pt>
                <c:pt idx="1">
                  <c:v>3.1250000000000001E-4</c:v>
                </c:pt>
                <c:pt idx="2">
                  <c:v>1.1875E-2</c:v>
                </c:pt>
                <c:pt idx="3">
                  <c:v>1.59375E-2</c:v>
                </c:pt>
                <c:pt idx="4">
                  <c:v>4.3124999999999997E-2</c:v>
                </c:pt>
                <c:pt idx="5">
                  <c:v>7.3124999999999996E-2</c:v>
                </c:pt>
                <c:pt idx="6">
                  <c:v>0.11749999999999999</c:v>
                </c:pt>
                <c:pt idx="7">
                  <c:v>0.166875</c:v>
                </c:pt>
                <c:pt idx="8">
                  <c:v>0.176875</c:v>
                </c:pt>
                <c:pt idx="9">
                  <c:v>0.22625000000000001</c:v>
                </c:pt>
                <c:pt idx="10">
                  <c:v>0.31843749999999998</c:v>
                </c:pt>
                <c:pt idx="11">
                  <c:v>0.39218750000000002</c:v>
                </c:pt>
                <c:pt idx="12">
                  <c:v>0.43406250000000002</c:v>
                </c:pt>
                <c:pt idx="13">
                  <c:v>0.52</c:v>
                </c:pt>
                <c:pt idx="14">
                  <c:v>0.56468750000000001</c:v>
                </c:pt>
                <c:pt idx="15">
                  <c:v>0.61656250000000001</c:v>
                </c:pt>
                <c:pt idx="16">
                  <c:v>0.70843750000000005</c:v>
                </c:pt>
                <c:pt idx="17">
                  <c:v>0.76406249999999998</c:v>
                </c:pt>
                <c:pt idx="18">
                  <c:v>0.78</c:v>
                </c:pt>
                <c:pt idx="19">
                  <c:v>0.83750000000000002</c:v>
                </c:pt>
                <c:pt idx="20">
                  <c:v>0.86468750000000005</c:v>
                </c:pt>
                <c:pt idx="21">
                  <c:v>0.8621875</c:v>
                </c:pt>
                <c:pt idx="22">
                  <c:v>0.87093750000000003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8-466F-B1DB-C50AE1ABA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36464"/>
        <c:axId val="500434864"/>
      </c:scatterChart>
      <c:valAx>
        <c:axId val="5004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434864"/>
        <c:crosses val="autoZero"/>
        <c:crossBetween val="midCat"/>
      </c:valAx>
      <c:valAx>
        <c:axId val="5004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43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141922</xdr:colOff>
      <xdr:row>8</xdr:row>
      <xdr:rowOff>86677</xdr:rowOff>
    </xdr:from>
    <xdr:to>
      <xdr:col>22</xdr:col>
      <xdr:colOff>461962</xdr:colOff>
      <xdr:row>22</xdr:row>
      <xdr:rowOff>155257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230971-60CE-CDAD-8BB0-C88C76B97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24</xdr:row>
      <xdr:rowOff>11430</xdr:rowOff>
    </xdr:from>
    <xdr:to>
      <xdr:col>18</xdr:col>
      <xdr:colOff>304800</xdr:colOff>
      <xdr:row>39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E1A1CE-C20F-4293-027D-B06E097E5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2169-3F9B-405F-A670-20887203AD7B}">
  <dimension ref="A1:V30"/>
  <sheetViews>
    <sheetView tabSelected="1" workbookViewId="0">
      <selection activeCell="J1" sqref="J1"/>
    </sheetView>
  </sheetViews>
  <sheetFormatPr defaultRowHeight="14.4" x14ac:dyDescent="0.3"/>
  <cols>
    <col min="1" max="1" width="9.109375" style="16"/>
    <col min="2" max="2" width="8.88671875" style="16"/>
    <col min="3" max="3" width="9.44140625" style="17" bestFit="1" customWidth="1"/>
    <col min="4" max="6" width="8.88671875" style="17"/>
    <col min="7" max="8" width="9.109375" style="17"/>
    <col min="9" max="9" width="8.88671875" style="17"/>
    <col min="11" max="13" width="9.109375" style="17"/>
  </cols>
  <sheetData>
    <row r="1" spans="1:22" ht="15" thickBot="1" x14ac:dyDescent="0.35">
      <c r="A1" s="10">
        <v>0.3</v>
      </c>
      <c r="B1" s="13">
        <v>3.1250000000000001E-4</v>
      </c>
      <c r="C1" s="11">
        <v>4.62E-3</v>
      </c>
      <c r="D1" s="11"/>
      <c r="E1" s="11"/>
      <c r="F1" s="11"/>
      <c r="G1" s="12">
        <f>1.81/100</f>
        <v>1.8100000000000002E-2</v>
      </c>
      <c r="H1" s="12">
        <f>7.25/100</f>
        <v>7.2499999999999995E-2</v>
      </c>
      <c r="I1" s="12">
        <f t="shared" ref="I1:I23" si="0">AVERAGE(G1:H1)</f>
        <v>4.53E-2</v>
      </c>
      <c r="K1" s="13"/>
      <c r="L1" s="13"/>
      <c r="M1" s="13">
        <v>3.1250000000000001E-4</v>
      </c>
      <c r="N1" s="1"/>
    </row>
    <row r="2" spans="1:22" x14ac:dyDescent="0.3">
      <c r="A2" s="10">
        <v>0.4</v>
      </c>
      <c r="B2" s="13">
        <v>3.1250000000000001E-4</v>
      </c>
      <c r="C2" s="11">
        <v>3.0699999999999998E-3</v>
      </c>
      <c r="D2" s="11"/>
      <c r="E2" s="11"/>
      <c r="F2" s="11"/>
      <c r="G2" s="12">
        <f>3.81/100</f>
        <v>3.8100000000000002E-2</v>
      </c>
      <c r="H2" s="12">
        <f>2.31/100</f>
        <v>2.3099999999999999E-2</v>
      </c>
      <c r="I2" s="12">
        <f t="shared" si="0"/>
        <v>3.0600000000000002E-2</v>
      </c>
      <c r="K2" s="13"/>
      <c r="L2" s="13"/>
      <c r="M2" s="13">
        <v>3.1250000000000001E-4</v>
      </c>
      <c r="Q2" s="2" t="s">
        <v>0</v>
      </c>
      <c r="R2" s="8"/>
      <c r="S2" s="3"/>
      <c r="T2" s="3"/>
      <c r="U2" s="3"/>
      <c r="V2" s="4"/>
    </row>
    <row r="3" spans="1:22" x14ac:dyDescent="0.3">
      <c r="A3" s="10">
        <v>0.5</v>
      </c>
      <c r="B3" s="13">
        <v>1.1875E-2</v>
      </c>
      <c r="C3" s="14">
        <v>3.7200000000000002E-3</v>
      </c>
      <c r="D3" s="14"/>
      <c r="E3" s="14"/>
      <c r="F3" s="14"/>
      <c r="G3" s="12">
        <f>3.44/100</f>
        <v>3.44E-2</v>
      </c>
      <c r="H3" s="12">
        <f>4.25/100</f>
        <v>4.2500000000000003E-2</v>
      </c>
      <c r="I3" s="12">
        <f t="shared" si="0"/>
        <v>3.8449999999999998E-2</v>
      </c>
      <c r="K3" s="13"/>
      <c r="L3" s="13"/>
      <c r="M3" s="13">
        <v>1.1875E-2</v>
      </c>
      <c r="Q3" s="5" t="s">
        <v>5</v>
      </c>
      <c r="R3" s="9"/>
      <c r="S3" s="6"/>
      <c r="T3" s="6"/>
      <c r="U3" s="6"/>
      <c r="V3" s="7"/>
    </row>
    <row r="4" spans="1:22" x14ac:dyDescent="0.3">
      <c r="A4" s="10">
        <v>0.6</v>
      </c>
      <c r="B4" s="13">
        <v>1.59375E-2</v>
      </c>
      <c r="C4" s="14">
        <v>2.8300000000000001E-3</v>
      </c>
      <c r="D4" s="14"/>
      <c r="E4" s="14"/>
      <c r="F4" s="14"/>
      <c r="G4" s="12">
        <f>2.69/100</f>
        <v>2.69E-2</v>
      </c>
      <c r="H4" s="12">
        <f>2.19/100</f>
        <v>2.1899999999999999E-2</v>
      </c>
      <c r="I4" s="12">
        <f t="shared" si="0"/>
        <v>2.4399999999999998E-2</v>
      </c>
      <c r="K4" s="13"/>
      <c r="L4" s="13"/>
      <c r="M4" s="13">
        <v>1.59375E-2</v>
      </c>
      <c r="Q4" s="5" t="s">
        <v>2</v>
      </c>
      <c r="R4" s="9"/>
      <c r="S4" s="6"/>
      <c r="T4" s="6"/>
      <c r="U4" s="6"/>
      <c r="V4" s="7"/>
    </row>
    <row r="5" spans="1:22" x14ac:dyDescent="0.3">
      <c r="A5" s="10">
        <v>0.7</v>
      </c>
      <c r="B5" s="13">
        <v>4.3124999999999997E-2</v>
      </c>
      <c r="C5" s="14">
        <v>3.4199999999999999E-3</v>
      </c>
      <c r="D5" s="14"/>
      <c r="E5" s="14"/>
      <c r="F5" s="14"/>
      <c r="G5" s="12">
        <f>4.5/100</f>
        <v>4.4999999999999998E-2</v>
      </c>
      <c r="H5" s="12">
        <f>4.94/100</f>
        <v>4.9400000000000006E-2</v>
      </c>
      <c r="I5" s="12">
        <f t="shared" si="0"/>
        <v>4.7200000000000006E-2</v>
      </c>
      <c r="K5" s="13"/>
      <c r="L5" s="13"/>
      <c r="M5" s="13">
        <v>4.3124999999999997E-2</v>
      </c>
      <c r="Q5" s="5" t="s">
        <v>3</v>
      </c>
      <c r="R5" s="9"/>
      <c r="S5" s="6"/>
      <c r="T5" s="6"/>
      <c r="U5" s="6"/>
      <c r="V5" s="7"/>
    </row>
    <row r="6" spans="1:22" ht="15" thickBot="1" x14ac:dyDescent="0.35">
      <c r="A6" s="10">
        <v>0.8</v>
      </c>
      <c r="B6" s="13">
        <v>7.3124999999999996E-2</v>
      </c>
      <c r="C6" s="14">
        <v>7.2300000000000003E-3</v>
      </c>
      <c r="D6" s="14"/>
      <c r="E6" s="14"/>
      <c r="F6" s="14"/>
      <c r="G6" s="12">
        <f>8.5/100</f>
        <v>8.5000000000000006E-2</v>
      </c>
      <c r="H6" s="12">
        <f>19.56/100</f>
        <v>0.1956</v>
      </c>
      <c r="I6" s="12">
        <f t="shared" si="0"/>
        <v>0.14030000000000001</v>
      </c>
      <c r="K6" s="13"/>
      <c r="L6" s="13"/>
      <c r="M6" s="13">
        <v>7.3124999999999996E-2</v>
      </c>
      <c r="Q6" s="5" t="s">
        <v>4</v>
      </c>
      <c r="R6" s="9"/>
      <c r="S6" s="6"/>
      <c r="T6" s="6"/>
      <c r="U6" s="6"/>
      <c r="V6" s="7"/>
    </row>
    <row r="7" spans="1:22" x14ac:dyDescent="0.3">
      <c r="A7" s="10">
        <v>0.9</v>
      </c>
      <c r="B7" s="13">
        <v>0.11749999999999999</v>
      </c>
      <c r="C7" s="14">
        <v>7.6800000000000002E-3</v>
      </c>
      <c r="D7" s="14"/>
      <c r="E7" s="14"/>
      <c r="F7" s="14"/>
      <c r="G7" s="12">
        <f>23/100</f>
        <v>0.23</v>
      </c>
      <c r="H7" s="12">
        <f>16.12/100</f>
        <v>0.16120000000000001</v>
      </c>
      <c r="I7" s="12">
        <f t="shared" si="0"/>
        <v>0.1956</v>
      </c>
      <c r="K7" s="13"/>
      <c r="L7" s="13"/>
      <c r="M7" s="13">
        <v>0.11749999999999999</v>
      </c>
      <c r="N7" s="1"/>
      <c r="Q7" s="3"/>
      <c r="R7" s="8"/>
      <c r="S7" s="3"/>
      <c r="T7" s="3"/>
      <c r="U7" s="3"/>
      <c r="V7" s="3"/>
    </row>
    <row r="8" spans="1:22" x14ac:dyDescent="0.3">
      <c r="A8" s="10">
        <v>1</v>
      </c>
      <c r="B8" s="13">
        <v>0.166875</v>
      </c>
      <c r="C8" s="12">
        <v>7.9600000000000001E-3</v>
      </c>
      <c r="D8" s="12"/>
      <c r="E8" s="12"/>
      <c r="F8" s="12"/>
      <c r="G8" s="12">
        <f>22.38/100</f>
        <v>0.2238</v>
      </c>
      <c r="H8" s="12">
        <f>24.69/100</f>
        <v>0.24690000000000001</v>
      </c>
      <c r="I8" s="12">
        <f t="shared" si="0"/>
        <v>0.23535</v>
      </c>
      <c r="K8" s="13"/>
      <c r="L8" s="13"/>
      <c r="M8" s="13">
        <v>0.166875</v>
      </c>
      <c r="N8" s="1"/>
      <c r="Q8" s="18"/>
      <c r="R8" s="19"/>
      <c r="S8" s="19"/>
      <c r="T8" s="19"/>
      <c r="U8" s="19"/>
      <c r="V8" s="19"/>
    </row>
    <row r="9" spans="1:22" x14ac:dyDescent="0.3">
      <c r="A9" s="10">
        <v>1.1000000000000001</v>
      </c>
      <c r="B9" s="13">
        <v>0.176875</v>
      </c>
      <c r="C9" s="12">
        <v>7.7299999999999999E-3</v>
      </c>
      <c r="D9" s="12"/>
      <c r="E9" s="12"/>
      <c r="F9" s="12"/>
      <c r="G9" s="12">
        <f>23.81/100</f>
        <v>0.23809999999999998</v>
      </c>
      <c r="H9" s="12">
        <f>18.75/100</f>
        <v>0.1875</v>
      </c>
      <c r="I9" s="12">
        <f t="shared" si="0"/>
        <v>0.21279999999999999</v>
      </c>
      <c r="K9" s="13"/>
      <c r="L9" s="13"/>
      <c r="M9" s="13">
        <v>0.176875</v>
      </c>
      <c r="N9" s="1"/>
      <c r="O9" s="1"/>
      <c r="P9" s="1"/>
      <c r="Q9" s="1"/>
      <c r="R9" s="1"/>
      <c r="S9" s="1"/>
      <c r="T9" s="1"/>
    </row>
    <row r="10" spans="1:22" x14ac:dyDescent="0.3">
      <c r="A10" s="10">
        <v>1.2</v>
      </c>
      <c r="B10" s="13">
        <v>0.22625000000000001</v>
      </c>
      <c r="C10" s="12">
        <v>8.7100000000000007E-3</v>
      </c>
      <c r="D10" s="12"/>
      <c r="E10" s="12"/>
      <c r="F10" s="12"/>
      <c r="G10" s="12">
        <f>25.69/100</f>
        <v>0.25690000000000002</v>
      </c>
      <c r="H10" s="12">
        <f>29.62/100</f>
        <v>0.29620000000000002</v>
      </c>
      <c r="I10" s="12">
        <f t="shared" si="0"/>
        <v>0.27655000000000002</v>
      </c>
      <c r="K10" s="13"/>
      <c r="L10" s="13"/>
      <c r="M10" s="13">
        <v>0.22625000000000001</v>
      </c>
      <c r="N10" s="1"/>
      <c r="O10" s="1"/>
      <c r="P10" s="1"/>
      <c r="Q10" s="1"/>
      <c r="R10" s="1"/>
      <c r="S10" s="1"/>
      <c r="T10" s="1"/>
    </row>
    <row r="11" spans="1:22" x14ac:dyDescent="0.3">
      <c r="A11" s="10">
        <v>1.3</v>
      </c>
      <c r="B11" s="13">
        <v>0.31843749999999998</v>
      </c>
      <c r="C11" s="13">
        <v>9.3900000000000008E-3</v>
      </c>
      <c r="D11" s="13"/>
      <c r="E11" s="13"/>
      <c r="F11" s="13"/>
      <c r="G11" s="13">
        <f>40.06/100</f>
        <v>0.40060000000000001</v>
      </c>
      <c r="H11" s="13">
        <f>39.06/100</f>
        <v>0.3906</v>
      </c>
      <c r="I11" s="12">
        <f t="shared" si="0"/>
        <v>0.39560000000000001</v>
      </c>
      <c r="K11" s="13"/>
      <c r="L11" s="13"/>
      <c r="M11" s="13">
        <v>0.31843749999999998</v>
      </c>
      <c r="N11" s="1"/>
      <c r="O11" s="1"/>
      <c r="P11" s="1"/>
      <c r="Q11" s="1"/>
      <c r="R11" s="1"/>
      <c r="S11" s="1"/>
      <c r="T11" s="1"/>
    </row>
    <row r="12" spans="1:22" x14ac:dyDescent="0.3">
      <c r="A12" s="10">
        <v>1.4</v>
      </c>
      <c r="B12" s="13">
        <v>0.39218750000000002</v>
      </c>
      <c r="C12" s="13">
        <v>8.9099999999999995E-3</v>
      </c>
      <c r="D12" s="13"/>
      <c r="E12" s="13"/>
      <c r="F12" s="13"/>
      <c r="G12" s="13">
        <f>40.38/100</f>
        <v>0.40380000000000005</v>
      </c>
      <c r="H12" s="13">
        <f>42.75/100</f>
        <v>0.42749999999999999</v>
      </c>
      <c r="I12" s="12">
        <f t="shared" si="0"/>
        <v>0.41565000000000002</v>
      </c>
      <c r="K12" s="13"/>
      <c r="L12" s="13"/>
      <c r="M12" s="13">
        <v>0.39218750000000002</v>
      </c>
      <c r="N12" s="1"/>
      <c r="O12" s="1"/>
      <c r="P12" s="1"/>
      <c r="Q12" s="1"/>
      <c r="R12" s="1"/>
      <c r="S12" s="1"/>
      <c r="T12" s="1"/>
    </row>
    <row r="13" spans="1:22" x14ac:dyDescent="0.3">
      <c r="A13" s="10">
        <v>1.5</v>
      </c>
      <c r="B13" s="13">
        <v>0.43406250000000002</v>
      </c>
      <c r="C13" s="13">
        <v>9.4400000000000005E-3</v>
      </c>
      <c r="D13" s="13"/>
      <c r="E13" s="13"/>
      <c r="F13" s="13"/>
      <c r="G13" s="13">
        <f>49/100</f>
        <v>0.49</v>
      </c>
      <c r="H13" s="13">
        <f>42.81/100</f>
        <v>0.42810000000000004</v>
      </c>
      <c r="I13" s="12">
        <f t="shared" si="0"/>
        <v>0.45905000000000001</v>
      </c>
      <c r="K13" s="13"/>
      <c r="L13" s="13"/>
      <c r="M13" s="13">
        <v>0.43406250000000002</v>
      </c>
    </row>
    <row r="14" spans="1:22" x14ac:dyDescent="0.3">
      <c r="A14" s="10">
        <v>1.6</v>
      </c>
      <c r="B14" s="13">
        <v>0.52</v>
      </c>
      <c r="C14" s="13">
        <v>9.2399999999999999E-3</v>
      </c>
      <c r="D14" s="13"/>
      <c r="E14" s="13"/>
      <c r="F14" s="13"/>
      <c r="G14" s="13">
        <f>51.75/100</f>
        <v>0.51749999999999996</v>
      </c>
      <c r="H14" s="13">
        <f>56.75/100</f>
        <v>0.5675</v>
      </c>
      <c r="I14" s="12">
        <f t="shared" si="0"/>
        <v>0.54249999999999998</v>
      </c>
      <c r="K14" s="13"/>
      <c r="L14" s="13"/>
      <c r="M14" s="13">
        <v>0.52</v>
      </c>
    </row>
    <row r="15" spans="1:22" x14ac:dyDescent="0.3">
      <c r="A15" s="10">
        <v>1.7</v>
      </c>
      <c r="B15" s="13">
        <v>0.56468750000000001</v>
      </c>
      <c r="C15" s="13">
        <v>9.41E-3</v>
      </c>
      <c r="D15" s="13"/>
      <c r="E15" s="13"/>
      <c r="F15" s="13"/>
      <c r="G15" s="13">
        <f>58.06/100</f>
        <v>0.5806</v>
      </c>
      <c r="H15" s="13">
        <f>57.81/100</f>
        <v>0.57810000000000006</v>
      </c>
      <c r="I15" s="12">
        <f t="shared" si="0"/>
        <v>0.57935000000000003</v>
      </c>
      <c r="K15" s="13"/>
      <c r="L15" s="13"/>
      <c r="M15" s="13">
        <v>0.56468750000000001</v>
      </c>
    </row>
    <row r="16" spans="1:22" x14ac:dyDescent="0.3">
      <c r="A16" s="10">
        <v>1.8</v>
      </c>
      <c r="B16" s="13">
        <v>0.61656250000000001</v>
      </c>
      <c r="C16" s="13">
        <v>8.1300000000000001E-3</v>
      </c>
      <c r="D16" s="13"/>
      <c r="E16" s="13"/>
      <c r="F16" s="13"/>
      <c r="G16" s="13">
        <f>57.75/100</f>
        <v>0.57750000000000001</v>
      </c>
      <c r="H16" s="13">
        <f>56.56/100</f>
        <v>0.56559999999999999</v>
      </c>
      <c r="I16" s="12">
        <f t="shared" si="0"/>
        <v>0.57155</v>
      </c>
      <c r="K16" s="13"/>
      <c r="L16" s="13"/>
      <c r="M16" s="13">
        <v>0.61656250000000001</v>
      </c>
      <c r="N16" t="s">
        <v>1</v>
      </c>
    </row>
    <row r="17" spans="1:13" x14ac:dyDescent="0.3">
      <c r="A17" s="10">
        <v>1.9</v>
      </c>
      <c r="B17" s="13">
        <v>0.70843750000000005</v>
      </c>
      <c r="C17" s="13">
        <v>7.4000000000000003E-3</v>
      </c>
      <c r="D17" s="13"/>
      <c r="E17" s="13"/>
      <c r="F17" s="13"/>
      <c r="G17" s="13">
        <f>71.81/100</f>
        <v>0.71810000000000007</v>
      </c>
      <c r="H17" s="13">
        <f>70.12/100</f>
        <v>0.70120000000000005</v>
      </c>
      <c r="I17" s="12">
        <f t="shared" si="0"/>
        <v>0.70965000000000011</v>
      </c>
      <c r="K17" s="13"/>
      <c r="L17" s="13"/>
      <c r="M17" s="13">
        <v>0.70843750000000005</v>
      </c>
    </row>
    <row r="18" spans="1:13" x14ac:dyDescent="0.3">
      <c r="A18" s="10">
        <v>2</v>
      </c>
      <c r="B18" s="13">
        <v>0.76406249999999998</v>
      </c>
      <c r="C18" s="13">
        <v>7.6400000000000001E-3</v>
      </c>
      <c r="D18" s="13"/>
      <c r="E18" s="13"/>
      <c r="F18" s="13"/>
      <c r="G18" s="13">
        <f>80.5/100</f>
        <v>0.80500000000000005</v>
      </c>
      <c r="H18" s="13">
        <f>72.69/100</f>
        <v>0.72689999999999999</v>
      </c>
      <c r="I18" s="12">
        <f t="shared" si="0"/>
        <v>0.76595000000000002</v>
      </c>
      <c r="K18" s="13"/>
      <c r="L18" s="13"/>
      <c r="M18" s="13">
        <v>0.76406249999999998</v>
      </c>
    </row>
    <row r="19" spans="1:13" x14ac:dyDescent="0.3">
      <c r="A19" s="10">
        <v>2.1</v>
      </c>
      <c r="B19" s="13">
        <v>0.78</v>
      </c>
      <c r="C19" s="13">
        <v>6.96E-3</v>
      </c>
      <c r="D19" s="13"/>
      <c r="E19" s="13"/>
      <c r="F19" s="13"/>
      <c r="G19" s="13">
        <f>78.88/100</f>
        <v>0.78879999999999995</v>
      </c>
      <c r="H19" s="13">
        <f>77.19/100</f>
        <v>0.77190000000000003</v>
      </c>
      <c r="I19" s="12">
        <f t="shared" si="0"/>
        <v>0.78034999999999999</v>
      </c>
      <c r="K19" s="13"/>
      <c r="L19" s="13"/>
      <c r="M19" s="13">
        <v>0.78</v>
      </c>
    </row>
    <row r="20" spans="1:13" x14ac:dyDescent="0.3">
      <c r="A20" s="10">
        <v>2.2000000000000002</v>
      </c>
      <c r="B20" s="13">
        <v>0.83750000000000002</v>
      </c>
      <c r="C20" s="13">
        <v>6.2399999999999999E-3</v>
      </c>
      <c r="D20" s="13"/>
      <c r="E20" s="13"/>
      <c r="F20" s="13"/>
      <c r="G20" s="13">
        <f>85.06/100</f>
        <v>0.85060000000000002</v>
      </c>
      <c r="H20" s="13">
        <f>82.56/100</f>
        <v>0.8256</v>
      </c>
      <c r="I20" s="12">
        <f t="shared" si="0"/>
        <v>0.83810000000000007</v>
      </c>
      <c r="K20" s="13"/>
      <c r="L20" s="13"/>
      <c r="M20" s="13">
        <v>0.83750000000000002</v>
      </c>
    </row>
    <row r="21" spans="1:13" x14ac:dyDescent="0.3">
      <c r="A21" s="10">
        <v>2.2999999999999998</v>
      </c>
      <c r="B21" s="13">
        <v>0.86468750000000005</v>
      </c>
      <c r="C21" s="13">
        <v>5.7499999999999999E-3</v>
      </c>
      <c r="D21" s="13"/>
      <c r="E21" s="13"/>
      <c r="F21" s="13"/>
      <c r="G21" s="13">
        <f>87.38/100</f>
        <v>0.87379999999999991</v>
      </c>
      <c r="H21" s="13">
        <f>85.62/100</f>
        <v>0.85620000000000007</v>
      </c>
      <c r="I21" s="12">
        <f t="shared" si="0"/>
        <v>0.86499999999999999</v>
      </c>
      <c r="K21" s="13"/>
      <c r="L21" s="13"/>
      <c r="M21" s="13">
        <v>0.86468750000000005</v>
      </c>
    </row>
    <row r="22" spans="1:13" x14ac:dyDescent="0.3">
      <c r="A22" s="10">
        <v>2.4</v>
      </c>
      <c r="B22" s="13">
        <v>0.8621875</v>
      </c>
      <c r="C22" s="13">
        <v>5.77E-3</v>
      </c>
      <c r="D22" s="13"/>
      <c r="E22" s="13"/>
      <c r="F22" s="13"/>
      <c r="G22" s="13">
        <f>86.5/100</f>
        <v>0.86499999999999999</v>
      </c>
      <c r="H22" s="13">
        <f>86.06/100</f>
        <v>0.86060000000000003</v>
      </c>
      <c r="I22" s="12">
        <f t="shared" si="0"/>
        <v>0.86280000000000001</v>
      </c>
      <c r="K22" s="13"/>
      <c r="L22" s="13"/>
      <c r="M22" s="13">
        <v>0.8621875</v>
      </c>
    </row>
    <row r="23" spans="1:13" x14ac:dyDescent="0.3">
      <c r="A23" s="10">
        <v>2.5</v>
      </c>
      <c r="B23" s="13">
        <v>0.87093750000000003</v>
      </c>
      <c r="C23" s="13">
        <v>6.5700000000000003E-3</v>
      </c>
      <c r="D23" s="13"/>
      <c r="E23" s="13"/>
      <c r="F23" s="13"/>
      <c r="G23" s="13">
        <f>88.19/100</f>
        <v>0.88190000000000002</v>
      </c>
      <c r="H23" s="13">
        <f>86/100</f>
        <v>0.86</v>
      </c>
      <c r="I23" s="12">
        <f t="shared" si="0"/>
        <v>0.87095</v>
      </c>
      <c r="K23" s="13"/>
      <c r="L23" s="13"/>
      <c r="M23" s="13">
        <v>0.87093750000000003</v>
      </c>
    </row>
    <row r="24" spans="1:13" x14ac:dyDescent="0.3">
      <c r="A24" s="15"/>
      <c r="B24" s="15"/>
      <c r="C24" s="13"/>
      <c r="D24" s="13"/>
      <c r="E24" s="13"/>
      <c r="F24" s="13"/>
      <c r="G24" s="13"/>
      <c r="H24" s="13"/>
      <c r="I24" s="13"/>
      <c r="K24" s="13"/>
      <c r="L24" s="13"/>
      <c r="M24" s="13"/>
    </row>
    <row r="25" spans="1:13" x14ac:dyDescent="0.3">
      <c r="A25" s="15"/>
      <c r="B25" s="15"/>
      <c r="C25" s="13"/>
      <c r="D25" s="13"/>
      <c r="E25" s="13"/>
      <c r="F25" s="13"/>
      <c r="G25" s="13"/>
      <c r="H25" s="13"/>
      <c r="I25" s="13"/>
      <c r="K25" s="13"/>
      <c r="L25" s="13"/>
      <c r="M25" s="13"/>
    </row>
    <row r="26" spans="1:13" x14ac:dyDescent="0.3">
      <c r="A26" s="15"/>
      <c r="B26" s="15"/>
      <c r="C26" s="13"/>
      <c r="D26" s="13"/>
      <c r="E26" s="13"/>
      <c r="F26" s="13"/>
      <c r="G26" s="13"/>
      <c r="H26" s="13"/>
      <c r="I26" s="13"/>
      <c r="K26" s="13"/>
      <c r="L26" s="13"/>
      <c r="M26" s="13"/>
    </row>
    <row r="27" spans="1:13" x14ac:dyDescent="0.3">
      <c r="A27" s="15"/>
      <c r="B27" s="15"/>
      <c r="C27" s="13"/>
      <c r="D27" s="13"/>
      <c r="E27" s="13"/>
      <c r="F27" s="13"/>
      <c r="G27" s="13"/>
      <c r="H27" s="13"/>
      <c r="I27" s="13"/>
      <c r="K27" s="13"/>
      <c r="L27" s="13"/>
      <c r="M27" s="13"/>
    </row>
    <row r="28" spans="1:13" x14ac:dyDescent="0.3">
      <c r="A28" s="15"/>
      <c r="B28" s="15"/>
      <c r="C28" s="13"/>
      <c r="D28" s="13"/>
      <c r="E28" s="13"/>
      <c r="F28" s="13"/>
      <c r="G28" s="13"/>
      <c r="H28" s="13"/>
      <c r="I28" s="13"/>
      <c r="K28" s="13"/>
      <c r="L28" s="13"/>
      <c r="M28" s="13"/>
    </row>
    <row r="29" spans="1:13" x14ac:dyDescent="0.3">
      <c r="A29" s="15"/>
      <c r="B29" s="15"/>
      <c r="C29" s="13"/>
      <c r="D29" s="13"/>
      <c r="E29" s="13"/>
      <c r="F29" s="13"/>
      <c r="G29" s="13"/>
      <c r="H29" s="13"/>
      <c r="I29" s="13"/>
      <c r="K29" s="13"/>
      <c r="L29" s="13"/>
      <c r="M29" s="13"/>
    </row>
    <row r="30" spans="1:13" x14ac:dyDescent="0.3">
      <c r="A30" s="15"/>
      <c r="B30" s="15"/>
      <c r="C30" s="13"/>
      <c r="D30" s="13"/>
      <c r="E30" s="13"/>
      <c r="F30" s="13"/>
      <c r="G30" s="13"/>
      <c r="H30" s="13"/>
      <c r="I30" s="13"/>
      <c r="K30" s="13"/>
      <c r="L30" s="13"/>
      <c r="M30" s="1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Maciel Vivaldi</dc:creator>
  <cp:lastModifiedBy>matheus brustelo</cp:lastModifiedBy>
  <dcterms:created xsi:type="dcterms:W3CDTF">2022-04-29T23:27:31Z</dcterms:created>
  <dcterms:modified xsi:type="dcterms:W3CDTF">2022-06-25T19:02:15Z</dcterms:modified>
</cp:coreProperties>
</file>