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70C9902A-D6F4-4123-B695-F5003E59EC01}" xr6:coauthVersionLast="47" xr6:coauthVersionMax="47" xr10:uidLastSave="{00000000-0000-0000-0000-000000000000}"/>
  <bookViews>
    <workbookView xWindow="2685" yWindow="1215" windowWidth="25395" windowHeight="14055" tabRatio="776" firstSheet="2" activeTab="5" xr2:uid="{00000000-000D-0000-FFFF-FFFF00000000}"/>
  </bookViews>
  <sheets>
    <sheet name="01_ContestSetData1" sheetId="2" r:id="rId1"/>
    <sheet name="02_Contest_D01" sheetId="3" r:id="rId2"/>
    <sheet name="02_Contest_D02" sheetId="36" r:id="rId3"/>
    <sheet name="02_Contest_D03" sheetId="37" r:id="rId4"/>
    <sheet name="02_Contest_D04" sheetId="38" r:id="rId5"/>
    <sheet name="02_Contest_D100" sheetId="4" r:id="rId6"/>
    <sheet name="02_Contest_D101" sheetId="5" r:id="rId7"/>
    <sheet name="02_Contest_D102" sheetId="6" r:id="rId8"/>
    <sheet name="02_Contest_D103" sheetId="7" r:id="rId9"/>
    <sheet name="02_Contest_D104" sheetId="8" r:id="rId10"/>
    <sheet name="02_Contest_D105" sheetId="9" r:id="rId11"/>
    <sheet name="02_Contest_D106" sheetId="10" r:id="rId12"/>
    <sheet name="02_Contest_D107" sheetId="11" r:id="rId13"/>
    <sheet name="02_Contest_D108" sheetId="40" r:id="rId14"/>
    <sheet name="02_Contest_D200" sheetId="12" r:id="rId15"/>
    <sheet name="02_Contest_D201" sheetId="13" r:id="rId16"/>
    <sheet name="02_Contest_D202" sheetId="14" r:id="rId17"/>
    <sheet name="02_Contest_D203" sheetId="15" r:id="rId18"/>
    <sheet name="02_Contest_D204" sheetId="16" r:id="rId19"/>
    <sheet name="02_Contest_D205" sheetId="17" r:id="rId20"/>
    <sheet name="02_Contest_D206" sheetId="18" r:id="rId21"/>
    <sheet name="02_Contest_D207" sheetId="19" r:id="rId22"/>
    <sheet name="02_Contest_D300" sheetId="20" r:id="rId23"/>
    <sheet name="02_Contest_D301" sheetId="21" r:id="rId24"/>
    <sheet name="02_Contest_D302" sheetId="22" r:id="rId25"/>
    <sheet name="02_Contest_D303" sheetId="23" r:id="rId26"/>
    <sheet name="02_Contest_D304" sheetId="24" r:id="rId27"/>
    <sheet name="02_Contest_D305" sheetId="25" r:id="rId28"/>
    <sheet name="02_Contest_D306" sheetId="26" r:id="rId29"/>
    <sheet name="02_Contest_D307" sheetId="27" r:id="rId30"/>
    <sheet name="02_Contest_D400" sheetId="28" r:id="rId31"/>
    <sheet name="02_Contest_D401" sheetId="29" r:id="rId32"/>
    <sheet name="02_Contest_D402" sheetId="30" r:id="rId33"/>
    <sheet name="02_Contest_D403" sheetId="31" r:id="rId34"/>
    <sheet name="02_Contest_D404" sheetId="32" r:id="rId35"/>
    <sheet name="02_Contest_D405" sheetId="33" r:id="rId36"/>
    <sheet name="02_Contest_D406" sheetId="34" r:id="rId37"/>
    <sheet name="02_Contest_D407" sheetId="35" r:id="rId38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4" l="1"/>
  <c r="A10" i="4"/>
  <c r="B9" i="4"/>
  <c r="A9" i="4"/>
  <c r="B8" i="4"/>
  <c r="A8" i="4"/>
  <c r="B7" i="4"/>
  <c r="A7" i="4"/>
  <c r="B6" i="4"/>
  <c r="A6" i="4"/>
  <c r="B5" i="4"/>
  <c r="A5" i="4"/>
  <c r="B37" i="7"/>
  <c r="A37" i="7"/>
  <c r="B36" i="7"/>
  <c r="A36" i="7"/>
  <c r="B35" i="7"/>
  <c r="A35" i="7"/>
  <c r="B34" i="7"/>
  <c r="A34" i="7"/>
  <c r="B33" i="7"/>
  <c r="A33" i="7"/>
  <c r="B32" i="7"/>
  <c r="A32" i="7"/>
  <c r="B31" i="7"/>
  <c r="A31" i="7"/>
  <c r="B30" i="7"/>
  <c r="A30" i="7"/>
  <c r="B29" i="7"/>
  <c r="A29" i="7"/>
  <c r="B3" i="3"/>
  <c r="B4" i="3"/>
  <c r="B5" i="3"/>
  <c r="B6" i="3"/>
  <c r="B7" i="3"/>
  <c r="B8" i="3"/>
  <c r="B9" i="3"/>
  <c r="B10" i="3"/>
  <c r="B12" i="3"/>
  <c r="B13" i="3"/>
  <c r="B14" i="3"/>
  <c r="B15" i="3"/>
  <c r="B16" i="3"/>
  <c r="B17" i="3"/>
  <c r="B18" i="3"/>
  <c r="B19" i="3"/>
  <c r="B21" i="3"/>
  <c r="B22" i="3"/>
  <c r="B23" i="3"/>
  <c r="B24" i="3"/>
  <c r="B26" i="3"/>
  <c r="B27" i="3"/>
  <c r="B28" i="3"/>
  <c r="B25" i="3"/>
  <c r="A25" i="3"/>
  <c r="A24" i="3"/>
  <c r="A23" i="3"/>
  <c r="A16" i="3"/>
  <c r="A15" i="3"/>
  <c r="A14" i="3"/>
  <c r="A7" i="3"/>
  <c r="A6" i="3"/>
  <c r="A5" i="3"/>
  <c r="B3" i="38"/>
  <c r="B4" i="38"/>
  <c r="B5" i="38"/>
  <c r="B6" i="38"/>
  <c r="B7" i="38"/>
  <c r="B8" i="38"/>
  <c r="B9" i="38"/>
  <c r="B10" i="38"/>
  <c r="B12" i="38"/>
  <c r="B13" i="38"/>
  <c r="B14" i="38"/>
  <c r="B15" i="38"/>
  <c r="B17" i="38"/>
  <c r="B18" i="38"/>
  <c r="B19" i="38"/>
  <c r="A16" i="38"/>
  <c r="A15" i="38"/>
  <c r="A14" i="38"/>
  <c r="A25" i="38"/>
  <c r="A24" i="38"/>
  <c r="A23" i="38"/>
  <c r="A7" i="38"/>
  <c r="A6" i="38"/>
  <c r="A5" i="38"/>
  <c r="B3" i="37"/>
  <c r="B4" i="37"/>
  <c r="B5" i="37"/>
  <c r="B6" i="37"/>
  <c r="B7" i="37"/>
  <c r="B8" i="37"/>
  <c r="B9" i="37"/>
  <c r="B10" i="37"/>
  <c r="B12" i="37"/>
  <c r="B13" i="37"/>
  <c r="B14" i="37"/>
  <c r="B15" i="37"/>
  <c r="B16" i="37"/>
  <c r="B17" i="37"/>
  <c r="B18" i="37"/>
  <c r="B19" i="37"/>
  <c r="B21" i="37"/>
  <c r="B22" i="37"/>
  <c r="B23" i="37"/>
  <c r="B24" i="37"/>
  <c r="B26" i="37"/>
  <c r="B27" i="37"/>
  <c r="B28" i="37"/>
  <c r="B25" i="37"/>
  <c r="A25" i="37"/>
  <c r="A24" i="37"/>
  <c r="A23" i="37"/>
  <c r="A16" i="37"/>
  <c r="A15" i="37"/>
  <c r="A14" i="37"/>
  <c r="A7" i="37"/>
  <c r="A6" i="37"/>
  <c r="A5" i="37"/>
  <c r="B3" i="36"/>
  <c r="B4" i="36"/>
  <c r="B5" i="36"/>
  <c r="B6" i="36"/>
  <c r="B7" i="36"/>
  <c r="B8" i="36"/>
  <c r="B9" i="36"/>
  <c r="B10" i="36"/>
  <c r="B11" i="36"/>
  <c r="B12" i="36"/>
  <c r="B13" i="36"/>
  <c r="B14" i="36"/>
  <c r="B15" i="36"/>
  <c r="B16" i="36"/>
  <c r="B17" i="36"/>
  <c r="B18" i="36"/>
  <c r="B19" i="36"/>
  <c r="B20" i="36"/>
  <c r="B21" i="36"/>
  <c r="B22" i="36"/>
  <c r="B23" i="36"/>
  <c r="B24" i="36"/>
  <c r="B25" i="36"/>
  <c r="B26" i="36"/>
  <c r="B27" i="36"/>
  <c r="B28" i="36"/>
  <c r="B29" i="36"/>
  <c r="B30" i="36"/>
  <c r="B31" i="36"/>
  <c r="B32" i="36"/>
  <c r="B33" i="36"/>
  <c r="B34" i="36"/>
  <c r="B35" i="36"/>
  <c r="B36" i="36"/>
  <c r="B37" i="36"/>
  <c r="B38" i="36"/>
  <c r="B39" i="36"/>
  <c r="B40" i="36"/>
  <c r="B41" i="36"/>
  <c r="B42" i="36"/>
  <c r="B43" i="36"/>
  <c r="B44" i="36"/>
  <c r="B45" i="36"/>
  <c r="B47" i="36"/>
  <c r="B48" i="36"/>
  <c r="B49" i="36"/>
  <c r="B50" i="36"/>
  <c r="B51" i="36"/>
  <c r="B52" i="36"/>
  <c r="B53" i="36"/>
  <c r="B54" i="36"/>
  <c r="B55" i="36"/>
  <c r="B56" i="36"/>
  <c r="B57" i="36"/>
  <c r="B58" i="36"/>
  <c r="B59" i="36"/>
  <c r="B60" i="36"/>
  <c r="B61" i="36"/>
  <c r="B62" i="36"/>
  <c r="B63" i="36"/>
  <c r="B65" i="36"/>
  <c r="B66" i="36"/>
  <c r="B67" i="36"/>
  <c r="B68" i="36"/>
  <c r="B70" i="36"/>
  <c r="B71" i="36"/>
  <c r="B72" i="36"/>
  <c r="B69" i="36"/>
  <c r="A69" i="36"/>
  <c r="A68" i="36"/>
  <c r="A67" i="36"/>
  <c r="A60" i="36"/>
  <c r="A59" i="36"/>
  <c r="A58" i="36"/>
  <c r="A57" i="36"/>
  <c r="A56" i="36"/>
  <c r="A55" i="36"/>
  <c r="A54" i="36"/>
  <c r="A53" i="36"/>
  <c r="A52" i="36"/>
  <c r="A51" i="36"/>
  <c r="A50" i="36"/>
  <c r="A49" i="36"/>
  <c r="A42" i="36"/>
  <c r="A41" i="36"/>
  <c r="A40" i="36"/>
  <c r="A12" i="36"/>
  <c r="A11" i="36"/>
  <c r="A10" i="36"/>
  <c r="A9" i="36"/>
  <c r="A8" i="36"/>
  <c r="A7" i="36"/>
  <c r="A6" i="36"/>
  <c r="A5" i="36"/>
  <c r="A39" i="36"/>
  <c r="A38" i="36"/>
  <c r="A37" i="36"/>
  <c r="A36" i="36"/>
  <c r="A35" i="36"/>
  <c r="A34" i="36"/>
  <c r="A33" i="36"/>
  <c r="A32" i="36"/>
  <c r="A31" i="36"/>
  <c r="A30" i="36"/>
  <c r="A29" i="36"/>
  <c r="A28" i="36"/>
  <c r="A27" i="36"/>
  <c r="A26" i="36"/>
  <c r="A25" i="36"/>
  <c r="A24" i="36"/>
  <c r="A23" i="36"/>
  <c r="A22" i="36"/>
  <c r="A21" i="36"/>
  <c r="A20" i="36"/>
  <c r="A19" i="36"/>
  <c r="A18" i="36"/>
  <c r="A17" i="36"/>
  <c r="A16" i="36"/>
  <c r="A15" i="36"/>
  <c r="A14" i="36"/>
  <c r="A13" i="36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3" i="9"/>
  <c r="B4" i="9"/>
  <c r="B5" i="9"/>
  <c r="B6" i="9"/>
  <c r="B7" i="9"/>
  <c r="B8" i="9"/>
  <c r="B9" i="9"/>
  <c r="B10" i="9"/>
  <c r="A7" i="9"/>
  <c r="A6" i="9"/>
  <c r="A5" i="9"/>
  <c r="B10" i="8"/>
  <c r="A10" i="8"/>
  <c r="B9" i="8"/>
  <c r="A9" i="8"/>
  <c r="B8" i="8"/>
  <c r="A8" i="8"/>
  <c r="B3" i="8"/>
  <c r="B4" i="8"/>
  <c r="B5" i="8"/>
  <c r="B6" i="8"/>
  <c r="B7" i="8"/>
  <c r="B11" i="8"/>
  <c r="B12" i="8"/>
  <c r="B13" i="8"/>
  <c r="B14" i="8"/>
  <c r="B15" i="8"/>
  <c r="B16" i="8"/>
  <c r="B17" i="8"/>
  <c r="B18" i="8"/>
  <c r="B19" i="8"/>
  <c r="A15" i="8"/>
  <c r="A16" i="8"/>
  <c r="A14" i="8"/>
  <c r="A12" i="8"/>
  <c r="A13" i="8"/>
  <c r="A11" i="8"/>
  <c r="A7" i="40"/>
  <c r="A6" i="40"/>
  <c r="A5" i="40"/>
  <c r="A4" i="40"/>
  <c r="A3" i="40"/>
  <c r="A2" i="40"/>
  <c r="B7" i="40"/>
  <c r="B6" i="40"/>
  <c r="B5" i="40"/>
  <c r="B4" i="40"/>
  <c r="B3" i="40"/>
  <c r="B22" i="7"/>
  <c r="A22" i="7"/>
  <c r="B21" i="7"/>
  <c r="A21" i="7"/>
  <c r="B20" i="7"/>
  <c r="A20" i="7"/>
  <c r="B25" i="7"/>
  <c r="A25" i="7"/>
  <c r="B24" i="7"/>
  <c r="A24" i="7"/>
  <c r="B23" i="7"/>
  <c r="A23" i="7"/>
  <c r="B28" i="7"/>
  <c r="A28" i="7"/>
  <c r="B27" i="7"/>
  <c r="A27" i="7"/>
  <c r="B26" i="7"/>
  <c r="A26" i="7"/>
  <c r="B13" i="7"/>
  <c r="A13" i="7"/>
  <c r="B12" i="7"/>
  <c r="A12" i="7"/>
  <c r="B11" i="7"/>
  <c r="A11" i="7"/>
  <c r="B16" i="7"/>
  <c r="A16" i="7"/>
  <c r="B15" i="7"/>
  <c r="A15" i="7"/>
  <c r="B14" i="7"/>
  <c r="A14" i="7"/>
  <c r="B19" i="7"/>
  <c r="A19" i="7"/>
  <c r="B18" i="7"/>
  <c r="A18" i="7"/>
  <c r="B17" i="7"/>
  <c r="A17" i="7"/>
  <c r="B10" i="7"/>
  <c r="A10" i="7"/>
  <c r="B9" i="7"/>
  <c r="A9" i="7"/>
  <c r="B8" i="7"/>
  <c r="A8" i="7"/>
  <c r="A19" i="8"/>
  <c r="A18" i="8"/>
  <c r="A17" i="8"/>
  <c r="B16" i="30"/>
  <c r="A16" i="30"/>
  <c r="B15" i="30"/>
  <c r="A15" i="30"/>
  <c r="B14" i="30"/>
  <c r="A14" i="30"/>
  <c r="B13" i="30"/>
  <c r="A13" i="30"/>
  <c r="B12" i="30"/>
  <c r="A12" i="30"/>
  <c r="B11" i="30"/>
  <c r="A11" i="30"/>
  <c r="B10" i="30"/>
  <c r="A10" i="30"/>
  <c r="B9" i="30"/>
  <c r="A9" i="30"/>
  <c r="B8" i="30"/>
  <c r="A8" i="30"/>
  <c r="B7" i="30"/>
  <c r="A7" i="30"/>
  <c r="B6" i="30"/>
  <c r="A6" i="30"/>
  <c r="B5" i="30"/>
  <c r="A5" i="30"/>
  <c r="B3" i="30"/>
  <c r="B4" i="30"/>
  <c r="B10" i="29"/>
  <c r="A10" i="29"/>
  <c r="B9" i="29"/>
  <c r="A9" i="29"/>
  <c r="B8" i="29"/>
  <c r="A8" i="29"/>
  <c r="B7" i="29"/>
  <c r="A7" i="29"/>
  <c r="B6" i="29"/>
  <c r="A6" i="29"/>
  <c r="B5" i="29"/>
  <c r="A5" i="29"/>
  <c r="B3" i="29"/>
  <c r="B4" i="29"/>
  <c r="B7" i="27"/>
  <c r="A7" i="27"/>
  <c r="B6" i="27"/>
  <c r="A6" i="27"/>
  <c r="B5" i="27"/>
  <c r="A5" i="27"/>
  <c r="B3" i="27"/>
  <c r="B4" i="27"/>
  <c r="B13" i="24"/>
  <c r="A13" i="24"/>
  <c r="B12" i="24"/>
  <c r="A12" i="24"/>
  <c r="B11" i="24"/>
  <c r="A11" i="24"/>
  <c r="B10" i="24"/>
  <c r="A10" i="24"/>
  <c r="B9" i="24"/>
  <c r="A9" i="24"/>
  <c r="B8" i="24"/>
  <c r="A8" i="24"/>
  <c r="B7" i="24"/>
  <c r="A7" i="24"/>
  <c r="B6" i="24"/>
  <c r="A6" i="24"/>
  <c r="B5" i="24"/>
  <c r="A5" i="24"/>
  <c r="B3" i="24"/>
  <c r="B4" i="24"/>
  <c r="B7" i="23"/>
  <c r="A7" i="23"/>
  <c r="B6" i="23"/>
  <c r="A6" i="23"/>
  <c r="B5" i="23"/>
  <c r="A5" i="23"/>
  <c r="B3" i="23"/>
  <c r="B4" i="23"/>
  <c r="B10" i="23"/>
  <c r="A10" i="23"/>
  <c r="B9" i="23"/>
  <c r="A9" i="23"/>
  <c r="B8" i="23"/>
  <c r="A8" i="23"/>
  <c r="B7" i="22"/>
  <c r="A7" i="22"/>
  <c r="B6" i="22"/>
  <c r="A6" i="22"/>
  <c r="B5" i="22"/>
  <c r="A5" i="22"/>
  <c r="B3" i="22"/>
  <c r="B4" i="22"/>
  <c r="B10" i="21"/>
  <c r="A10" i="21"/>
  <c r="B9" i="21"/>
  <c r="A9" i="21"/>
  <c r="B8" i="21"/>
  <c r="A8" i="21"/>
  <c r="B3" i="21"/>
  <c r="B4" i="21"/>
  <c r="B5" i="21"/>
  <c r="B6" i="21"/>
  <c r="B7" i="21"/>
  <c r="A7" i="21"/>
  <c r="A6" i="21"/>
  <c r="A5" i="21"/>
  <c r="B10" i="20"/>
  <c r="A10" i="20"/>
  <c r="B9" i="20"/>
  <c r="A9" i="20"/>
  <c r="B8" i="20"/>
  <c r="A8" i="20"/>
  <c r="B7" i="20"/>
  <c r="A7" i="20"/>
  <c r="B6" i="20"/>
  <c r="A6" i="20"/>
  <c r="B5" i="20"/>
  <c r="A5" i="20"/>
  <c r="B3" i="20"/>
  <c r="B4" i="20"/>
  <c r="B7" i="19"/>
  <c r="A7" i="19"/>
  <c r="B6" i="19"/>
  <c r="A6" i="19"/>
  <c r="B5" i="19"/>
  <c r="A5" i="19"/>
  <c r="B3" i="19"/>
  <c r="B4" i="19"/>
  <c r="B7" i="17"/>
  <c r="A7" i="17"/>
  <c r="B6" i="17"/>
  <c r="A6" i="17"/>
  <c r="B5" i="17"/>
  <c r="A5" i="17"/>
  <c r="B10" i="17"/>
  <c r="A10" i="17"/>
  <c r="B9" i="17"/>
  <c r="A9" i="17"/>
  <c r="B8" i="17"/>
  <c r="A8" i="17"/>
  <c r="B3" i="17"/>
  <c r="B4" i="17"/>
  <c r="B7" i="18"/>
  <c r="A7" i="18"/>
  <c r="B6" i="18"/>
  <c r="A6" i="18"/>
  <c r="B5" i="18"/>
  <c r="A5" i="18"/>
  <c r="B3" i="18"/>
  <c r="B4" i="18"/>
  <c r="B31" i="16"/>
  <c r="A31" i="16"/>
  <c r="B30" i="16"/>
  <c r="A30" i="16"/>
  <c r="B29" i="16"/>
  <c r="A29" i="16"/>
  <c r="B28" i="16"/>
  <c r="A28" i="16"/>
  <c r="B27" i="16"/>
  <c r="A27" i="16"/>
  <c r="B26" i="16"/>
  <c r="A26" i="16"/>
  <c r="B25" i="16"/>
  <c r="A25" i="16"/>
  <c r="B24" i="16"/>
  <c r="A24" i="16"/>
  <c r="B23" i="16"/>
  <c r="A23" i="16"/>
  <c r="B22" i="16"/>
  <c r="A22" i="16"/>
  <c r="B21" i="16"/>
  <c r="A21" i="16"/>
  <c r="B20" i="16"/>
  <c r="A20" i="16"/>
  <c r="B19" i="16"/>
  <c r="A19" i="16"/>
  <c r="B18" i="16"/>
  <c r="A18" i="16"/>
  <c r="B17" i="16"/>
  <c r="A17" i="16"/>
  <c r="B16" i="16"/>
  <c r="A16" i="16"/>
  <c r="B15" i="16"/>
  <c r="A15" i="16"/>
  <c r="B14" i="16"/>
  <c r="A14" i="16"/>
  <c r="B13" i="16"/>
  <c r="A13" i="16"/>
  <c r="B12" i="16"/>
  <c r="A12" i="16"/>
  <c r="B11" i="16"/>
  <c r="A11" i="16"/>
  <c r="B3" i="16"/>
  <c r="B4" i="16"/>
  <c r="B5" i="16"/>
  <c r="B6" i="16"/>
  <c r="B7" i="16"/>
  <c r="B8" i="16"/>
  <c r="B9" i="16"/>
  <c r="B10" i="16"/>
  <c r="A10" i="16"/>
  <c r="A9" i="16"/>
  <c r="A8" i="16"/>
  <c r="B10" i="15"/>
  <c r="A10" i="15"/>
  <c r="B9" i="15"/>
  <c r="A9" i="15"/>
  <c r="B8" i="15"/>
  <c r="A8" i="15"/>
  <c r="B7" i="15"/>
  <c r="A7" i="15"/>
  <c r="B6" i="15"/>
  <c r="A6" i="15"/>
  <c r="B5" i="15"/>
  <c r="A5" i="15"/>
  <c r="B3" i="15"/>
  <c r="B4" i="15"/>
  <c r="B7" i="14"/>
  <c r="A7" i="14"/>
  <c r="B6" i="14"/>
  <c r="A6" i="14"/>
  <c r="B5" i="14"/>
  <c r="A5" i="14"/>
  <c r="B3" i="14"/>
  <c r="B4" i="14"/>
  <c r="B7" i="13"/>
  <c r="A7" i="13"/>
  <c r="B6" i="13"/>
  <c r="A6" i="13"/>
  <c r="B5" i="13"/>
  <c r="A5" i="13"/>
  <c r="B3" i="13"/>
  <c r="B4" i="13"/>
  <c r="B13" i="12"/>
  <c r="A13" i="12"/>
  <c r="B12" i="12"/>
  <c r="A12" i="12"/>
  <c r="B11" i="12"/>
  <c r="A11" i="12"/>
  <c r="B3" i="12"/>
  <c r="B4" i="12"/>
  <c r="B5" i="12"/>
  <c r="B6" i="12"/>
  <c r="B7" i="12"/>
  <c r="B8" i="12"/>
  <c r="B9" i="12"/>
  <c r="B10" i="12"/>
  <c r="A10" i="12"/>
  <c r="A9" i="12"/>
  <c r="A8" i="12"/>
  <c r="A7" i="12"/>
  <c r="A6" i="12"/>
  <c r="A5" i="12"/>
  <c r="B16" i="4"/>
  <c r="A16" i="4"/>
  <c r="B15" i="4"/>
  <c r="A15" i="4"/>
  <c r="B14" i="4"/>
  <c r="A14" i="4"/>
  <c r="B3" i="4"/>
  <c r="B4" i="4"/>
  <c r="B11" i="4"/>
  <c r="B12" i="4"/>
  <c r="B13" i="4"/>
  <c r="B10" i="11"/>
  <c r="A10" i="11"/>
  <c r="B9" i="11"/>
  <c r="A9" i="11"/>
  <c r="B8" i="11"/>
  <c r="A8" i="11"/>
  <c r="B7" i="11"/>
  <c r="A7" i="11"/>
  <c r="B6" i="11"/>
  <c r="A6" i="11"/>
  <c r="B5" i="11"/>
  <c r="A5" i="11"/>
  <c r="B3" i="11"/>
  <c r="B4" i="1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37" i="2"/>
  <c r="A137" i="2"/>
  <c r="A136" i="2"/>
  <c r="A135" i="2"/>
  <c r="B10" i="10"/>
  <c r="A10" i="10"/>
  <c r="B9" i="10"/>
  <c r="A9" i="10"/>
  <c r="B8" i="10"/>
  <c r="A8" i="10"/>
  <c r="B7" i="10"/>
  <c r="A7" i="10"/>
  <c r="B6" i="10"/>
  <c r="A6" i="10"/>
  <c r="B5" i="10"/>
  <c r="A5" i="10"/>
  <c r="B3" i="10"/>
  <c r="B4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A10" i="9"/>
  <c r="A9" i="9"/>
  <c r="A8" i="9"/>
  <c r="A128" i="2"/>
  <c r="A127" i="2"/>
  <c r="A126" i="2"/>
  <c r="B22" i="6"/>
  <c r="A22" i="6"/>
  <c r="B21" i="6"/>
  <c r="A21" i="6"/>
  <c r="B20" i="6"/>
  <c r="A20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5" i="5"/>
  <c r="A115" i="5"/>
  <c r="B114" i="5"/>
  <c r="A114" i="5"/>
  <c r="B113" i="5"/>
  <c r="A113" i="5"/>
  <c r="A49" i="6"/>
  <c r="A48" i="6"/>
  <c r="A47" i="6"/>
  <c r="B46" i="5"/>
  <c r="A46" i="5"/>
  <c r="B45" i="5"/>
  <c r="A45" i="5"/>
  <c r="B44" i="5"/>
  <c r="A44" i="5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B10" i="5"/>
  <c r="A10" i="5"/>
  <c r="B9" i="5"/>
  <c r="A9" i="5"/>
  <c r="B8" i="5"/>
  <c r="A8" i="5"/>
  <c r="B7" i="5"/>
  <c r="A7" i="5"/>
  <c r="B6" i="5"/>
  <c r="A6" i="5"/>
  <c r="B5" i="5"/>
  <c r="A5" i="5"/>
  <c r="B3" i="5"/>
  <c r="B4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31" i="5"/>
  <c r="A31" i="5"/>
  <c r="B30" i="5"/>
  <c r="A30" i="5"/>
  <c r="B29" i="5"/>
  <c r="A29" i="5"/>
  <c r="B20" i="5"/>
  <c r="B21" i="5"/>
  <c r="B22" i="5"/>
  <c r="B23" i="5"/>
  <c r="B24" i="5"/>
  <c r="B25" i="5"/>
  <c r="B26" i="5"/>
  <c r="B27" i="5"/>
  <c r="B28" i="5"/>
  <c r="B32" i="5"/>
  <c r="B33" i="5"/>
  <c r="B34" i="5"/>
  <c r="B35" i="5"/>
  <c r="B36" i="5"/>
  <c r="B37" i="5"/>
  <c r="B38" i="5"/>
  <c r="B39" i="5"/>
  <c r="B40" i="5"/>
  <c r="B41" i="5"/>
  <c r="B42" i="5"/>
  <c r="B43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A109" i="5"/>
  <c r="A108" i="5"/>
  <c r="A107" i="5"/>
  <c r="A100" i="5"/>
  <c r="A99" i="5"/>
  <c r="A98" i="5"/>
  <c r="A70" i="5"/>
  <c r="A69" i="5"/>
  <c r="A68" i="5"/>
  <c r="A37" i="5"/>
  <c r="A36" i="5"/>
  <c r="A35" i="5"/>
  <c r="A67" i="5"/>
  <c r="A66" i="5"/>
  <c r="A65" i="5"/>
  <c r="A112" i="5"/>
  <c r="A111" i="5"/>
  <c r="A110" i="5"/>
  <c r="A106" i="5"/>
  <c r="A105" i="5"/>
  <c r="A104" i="5"/>
  <c r="A82" i="5"/>
  <c r="A81" i="5"/>
  <c r="A80" i="5"/>
  <c r="A94" i="5"/>
  <c r="A93" i="5"/>
  <c r="A92" i="5"/>
  <c r="A79" i="5"/>
  <c r="A78" i="5"/>
  <c r="A77" i="5"/>
  <c r="A85" i="5"/>
  <c r="A84" i="5"/>
  <c r="A83" i="5"/>
  <c r="A22" i="5"/>
  <c r="A21" i="5"/>
  <c r="A20" i="5"/>
  <c r="A88" i="5"/>
  <c r="A87" i="5"/>
  <c r="A86" i="5"/>
  <c r="A76" i="5"/>
  <c r="A75" i="5"/>
  <c r="A74" i="5"/>
  <c r="A91" i="5"/>
  <c r="A90" i="5"/>
  <c r="A89" i="5"/>
  <c r="A34" i="5"/>
  <c r="A33" i="5"/>
  <c r="A32" i="5"/>
  <c r="A97" i="5"/>
  <c r="A96" i="5"/>
  <c r="A95" i="5"/>
  <c r="A43" i="5"/>
  <c r="A42" i="5"/>
  <c r="A41" i="5"/>
  <c r="A40" i="5"/>
  <c r="A39" i="5"/>
  <c r="A38" i="5"/>
  <c r="A52" i="5"/>
  <c r="A51" i="5"/>
  <c r="A50" i="5"/>
  <c r="A25" i="5"/>
  <c r="A24" i="5"/>
  <c r="A23" i="5"/>
  <c r="A73" i="5"/>
  <c r="A72" i="5"/>
  <c r="A71" i="5"/>
  <c r="A64" i="5"/>
  <c r="A63" i="5"/>
  <c r="A62" i="5"/>
  <c r="A61" i="5"/>
  <c r="A60" i="5"/>
  <c r="A59" i="5"/>
  <c r="A58" i="5"/>
  <c r="A57" i="5"/>
  <c r="A56" i="5"/>
  <c r="A49" i="5"/>
  <c r="A48" i="5"/>
  <c r="A47" i="5"/>
  <c r="A55" i="5"/>
  <c r="A54" i="5"/>
  <c r="A53" i="5"/>
  <c r="A103" i="5"/>
  <c r="A102" i="5"/>
  <c r="A101" i="5"/>
  <c r="A28" i="5"/>
  <c r="A27" i="5"/>
  <c r="A26" i="5"/>
  <c r="B7" i="7"/>
  <c r="A7" i="7"/>
  <c r="B6" i="7"/>
  <c r="A6" i="7"/>
  <c r="B5" i="7"/>
  <c r="A5" i="7"/>
  <c r="B38" i="7"/>
  <c r="A38" i="7"/>
  <c r="A20" i="38"/>
  <c r="A11" i="38"/>
  <c r="A28" i="38"/>
  <c r="A27" i="38"/>
  <c r="A26" i="38"/>
  <c r="A22" i="38"/>
  <c r="A21" i="38"/>
  <c r="A19" i="38"/>
  <c r="A18" i="38"/>
  <c r="A17" i="38"/>
  <c r="A13" i="38"/>
  <c r="A12" i="38"/>
  <c r="A10" i="38"/>
  <c r="A9" i="38"/>
  <c r="A8" i="38"/>
  <c r="A4" i="38"/>
  <c r="A3" i="38"/>
  <c r="A2" i="38"/>
  <c r="A20" i="37"/>
  <c r="A11" i="37"/>
  <c r="A28" i="37"/>
  <c r="A27" i="37"/>
  <c r="A26" i="37"/>
  <c r="A22" i="37"/>
  <c r="A21" i="37"/>
  <c r="A19" i="37"/>
  <c r="A18" i="37"/>
  <c r="A17" i="37"/>
  <c r="A13" i="37"/>
  <c r="A12" i="37"/>
  <c r="A10" i="37"/>
  <c r="A9" i="37"/>
  <c r="A8" i="37"/>
  <c r="A4" i="37"/>
  <c r="A3" i="37"/>
  <c r="A2" i="37"/>
  <c r="A72" i="36"/>
  <c r="A71" i="36"/>
  <c r="A70" i="36"/>
  <c r="A66" i="36"/>
  <c r="A65" i="36"/>
  <c r="A64" i="36"/>
  <c r="A63" i="36"/>
  <c r="A62" i="36"/>
  <c r="A61" i="36"/>
  <c r="A48" i="36"/>
  <c r="A47" i="36"/>
  <c r="A46" i="36"/>
  <c r="A45" i="36"/>
  <c r="A44" i="36"/>
  <c r="A43" i="36"/>
  <c r="A4" i="36"/>
  <c r="A3" i="36"/>
  <c r="A2" i="36"/>
  <c r="A7" i="35"/>
  <c r="A6" i="35"/>
  <c r="A5" i="35"/>
  <c r="A4" i="35"/>
  <c r="A3" i="35"/>
  <c r="A2" i="35"/>
  <c r="B7" i="35"/>
  <c r="B6" i="35"/>
  <c r="B5" i="35"/>
  <c r="B4" i="35"/>
  <c r="B3" i="35"/>
  <c r="A7" i="34"/>
  <c r="A6" i="34"/>
  <c r="A5" i="34"/>
  <c r="A4" i="34"/>
  <c r="A3" i="34"/>
  <c r="A2" i="34"/>
  <c r="B7" i="34"/>
  <c r="B6" i="34"/>
  <c r="B5" i="34"/>
  <c r="B4" i="34"/>
  <c r="B3" i="34"/>
  <c r="A7" i="33"/>
  <c r="A6" i="33"/>
  <c r="A5" i="33"/>
  <c r="A4" i="33"/>
  <c r="A3" i="33"/>
  <c r="A2" i="33"/>
  <c r="B7" i="33"/>
  <c r="B6" i="33"/>
  <c r="B5" i="33"/>
  <c r="B4" i="33"/>
  <c r="B3" i="33"/>
  <c r="A7" i="32"/>
  <c r="A6" i="32"/>
  <c r="A5" i="32"/>
  <c r="A4" i="32"/>
  <c r="A3" i="32"/>
  <c r="A2" i="32"/>
  <c r="B7" i="32"/>
  <c r="B6" i="32"/>
  <c r="B5" i="32"/>
  <c r="B4" i="32"/>
  <c r="B3" i="32"/>
  <c r="A7" i="31"/>
  <c r="A6" i="31"/>
  <c r="A5" i="31"/>
  <c r="A4" i="31"/>
  <c r="A3" i="31"/>
  <c r="A2" i="31"/>
  <c r="B7" i="31"/>
  <c r="B6" i="31"/>
  <c r="B5" i="31"/>
  <c r="B4" i="31"/>
  <c r="B3" i="31"/>
  <c r="A4" i="30"/>
  <c r="A3" i="30"/>
  <c r="A2" i="30"/>
  <c r="A4" i="29"/>
  <c r="A3" i="29"/>
  <c r="A2" i="29"/>
  <c r="A7" i="28"/>
  <c r="A6" i="28"/>
  <c r="A5" i="28"/>
  <c r="A4" i="28"/>
  <c r="A3" i="28"/>
  <c r="A2" i="28"/>
  <c r="B7" i="28"/>
  <c r="B6" i="28"/>
  <c r="B5" i="28"/>
  <c r="B4" i="28"/>
  <c r="B3" i="28"/>
  <c r="A4" i="27"/>
  <c r="A3" i="27"/>
  <c r="A2" i="27"/>
  <c r="A7" i="26"/>
  <c r="A6" i="26"/>
  <c r="A5" i="26"/>
  <c r="A4" i="26"/>
  <c r="A3" i="26"/>
  <c r="A2" i="26"/>
  <c r="B7" i="26"/>
  <c r="B6" i="26"/>
  <c r="B5" i="26"/>
  <c r="B4" i="26"/>
  <c r="B3" i="26"/>
  <c r="A7" i="25"/>
  <c r="A6" i="25"/>
  <c r="A5" i="25"/>
  <c r="A4" i="25"/>
  <c r="A3" i="25"/>
  <c r="A2" i="25"/>
  <c r="B7" i="25"/>
  <c r="B6" i="25"/>
  <c r="B5" i="25"/>
  <c r="B4" i="25"/>
  <c r="B3" i="25"/>
  <c r="A4" i="24"/>
  <c r="A3" i="24"/>
  <c r="A2" i="24"/>
  <c r="A4" i="23"/>
  <c r="A3" i="23"/>
  <c r="A2" i="23"/>
  <c r="A4" i="22"/>
  <c r="A3" i="22"/>
  <c r="A2" i="22"/>
  <c r="A4" i="21"/>
  <c r="A3" i="21"/>
  <c r="A2" i="21"/>
  <c r="A4" i="20"/>
  <c r="A3" i="20"/>
  <c r="A2" i="20"/>
  <c r="A4" i="19"/>
  <c r="A3" i="19"/>
  <c r="A2" i="19"/>
  <c r="A4" i="18"/>
  <c r="A3" i="18"/>
  <c r="A2" i="18"/>
  <c r="A4" i="17"/>
  <c r="A3" i="17"/>
  <c r="A2" i="17"/>
  <c r="A7" i="16"/>
  <c r="A6" i="16"/>
  <c r="A5" i="16"/>
  <c r="A4" i="16"/>
  <c r="A3" i="16"/>
  <c r="A2" i="16"/>
  <c r="A4" i="15"/>
  <c r="A3" i="15"/>
  <c r="A2" i="15"/>
  <c r="A4" i="14"/>
  <c r="A3" i="14"/>
  <c r="A2" i="14"/>
  <c r="A4" i="13"/>
  <c r="A3" i="13"/>
  <c r="A2" i="13"/>
  <c r="A4" i="12"/>
  <c r="A3" i="12"/>
  <c r="A2" i="12"/>
  <c r="A40" i="7"/>
  <c r="A39" i="7"/>
  <c r="A4" i="7"/>
  <c r="A4" i="11"/>
  <c r="A3" i="11"/>
  <c r="A2" i="11"/>
  <c r="A4" i="10"/>
  <c r="A3" i="10"/>
  <c r="A2" i="10"/>
  <c r="A4" i="9"/>
  <c r="A3" i="9"/>
  <c r="A2" i="9"/>
  <c r="A7" i="8"/>
  <c r="A6" i="8"/>
  <c r="A5" i="8"/>
  <c r="A4" i="8"/>
  <c r="A3" i="8"/>
  <c r="A2" i="8"/>
  <c r="A3" i="7"/>
  <c r="A2" i="7"/>
  <c r="B40" i="7"/>
  <c r="B39" i="7"/>
  <c r="B4" i="7"/>
  <c r="B3" i="7"/>
  <c r="A4" i="6"/>
  <c r="A3" i="6"/>
  <c r="A2" i="6"/>
  <c r="A4" i="5"/>
  <c r="A3" i="5"/>
  <c r="A2" i="5"/>
  <c r="A13" i="4"/>
  <c r="A12" i="4"/>
  <c r="A11" i="4"/>
  <c r="A4" i="4"/>
  <c r="A3" i="4"/>
  <c r="A2" i="4"/>
  <c r="A28" i="3"/>
  <c r="A27" i="3"/>
  <c r="A26" i="3"/>
  <c r="A22" i="3"/>
  <c r="A21" i="3"/>
  <c r="A20" i="3"/>
  <c r="A19" i="3"/>
  <c r="A18" i="3"/>
  <c r="A17" i="3"/>
  <c r="A13" i="3"/>
  <c r="A12" i="3"/>
  <c r="A11" i="3"/>
  <c r="A10" i="3"/>
  <c r="A9" i="3"/>
  <c r="A8" i="3"/>
  <c r="A4" i="3"/>
  <c r="A3" i="3"/>
  <c r="A2" i="3"/>
  <c r="A77" i="2"/>
  <c r="A76" i="2"/>
  <c r="A75" i="2"/>
  <c r="A89" i="2"/>
  <c r="A88" i="2"/>
  <c r="A87" i="2"/>
  <c r="A86" i="2"/>
  <c r="A85" i="2"/>
  <c r="A84" i="2"/>
  <c r="A83" i="2"/>
  <c r="A82" i="2"/>
  <c r="A81" i="2"/>
  <c r="A80" i="2"/>
  <c r="A79" i="2"/>
  <c r="A78" i="2"/>
  <c r="A41" i="2"/>
  <c r="A40" i="2"/>
  <c r="A39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170" i="2"/>
  <c r="A169" i="2"/>
  <c r="A168" i="2"/>
  <c r="A44" i="2"/>
  <c r="A43" i="2"/>
  <c r="A42" i="2"/>
  <c r="A47" i="2"/>
  <c r="A46" i="2"/>
  <c r="A45" i="2"/>
  <c r="A38" i="2"/>
  <c r="A37" i="2"/>
  <c r="A36" i="2"/>
  <c r="A17" i="2"/>
  <c r="A16" i="2"/>
  <c r="A15" i="2"/>
  <c r="A167" i="2"/>
  <c r="A166" i="2"/>
  <c r="A165" i="2"/>
  <c r="A35" i="2"/>
  <c r="A34" i="2"/>
  <c r="A33" i="2"/>
  <c r="A32" i="2"/>
  <c r="A31" i="2"/>
  <c r="A30" i="2"/>
  <c r="A29" i="2"/>
  <c r="A28" i="2"/>
  <c r="A27" i="2"/>
  <c r="A26" i="2"/>
  <c r="A25" i="2"/>
  <c r="A24" i="2"/>
  <c r="A125" i="2"/>
  <c r="A124" i="2"/>
  <c r="A123" i="2"/>
  <c r="A23" i="2"/>
  <c r="A22" i="2"/>
  <c r="A21" i="2"/>
  <c r="A20" i="2"/>
  <c r="A19" i="2"/>
  <c r="A18" i="2"/>
  <c r="A14" i="2"/>
  <c r="A13" i="2"/>
  <c r="A12" i="2"/>
  <c r="A119" i="2"/>
  <c r="A118" i="2"/>
  <c r="A117" i="2"/>
  <c r="A107" i="2"/>
  <c r="A106" i="2"/>
  <c r="A105" i="2"/>
  <c r="A101" i="2"/>
  <c r="A100" i="2"/>
  <c r="A99" i="2"/>
  <c r="A98" i="2"/>
  <c r="A97" i="2"/>
  <c r="A96" i="2"/>
  <c r="A164" i="2"/>
  <c r="A163" i="2"/>
  <c r="A162" i="2"/>
  <c r="A161" i="2"/>
  <c r="A160" i="2"/>
  <c r="A159" i="2"/>
  <c r="A158" i="2"/>
  <c r="A157" i="2"/>
  <c r="A156" i="2"/>
  <c r="A11" i="2"/>
  <c r="A10" i="2"/>
  <c r="A9" i="2"/>
  <c r="A155" i="2"/>
  <c r="A154" i="2"/>
  <c r="A153" i="2"/>
  <c r="A8" i="2"/>
  <c r="A7" i="2"/>
  <c r="A6" i="2"/>
  <c r="A2" i="2"/>
  <c r="A5" i="2"/>
  <c r="A4" i="2"/>
  <c r="A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4" i="2"/>
  <c r="A133" i="2"/>
  <c r="A132" i="2"/>
  <c r="A131" i="2"/>
  <c r="A130" i="2"/>
  <c r="A129" i="2"/>
  <c r="A122" i="2"/>
  <c r="A121" i="2"/>
  <c r="A120" i="2"/>
  <c r="A116" i="2"/>
  <c r="A115" i="2"/>
  <c r="A114" i="2"/>
  <c r="A113" i="2"/>
  <c r="A112" i="2"/>
  <c r="A111" i="2"/>
  <c r="A110" i="2"/>
  <c r="A109" i="2"/>
  <c r="A108" i="2"/>
  <c r="A104" i="2"/>
  <c r="A103" i="2"/>
  <c r="A102" i="2"/>
  <c r="A95" i="2"/>
  <c r="A94" i="2"/>
  <c r="A93" i="2"/>
  <c r="A92" i="2"/>
  <c r="A91" i="2"/>
  <c r="A90" i="2"/>
  <c r="B16" i="38"/>
  <c r="B28" i="38"/>
  <c r="B27" i="38"/>
  <c r="B26" i="38"/>
  <c r="B25" i="38"/>
  <c r="B24" i="38"/>
  <c r="B23" i="38"/>
  <c r="B22" i="38"/>
  <c r="B21" i="38"/>
</calcChain>
</file>

<file path=xl/sharedStrings.xml><?xml version="1.0" encoding="utf-8"?>
<sst xmlns="http://schemas.openxmlformats.org/spreadsheetml/2006/main" count="12448" uniqueCount="228">
  <si>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</si>
  <si>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</si>
  <si>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</si>
  <si>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</si>
  <si>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</si>
  <si>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</si>
  <si>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</si>
  <si>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</si>
  <si>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</si>
  <si>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</si>
  <si>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</si>
  <si>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</si>
  <si>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</si>
  <si>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</si>
  <si>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</si>
  <si>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</si>
  <si>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</si>
  <si>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</si>
  <si>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</si>
  <si>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</si>
  <si>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compNum</t>
    <phoneticPr fontId="2"/>
  </si>
  <si>
    <t>Cookie</t>
    <phoneticPr fontId="2"/>
  </si>
  <si>
    <t>Orange</t>
    <phoneticPr fontId="2"/>
  </si>
  <si>
    <t>Grape</t>
    <phoneticPr fontId="2"/>
  </si>
  <si>
    <t>set_score</t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</si>
  <si>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</si>
  <si>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</si>
  <si>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</si>
  <si>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</si>
  <si>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</si>
  <si>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</si>
  <si>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</si>
  <si>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</si>
  <si>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</si>
  <si>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</si>
  <si>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</si>
  <si>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</si>
  <si>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</si>
  <si>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</si>
  <si>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</si>
  <si>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</si>
  <si>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</si>
  <si>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</si>
  <si>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</si>
  <si>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</si>
  <si>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</si>
  <si>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Nuts</t>
    <phoneticPr fontId="2"/>
  </si>
  <si>
    <t>Banana</t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</si>
  <si>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</si>
  <si>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</si>
  <si>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</si>
  <si>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</si>
  <si>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</si>
  <si>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</si>
  <si>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</si>
  <si>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</si>
  <si>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</si>
  <si>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</si>
  <si>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</si>
  <si>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</si>
  <si>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</si>
  <si>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</si>
  <si>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</si>
  <si>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</si>
  <si>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</si>
  <si>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Lemon</t>
    <phoneticPr fontId="2"/>
  </si>
  <si>
    <t>CrystalSuger</t>
    <phoneticPr fontId="2"/>
  </si>
  <si>
    <t>StrangeGlass</t>
    <phoneticPr fontId="2"/>
  </si>
  <si>
    <t>shishamo_cookie</t>
    <phoneticPr fontId="2"/>
  </si>
  <si>
    <t>strange_tea</t>
    <phoneticPr fontId="2"/>
  </si>
  <si>
    <t>Mint</t>
    <phoneticPr fontId="2"/>
  </si>
  <si>
    <t>IceCream</t>
    <phoneticPr fontId="2"/>
  </si>
  <si>
    <t>Raspberry</t>
    <phoneticPr fontId="2"/>
  </si>
  <si>
    <t>Blackcurrant</t>
    <phoneticPr fontId="2"/>
  </si>
  <si>
    <t>topping06</t>
    <phoneticPr fontId="2"/>
  </si>
  <si>
    <t>topping07</t>
    <phoneticPr fontId="2"/>
  </si>
  <si>
    <t>topping08</t>
    <phoneticPr fontId="2"/>
  </si>
  <si>
    <t>topping09</t>
    <phoneticPr fontId="2"/>
  </si>
  <si>
    <t>tp_score06</t>
    <phoneticPr fontId="2"/>
  </si>
  <si>
    <t>tp_score07</t>
    <phoneticPr fontId="2"/>
  </si>
  <si>
    <t>tp_score08</t>
    <phoneticPr fontId="2"/>
  </si>
  <si>
    <t>tp_score09</t>
    <phoneticPr fontId="2"/>
  </si>
  <si>
    <t>JewerySuger</t>
    <phoneticPr fontId="2"/>
  </si>
  <si>
    <t>Cranberry</t>
    <phoneticPr fontId="2"/>
  </si>
  <si>
    <t>beauty</t>
    <phoneticPr fontId="2"/>
  </si>
  <si>
    <t>cookie_nonsuger</t>
    <phoneticPr fontId="2"/>
  </si>
  <si>
    <t>審査員１ クッキー系</t>
    <rPh sb="0" eb="3">
      <t>シンサイン</t>
    </rPh>
    <rPh sb="9" eb="10">
      <t>ケイ</t>
    </rPh>
    <phoneticPr fontId="2"/>
  </si>
  <si>
    <t>審査員１ ラスク系</t>
    <rPh sb="0" eb="3">
      <t>シンサイン</t>
    </rPh>
    <rPh sb="8" eb="9">
      <t>ケイ</t>
    </rPh>
    <phoneticPr fontId="2"/>
  </si>
  <si>
    <t>puff</t>
    <phoneticPr fontId="2"/>
  </si>
  <si>
    <t>シュー生地のみ</t>
    <rPh sb="3" eb="5">
      <t>キジ</t>
    </rPh>
    <phoneticPr fontId="2"/>
  </si>
  <si>
    <t>cocoa_cookie</t>
    <phoneticPr fontId="2"/>
  </si>
  <si>
    <t>maple_crepe</t>
    <phoneticPr fontId="2"/>
  </si>
  <si>
    <t>honey_crepe</t>
    <phoneticPr fontId="2"/>
  </si>
  <si>
    <t>shishamo_crepe</t>
    <phoneticPr fontId="2"/>
  </si>
  <si>
    <t>Cannoli</t>
    <phoneticPr fontId="2"/>
  </si>
  <si>
    <t>dragon_candy</t>
    <phoneticPr fontId="2"/>
  </si>
  <si>
    <t>maffin_pink</t>
    <phoneticPr fontId="2"/>
  </si>
  <si>
    <t>maffin_jewery</t>
    <phoneticPr fontId="2"/>
  </si>
  <si>
    <t>Earlgrey</t>
    <phoneticPr fontId="2"/>
  </si>
  <si>
    <t>WhipeedCreamBanana</t>
    <phoneticPr fontId="2"/>
  </si>
  <si>
    <t>princess_tota</t>
    <phoneticPr fontId="2"/>
  </si>
  <si>
    <t>juice</t>
    <phoneticPr fontId="2"/>
  </si>
  <si>
    <t>violatte_tea</t>
    <phoneticPr fontId="2"/>
  </si>
  <si>
    <t>vanilla_parfe</t>
    <phoneticPr fontId="2"/>
  </si>
  <si>
    <t>sumire_suger</t>
    <phoneticPr fontId="2"/>
  </si>
  <si>
    <t>Vanilla</t>
    <phoneticPr fontId="2"/>
  </si>
  <si>
    <t>WhipeedCreamBlueberry</t>
    <phoneticPr fontId="2"/>
  </si>
  <si>
    <t>WhipeedCreamBlackberry</t>
    <phoneticPr fontId="2"/>
  </si>
  <si>
    <t>cafeaulait_creampuff</t>
    <phoneticPr fontId="2"/>
  </si>
  <si>
    <t>WhipeedCreamCafeaulait</t>
    <phoneticPr fontId="2"/>
  </si>
  <si>
    <t>tiramisu</t>
    <phoneticPr fontId="2"/>
  </si>
  <si>
    <t>CocoaPowder</t>
    <phoneticPr fontId="2"/>
  </si>
  <si>
    <t>Parfe</t>
    <phoneticPr fontId="2"/>
  </si>
  <si>
    <t>Juice</t>
    <phoneticPr fontId="2"/>
  </si>
  <si>
    <t>Tea</t>
    <phoneticPr fontId="2"/>
  </si>
  <si>
    <t>Candy</t>
    <phoneticPr fontId="2"/>
  </si>
  <si>
    <t>Castella</t>
    <phoneticPr fontId="2"/>
  </si>
  <si>
    <t>Crepe_Mat</t>
    <phoneticPr fontId="2"/>
  </si>
  <si>
    <t>donuts</t>
    <phoneticPr fontId="2"/>
  </si>
  <si>
    <t>Cake_Mat</t>
    <phoneticPr fontId="2"/>
  </si>
  <si>
    <t>Honey</t>
    <phoneticPr fontId="2"/>
  </si>
  <si>
    <t>Apple</t>
    <phoneticPr fontId="2"/>
  </si>
  <si>
    <t>GreenApple</t>
    <phoneticPr fontId="2"/>
  </si>
  <si>
    <t>Pear</t>
    <phoneticPr fontId="2"/>
  </si>
  <si>
    <t>Murasakinoko</t>
    <phoneticPr fontId="2"/>
  </si>
  <si>
    <t>Coffee</t>
    <phoneticPr fontId="2"/>
  </si>
  <si>
    <t>RicottaCheese</t>
    <phoneticPr fontId="2"/>
  </si>
  <si>
    <t>KohakuCandy</t>
    <phoneticPr fontId="2"/>
  </si>
  <si>
    <t>StarPowder</t>
    <phoneticPr fontId="2"/>
  </si>
  <si>
    <t>RoseWater</t>
    <phoneticPr fontId="2"/>
  </si>
  <si>
    <t>Yoguruto</t>
  </si>
  <si>
    <t>PinkSuger</t>
    <phoneticPr fontId="2"/>
  </si>
  <si>
    <t>Tea_Potion</t>
    <phoneticPr fontId="2"/>
  </si>
  <si>
    <t>maffin</t>
    <phoneticPr fontId="2"/>
  </si>
  <si>
    <t>banana_milk</t>
    <phoneticPr fontId="2"/>
  </si>
  <si>
    <t>strawberry_milk</t>
    <phoneticPr fontId="2"/>
  </si>
  <si>
    <t>cream_coffee</t>
    <phoneticPr fontId="2"/>
  </si>
  <si>
    <t>cocoa_cookie_cream</t>
    <phoneticPr fontId="2"/>
  </si>
  <si>
    <t>WhipeedCreamRicotta</t>
    <phoneticPr fontId="2"/>
  </si>
  <si>
    <t>earlgrey_cookie</t>
    <phoneticPr fontId="2"/>
  </si>
  <si>
    <t>milk_tea</t>
    <phoneticPr fontId="2"/>
  </si>
  <si>
    <t>Milky</t>
    <phoneticPr fontId="2"/>
  </si>
  <si>
    <t>Jasmin</t>
    <phoneticPr fontId="2"/>
  </si>
  <si>
    <t>ElderFlower</t>
    <phoneticPr fontId="2"/>
  </si>
  <si>
    <t>Hydrangea</t>
    <phoneticPr fontId="2"/>
  </si>
  <si>
    <t>cafelatte</t>
    <phoneticPr fontId="2"/>
  </si>
  <si>
    <t>SugerPowder</t>
    <phoneticPr fontId="2"/>
  </si>
  <si>
    <t>テーマ：風のチョコレート</t>
    <rPh sb="4" eb="5">
      <t>カゼ</t>
    </rPh>
    <phoneticPr fontId="2"/>
  </si>
  <si>
    <t>審査員１</t>
    <rPh sb="0" eb="3">
      <t>シンサイン</t>
    </rPh>
    <phoneticPr fontId="2"/>
  </si>
  <si>
    <t>審査員２</t>
    <rPh sb="0" eb="3">
      <t>シンサイン</t>
    </rPh>
    <phoneticPr fontId="2"/>
  </si>
  <si>
    <t>審査員３</t>
    <rPh sb="0" eb="3">
      <t>シンサイン</t>
    </rPh>
    <phoneticPr fontId="2"/>
  </si>
  <si>
    <t>chocolate_green</t>
    <phoneticPr fontId="2"/>
  </si>
  <si>
    <t>search_endflag</t>
    <phoneticPr fontId="2"/>
  </si>
  <si>
    <t>Sp1_Wind</t>
    <phoneticPr fontId="2"/>
  </si>
  <si>
    <t>テーマ：クッキー初級コンテスト</t>
    <rPh sb="8" eb="10">
      <t>ショキュウ</t>
    </rPh>
    <phoneticPr fontId="2"/>
  </si>
  <si>
    <t>Sp2_Sco</t>
    <phoneticPr fontId="2"/>
  </si>
  <si>
    <t>Sp3_Sco</t>
    <phoneticPr fontId="2"/>
  </si>
  <si>
    <t>Sp4_Sco</t>
    <phoneticPr fontId="2"/>
  </si>
  <si>
    <t>Sp5_Sco</t>
    <phoneticPr fontId="2"/>
  </si>
  <si>
    <t>Sp7_Sco</t>
    <phoneticPr fontId="2"/>
  </si>
  <si>
    <t>Sp8_Sco</t>
    <phoneticPr fontId="2"/>
  </si>
  <si>
    <t>Sp9_Sco</t>
    <phoneticPr fontId="2"/>
  </si>
  <si>
    <t>Sp10_Sco</t>
    <phoneticPr fontId="2"/>
  </si>
  <si>
    <t>Sp6_Sco</t>
    <phoneticPr fontId="2"/>
  </si>
  <si>
    <t>tea_flavor</t>
    <phoneticPr fontId="2"/>
  </si>
  <si>
    <r>
      <rPr>
        <sz val="10"/>
        <rFont val="ＭＳ Ｐゴシック"/>
        <family val="3"/>
        <charset val="128"/>
      </rPr>
      <t>きらきら</t>
    </r>
    <r>
      <rPr>
        <sz val="10"/>
        <rFont val="ＭＳ ゴシック"/>
        <family val="3"/>
        <charset val="128"/>
      </rPr>
      <t>ラスク</t>
    </r>
    <phoneticPr fontId="2"/>
  </si>
  <si>
    <t>rusk_butter</t>
    <phoneticPr fontId="2"/>
  </si>
  <si>
    <t>Cookie_Hard</t>
    <phoneticPr fontId="2"/>
  </si>
  <si>
    <t>Chocolate_Mat</t>
    <phoneticPr fontId="2"/>
  </si>
  <si>
    <t>Coffee_Mat</t>
    <phoneticPr fontId="2"/>
  </si>
  <si>
    <t>SumireSuger</t>
    <phoneticPr fontId="2"/>
  </si>
  <si>
    <t>Tea_Mat</t>
    <phoneticPr fontId="2"/>
  </si>
  <si>
    <t>a_GlowCookie</t>
    <phoneticPr fontId="2"/>
  </si>
  <si>
    <t>CheeseCake</t>
    <phoneticPr fontId="2"/>
  </si>
  <si>
    <t>a_GlowCheeseCake</t>
    <phoneticPr fontId="2"/>
  </si>
  <si>
    <t>Soda</t>
    <phoneticPr fontId="2"/>
  </si>
  <si>
    <t>strawberry_cookie</t>
    <phoneticPr fontId="2"/>
  </si>
  <si>
    <t>rusk_strawberry</t>
    <phoneticPr fontId="2"/>
  </si>
  <si>
    <t>strawberry_creampuff</t>
    <phoneticPr fontId="2"/>
  </si>
  <si>
    <t>izet_color_donuts</t>
    <phoneticPr fontId="2"/>
  </si>
  <si>
    <t>strawberry_crepe</t>
    <phoneticPr fontId="2"/>
  </si>
  <si>
    <t>strawberryblueberry_crepe</t>
    <phoneticPr fontId="2"/>
  </si>
  <si>
    <t>strawberry_parfe</t>
    <phoneticPr fontId="2"/>
  </si>
  <si>
    <t>strawberry_ice_cream</t>
    <phoneticPr fontId="2"/>
  </si>
  <si>
    <t>strawberry_juice</t>
    <phoneticPr fontId="2"/>
  </si>
  <si>
    <t>aquamarine_chocolate</t>
    <phoneticPr fontId="2"/>
  </si>
  <si>
    <t>cheese_cake_bluemoon</t>
    <phoneticPr fontId="2"/>
  </si>
  <si>
    <t>cheese_cake_betelgeuse</t>
    <phoneticPr fontId="2"/>
  </si>
  <si>
    <t>cheese_cake_sunrise</t>
    <phoneticPr fontId="2"/>
  </si>
  <si>
    <t>cheese_cake_pluto</t>
    <phoneticPr fontId="2"/>
  </si>
  <si>
    <t>//strange_tea</t>
    <phoneticPr fontId="2"/>
  </si>
  <si>
    <t>//Coffee</t>
    <phoneticPr fontId="2"/>
  </si>
  <si>
    <t>//Coffee_Mat</t>
    <phoneticPr fontId="2"/>
  </si>
  <si>
    <t>//Juice</t>
    <phoneticPr fontId="2"/>
  </si>
  <si>
    <t>//Tea</t>
    <phoneticPr fontId="2"/>
  </si>
  <si>
    <t>//Tea_Mat</t>
    <phoneticPr fontId="2"/>
  </si>
  <si>
    <t>//Tea_Potion</t>
    <phoneticPr fontId="2"/>
  </si>
  <si>
    <t>rusk_orange</t>
    <phoneticPr fontId="2"/>
  </si>
  <si>
    <t>rusk_lemon</t>
    <phoneticPr fontId="2"/>
  </si>
  <si>
    <t>rusk_juwery</t>
    <phoneticPr fontId="2"/>
  </si>
  <si>
    <t>rusk_berry</t>
    <phoneticPr fontId="2"/>
  </si>
  <si>
    <t>rusk_raspberry</t>
    <phoneticPr fontId="2"/>
  </si>
  <si>
    <t>rusk_drygrape</t>
    <phoneticPr fontId="2"/>
  </si>
  <si>
    <t>IceCube</t>
    <phoneticPr fontId="2"/>
  </si>
  <si>
    <t>#クッキーノービスカップ</t>
    <phoneticPr fontId="2"/>
  </si>
  <si>
    <t>#オランジーナパティスリーアワード</t>
    <phoneticPr fontId="2"/>
  </si>
  <si>
    <t>#ラスクブロカント</t>
    <phoneticPr fontId="2"/>
  </si>
  <si>
    <t>#ベオルブ家のディナー</t>
    <rPh sb="5" eb="6">
      <t>ケ</t>
    </rPh>
    <phoneticPr fontId="2"/>
  </si>
  <si>
    <r>
      <t>#</t>
    </r>
    <r>
      <rPr>
        <sz val="10"/>
        <rFont val="ＭＳ Ｐゴシック"/>
        <family val="2"/>
        <charset val="128"/>
      </rPr>
      <t>ルミエールエピファニア</t>
    </r>
    <phoneticPr fontId="2"/>
  </si>
  <si>
    <r>
      <t>#</t>
    </r>
    <r>
      <rPr>
        <sz val="10"/>
        <rFont val="ＭＳ Ｐゴシック"/>
        <family val="2"/>
        <charset val="128"/>
      </rPr>
      <t>ルミエールカンデラ</t>
    </r>
    <phoneticPr fontId="2"/>
  </si>
  <si>
    <t>ラスクオレンジ</t>
    <phoneticPr fontId="2"/>
  </si>
  <si>
    <t>a_GlowRusk</t>
    <phoneticPr fontId="2"/>
  </si>
  <si>
    <t>ジュース</t>
    <phoneticPr fontId="2"/>
  </si>
  <si>
    <t>a_GlowJuice</t>
    <phoneticPr fontId="2"/>
  </si>
  <si>
    <r>
      <t>##</t>
    </r>
    <r>
      <rPr>
        <sz val="10"/>
        <rFont val="ＭＳ Ｐゴシック"/>
        <family val="2"/>
        <charset val="128"/>
      </rPr>
      <t>決勝戦</t>
    </r>
    <r>
      <rPr>
        <sz val="10"/>
        <rFont val="Arial"/>
        <family val="2"/>
      </rPr>
      <t>##</t>
    </r>
    <rPh sb="2" eb="4">
      <t>ケッショウ</t>
    </rPh>
    <rPh sb="4" eb="5">
      <t>セン</t>
    </rPh>
    <phoneticPr fontId="2"/>
  </si>
  <si>
    <t>//Chocolate</t>
    <phoneticPr fontId="2"/>
  </si>
  <si>
    <r>
      <t>#</t>
    </r>
    <r>
      <rPr>
        <sz val="10"/>
        <rFont val="ＭＳ Ｐゴシック"/>
        <family val="2"/>
        <charset val="128"/>
      </rPr>
      <t>フィナンシェバターズカップ</t>
    </r>
    <phoneticPr fontId="2"/>
  </si>
  <si>
    <r>
      <t>##</t>
    </r>
    <r>
      <rPr>
        <sz val="10"/>
        <rFont val="ＭＳ Ｐゴシック"/>
        <family val="2"/>
        <charset val="128"/>
      </rPr>
      <t>二回戦　光のおかし</t>
    </r>
    <r>
      <rPr>
        <sz val="10"/>
        <rFont val="Arial"/>
        <family val="2"/>
      </rPr>
      <t>##</t>
    </r>
    <rPh sb="2" eb="5">
      <t>ニカイセン</t>
    </rPh>
    <rPh sb="6" eb="7">
      <t>ヒカ</t>
    </rPh>
    <phoneticPr fontId="2"/>
  </si>
  <si>
    <r>
      <t>##</t>
    </r>
    <r>
      <rPr>
        <sz val="10"/>
        <rFont val="ＭＳ Ｐゴシック"/>
        <family val="2"/>
        <charset val="128"/>
      </rPr>
      <t>プラトンアカデミー一回戦　焼き菓子##</t>
    </r>
    <rPh sb="11" eb="14">
      <t>イッカイセン</t>
    </rPh>
    <rPh sb="15" eb="16">
      <t>ヤ</t>
    </rPh>
    <rPh sb="17" eb="19">
      <t>ガシ</t>
    </rPh>
    <phoneticPr fontId="2"/>
  </si>
  <si>
    <r>
      <t>##</t>
    </r>
    <r>
      <rPr>
        <sz val="10"/>
        <rFont val="ＭＳ Ｐゴシック"/>
        <family val="2"/>
        <charset val="128"/>
      </rPr>
      <t>二回戦　焼き菓子##</t>
    </r>
    <rPh sb="2" eb="3">
      <t>ニ</t>
    </rPh>
    <rPh sb="3" eb="5">
      <t>カイセン</t>
    </rPh>
    <rPh sb="6" eb="7">
      <t>ヤ</t>
    </rPh>
    <rPh sb="8" eb="10">
      <t>ガシ</t>
    </rPh>
    <phoneticPr fontId="2"/>
  </si>
  <si>
    <r>
      <t>##</t>
    </r>
    <r>
      <rPr>
        <sz val="10"/>
        <rFont val="ＭＳ Ｐゴシック"/>
        <family val="2"/>
        <charset val="128"/>
      </rPr>
      <t>三回戦　焼き菓子##</t>
    </r>
    <rPh sb="2" eb="3">
      <t>ミ</t>
    </rPh>
    <rPh sb="3" eb="5">
      <t>カイセン</t>
    </rPh>
    <rPh sb="6" eb="7">
      <t>ヤ</t>
    </rPh>
    <rPh sb="8" eb="10">
      <t>ガシ</t>
    </rPh>
    <phoneticPr fontId="2"/>
  </si>
  <si>
    <r>
      <t>##</t>
    </r>
    <r>
      <rPr>
        <sz val="10"/>
        <rFont val="ＭＳ Ｐゴシック"/>
        <family val="2"/>
        <charset val="128"/>
      </rPr>
      <t>クープデュモンド一回戦　焼き菓子##</t>
    </r>
    <rPh sb="10" eb="13">
      <t>イッカイセン</t>
    </rPh>
    <rPh sb="14" eb="15">
      <t>ヤ</t>
    </rPh>
    <rPh sb="16" eb="18">
      <t>ガシ</t>
    </rPh>
    <phoneticPr fontId="2"/>
  </si>
  <si>
    <r>
      <t>##</t>
    </r>
    <r>
      <rPr>
        <sz val="10"/>
        <rFont val="ＭＳ Ｐゴシック"/>
        <family val="2"/>
        <charset val="128"/>
      </rPr>
      <t>ワールドチャンピオン一回戦　焼き菓子##</t>
    </r>
    <rPh sb="12" eb="15">
      <t>イッカイセン</t>
    </rPh>
    <rPh sb="16" eb="17">
      <t>ヤ</t>
    </rPh>
    <rPh sb="18" eb="20">
      <t>ガシ</t>
    </rPh>
    <phoneticPr fontId="2"/>
  </si>
  <si>
    <r>
      <t>##</t>
    </r>
    <r>
      <rPr>
        <sz val="10"/>
        <rFont val="ＭＳ Ｐゴシック"/>
        <family val="2"/>
        <charset val="128"/>
      </rPr>
      <t>未使用　一回戦　焼き菓子##</t>
    </r>
    <rPh sb="2" eb="5">
      <t>ミシヨウ</t>
    </rPh>
    <rPh sb="6" eb="9">
      <t>イッカイセン</t>
    </rPh>
    <rPh sb="10" eb="11">
      <t>ヤ</t>
    </rPh>
    <rPh sb="12" eb="14">
      <t>ガシ</t>
    </rPh>
    <phoneticPr fontId="2"/>
  </si>
  <si>
    <t>lumi_rusk_orange</t>
    <phoneticPr fontId="2"/>
  </si>
  <si>
    <t>lumi_rusk_berry</t>
    <phoneticPr fontId="2"/>
  </si>
  <si>
    <t>lumi_rusk_redberry</t>
    <phoneticPr fontId="2"/>
  </si>
  <si>
    <t>a_GlowCookie_Hard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</si>
</sst>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name val="Arial"/>
      <family val="3"/>
      <charset val="128"/>
    </font>
    <font>
      <sz val="10"/>
      <name val="ＭＳ Ｐゴシック"/>
      <family val="3"/>
      <charset val="128"/>
    </font>
    <font>
      <sz val="10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0" borderId="0" xfId="0" applyFont="1"/>
    <xf numFmtId="0" fontId="3" fillId="0" borderId="0" xfId="0" applyFont="1"/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3" fillId="4" borderId="0" xfId="0" applyFont="1" applyFill="1"/>
    <xf numFmtId="0" fontId="0" fillId="4" borderId="0" xfId="0" applyFill="1"/>
    <xf numFmtId="0" fontId="5" fillId="0" borderId="0" xfId="0" applyFont="1"/>
    <xf numFmtId="0" fontId="7" fillId="4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X170"/>
  <sheetViews>
    <sheetView zoomScale="85" zoomScaleNormal="85" workbookViewId="0">
      <pane ySplit="1" topLeftCell="A24" activePane="bottomLeft" state="frozen"/>
      <selection activeCell="D1" sqref="D1"/>
      <selection pane="bottomLeft" activeCell="A39" sqref="A39:XFD4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8" width="6.7109375" customWidth="1"/>
    <col min="19" max="28" width="7.7109375" customWidth="1"/>
    <col min="29" max="29" width="11.5703125" customWidth="1"/>
    <col min="30" max="37" width="11.28515625" customWidth="1"/>
    <col min="38" max="47" width="10" customWidth="1"/>
    <col min="48" max="48" width="24.42578125" customWidth="1"/>
    <col min="49" max="50" width="9.2851562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ht="15.75" customHeight="1" x14ac:dyDescent="0.2">
      <c r="A2" s="3">
        <f>ROW()-2+1000</f>
        <v>1000</v>
      </c>
      <c r="B2" s="3">
        <v>10000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5" t="s">
        <v>7</v>
      </c>
      <c r="AD2" s="5" t="s">
        <v>7</v>
      </c>
      <c r="AE2" s="5" t="s">
        <v>7</v>
      </c>
      <c r="AF2" s="5" t="s">
        <v>7</v>
      </c>
      <c r="AG2" s="5" t="s">
        <v>7</v>
      </c>
      <c r="AH2" s="5" t="s">
        <v>7</v>
      </c>
      <c r="AI2" s="5" t="s">
        <v>7</v>
      </c>
      <c r="AJ2" s="5" t="s">
        <v>7</v>
      </c>
      <c r="AK2" s="5" t="s">
        <v>7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4" t="s">
        <v>42</v>
      </c>
      <c r="AW2" s="5">
        <v>0</v>
      </c>
      <c r="AX2" s="5">
        <v>0</v>
      </c>
    </row>
    <row r="3" spans="1:50" s="9" customFormat="1" ht="15.75" customHeight="1" x14ac:dyDescent="0.2">
      <c r="A3" s="6">
        <f t="shared" ref="A3:A167" si="0">ROW()-2+1000</f>
        <v>1001</v>
      </c>
      <c r="B3" s="6">
        <v>10010</v>
      </c>
      <c r="C3" s="6" t="s">
        <v>59</v>
      </c>
      <c r="D3" s="6" t="s">
        <v>7</v>
      </c>
      <c r="E3" s="6">
        <v>20</v>
      </c>
      <c r="F3" s="6">
        <v>0</v>
      </c>
      <c r="G3" s="6">
        <v>80</v>
      </c>
      <c r="H3" s="6">
        <v>0</v>
      </c>
      <c r="I3" s="6">
        <v>20</v>
      </c>
      <c r="J3" s="6">
        <v>110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50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7" t="s">
        <v>47</v>
      </c>
      <c r="AD3" s="7" t="s">
        <v>7</v>
      </c>
      <c r="AE3" s="7" t="s">
        <v>7</v>
      </c>
      <c r="AF3" s="7" t="s">
        <v>7</v>
      </c>
      <c r="AG3" s="7" t="s">
        <v>7</v>
      </c>
      <c r="AH3" s="7" t="s">
        <v>7</v>
      </c>
      <c r="AI3" s="7" t="s">
        <v>7</v>
      </c>
      <c r="AJ3" s="7" t="s">
        <v>7</v>
      </c>
      <c r="AK3" s="7" t="s">
        <v>7</v>
      </c>
      <c r="AL3" s="7">
        <v>10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8" t="s">
        <v>43</v>
      </c>
      <c r="AW3" s="7">
        <v>0</v>
      </c>
      <c r="AX3" s="7">
        <v>0</v>
      </c>
    </row>
    <row r="4" spans="1:50" ht="15.75" customHeight="1" x14ac:dyDescent="0.2">
      <c r="A4" s="3">
        <f t="shared" si="0"/>
        <v>1002</v>
      </c>
      <c r="B4" s="3">
        <f t="shared" ref="B4:B35" si="1">INDEX(B:B,MATCH(10010,B:B,0),1)+(ROW()-MATCH(10010,B:B,0))</f>
        <v>10011</v>
      </c>
      <c r="C4" s="3" t="s">
        <v>7</v>
      </c>
      <c r="D4" s="3" t="s">
        <v>7</v>
      </c>
      <c r="E4" s="3">
        <v>20</v>
      </c>
      <c r="F4" s="3">
        <v>0</v>
      </c>
      <c r="G4" s="3">
        <v>80</v>
      </c>
      <c r="H4" s="3">
        <v>0</v>
      </c>
      <c r="I4" s="3">
        <v>20</v>
      </c>
      <c r="J4" s="3">
        <v>100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60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47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10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44</v>
      </c>
      <c r="AW4" s="5">
        <v>0</v>
      </c>
      <c r="AX4" s="5">
        <v>0</v>
      </c>
    </row>
    <row r="5" spans="1:50" ht="15.75" customHeight="1" x14ac:dyDescent="0.2">
      <c r="A5" s="3">
        <f t="shared" si="0"/>
        <v>1003</v>
      </c>
      <c r="B5" s="3">
        <f t="shared" si="1"/>
        <v>10012</v>
      </c>
      <c r="C5" s="3" t="s">
        <v>7</v>
      </c>
      <c r="D5" s="3" t="s">
        <v>7</v>
      </c>
      <c r="E5" s="3">
        <v>20</v>
      </c>
      <c r="F5" s="3">
        <v>0</v>
      </c>
      <c r="G5" s="3">
        <v>80</v>
      </c>
      <c r="H5" s="3">
        <v>0</v>
      </c>
      <c r="I5" s="3">
        <v>20</v>
      </c>
      <c r="J5" s="3">
        <v>130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47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10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45</v>
      </c>
      <c r="AW5" s="5">
        <v>0</v>
      </c>
      <c r="AX5" s="5">
        <v>0</v>
      </c>
    </row>
    <row r="6" spans="1:50" ht="15.75" customHeight="1" x14ac:dyDescent="0.2">
      <c r="A6" s="3">
        <f t="shared" si="0"/>
        <v>1004</v>
      </c>
      <c r="B6" s="3">
        <f t="shared" si="1"/>
        <v>10013</v>
      </c>
      <c r="C6" s="3" t="s">
        <v>64</v>
      </c>
      <c r="D6" s="3" t="s">
        <v>7</v>
      </c>
      <c r="E6" s="3">
        <v>20</v>
      </c>
      <c r="F6" s="3">
        <v>0</v>
      </c>
      <c r="G6" s="3">
        <v>80</v>
      </c>
      <c r="H6" s="3">
        <v>0</v>
      </c>
      <c r="I6" s="3">
        <v>30</v>
      </c>
      <c r="J6" s="3">
        <v>110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61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10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43</v>
      </c>
      <c r="AW6" s="5">
        <v>0</v>
      </c>
      <c r="AX6" s="5">
        <v>0</v>
      </c>
    </row>
    <row r="7" spans="1:50" ht="15.75" customHeight="1" x14ac:dyDescent="0.2">
      <c r="A7" s="3">
        <f t="shared" si="0"/>
        <v>1005</v>
      </c>
      <c r="B7" s="3">
        <f t="shared" si="1"/>
        <v>10014</v>
      </c>
      <c r="C7" s="3" t="s">
        <v>7</v>
      </c>
      <c r="D7" s="3" t="s">
        <v>7</v>
      </c>
      <c r="E7" s="3">
        <v>20</v>
      </c>
      <c r="F7" s="3">
        <v>0</v>
      </c>
      <c r="G7" s="3">
        <v>80</v>
      </c>
      <c r="H7" s="3">
        <v>0</v>
      </c>
      <c r="I7" s="3">
        <v>30</v>
      </c>
      <c r="J7" s="3">
        <v>100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60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61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44</v>
      </c>
      <c r="AW7" s="5">
        <v>0</v>
      </c>
      <c r="AX7" s="5">
        <v>0</v>
      </c>
    </row>
    <row r="8" spans="1:50" ht="15.75" customHeight="1" x14ac:dyDescent="0.2">
      <c r="A8" s="3">
        <f t="shared" si="0"/>
        <v>1006</v>
      </c>
      <c r="B8" s="3">
        <f t="shared" si="1"/>
        <v>10015</v>
      </c>
      <c r="C8" s="3" t="s">
        <v>7</v>
      </c>
      <c r="D8" s="3" t="s">
        <v>7</v>
      </c>
      <c r="E8" s="3">
        <v>20</v>
      </c>
      <c r="F8" s="3">
        <v>0</v>
      </c>
      <c r="G8" s="3">
        <v>80</v>
      </c>
      <c r="H8" s="3">
        <v>0</v>
      </c>
      <c r="I8" s="3">
        <v>30</v>
      </c>
      <c r="J8" s="3">
        <v>130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61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10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45</v>
      </c>
      <c r="AW8" s="5">
        <v>0</v>
      </c>
      <c r="AX8" s="5">
        <v>0</v>
      </c>
    </row>
    <row r="9" spans="1:50" ht="15.75" customHeight="1" x14ac:dyDescent="0.2">
      <c r="A9" s="3">
        <f t="shared" si="0"/>
        <v>1007</v>
      </c>
      <c r="B9" s="3">
        <f t="shared" si="1"/>
        <v>10016</v>
      </c>
      <c r="C9" s="3" t="s">
        <v>88</v>
      </c>
      <c r="D9" s="3" t="s">
        <v>7</v>
      </c>
      <c r="E9" s="3">
        <v>-50</v>
      </c>
      <c r="F9" s="3">
        <v>0</v>
      </c>
      <c r="G9" s="3">
        <v>88</v>
      </c>
      <c r="H9" s="3">
        <v>0</v>
      </c>
      <c r="I9" s="3">
        <v>0</v>
      </c>
      <c r="J9" s="3">
        <v>0</v>
      </c>
      <c r="K9" s="3">
        <v>70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89</v>
      </c>
      <c r="AW9" s="5">
        <v>0</v>
      </c>
      <c r="AX9" s="5">
        <v>0</v>
      </c>
    </row>
    <row r="10" spans="1:50" ht="15.75" customHeight="1" x14ac:dyDescent="0.2">
      <c r="A10" s="3">
        <f t="shared" si="0"/>
        <v>1008</v>
      </c>
      <c r="B10" s="3">
        <f t="shared" si="1"/>
        <v>10017</v>
      </c>
      <c r="C10" s="3" t="s">
        <v>7</v>
      </c>
      <c r="D10" s="3" t="s">
        <v>7</v>
      </c>
      <c r="E10" s="3">
        <v>-50</v>
      </c>
      <c r="F10" s="3">
        <v>0</v>
      </c>
      <c r="G10" s="3">
        <v>88</v>
      </c>
      <c r="H10" s="3">
        <v>0</v>
      </c>
      <c r="I10" s="3">
        <v>0</v>
      </c>
      <c r="J10" s="3">
        <v>0</v>
      </c>
      <c r="K10" s="3">
        <v>60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7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89</v>
      </c>
      <c r="AW10" s="5">
        <v>0</v>
      </c>
      <c r="AX10" s="5">
        <v>0</v>
      </c>
    </row>
    <row r="11" spans="1:50" ht="15.75" customHeight="1" x14ac:dyDescent="0.2">
      <c r="A11" s="3">
        <f t="shared" si="0"/>
        <v>1009</v>
      </c>
      <c r="B11" s="3">
        <f t="shared" si="1"/>
        <v>10018</v>
      </c>
      <c r="C11" s="3" t="s">
        <v>7</v>
      </c>
      <c r="D11" s="3" t="s">
        <v>7</v>
      </c>
      <c r="E11" s="3">
        <v>-50</v>
      </c>
      <c r="F11" s="3">
        <v>0</v>
      </c>
      <c r="G11" s="3">
        <v>88</v>
      </c>
      <c r="H11" s="3">
        <v>0</v>
      </c>
      <c r="I11" s="3">
        <v>0</v>
      </c>
      <c r="J11" s="3">
        <v>0</v>
      </c>
      <c r="K11" s="3">
        <v>85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7</v>
      </c>
      <c r="AD11" s="5" t="s">
        <v>7</v>
      </c>
      <c r="AE11" s="5" t="s">
        <v>7</v>
      </c>
      <c r="AF11" s="5" t="s">
        <v>7</v>
      </c>
      <c r="AG11" s="5" t="s">
        <v>7</v>
      </c>
      <c r="AH11" s="5" t="s">
        <v>7</v>
      </c>
      <c r="AI11" s="5" t="s">
        <v>7</v>
      </c>
      <c r="AJ11" s="5" t="s">
        <v>7</v>
      </c>
      <c r="AK11" s="5" t="s">
        <v>7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4" t="s">
        <v>89</v>
      </c>
      <c r="AW11" s="5">
        <v>0</v>
      </c>
      <c r="AX11" s="5">
        <v>0</v>
      </c>
    </row>
    <row r="12" spans="1:50" ht="15.75" customHeight="1" x14ac:dyDescent="0.2">
      <c r="A12" s="3">
        <f t="shared" si="0"/>
        <v>1010</v>
      </c>
      <c r="B12" s="3">
        <f t="shared" si="1"/>
        <v>10019</v>
      </c>
      <c r="C12" s="3" t="s">
        <v>104</v>
      </c>
      <c r="D12" s="3" t="s">
        <v>7</v>
      </c>
      <c r="E12" s="3">
        <v>30</v>
      </c>
      <c r="F12" s="3">
        <v>0</v>
      </c>
      <c r="G12" s="3">
        <v>88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120</v>
      </c>
      <c r="R12" s="3">
        <v>65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7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89</v>
      </c>
      <c r="AW12" s="5">
        <v>0</v>
      </c>
      <c r="AX12" s="5">
        <v>0</v>
      </c>
    </row>
    <row r="13" spans="1:50" ht="15.75" customHeight="1" x14ac:dyDescent="0.2">
      <c r="A13" s="3">
        <f t="shared" si="0"/>
        <v>1011</v>
      </c>
      <c r="B13" s="3">
        <f t="shared" si="1"/>
        <v>10020</v>
      </c>
      <c r="C13" s="3" t="s">
        <v>7</v>
      </c>
      <c r="D13" s="3" t="s">
        <v>7</v>
      </c>
      <c r="E13" s="3">
        <v>30</v>
      </c>
      <c r="F13" s="3">
        <v>0</v>
      </c>
      <c r="G13" s="3">
        <v>88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80</v>
      </c>
      <c r="R13" s="3">
        <v>60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89</v>
      </c>
      <c r="AW13" s="5">
        <v>0</v>
      </c>
      <c r="AX13" s="5">
        <v>0</v>
      </c>
    </row>
    <row r="14" spans="1:50" ht="15.75" customHeight="1" x14ac:dyDescent="0.2">
      <c r="A14" s="3">
        <f t="shared" si="0"/>
        <v>1012</v>
      </c>
      <c r="B14" s="3">
        <f t="shared" si="1"/>
        <v>10021</v>
      </c>
      <c r="C14" s="3" t="s">
        <v>7</v>
      </c>
      <c r="D14" s="3" t="s">
        <v>7</v>
      </c>
      <c r="E14" s="3">
        <v>30</v>
      </c>
      <c r="F14" s="3">
        <v>0</v>
      </c>
      <c r="G14" s="3">
        <v>88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180</v>
      </c>
      <c r="R14" s="3">
        <v>70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89</v>
      </c>
      <c r="AW14" s="5">
        <v>0</v>
      </c>
      <c r="AX14" s="5">
        <v>0</v>
      </c>
    </row>
    <row r="15" spans="1:50" ht="15.75" customHeight="1" x14ac:dyDescent="0.2">
      <c r="A15" s="3">
        <f t="shared" si="0"/>
        <v>1013</v>
      </c>
      <c r="B15" s="3">
        <f t="shared" si="1"/>
        <v>10022</v>
      </c>
      <c r="C15" s="3" t="s">
        <v>102</v>
      </c>
      <c r="D15" s="3" t="s">
        <v>7</v>
      </c>
      <c r="E15" s="3">
        <v>30</v>
      </c>
      <c r="F15" s="3">
        <v>0</v>
      </c>
      <c r="G15" s="3">
        <v>30</v>
      </c>
      <c r="H15" s="3">
        <v>15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100</v>
      </c>
      <c r="R15" s="3">
        <v>50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46</v>
      </c>
      <c r="AD15" s="5" t="s">
        <v>120</v>
      </c>
      <c r="AE15" s="5" t="s">
        <v>60</v>
      </c>
      <c r="AF15" s="5" t="s">
        <v>65</v>
      </c>
      <c r="AG15" s="5" t="s">
        <v>121</v>
      </c>
      <c r="AH15" s="5" t="s">
        <v>122</v>
      </c>
      <c r="AI15" s="5" t="s">
        <v>62</v>
      </c>
      <c r="AJ15" s="5" t="s">
        <v>39</v>
      </c>
      <c r="AK15" s="5" t="s">
        <v>123</v>
      </c>
      <c r="AL15" s="5">
        <v>-50</v>
      </c>
      <c r="AM15" s="5">
        <v>30</v>
      </c>
      <c r="AN15" s="5">
        <v>20</v>
      </c>
      <c r="AO15" s="5">
        <v>12</v>
      </c>
      <c r="AP15" s="5">
        <v>12</v>
      </c>
      <c r="AQ15" s="5">
        <v>40</v>
      </c>
      <c r="AR15" s="5">
        <v>10</v>
      </c>
      <c r="AS15" s="5">
        <v>10</v>
      </c>
      <c r="AT15" s="5">
        <v>30</v>
      </c>
      <c r="AU15" s="5">
        <v>0</v>
      </c>
      <c r="AV15" s="4" t="s">
        <v>43</v>
      </c>
      <c r="AW15" s="5">
        <v>0</v>
      </c>
      <c r="AX15" s="5">
        <v>0</v>
      </c>
    </row>
    <row r="16" spans="1:50" ht="15.75" customHeight="1" x14ac:dyDescent="0.2">
      <c r="A16" s="3">
        <f t="shared" si="0"/>
        <v>1014</v>
      </c>
      <c r="B16" s="3">
        <f t="shared" si="1"/>
        <v>10023</v>
      </c>
      <c r="C16" s="3" t="s">
        <v>7</v>
      </c>
      <c r="D16" s="3" t="s">
        <v>7</v>
      </c>
      <c r="E16" s="3">
        <v>30</v>
      </c>
      <c r="F16" s="3">
        <v>0</v>
      </c>
      <c r="G16" s="3">
        <v>30</v>
      </c>
      <c r="H16" s="3">
        <v>15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130</v>
      </c>
      <c r="R16" s="3">
        <v>40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46</v>
      </c>
      <c r="AD16" s="5" t="s">
        <v>120</v>
      </c>
      <c r="AE16" s="5" t="s">
        <v>60</v>
      </c>
      <c r="AF16" s="5" t="s">
        <v>65</v>
      </c>
      <c r="AG16" s="5" t="s">
        <v>121</v>
      </c>
      <c r="AH16" s="5" t="s">
        <v>122</v>
      </c>
      <c r="AI16" s="5" t="s">
        <v>62</v>
      </c>
      <c r="AJ16" s="5" t="s">
        <v>39</v>
      </c>
      <c r="AK16" s="5" t="s">
        <v>123</v>
      </c>
      <c r="AL16" s="5">
        <v>-50</v>
      </c>
      <c r="AM16" s="5">
        <v>30</v>
      </c>
      <c r="AN16" s="5">
        <v>20</v>
      </c>
      <c r="AO16" s="5">
        <v>12</v>
      </c>
      <c r="AP16" s="5">
        <v>12</v>
      </c>
      <c r="AQ16" s="5">
        <v>40</v>
      </c>
      <c r="AR16" s="5">
        <v>10</v>
      </c>
      <c r="AS16" s="5">
        <v>10</v>
      </c>
      <c r="AT16" s="5">
        <v>30</v>
      </c>
      <c r="AU16" s="5">
        <v>0</v>
      </c>
      <c r="AV16" s="4" t="s">
        <v>44</v>
      </c>
      <c r="AW16" s="5">
        <v>0</v>
      </c>
      <c r="AX16" s="5">
        <v>0</v>
      </c>
    </row>
    <row r="17" spans="1:50" ht="15.75" customHeight="1" x14ac:dyDescent="0.2">
      <c r="A17" s="3">
        <f t="shared" si="0"/>
        <v>1015</v>
      </c>
      <c r="B17" s="3">
        <f t="shared" si="1"/>
        <v>10024</v>
      </c>
      <c r="C17" s="3" t="s">
        <v>7</v>
      </c>
      <c r="D17" s="3" t="s">
        <v>7</v>
      </c>
      <c r="E17" s="3">
        <v>30</v>
      </c>
      <c r="F17" s="3">
        <v>0</v>
      </c>
      <c r="G17" s="3">
        <v>30</v>
      </c>
      <c r="H17" s="3">
        <v>15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150</v>
      </c>
      <c r="R17" s="3">
        <v>80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-50</v>
      </c>
      <c r="AM17" s="5">
        <v>30</v>
      </c>
      <c r="AN17" s="5">
        <v>20</v>
      </c>
      <c r="AO17" s="5">
        <v>12</v>
      </c>
      <c r="AP17" s="5">
        <v>12</v>
      </c>
      <c r="AQ17" s="5">
        <v>40</v>
      </c>
      <c r="AR17" s="5">
        <v>10</v>
      </c>
      <c r="AS17" s="5">
        <v>10</v>
      </c>
      <c r="AT17" s="5">
        <v>30</v>
      </c>
      <c r="AU17" s="5">
        <v>0</v>
      </c>
      <c r="AV17" s="4" t="s">
        <v>45</v>
      </c>
      <c r="AW17" s="5">
        <v>0</v>
      </c>
      <c r="AX17" s="5">
        <v>0</v>
      </c>
    </row>
    <row r="18" spans="1:50" ht="15.75" customHeight="1" x14ac:dyDescent="0.2">
      <c r="A18" s="3">
        <f t="shared" si="0"/>
        <v>1016</v>
      </c>
      <c r="B18" s="3">
        <f t="shared" si="1"/>
        <v>10025</v>
      </c>
      <c r="C18" s="3" t="s">
        <v>85</v>
      </c>
      <c r="D18" s="3" t="s">
        <v>7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50</v>
      </c>
      <c r="K18" s="3">
        <v>0</v>
      </c>
      <c r="L18" s="3">
        <v>0</v>
      </c>
      <c r="M18" s="3">
        <v>100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89</v>
      </c>
      <c r="AW18" s="5">
        <v>0</v>
      </c>
      <c r="AX18" s="5">
        <v>0</v>
      </c>
    </row>
    <row r="19" spans="1:50" ht="15.75" customHeight="1" x14ac:dyDescent="0.2">
      <c r="A19" s="3">
        <f t="shared" si="0"/>
        <v>1017</v>
      </c>
      <c r="B19" s="3">
        <f t="shared" si="1"/>
        <v>10026</v>
      </c>
      <c r="C19" s="3" t="s">
        <v>7</v>
      </c>
      <c r="D19" s="3" t="s">
        <v>7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50</v>
      </c>
      <c r="K19" s="3">
        <v>0</v>
      </c>
      <c r="L19" s="3">
        <v>0</v>
      </c>
      <c r="M19" s="3">
        <v>100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89</v>
      </c>
      <c r="AW19" s="5">
        <v>0</v>
      </c>
      <c r="AX19" s="5">
        <v>0</v>
      </c>
    </row>
    <row r="20" spans="1:50" ht="15.75" customHeight="1" x14ac:dyDescent="0.2">
      <c r="A20" s="3">
        <f t="shared" si="0"/>
        <v>1018</v>
      </c>
      <c r="B20" s="3">
        <f t="shared" si="1"/>
        <v>10027</v>
      </c>
      <c r="C20" s="3" t="s">
        <v>7</v>
      </c>
      <c r="D20" s="3" t="s">
        <v>7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50</v>
      </c>
      <c r="K20" s="3">
        <v>0</v>
      </c>
      <c r="L20" s="3">
        <v>0</v>
      </c>
      <c r="M20" s="3">
        <v>150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 t="s">
        <v>7</v>
      </c>
      <c r="AI20" s="5" t="s">
        <v>7</v>
      </c>
      <c r="AJ20" s="5" t="s">
        <v>7</v>
      </c>
      <c r="AK20" s="5" t="s">
        <v>7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4" t="s">
        <v>89</v>
      </c>
      <c r="AW20" s="5">
        <v>0</v>
      </c>
      <c r="AX20" s="5">
        <v>0</v>
      </c>
    </row>
    <row r="21" spans="1:50" ht="15.75" customHeight="1" x14ac:dyDescent="0.2">
      <c r="A21" s="3">
        <f t="shared" si="0"/>
        <v>1019</v>
      </c>
      <c r="B21" s="3">
        <f t="shared" si="1"/>
        <v>10028</v>
      </c>
      <c r="C21" s="3" t="s">
        <v>100</v>
      </c>
      <c r="D21" s="3" t="s">
        <v>7</v>
      </c>
      <c r="E21" s="3">
        <v>50</v>
      </c>
      <c r="F21" s="3">
        <v>0</v>
      </c>
      <c r="G21" s="3">
        <v>200</v>
      </c>
      <c r="H21" s="3">
        <v>0</v>
      </c>
      <c r="I21" s="3">
        <v>50</v>
      </c>
      <c r="J21" s="3">
        <v>0</v>
      </c>
      <c r="K21" s="3">
        <v>100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80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 t="s">
        <v>65</v>
      </c>
      <c r="AD21" s="5" t="s">
        <v>39</v>
      </c>
      <c r="AE21" s="5" t="s">
        <v>72</v>
      </c>
      <c r="AF21" s="5" t="s">
        <v>62</v>
      </c>
      <c r="AG21" s="5" t="s">
        <v>121</v>
      </c>
      <c r="AH21" s="5" t="s">
        <v>83</v>
      </c>
      <c r="AI21" s="5" t="s">
        <v>146</v>
      </c>
      <c r="AJ21" s="5" t="s">
        <v>7</v>
      </c>
      <c r="AK21" s="5" t="s">
        <v>7</v>
      </c>
      <c r="AL21" s="5">
        <v>50</v>
      </c>
      <c r="AM21" s="5">
        <v>20</v>
      </c>
      <c r="AN21" s="5">
        <v>20</v>
      </c>
      <c r="AO21" s="5">
        <v>20</v>
      </c>
      <c r="AP21" s="5">
        <v>20</v>
      </c>
      <c r="AQ21" s="5">
        <v>20</v>
      </c>
      <c r="AR21" s="5">
        <v>40</v>
      </c>
      <c r="AS21" s="5">
        <v>0</v>
      </c>
      <c r="AT21" s="5">
        <v>0</v>
      </c>
      <c r="AU21" s="5">
        <v>0</v>
      </c>
      <c r="AV21" s="4" t="s">
        <v>43</v>
      </c>
      <c r="AW21" s="5">
        <v>0</v>
      </c>
      <c r="AX21" s="5">
        <v>0</v>
      </c>
    </row>
    <row r="22" spans="1:50" ht="15.75" customHeight="1" x14ac:dyDescent="0.2">
      <c r="A22" s="3">
        <f t="shared" si="0"/>
        <v>1020</v>
      </c>
      <c r="B22" s="3">
        <f t="shared" si="1"/>
        <v>10029</v>
      </c>
      <c r="C22" s="3" t="s">
        <v>7</v>
      </c>
      <c r="D22" s="3" t="s">
        <v>7</v>
      </c>
      <c r="E22" s="3">
        <v>50</v>
      </c>
      <c r="F22" s="3">
        <v>0</v>
      </c>
      <c r="G22" s="3">
        <v>200</v>
      </c>
      <c r="H22" s="3">
        <v>0</v>
      </c>
      <c r="I22" s="3">
        <v>50</v>
      </c>
      <c r="J22" s="3">
        <v>0</v>
      </c>
      <c r="K22" s="3">
        <v>80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60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 t="s">
        <v>65</v>
      </c>
      <c r="AD22" s="5" t="s">
        <v>39</v>
      </c>
      <c r="AE22" s="5" t="s">
        <v>72</v>
      </c>
      <c r="AF22" s="5" t="s">
        <v>62</v>
      </c>
      <c r="AG22" s="5" t="s">
        <v>121</v>
      </c>
      <c r="AH22" s="5" t="s">
        <v>83</v>
      </c>
      <c r="AI22" s="5" t="s">
        <v>146</v>
      </c>
      <c r="AJ22" s="5" t="s">
        <v>7</v>
      </c>
      <c r="AK22" s="5" t="s">
        <v>7</v>
      </c>
      <c r="AL22" s="5">
        <v>50</v>
      </c>
      <c r="AM22" s="5">
        <v>20</v>
      </c>
      <c r="AN22" s="5">
        <v>20</v>
      </c>
      <c r="AO22" s="5">
        <v>20</v>
      </c>
      <c r="AP22" s="5">
        <v>20</v>
      </c>
      <c r="AQ22" s="5">
        <v>20</v>
      </c>
      <c r="AR22" s="5">
        <v>40</v>
      </c>
      <c r="AS22" s="5">
        <v>0</v>
      </c>
      <c r="AT22" s="5">
        <v>0</v>
      </c>
      <c r="AU22" s="5">
        <v>0</v>
      </c>
      <c r="AV22" s="4" t="s">
        <v>44</v>
      </c>
      <c r="AW22" s="5">
        <v>0</v>
      </c>
      <c r="AX22" s="5">
        <v>0</v>
      </c>
    </row>
    <row r="23" spans="1:50" ht="15.75" customHeight="1" x14ac:dyDescent="0.2">
      <c r="A23" s="3">
        <f t="shared" si="0"/>
        <v>1021</v>
      </c>
      <c r="B23" s="3">
        <f t="shared" si="1"/>
        <v>10030</v>
      </c>
      <c r="C23" s="3" t="s">
        <v>7</v>
      </c>
      <c r="D23" s="3" t="s">
        <v>7</v>
      </c>
      <c r="E23" s="3">
        <v>50</v>
      </c>
      <c r="F23" s="3">
        <v>0</v>
      </c>
      <c r="G23" s="3">
        <v>200</v>
      </c>
      <c r="H23" s="3">
        <v>0</v>
      </c>
      <c r="I23" s="3">
        <v>50</v>
      </c>
      <c r="J23" s="3">
        <v>0</v>
      </c>
      <c r="K23" s="3">
        <v>120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120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63</v>
      </c>
      <c r="AD23" s="5" t="s">
        <v>65</v>
      </c>
      <c r="AE23" s="5" t="s">
        <v>39</v>
      </c>
      <c r="AF23" s="5" t="s">
        <v>72</v>
      </c>
      <c r="AG23" s="5" t="s">
        <v>62</v>
      </c>
      <c r="AH23" s="5" t="s">
        <v>121</v>
      </c>
      <c r="AI23" s="5" t="s">
        <v>83</v>
      </c>
      <c r="AJ23" s="5" t="s">
        <v>146</v>
      </c>
      <c r="AK23" s="5" t="s">
        <v>7</v>
      </c>
      <c r="AL23" s="5">
        <v>100</v>
      </c>
      <c r="AM23" s="5">
        <v>20</v>
      </c>
      <c r="AN23" s="5">
        <v>20</v>
      </c>
      <c r="AO23" s="5">
        <v>20</v>
      </c>
      <c r="AP23" s="5">
        <v>20</v>
      </c>
      <c r="AQ23" s="5">
        <v>20</v>
      </c>
      <c r="AR23" s="5">
        <v>20</v>
      </c>
      <c r="AS23" s="5">
        <v>30</v>
      </c>
      <c r="AT23" s="5">
        <v>0</v>
      </c>
      <c r="AU23" s="5">
        <v>0</v>
      </c>
      <c r="AV23" s="4" t="s">
        <v>45</v>
      </c>
      <c r="AW23" s="5">
        <v>0</v>
      </c>
      <c r="AX23" s="5">
        <v>0</v>
      </c>
    </row>
    <row r="24" spans="1:50" ht="15.75" customHeight="1" x14ac:dyDescent="0.2">
      <c r="A24" s="3">
        <f t="shared" si="0"/>
        <v>1022</v>
      </c>
      <c r="B24" s="3">
        <f t="shared" si="1"/>
        <v>10031</v>
      </c>
      <c r="C24" s="3" t="s">
        <v>110</v>
      </c>
      <c r="D24" s="3" t="s">
        <v>7</v>
      </c>
      <c r="E24" s="3">
        <v>30</v>
      </c>
      <c r="F24" s="3">
        <v>0</v>
      </c>
      <c r="G24" s="3">
        <v>200</v>
      </c>
      <c r="H24" s="3">
        <v>180</v>
      </c>
      <c r="I24" s="3">
        <v>0</v>
      </c>
      <c r="J24" s="3">
        <v>0</v>
      </c>
      <c r="K24" s="3">
        <v>85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120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111</v>
      </c>
      <c r="AD24" s="5" t="s">
        <v>146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30</v>
      </c>
      <c r="AM24" s="5">
        <v>40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43</v>
      </c>
      <c r="AW24" s="5">
        <v>0</v>
      </c>
      <c r="AX24" s="5">
        <v>0</v>
      </c>
    </row>
    <row r="25" spans="1:50" ht="15.75" customHeight="1" x14ac:dyDescent="0.2">
      <c r="A25" s="3">
        <f t="shared" si="0"/>
        <v>1023</v>
      </c>
      <c r="B25" s="3">
        <f t="shared" si="1"/>
        <v>10032</v>
      </c>
      <c r="C25" s="3" t="s">
        <v>7</v>
      </c>
      <c r="D25" s="3" t="s">
        <v>7</v>
      </c>
      <c r="E25" s="3">
        <v>30</v>
      </c>
      <c r="F25" s="3">
        <v>0</v>
      </c>
      <c r="G25" s="3">
        <v>200</v>
      </c>
      <c r="H25" s="3">
        <v>180</v>
      </c>
      <c r="I25" s="3">
        <v>0</v>
      </c>
      <c r="J25" s="3">
        <v>0</v>
      </c>
      <c r="K25" s="3">
        <v>80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90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111</v>
      </c>
      <c r="AD25" s="5" t="s">
        <v>146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30</v>
      </c>
      <c r="AM25" s="5">
        <v>40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44</v>
      </c>
      <c r="AW25" s="5">
        <v>0</v>
      </c>
      <c r="AX25" s="5">
        <v>0</v>
      </c>
    </row>
    <row r="26" spans="1:50" ht="15.75" customHeight="1" x14ac:dyDescent="0.2">
      <c r="A26" s="3">
        <f t="shared" si="0"/>
        <v>1024</v>
      </c>
      <c r="B26" s="3">
        <f t="shared" si="1"/>
        <v>10033</v>
      </c>
      <c r="C26" s="3" t="s">
        <v>7</v>
      </c>
      <c r="D26" s="3" t="s">
        <v>7</v>
      </c>
      <c r="E26" s="3">
        <v>30</v>
      </c>
      <c r="F26" s="3">
        <v>0</v>
      </c>
      <c r="G26" s="3">
        <v>200</v>
      </c>
      <c r="H26" s="3">
        <v>180</v>
      </c>
      <c r="I26" s="3">
        <v>0</v>
      </c>
      <c r="J26" s="3">
        <v>0</v>
      </c>
      <c r="K26" s="3">
        <v>120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170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 t="s">
        <v>63</v>
      </c>
      <c r="AD26" s="5" t="s">
        <v>111</v>
      </c>
      <c r="AE26" s="5" t="s">
        <v>146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100</v>
      </c>
      <c r="AM26" s="5">
        <v>20</v>
      </c>
      <c r="AN26" s="5">
        <v>30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45</v>
      </c>
      <c r="AW26" s="5">
        <v>0</v>
      </c>
      <c r="AX26" s="5">
        <v>0</v>
      </c>
    </row>
    <row r="27" spans="1:50" ht="15.75" customHeight="1" x14ac:dyDescent="0.2">
      <c r="A27" s="3">
        <f t="shared" si="0"/>
        <v>1025</v>
      </c>
      <c r="B27" s="3">
        <f t="shared" si="1"/>
        <v>10034</v>
      </c>
      <c r="C27" s="3" t="s">
        <v>95</v>
      </c>
      <c r="D27" s="3" t="s">
        <v>7</v>
      </c>
      <c r="E27" s="3">
        <v>0</v>
      </c>
      <c r="F27" s="3">
        <v>0</v>
      </c>
      <c r="G27" s="3">
        <v>100</v>
      </c>
      <c r="H27" s="3">
        <v>110</v>
      </c>
      <c r="I27" s="3">
        <v>30</v>
      </c>
      <c r="J27" s="3">
        <v>0</v>
      </c>
      <c r="K27" s="3">
        <v>0</v>
      </c>
      <c r="L27" s="3">
        <v>0</v>
      </c>
      <c r="M27" s="3">
        <v>45</v>
      </c>
      <c r="N27" s="3">
        <v>0</v>
      </c>
      <c r="O27" s="3">
        <v>0</v>
      </c>
      <c r="P27" s="3">
        <v>0</v>
      </c>
      <c r="Q27" s="3">
        <v>50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 t="s">
        <v>7</v>
      </c>
      <c r="AD27" s="5" t="s">
        <v>22</v>
      </c>
      <c r="AE27" s="5" t="s">
        <v>65</v>
      </c>
      <c r="AF27" s="5" t="s">
        <v>70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0</v>
      </c>
      <c r="AM27" s="5">
        <v>10</v>
      </c>
      <c r="AN27" s="5">
        <v>50</v>
      </c>
      <c r="AO27" s="5">
        <v>30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43</v>
      </c>
      <c r="AW27" s="5">
        <v>0</v>
      </c>
      <c r="AX27" s="5">
        <v>0</v>
      </c>
    </row>
    <row r="28" spans="1:50" ht="15.75" customHeight="1" x14ac:dyDescent="0.2">
      <c r="A28" s="3">
        <f t="shared" si="0"/>
        <v>1026</v>
      </c>
      <c r="B28" s="3">
        <f t="shared" si="1"/>
        <v>10035</v>
      </c>
      <c r="C28" s="3" t="s">
        <v>7</v>
      </c>
      <c r="D28" s="3" t="s">
        <v>7</v>
      </c>
      <c r="E28" s="3">
        <v>0</v>
      </c>
      <c r="F28" s="3">
        <v>0</v>
      </c>
      <c r="G28" s="3">
        <v>100</v>
      </c>
      <c r="H28" s="3">
        <v>110</v>
      </c>
      <c r="I28" s="3">
        <v>30</v>
      </c>
      <c r="J28" s="3">
        <v>0</v>
      </c>
      <c r="K28" s="3">
        <v>0</v>
      </c>
      <c r="L28" s="3">
        <v>0</v>
      </c>
      <c r="M28" s="3">
        <v>40</v>
      </c>
      <c r="N28" s="3">
        <v>0</v>
      </c>
      <c r="O28" s="3">
        <v>0</v>
      </c>
      <c r="P28" s="3">
        <v>0</v>
      </c>
      <c r="Q28" s="3">
        <v>80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 t="s">
        <v>7</v>
      </c>
      <c r="AD28" s="5" t="s">
        <v>57</v>
      </c>
      <c r="AE28" s="5" t="s">
        <v>47</v>
      </c>
      <c r="AF28" s="5" t="s">
        <v>39</v>
      </c>
      <c r="AG28" s="5" t="s">
        <v>65</v>
      </c>
      <c r="AH28" s="5" t="s">
        <v>70</v>
      </c>
      <c r="AI28" s="5" t="s">
        <v>7</v>
      </c>
      <c r="AJ28" s="5" t="s">
        <v>7</v>
      </c>
      <c r="AK28" s="5" t="s">
        <v>7</v>
      </c>
      <c r="AL28" s="5">
        <v>0</v>
      </c>
      <c r="AM28" s="5">
        <v>15</v>
      </c>
      <c r="AN28" s="5">
        <v>10</v>
      </c>
      <c r="AO28" s="5">
        <v>15</v>
      </c>
      <c r="AP28" s="5">
        <v>50</v>
      </c>
      <c r="AQ28" s="5">
        <v>30</v>
      </c>
      <c r="AR28" s="5">
        <v>0</v>
      </c>
      <c r="AS28" s="5">
        <v>0</v>
      </c>
      <c r="AT28" s="5">
        <v>0</v>
      </c>
      <c r="AU28" s="5">
        <v>0</v>
      </c>
      <c r="AV28" s="4" t="s">
        <v>44</v>
      </c>
      <c r="AW28" s="5">
        <v>0</v>
      </c>
      <c r="AX28" s="5">
        <v>0</v>
      </c>
    </row>
    <row r="29" spans="1:50" ht="15.75" customHeight="1" x14ac:dyDescent="0.2">
      <c r="A29" s="3">
        <f t="shared" si="0"/>
        <v>1027</v>
      </c>
      <c r="B29" s="3">
        <f t="shared" si="1"/>
        <v>10036</v>
      </c>
      <c r="C29" s="3" t="s">
        <v>7</v>
      </c>
      <c r="D29" s="3" t="s">
        <v>7</v>
      </c>
      <c r="E29" s="3">
        <v>0</v>
      </c>
      <c r="F29" s="3">
        <v>0</v>
      </c>
      <c r="G29" s="3">
        <v>100</v>
      </c>
      <c r="H29" s="3">
        <v>110</v>
      </c>
      <c r="I29" s="3">
        <v>30</v>
      </c>
      <c r="J29" s="3">
        <v>0</v>
      </c>
      <c r="K29" s="3">
        <v>0</v>
      </c>
      <c r="L29" s="3">
        <v>0</v>
      </c>
      <c r="M29" s="3">
        <v>65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5" t="s">
        <v>63</v>
      </c>
      <c r="AD29" s="5" t="s">
        <v>7</v>
      </c>
      <c r="AE29" s="5" t="s">
        <v>7</v>
      </c>
      <c r="AF29" s="5" t="s">
        <v>7</v>
      </c>
      <c r="AG29" s="5" t="s">
        <v>7</v>
      </c>
      <c r="AH29" s="5" t="s">
        <v>7</v>
      </c>
      <c r="AI29" s="5" t="s">
        <v>7</v>
      </c>
      <c r="AJ29" s="5" t="s">
        <v>7</v>
      </c>
      <c r="AK29" s="5" t="s">
        <v>7</v>
      </c>
      <c r="AL29" s="5">
        <v>100</v>
      </c>
      <c r="AM29" s="5">
        <v>50</v>
      </c>
      <c r="AN29" s="5">
        <v>30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4" t="s">
        <v>45</v>
      </c>
      <c r="AW29" s="5">
        <v>0</v>
      </c>
      <c r="AX29" s="5">
        <v>0</v>
      </c>
    </row>
    <row r="30" spans="1:50" ht="15.75" customHeight="1" x14ac:dyDescent="0.2">
      <c r="A30" s="3">
        <f t="shared" si="0"/>
        <v>1028</v>
      </c>
      <c r="B30" s="3">
        <f t="shared" si="1"/>
        <v>10037</v>
      </c>
      <c r="C30" s="3" t="s">
        <v>103</v>
      </c>
      <c r="D30" s="3" t="s">
        <v>7</v>
      </c>
      <c r="E30" s="3">
        <v>0</v>
      </c>
      <c r="F30" s="3">
        <v>0</v>
      </c>
      <c r="G30" s="3">
        <v>330</v>
      </c>
      <c r="H30" s="3">
        <v>40</v>
      </c>
      <c r="I30" s="3">
        <v>20</v>
      </c>
      <c r="J30" s="3">
        <v>30</v>
      </c>
      <c r="K30" s="3">
        <v>60</v>
      </c>
      <c r="L30" s="3">
        <v>90</v>
      </c>
      <c r="M30" s="3">
        <v>0</v>
      </c>
      <c r="N30" s="3">
        <v>0</v>
      </c>
      <c r="O30" s="3">
        <v>0</v>
      </c>
      <c r="P30" s="3">
        <v>0</v>
      </c>
      <c r="Q30" s="3">
        <v>100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5" t="s">
        <v>70</v>
      </c>
      <c r="AD30" s="5" t="s">
        <v>65</v>
      </c>
      <c r="AE30" s="5" t="s">
        <v>73</v>
      </c>
      <c r="AF30" s="5" t="s">
        <v>7</v>
      </c>
      <c r="AG30" s="5" t="s">
        <v>7</v>
      </c>
      <c r="AH30" s="5" t="s">
        <v>7</v>
      </c>
      <c r="AI30" s="5" t="s">
        <v>7</v>
      </c>
      <c r="AJ30" s="5" t="s">
        <v>7</v>
      </c>
      <c r="AK30" s="5" t="s">
        <v>7</v>
      </c>
      <c r="AL30" s="5">
        <v>15</v>
      </c>
      <c r="AM30" s="5">
        <v>30</v>
      </c>
      <c r="AN30" s="5">
        <v>30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4" t="s">
        <v>43</v>
      </c>
      <c r="AW30" s="5">
        <v>0</v>
      </c>
      <c r="AX30" s="5">
        <v>0</v>
      </c>
    </row>
    <row r="31" spans="1:50" ht="15.75" customHeight="1" x14ac:dyDescent="0.2">
      <c r="A31" s="3">
        <f t="shared" si="0"/>
        <v>1029</v>
      </c>
      <c r="B31" s="3">
        <f t="shared" si="1"/>
        <v>10038</v>
      </c>
      <c r="C31" s="3" t="s">
        <v>7</v>
      </c>
      <c r="D31" s="3" t="s">
        <v>7</v>
      </c>
      <c r="E31" s="3">
        <v>0</v>
      </c>
      <c r="F31" s="3">
        <v>0</v>
      </c>
      <c r="G31" s="3">
        <v>330</v>
      </c>
      <c r="H31" s="3">
        <v>40</v>
      </c>
      <c r="I31" s="3">
        <v>20</v>
      </c>
      <c r="J31" s="3">
        <v>30</v>
      </c>
      <c r="K31" s="3">
        <v>40</v>
      </c>
      <c r="L31" s="3">
        <v>70</v>
      </c>
      <c r="M31" s="3">
        <v>0</v>
      </c>
      <c r="N31" s="3">
        <v>0</v>
      </c>
      <c r="O31" s="3">
        <v>0</v>
      </c>
      <c r="P31" s="3">
        <v>0</v>
      </c>
      <c r="Q31" s="3">
        <v>130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5" t="s">
        <v>70</v>
      </c>
      <c r="AD31" s="5" t="s">
        <v>65</v>
      </c>
      <c r="AE31" s="5" t="s">
        <v>73</v>
      </c>
      <c r="AF31" s="5" t="s">
        <v>72</v>
      </c>
      <c r="AG31" s="5" t="s">
        <v>39</v>
      </c>
      <c r="AH31" s="5" t="s">
        <v>7</v>
      </c>
      <c r="AI31" s="5" t="s">
        <v>7</v>
      </c>
      <c r="AJ31" s="5" t="s">
        <v>7</v>
      </c>
      <c r="AK31" s="5" t="s">
        <v>7</v>
      </c>
      <c r="AL31" s="5">
        <v>15</v>
      </c>
      <c r="AM31" s="5">
        <v>30</v>
      </c>
      <c r="AN31" s="5">
        <v>30</v>
      </c>
      <c r="AO31" s="5">
        <v>10</v>
      </c>
      <c r="AP31" s="5">
        <v>10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4" t="s">
        <v>44</v>
      </c>
      <c r="AW31" s="5">
        <v>0</v>
      </c>
      <c r="AX31" s="5">
        <v>0</v>
      </c>
    </row>
    <row r="32" spans="1:50" ht="15.75" customHeight="1" x14ac:dyDescent="0.2">
      <c r="A32" s="3">
        <f t="shared" si="0"/>
        <v>1030</v>
      </c>
      <c r="B32" s="3">
        <f t="shared" si="1"/>
        <v>10039</v>
      </c>
      <c r="C32" s="3" t="s">
        <v>7</v>
      </c>
      <c r="D32" s="3" t="s">
        <v>7</v>
      </c>
      <c r="E32" s="3">
        <v>0</v>
      </c>
      <c r="F32" s="3">
        <v>0</v>
      </c>
      <c r="G32" s="3">
        <v>330</v>
      </c>
      <c r="H32" s="3">
        <v>40</v>
      </c>
      <c r="I32" s="3">
        <v>20</v>
      </c>
      <c r="J32" s="3">
        <v>30</v>
      </c>
      <c r="K32" s="3">
        <v>80</v>
      </c>
      <c r="L32" s="3">
        <v>120</v>
      </c>
      <c r="M32" s="3">
        <v>0</v>
      </c>
      <c r="N32" s="3">
        <v>0</v>
      </c>
      <c r="O32" s="3">
        <v>0</v>
      </c>
      <c r="P32" s="3">
        <v>0</v>
      </c>
      <c r="Q32" s="3">
        <v>180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5" t="s">
        <v>70</v>
      </c>
      <c r="AD32" s="5" t="s">
        <v>7</v>
      </c>
      <c r="AE32" s="5" t="s">
        <v>7</v>
      </c>
      <c r="AF32" s="5" t="s">
        <v>7</v>
      </c>
      <c r="AG32" s="5" t="s">
        <v>7</v>
      </c>
      <c r="AH32" s="5" t="s">
        <v>7</v>
      </c>
      <c r="AI32" s="5" t="s">
        <v>7</v>
      </c>
      <c r="AJ32" s="5" t="s">
        <v>7</v>
      </c>
      <c r="AK32" s="5" t="s">
        <v>7</v>
      </c>
      <c r="AL32" s="5">
        <v>15</v>
      </c>
      <c r="AM32" s="5">
        <v>30</v>
      </c>
      <c r="AN32" s="5">
        <v>30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4" t="s">
        <v>45</v>
      </c>
      <c r="AW32" s="5">
        <v>0</v>
      </c>
      <c r="AX32" s="5">
        <v>0</v>
      </c>
    </row>
    <row r="33" spans="1:50" ht="15.75" customHeight="1" x14ac:dyDescent="0.2">
      <c r="A33" s="3">
        <f t="shared" si="0"/>
        <v>1031</v>
      </c>
      <c r="B33" s="3">
        <f t="shared" si="1"/>
        <v>10040</v>
      </c>
      <c r="C33" s="3" t="s">
        <v>108</v>
      </c>
      <c r="D33" s="3" t="s">
        <v>7</v>
      </c>
      <c r="E33" s="3">
        <v>20</v>
      </c>
      <c r="F33" s="3">
        <v>0</v>
      </c>
      <c r="G33" s="3">
        <v>120</v>
      </c>
      <c r="H33" s="3">
        <v>140</v>
      </c>
      <c r="I33" s="3">
        <v>20</v>
      </c>
      <c r="J33" s="3">
        <v>0</v>
      </c>
      <c r="K33" s="3">
        <v>120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100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5" t="s">
        <v>7</v>
      </c>
      <c r="AD33" s="5" t="s">
        <v>58</v>
      </c>
      <c r="AE33" s="5" t="s">
        <v>109</v>
      </c>
      <c r="AF33" s="5" t="s">
        <v>107</v>
      </c>
      <c r="AG33" s="5" t="s">
        <v>98</v>
      </c>
      <c r="AH33" s="5" t="s">
        <v>105</v>
      </c>
      <c r="AI33" s="5" t="s">
        <v>71</v>
      </c>
      <c r="AJ33" s="5" t="s">
        <v>146</v>
      </c>
      <c r="AK33" s="5" t="s">
        <v>7</v>
      </c>
      <c r="AL33" s="5">
        <v>0</v>
      </c>
      <c r="AM33" s="5">
        <v>20</v>
      </c>
      <c r="AN33" s="5">
        <v>50</v>
      </c>
      <c r="AO33" s="5">
        <v>30</v>
      </c>
      <c r="AP33" s="5">
        <v>20</v>
      </c>
      <c r="AQ33" s="5">
        <v>30</v>
      </c>
      <c r="AR33" s="5">
        <v>50</v>
      </c>
      <c r="AS33" s="5">
        <v>40</v>
      </c>
      <c r="AT33" s="5">
        <v>0</v>
      </c>
      <c r="AU33" s="5">
        <v>0</v>
      </c>
      <c r="AV33" s="4" t="s">
        <v>43</v>
      </c>
      <c r="AW33" s="5">
        <v>0</v>
      </c>
      <c r="AX33" s="5">
        <v>0</v>
      </c>
    </row>
    <row r="34" spans="1:50" ht="15.75" customHeight="1" x14ac:dyDescent="0.2">
      <c r="A34" s="3">
        <f t="shared" si="0"/>
        <v>1032</v>
      </c>
      <c r="B34" s="3">
        <f t="shared" si="1"/>
        <v>10041</v>
      </c>
      <c r="C34" s="3" t="s">
        <v>7</v>
      </c>
      <c r="D34" s="3" t="s">
        <v>7</v>
      </c>
      <c r="E34" s="3">
        <v>20</v>
      </c>
      <c r="F34" s="3">
        <v>0</v>
      </c>
      <c r="G34" s="3">
        <v>120</v>
      </c>
      <c r="H34" s="3">
        <v>140</v>
      </c>
      <c r="I34" s="3">
        <v>20</v>
      </c>
      <c r="J34" s="3">
        <v>0</v>
      </c>
      <c r="K34" s="3">
        <v>100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140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5" t="s">
        <v>7</v>
      </c>
      <c r="AD34" s="5" t="s">
        <v>58</v>
      </c>
      <c r="AE34" s="5" t="s">
        <v>109</v>
      </c>
      <c r="AF34" s="5" t="s">
        <v>107</v>
      </c>
      <c r="AG34" s="5" t="s">
        <v>98</v>
      </c>
      <c r="AH34" s="5" t="s">
        <v>105</v>
      </c>
      <c r="AI34" s="5" t="s">
        <v>71</v>
      </c>
      <c r="AJ34" s="5" t="s">
        <v>146</v>
      </c>
      <c r="AK34" s="5" t="s">
        <v>7</v>
      </c>
      <c r="AL34" s="5">
        <v>0</v>
      </c>
      <c r="AM34" s="5">
        <v>20</v>
      </c>
      <c r="AN34" s="5">
        <v>50</v>
      </c>
      <c r="AO34" s="5">
        <v>30</v>
      </c>
      <c r="AP34" s="5">
        <v>20</v>
      </c>
      <c r="AQ34" s="5">
        <v>30</v>
      </c>
      <c r="AR34" s="5">
        <v>50</v>
      </c>
      <c r="AS34" s="5">
        <v>40</v>
      </c>
      <c r="AT34" s="5">
        <v>0</v>
      </c>
      <c r="AU34" s="5">
        <v>0</v>
      </c>
      <c r="AV34" s="4" t="s">
        <v>44</v>
      </c>
      <c r="AW34" s="5">
        <v>0</v>
      </c>
      <c r="AX34" s="5">
        <v>0</v>
      </c>
    </row>
    <row r="35" spans="1:50" ht="15.75" customHeight="1" x14ac:dyDescent="0.2">
      <c r="A35" s="3">
        <f t="shared" si="0"/>
        <v>1033</v>
      </c>
      <c r="B35" s="3">
        <f t="shared" si="1"/>
        <v>10042</v>
      </c>
      <c r="C35" s="3" t="s">
        <v>7</v>
      </c>
      <c r="D35" s="3" t="s">
        <v>7</v>
      </c>
      <c r="E35" s="3">
        <v>20</v>
      </c>
      <c r="F35" s="3">
        <v>0</v>
      </c>
      <c r="G35" s="3">
        <v>120</v>
      </c>
      <c r="H35" s="3">
        <v>140</v>
      </c>
      <c r="I35" s="3">
        <v>20</v>
      </c>
      <c r="J35" s="3">
        <v>0</v>
      </c>
      <c r="K35" s="3">
        <v>150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5" t="s">
        <v>63</v>
      </c>
      <c r="AD35" s="5" t="s">
        <v>7</v>
      </c>
      <c r="AE35" s="5" t="s">
        <v>109</v>
      </c>
      <c r="AF35" s="5" t="s">
        <v>7</v>
      </c>
      <c r="AG35" s="5" t="s">
        <v>98</v>
      </c>
      <c r="AH35" s="5" t="s">
        <v>146</v>
      </c>
      <c r="AI35" s="5" t="s">
        <v>7</v>
      </c>
      <c r="AJ35" s="5" t="s">
        <v>7</v>
      </c>
      <c r="AK35" s="5" t="s">
        <v>7</v>
      </c>
      <c r="AL35" s="5">
        <v>100</v>
      </c>
      <c r="AM35" s="5">
        <v>20</v>
      </c>
      <c r="AN35" s="5">
        <v>30</v>
      </c>
      <c r="AO35" s="5">
        <v>30</v>
      </c>
      <c r="AP35" s="5">
        <v>20</v>
      </c>
      <c r="AQ35" s="5">
        <v>30</v>
      </c>
      <c r="AR35" s="5">
        <v>0</v>
      </c>
      <c r="AS35" s="5">
        <v>0</v>
      </c>
      <c r="AT35" s="5">
        <v>0</v>
      </c>
      <c r="AU35" s="5">
        <v>0</v>
      </c>
      <c r="AV35" s="4" t="s">
        <v>45</v>
      </c>
      <c r="AW35" s="5">
        <v>0</v>
      </c>
      <c r="AX35" s="5">
        <v>0</v>
      </c>
    </row>
    <row r="36" spans="1:50" ht="15.75" customHeight="1" x14ac:dyDescent="0.2">
      <c r="A36" s="3">
        <f t="shared" si="0"/>
        <v>1034</v>
      </c>
      <c r="B36" s="3">
        <f t="shared" ref="B36:B67" si="2">INDEX(B:B,MATCH(10010,B:B,0),1)+(ROW()-MATCH(10010,B:B,0))</f>
        <v>10043</v>
      </c>
      <c r="C36" s="3" t="s">
        <v>96</v>
      </c>
      <c r="D36" s="3" t="s">
        <v>7</v>
      </c>
      <c r="E36" s="3">
        <v>0</v>
      </c>
      <c r="F36" s="3">
        <v>0</v>
      </c>
      <c r="G36" s="3">
        <v>100</v>
      </c>
      <c r="H36" s="3">
        <v>0</v>
      </c>
      <c r="I36" s="3">
        <v>0</v>
      </c>
      <c r="J36" s="3">
        <v>0</v>
      </c>
      <c r="K36" s="3">
        <v>60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80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5" t="s">
        <v>62</v>
      </c>
      <c r="AD36" s="5" t="s">
        <v>26</v>
      </c>
      <c r="AE36" s="5" t="s">
        <v>27</v>
      </c>
      <c r="AF36" s="5" t="s">
        <v>82</v>
      </c>
      <c r="AG36" s="5" t="s">
        <v>28</v>
      </c>
      <c r="AH36" s="5" t="s">
        <v>36</v>
      </c>
      <c r="AI36" s="5" t="s">
        <v>7</v>
      </c>
      <c r="AJ36" s="5" t="s">
        <v>7</v>
      </c>
      <c r="AK36" s="5" t="s">
        <v>7</v>
      </c>
      <c r="AL36" s="5">
        <v>30</v>
      </c>
      <c r="AM36" s="5">
        <v>20</v>
      </c>
      <c r="AN36" s="5">
        <v>20</v>
      </c>
      <c r="AO36" s="5">
        <v>20</v>
      </c>
      <c r="AP36" s="5">
        <v>20</v>
      </c>
      <c r="AQ36" s="5">
        <v>10</v>
      </c>
      <c r="AR36" s="5">
        <v>0</v>
      </c>
      <c r="AS36" s="5">
        <v>0</v>
      </c>
      <c r="AT36" s="5">
        <v>0</v>
      </c>
      <c r="AU36" s="5">
        <v>0</v>
      </c>
      <c r="AV36" s="4" t="s">
        <v>43</v>
      </c>
      <c r="AW36" s="5">
        <v>0</v>
      </c>
      <c r="AX36" s="5">
        <v>0</v>
      </c>
    </row>
    <row r="37" spans="1:50" ht="15.75" customHeight="1" x14ac:dyDescent="0.2">
      <c r="A37" s="3">
        <f t="shared" si="0"/>
        <v>1035</v>
      </c>
      <c r="B37" s="3">
        <f t="shared" si="2"/>
        <v>10044</v>
      </c>
      <c r="C37" s="3" t="s">
        <v>7</v>
      </c>
      <c r="D37" s="3" t="s">
        <v>7</v>
      </c>
      <c r="E37" s="3">
        <v>0</v>
      </c>
      <c r="F37" s="3">
        <v>0</v>
      </c>
      <c r="G37" s="3">
        <v>100</v>
      </c>
      <c r="H37" s="3">
        <v>0</v>
      </c>
      <c r="I37" s="3">
        <v>0</v>
      </c>
      <c r="J37" s="3">
        <v>0</v>
      </c>
      <c r="K37" s="3">
        <v>50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50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5" t="s">
        <v>62</v>
      </c>
      <c r="AD37" s="5" t="s">
        <v>26</v>
      </c>
      <c r="AE37" s="5" t="s">
        <v>27</v>
      </c>
      <c r="AF37" s="5" t="s">
        <v>82</v>
      </c>
      <c r="AG37" s="5" t="s">
        <v>28</v>
      </c>
      <c r="AH37" s="5" t="s">
        <v>36</v>
      </c>
      <c r="AI37" s="5" t="s">
        <v>7</v>
      </c>
      <c r="AJ37" s="5" t="s">
        <v>7</v>
      </c>
      <c r="AK37" s="5" t="s">
        <v>7</v>
      </c>
      <c r="AL37" s="5">
        <v>30</v>
      </c>
      <c r="AM37" s="5">
        <v>20</v>
      </c>
      <c r="AN37" s="5">
        <v>20</v>
      </c>
      <c r="AO37" s="5">
        <v>20</v>
      </c>
      <c r="AP37" s="5">
        <v>20</v>
      </c>
      <c r="AQ37" s="5">
        <v>10</v>
      </c>
      <c r="AR37" s="5">
        <v>0</v>
      </c>
      <c r="AS37" s="5">
        <v>0</v>
      </c>
      <c r="AT37" s="5">
        <v>0</v>
      </c>
      <c r="AU37" s="5">
        <v>0</v>
      </c>
      <c r="AV37" s="4" t="s">
        <v>44</v>
      </c>
      <c r="AW37" s="5">
        <v>0</v>
      </c>
      <c r="AX37" s="5">
        <v>0</v>
      </c>
    </row>
    <row r="38" spans="1:50" ht="15.75" customHeight="1" x14ac:dyDescent="0.2">
      <c r="A38" s="3">
        <f t="shared" si="0"/>
        <v>1036</v>
      </c>
      <c r="B38" s="3">
        <f t="shared" si="2"/>
        <v>10045</v>
      </c>
      <c r="C38" s="3" t="s">
        <v>7</v>
      </c>
      <c r="D38" s="3" t="s">
        <v>7</v>
      </c>
      <c r="E38" s="3">
        <v>0</v>
      </c>
      <c r="F38" s="3">
        <v>0</v>
      </c>
      <c r="G38" s="3">
        <v>100</v>
      </c>
      <c r="H38" s="3">
        <v>0</v>
      </c>
      <c r="I38" s="3">
        <v>0</v>
      </c>
      <c r="J38" s="3">
        <v>0</v>
      </c>
      <c r="K38" s="3">
        <v>120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5" t="s">
        <v>62</v>
      </c>
      <c r="AD38" s="5" t="s">
        <v>7</v>
      </c>
      <c r="AE38" s="5" t="s">
        <v>7</v>
      </c>
      <c r="AF38" s="5" t="s">
        <v>7</v>
      </c>
      <c r="AG38" s="5" t="s">
        <v>7</v>
      </c>
      <c r="AH38" s="5" t="s">
        <v>7</v>
      </c>
      <c r="AI38" s="5" t="s">
        <v>7</v>
      </c>
      <c r="AJ38" s="5" t="s">
        <v>7</v>
      </c>
      <c r="AK38" s="5" t="s">
        <v>7</v>
      </c>
      <c r="AL38" s="5">
        <v>15</v>
      </c>
      <c r="AM38" s="5">
        <v>30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4" t="s">
        <v>45</v>
      </c>
      <c r="AW38" s="5">
        <v>0</v>
      </c>
      <c r="AX38" s="5">
        <v>0</v>
      </c>
    </row>
    <row r="39" spans="1:50" ht="15.75" customHeight="1" x14ac:dyDescent="0.2">
      <c r="A39" s="3">
        <f t="shared" si="0"/>
        <v>1037</v>
      </c>
      <c r="B39" s="3">
        <f t="shared" si="2"/>
        <v>10046</v>
      </c>
      <c r="C39" s="3" t="s">
        <v>97</v>
      </c>
      <c r="D39" s="3" t="s">
        <v>7</v>
      </c>
      <c r="E39" s="3">
        <v>0</v>
      </c>
      <c r="F39" s="3">
        <v>0</v>
      </c>
      <c r="G39" s="3">
        <v>100</v>
      </c>
      <c r="H39" s="3">
        <v>0</v>
      </c>
      <c r="I39" s="3">
        <v>0</v>
      </c>
      <c r="J39" s="3">
        <v>0</v>
      </c>
      <c r="K39" s="3">
        <v>60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80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5" t="s">
        <v>66</v>
      </c>
      <c r="AD39" s="5" t="s">
        <v>82</v>
      </c>
      <c r="AE39" s="5" t="s">
        <v>26</v>
      </c>
      <c r="AF39" s="5" t="s">
        <v>27</v>
      </c>
      <c r="AG39" s="5" t="s">
        <v>7</v>
      </c>
      <c r="AH39" s="5" t="s">
        <v>7</v>
      </c>
      <c r="AI39" s="5" t="s">
        <v>7</v>
      </c>
      <c r="AJ39" s="5" t="s">
        <v>7</v>
      </c>
      <c r="AK39" s="5" t="s">
        <v>7</v>
      </c>
      <c r="AL39" s="5">
        <v>20</v>
      </c>
      <c r="AM39" s="5">
        <v>20</v>
      </c>
      <c r="AN39" s="5">
        <v>20</v>
      </c>
      <c r="AO39" s="5">
        <v>20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4" t="s">
        <v>43</v>
      </c>
      <c r="AW39" s="5">
        <v>0</v>
      </c>
      <c r="AX39" s="5">
        <v>0</v>
      </c>
    </row>
    <row r="40" spans="1:50" ht="15.75" customHeight="1" x14ac:dyDescent="0.2">
      <c r="A40" s="3">
        <f t="shared" si="0"/>
        <v>1038</v>
      </c>
      <c r="B40" s="3">
        <f t="shared" si="2"/>
        <v>10047</v>
      </c>
      <c r="C40" s="3" t="s">
        <v>7</v>
      </c>
      <c r="D40" s="3" t="s">
        <v>7</v>
      </c>
      <c r="E40" s="3">
        <v>0</v>
      </c>
      <c r="F40" s="3">
        <v>0</v>
      </c>
      <c r="G40" s="3">
        <v>100</v>
      </c>
      <c r="H40" s="3">
        <v>0</v>
      </c>
      <c r="I40" s="3">
        <v>0</v>
      </c>
      <c r="J40" s="3">
        <v>0</v>
      </c>
      <c r="K40" s="3">
        <v>50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50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5" t="s">
        <v>66</v>
      </c>
      <c r="AD40" s="5" t="s">
        <v>82</v>
      </c>
      <c r="AE40" s="5" t="s">
        <v>26</v>
      </c>
      <c r="AF40" s="5" t="s">
        <v>27</v>
      </c>
      <c r="AG40" s="5" t="s">
        <v>7</v>
      </c>
      <c r="AH40" s="5" t="s">
        <v>7</v>
      </c>
      <c r="AI40" s="5" t="s">
        <v>7</v>
      </c>
      <c r="AJ40" s="5" t="s">
        <v>7</v>
      </c>
      <c r="AK40" s="5" t="s">
        <v>7</v>
      </c>
      <c r="AL40" s="5">
        <v>20</v>
      </c>
      <c r="AM40" s="5">
        <v>20</v>
      </c>
      <c r="AN40" s="5">
        <v>20</v>
      </c>
      <c r="AO40" s="5">
        <v>20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4" t="s">
        <v>44</v>
      </c>
      <c r="AW40" s="5">
        <v>0</v>
      </c>
      <c r="AX40" s="5">
        <v>0</v>
      </c>
    </row>
    <row r="41" spans="1:50" ht="15.75" customHeight="1" x14ac:dyDescent="0.2">
      <c r="A41" s="3">
        <f t="shared" si="0"/>
        <v>1039</v>
      </c>
      <c r="B41" s="3">
        <f t="shared" si="2"/>
        <v>10048</v>
      </c>
      <c r="C41" s="3" t="s">
        <v>7</v>
      </c>
      <c r="D41" s="3" t="s">
        <v>7</v>
      </c>
      <c r="E41" s="3">
        <v>0</v>
      </c>
      <c r="F41" s="3">
        <v>0</v>
      </c>
      <c r="G41" s="3">
        <v>100</v>
      </c>
      <c r="H41" s="3">
        <v>0</v>
      </c>
      <c r="I41" s="3">
        <v>0</v>
      </c>
      <c r="J41" s="3">
        <v>0</v>
      </c>
      <c r="K41" s="3">
        <v>120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5" t="s">
        <v>66</v>
      </c>
      <c r="AD41" s="5" t="s">
        <v>82</v>
      </c>
      <c r="AE41" s="5" t="s">
        <v>26</v>
      </c>
      <c r="AF41" s="5" t="s">
        <v>27</v>
      </c>
      <c r="AG41" s="5" t="s">
        <v>7</v>
      </c>
      <c r="AH41" s="5" t="s">
        <v>7</v>
      </c>
      <c r="AI41" s="5" t="s">
        <v>7</v>
      </c>
      <c r="AJ41" s="5" t="s">
        <v>7</v>
      </c>
      <c r="AK41" s="5" t="s">
        <v>7</v>
      </c>
      <c r="AL41" s="5">
        <v>20</v>
      </c>
      <c r="AM41" s="5">
        <v>20</v>
      </c>
      <c r="AN41" s="5">
        <v>20</v>
      </c>
      <c r="AO41" s="5">
        <v>20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4" t="s">
        <v>45</v>
      </c>
      <c r="AW41" s="5">
        <v>0</v>
      </c>
      <c r="AX41" s="5">
        <v>0</v>
      </c>
    </row>
    <row r="42" spans="1:50" ht="15.75" customHeight="1" x14ac:dyDescent="0.2">
      <c r="A42" s="3">
        <f t="shared" si="0"/>
        <v>1040</v>
      </c>
      <c r="B42" s="3">
        <f t="shared" si="2"/>
        <v>10049</v>
      </c>
      <c r="C42" s="3" t="s">
        <v>133</v>
      </c>
      <c r="D42" s="3" t="s">
        <v>7</v>
      </c>
      <c r="E42" s="3">
        <v>0</v>
      </c>
      <c r="F42" s="3">
        <v>0</v>
      </c>
      <c r="G42" s="3">
        <v>55</v>
      </c>
      <c r="H42" s="3">
        <v>0</v>
      </c>
      <c r="I42" s="3">
        <v>0</v>
      </c>
      <c r="J42" s="3">
        <v>0</v>
      </c>
      <c r="K42" s="3">
        <v>60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50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5" t="s">
        <v>62</v>
      </c>
      <c r="AD42" s="5" t="s">
        <v>26</v>
      </c>
      <c r="AE42" s="5" t="s">
        <v>27</v>
      </c>
      <c r="AF42" s="5" t="s">
        <v>82</v>
      </c>
      <c r="AG42" s="5" t="s">
        <v>28</v>
      </c>
      <c r="AH42" s="5" t="s">
        <v>36</v>
      </c>
      <c r="AI42" s="5" t="s">
        <v>7</v>
      </c>
      <c r="AJ42" s="5" t="s">
        <v>7</v>
      </c>
      <c r="AK42" s="5" t="s">
        <v>7</v>
      </c>
      <c r="AL42" s="5">
        <v>30</v>
      </c>
      <c r="AM42" s="5">
        <v>20</v>
      </c>
      <c r="AN42" s="5">
        <v>20</v>
      </c>
      <c r="AO42" s="5">
        <v>20</v>
      </c>
      <c r="AP42" s="5">
        <v>20</v>
      </c>
      <c r="AQ42" s="5">
        <v>10</v>
      </c>
      <c r="AR42" s="5">
        <v>0</v>
      </c>
      <c r="AS42" s="5">
        <v>0</v>
      </c>
      <c r="AT42" s="5">
        <v>0</v>
      </c>
      <c r="AU42" s="5">
        <v>0</v>
      </c>
      <c r="AV42" s="4" t="s">
        <v>43</v>
      </c>
      <c r="AW42" s="5">
        <v>0</v>
      </c>
      <c r="AX42" s="5">
        <v>0</v>
      </c>
    </row>
    <row r="43" spans="1:50" ht="15.75" customHeight="1" x14ac:dyDescent="0.2">
      <c r="A43" s="3">
        <f t="shared" si="0"/>
        <v>1041</v>
      </c>
      <c r="B43" s="3">
        <f t="shared" si="2"/>
        <v>10050</v>
      </c>
      <c r="C43" s="3" t="s">
        <v>7</v>
      </c>
      <c r="D43" s="3" t="s">
        <v>7</v>
      </c>
      <c r="E43" s="3">
        <v>0</v>
      </c>
      <c r="F43" s="3">
        <v>0</v>
      </c>
      <c r="G43" s="3">
        <v>55</v>
      </c>
      <c r="H43" s="3">
        <v>0</v>
      </c>
      <c r="I43" s="3">
        <v>0</v>
      </c>
      <c r="J43" s="3">
        <v>0</v>
      </c>
      <c r="K43" s="3">
        <v>60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50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5" t="s">
        <v>62</v>
      </c>
      <c r="AD43" s="5" t="s">
        <v>26</v>
      </c>
      <c r="AE43" s="5" t="s">
        <v>27</v>
      </c>
      <c r="AF43" s="5" t="s">
        <v>82</v>
      </c>
      <c r="AG43" s="5" t="s">
        <v>28</v>
      </c>
      <c r="AH43" s="5" t="s">
        <v>36</v>
      </c>
      <c r="AI43" s="5" t="s">
        <v>7</v>
      </c>
      <c r="AJ43" s="5" t="s">
        <v>7</v>
      </c>
      <c r="AK43" s="5" t="s">
        <v>7</v>
      </c>
      <c r="AL43" s="5">
        <v>30</v>
      </c>
      <c r="AM43" s="5">
        <v>20</v>
      </c>
      <c r="AN43" s="5">
        <v>20</v>
      </c>
      <c r="AO43" s="5">
        <v>20</v>
      </c>
      <c r="AP43" s="5">
        <v>20</v>
      </c>
      <c r="AQ43" s="5">
        <v>10</v>
      </c>
      <c r="AR43" s="5">
        <v>0</v>
      </c>
      <c r="AS43" s="5">
        <v>0</v>
      </c>
      <c r="AT43" s="5">
        <v>0</v>
      </c>
      <c r="AU43" s="5">
        <v>0</v>
      </c>
      <c r="AV43" s="4" t="s">
        <v>44</v>
      </c>
      <c r="AW43" s="5">
        <v>0</v>
      </c>
      <c r="AX43" s="5">
        <v>0</v>
      </c>
    </row>
    <row r="44" spans="1:50" ht="15.75" customHeight="1" x14ac:dyDescent="0.2">
      <c r="A44" s="3">
        <f t="shared" si="0"/>
        <v>1042</v>
      </c>
      <c r="B44" s="3">
        <f t="shared" si="2"/>
        <v>10051</v>
      </c>
      <c r="C44" s="3" t="s">
        <v>7</v>
      </c>
      <c r="D44" s="3" t="s">
        <v>7</v>
      </c>
      <c r="E44" s="3">
        <v>0</v>
      </c>
      <c r="F44" s="3">
        <v>0</v>
      </c>
      <c r="G44" s="3">
        <v>55</v>
      </c>
      <c r="H44" s="3">
        <v>0</v>
      </c>
      <c r="I44" s="3">
        <v>0</v>
      </c>
      <c r="J44" s="3">
        <v>0</v>
      </c>
      <c r="K44" s="3">
        <v>90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5" t="s">
        <v>62</v>
      </c>
      <c r="AD44" s="5" t="s">
        <v>7</v>
      </c>
      <c r="AE44" s="5" t="s">
        <v>7</v>
      </c>
      <c r="AF44" s="5" t="s">
        <v>7</v>
      </c>
      <c r="AG44" s="5" t="s">
        <v>7</v>
      </c>
      <c r="AH44" s="5" t="s">
        <v>7</v>
      </c>
      <c r="AI44" s="5" t="s">
        <v>7</v>
      </c>
      <c r="AJ44" s="5" t="s">
        <v>7</v>
      </c>
      <c r="AK44" s="5" t="s">
        <v>7</v>
      </c>
      <c r="AL44" s="5">
        <v>15</v>
      </c>
      <c r="AM44" s="5">
        <v>30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4" t="s">
        <v>45</v>
      </c>
      <c r="AW44" s="5">
        <v>0</v>
      </c>
      <c r="AX44" s="5">
        <v>0</v>
      </c>
    </row>
    <row r="45" spans="1:50" ht="15.75" customHeight="1" x14ac:dyDescent="0.2">
      <c r="A45" s="3">
        <f t="shared" si="0"/>
        <v>1043</v>
      </c>
      <c r="B45" s="3">
        <f t="shared" si="2"/>
        <v>10052</v>
      </c>
      <c r="C45" s="3" t="s">
        <v>88</v>
      </c>
      <c r="D45" s="3" t="s">
        <v>7</v>
      </c>
      <c r="E45" s="3">
        <v>0</v>
      </c>
      <c r="F45" s="3">
        <v>0</v>
      </c>
      <c r="G45" s="3">
        <v>15</v>
      </c>
      <c r="H45" s="3">
        <v>0</v>
      </c>
      <c r="I45" s="3">
        <v>50</v>
      </c>
      <c r="J45" s="3">
        <v>0</v>
      </c>
      <c r="K45" s="3">
        <v>120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70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5" t="s">
        <v>7</v>
      </c>
      <c r="AD45" s="5" t="s">
        <v>7</v>
      </c>
      <c r="AE45" s="5" t="s">
        <v>7</v>
      </c>
      <c r="AF45" s="5" t="s">
        <v>7</v>
      </c>
      <c r="AG45" s="5" t="s">
        <v>98</v>
      </c>
      <c r="AH45" s="5" t="s">
        <v>105</v>
      </c>
      <c r="AI45" s="5" t="s">
        <v>71</v>
      </c>
      <c r="AJ45" s="5" t="s">
        <v>7</v>
      </c>
      <c r="AK45" s="5" t="s">
        <v>7</v>
      </c>
      <c r="AL45" s="5">
        <v>0</v>
      </c>
      <c r="AM45" s="5">
        <v>0</v>
      </c>
      <c r="AN45" s="5">
        <v>0</v>
      </c>
      <c r="AO45" s="5">
        <v>0</v>
      </c>
      <c r="AP45" s="5">
        <v>20</v>
      </c>
      <c r="AQ45" s="5">
        <v>30</v>
      </c>
      <c r="AR45" s="5">
        <v>50</v>
      </c>
      <c r="AS45" s="5">
        <v>0</v>
      </c>
      <c r="AT45" s="5">
        <v>0</v>
      </c>
      <c r="AU45" s="5">
        <v>0</v>
      </c>
      <c r="AV45" s="4" t="s">
        <v>43</v>
      </c>
      <c r="AW45" s="5">
        <v>0</v>
      </c>
      <c r="AX45" s="5">
        <v>0</v>
      </c>
    </row>
    <row r="46" spans="1:50" ht="15.75" customHeight="1" x14ac:dyDescent="0.2">
      <c r="A46" s="3">
        <f t="shared" si="0"/>
        <v>1044</v>
      </c>
      <c r="B46" s="3">
        <f t="shared" si="2"/>
        <v>10053</v>
      </c>
      <c r="C46" s="3" t="s">
        <v>7</v>
      </c>
      <c r="D46" s="3" t="s">
        <v>7</v>
      </c>
      <c r="E46" s="3">
        <v>0</v>
      </c>
      <c r="F46" s="3">
        <v>0</v>
      </c>
      <c r="G46" s="3">
        <v>15</v>
      </c>
      <c r="H46" s="3">
        <v>0</v>
      </c>
      <c r="I46" s="3">
        <v>50</v>
      </c>
      <c r="J46" s="3">
        <v>0</v>
      </c>
      <c r="K46" s="3">
        <v>100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70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5" t="s">
        <v>7</v>
      </c>
      <c r="AD46" s="5" t="s">
        <v>7</v>
      </c>
      <c r="AE46" s="5" t="s">
        <v>7</v>
      </c>
      <c r="AF46" s="5" t="s">
        <v>7</v>
      </c>
      <c r="AG46" s="5" t="s">
        <v>98</v>
      </c>
      <c r="AH46" s="5" t="s">
        <v>105</v>
      </c>
      <c r="AI46" s="5" t="s">
        <v>71</v>
      </c>
      <c r="AJ46" s="5" t="s">
        <v>7</v>
      </c>
      <c r="AK46" s="5" t="s">
        <v>7</v>
      </c>
      <c r="AL46" s="5">
        <v>0</v>
      </c>
      <c r="AM46" s="5">
        <v>0</v>
      </c>
      <c r="AN46" s="5">
        <v>0</v>
      </c>
      <c r="AO46" s="5">
        <v>0</v>
      </c>
      <c r="AP46" s="5">
        <v>20</v>
      </c>
      <c r="AQ46" s="5">
        <v>30</v>
      </c>
      <c r="AR46" s="5">
        <v>50</v>
      </c>
      <c r="AS46" s="5">
        <v>0</v>
      </c>
      <c r="AT46" s="5">
        <v>0</v>
      </c>
      <c r="AU46" s="5">
        <v>0</v>
      </c>
      <c r="AV46" s="4" t="s">
        <v>44</v>
      </c>
      <c r="AW46" s="5">
        <v>0</v>
      </c>
      <c r="AX46" s="5">
        <v>0</v>
      </c>
    </row>
    <row r="47" spans="1:50" ht="15.75" customHeight="1" x14ac:dyDescent="0.2">
      <c r="A47" s="3">
        <f t="shared" si="0"/>
        <v>1045</v>
      </c>
      <c r="B47" s="3">
        <f t="shared" si="2"/>
        <v>10054</v>
      </c>
      <c r="C47" s="3" t="s">
        <v>7</v>
      </c>
      <c r="D47" s="3" t="s">
        <v>7</v>
      </c>
      <c r="E47" s="3">
        <v>0</v>
      </c>
      <c r="F47" s="3">
        <v>0</v>
      </c>
      <c r="G47" s="3">
        <v>15</v>
      </c>
      <c r="H47" s="3">
        <v>0</v>
      </c>
      <c r="I47" s="3">
        <v>50</v>
      </c>
      <c r="J47" s="3">
        <v>0</v>
      </c>
      <c r="K47" s="3">
        <v>150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5" t="s">
        <v>63</v>
      </c>
      <c r="AD47" s="5" t="s">
        <v>7</v>
      </c>
      <c r="AE47" s="5" t="s">
        <v>7</v>
      </c>
      <c r="AF47" s="5" t="s">
        <v>7</v>
      </c>
      <c r="AG47" s="5" t="s">
        <v>7</v>
      </c>
      <c r="AH47" s="5" t="s">
        <v>7</v>
      </c>
      <c r="AI47" s="5" t="s">
        <v>7</v>
      </c>
      <c r="AJ47" s="5" t="s">
        <v>7</v>
      </c>
      <c r="AK47" s="5" t="s">
        <v>7</v>
      </c>
      <c r="AL47" s="5">
        <v>100</v>
      </c>
      <c r="AM47" s="5">
        <v>0</v>
      </c>
      <c r="AN47" s="5">
        <v>0</v>
      </c>
      <c r="AO47" s="5">
        <v>0</v>
      </c>
      <c r="AP47" s="5">
        <v>20</v>
      </c>
      <c r="AQ47" s="5">
        <v>30</v>
      </c>
      <c r="AR47" s="5">
        <v>50</v>
      </c>
      <c r="AS47" s="5">
        <v>0</v>
      </c>
      <c r="AT47" s="5">
        <v>0</v>
      </c>
      <c r="AU47" s="5">
        <v>0</v>
      </c>
      <c r="AV47" s="4" t="s">
        <v>45</v>
      </c>
      <c r="AW47" s="5">
        <v>0</v>
      </c>
      <c r="AX47" s="5">
        <v>0</v>
      </c>
    </row>
    <row r="48" spans="1:50" ht="15.75" customHeight="1" x14ac:dyDescent="0.2">
      <c r="A48" s="3">
        <f t="shared" si="0"/>
        <v>1046</v>
      </c>
      <c r="B48" s="3">
        <f t="shared" si="2"/>
        <v>10055</v>
      </c>
      <c r="C48" s="3" t="s">
        <v>136</v>
      </c>
      <c r="D48" s="3" t="s">
        <v>7</v>
      </c>
      <c r="E48" s="3">
        <v>0</v>
      </c>
      <c r="F48" s="3">
        <v>0</v>
      </c>
      <c r="G48" s="3">
        <v>55</v>
      </c>
      <c r="H48" s="3">
        <v>150</v>
      </c>
      <c r="I48" s="3">
        <v>0</v>
      </c>
      <c r="J48" s="3">
        <v>60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50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5" t="s">
        <v>7</v>
      </c>
      <c r="AD48" s="5" t="s">
        <v>37</v>
      </c>
      <c r="AE48" s="5" t="s">
        <v>7</v>
      </c>
      <c r="AF48" s="5" t="s">
        <v>7</v>
      </c>
      <c r="AG48" s="5" t="s">
        <v>7</v>
      </c>
      <c r="AH48" s="5" t="s">
        <v>7</v>
      </c>
      <c r="AI48" s="5" t="s">
        <v>7</v>
      </c>
      <c r="AJ48" s="5" t="s">
        <v>7</v>
      </c>
      <c r="AK48" s="5" t="s">
        <v>7</v>
      </c>
      <c r="AL48" s="5">
        <v>0</v>
      </c>
      <c r="AM48" s="5">
        <v>100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4" t="s">
        <v>43</v>
      </c>
      <c r="AW48" s="5">
        <v>0</v>
      </c>
      <c r="AX48" s="5">
        <v>0</v>
      </c>
    </row>
    <row r="49" spans="1:50" ht="15.75" customHeight="1" x14ac:dyDescent="0.2">
      <c r="A49" s="3">
        <f t="shared" si="0"/>
        <v>1047</v>
      </c>
      <c r="B49" s="3">
        <f t="shared" si="2"/>
        <v>10056</v>
      </c>
      <c r="C49" s="3" t="s">
        <v>7</v>
      </c>
      <c r="D49" s="3" t="s">
        <v>7</v>
      </c>
      <c r="E49" s="3">
        <v>0</v>
      </c>
      <c r="F49" s="3">
        <v>0</v>
      </c>
      <c r="G49" s="3">
        <v>55</v>
      </c>
      <c r="H49" s="3">
        <v>150</v>
      </c>
      <c r="I49" s="3">
        <v>0</v>
      </c>
      <c r="J49" s="3">
        <v>50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70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5" t="s">
        <v>7</v>
      </c>
      <c r="AD49" s="5" t="s">
        <v>37</v>
      </c>
      <c r="AE49" s="5" t="s">
        <v>7</v>
      </c>
      <c r="AF49" s="5" t="s">
        <v>7</v>
      </c>
      <c r="AG49" s="5" t="s">
        <v>7</v>
      </c>
      <c r="AH49" s="5" t="s">
        <v>7</v>
      </c>
      <c r="AI49" s="5" t="s">
        <v>7</v>
      </c>
      <c r="AJ49" s="5" t="s">
        <v>7</v>
      </c>
      <c r="AK49" s="5" t="s">
        <v>7</v>
      </c>
      <c r="AL49" s="5">
        <v>0</v>
      </c>
      <c r="AM49" s="5">
        <v>100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4" t="s">
        <v>44</v>
      </c>
      <c r="AW49" s="5">
        <v>0</v>
      </c>
      <c r="AX49" s="5">
        <v>0</v>
      </c>
    </row>
    <row r="50" spans="1:50" ht="15.75" customHeight="1" x14ac:dyDescent="0.2">
      <c r="A50" s="3">
        <f t="shared" si="0"/>
        <v>1048</v>
      </c>
      <c r="B50" s="3">
        <f t="shared" si="2"/>
        <v>10057</v>
      </c>
      <c r="C50" s="3" t="s">
        <v>7</v>
      </c>
      <c r="D50" s="3" t="s">
        <v>7</v>
      </c>
      <c r="E50" s="3">
        <v>0</v>
      </c>
      <c r="F50" s="3">
        <v>0</v>
      </c>
      <c r="G50" s="3">
        <v>55</v>
      </c>
      <c r="H50" s="3">
        <v>150</v>
      </c>
      <c r="I50" s="3">
        <v>0</v>
      </c>
      <c r="J50" s="3">
        <v>70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5" t="s">
        <v>7</v>
      </c>
      <c r="AD50" s="5" t="s">
        <v>37</v>
      </c>
      <c r="AE50" s="5" t="s">
        <v>7</v>
      </c>
      <c r="AF50" s="5" t="s">
        <v>7</v>
      </c>
      <c r="AG50" s="5" t="s">
        <v>7</v>
      </c>
      <c r="AH50" s="5" t="s">
        <v>7</v>
      </c>
      <c r="AI50" s="5" t="s">
        <v>7</v>
      </c>
      <c r="AJ50" s="5" t="s">
        <v>7</v>
      </c>
      <c r="AK50" s="5" t="s">
        <v>7</v>
      </c>
      <c r="AL50" s="5">
        <v>0</v>
      </c>
      <c r="AM50" s="5">
        <v>100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4" t="s">
        <v>45</v>
      </c>
      <c r="AW50" s="5">
        <v>0</v>
      </c>
      <c r="AX50" s="5">
        <v>0</v>
      </c>
    </row>
    <row r="51" spans="1:50" ht="15.75" customHeight="1" x14ac:dyDescent="0.2">
      <c r="A51" s="3">
        <f t="shared" si="0"/>
        <v>1049</v>
      </c>
      <c r="B51" s="3">
        <f t="shared" si="2"/>
        <v>10058</v>
      </c>
      <c r="C51" s="3" t="s">
        <v>134</v>
      </c>
      <c r="D51" s="3" t="s">
        <v>7</v>
      </c>
      <c r="E51" s="3">
        <v>0</v>
      </c>
      <c r="F51" s="3">
        <v>0</v>
      </c>
      <c r="G51" s="3">
        <v>40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50</v>
      </c>
      <c r="Q51" s="3">
        <v>55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5" t="s">
        <v>46</v>
      </c>
      <c r="AD51" s="5" t="s">
        <v>65</v>
      </c>
      <c r="AE51" s="5" t="s">
        <v>73</v>
      </c>
      <c r="AF51" s="5" t="s">
        <v>47</v>
      </c>
      <c r="AG51" s="5" t="s">
        <v>70</v>
      </c>
      <c r="AH51" s="5" t="s">
        <v>7</v>
      </c>
      <c r="AI51" s="5" t="s">
        <v>7</v>
      </c>
      <c r="AJ51" s="5" t="s">
        <v>7</v>
      </c>
      <c r="AK51" s="5" t="s">
        <v>7</v>
      </c>
      <c r="AL51" s="5">
        <v>-50</v>
      </c>
      <c r="AM51" s="5">
        <v>30</v>
      </c>
      <c r="AN51" s="5">
        <v>30</v>
      </c>
      <c r="AO51" s="5">
        <v>15</v>
      </c>
      <c r="AP51" s="5">
        <v>30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4" t="s">
        <v>43</v>
      </c>
      <c r="AW51" s="5">
        <v>0</v>
      </c>
      <c r="AX51" s="5">
        <v>0</v>
      </c>
    </row>
    <row r="52" spans="1:50" ht="15.75" customHeight="1" x14ac:dyDescent="0.2">
      <c r="A52" s="3">
        <f t="shared" si="0"/>
        <v>1050</v>
      </c>
      <c r="B52" s="3">
        <f t="shared" si="2"/>
        <v>10059</v>
      </c>
      <c r="C52" s="3" t="s">
        <v>7</v>
      </c>
      <c r="D52" s="3" t="s">
        <v>7</v>
      </c>
      <c r="E52" s="3">
        <v>0</v>
      </c>
      <c r="F52" s="3">
        <v>0</v>
      </c>
      <c r="G52" s="3">
        <v>40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50</v>
      </c>
      <c r="Q52" s="3">
        <v>55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5" t="s">
        <v>46</v>
      </c>
      <c r="AD52" s="5" t="s">
        <v>65</v>
      </c>
      <c r="AE52" s="5" t="s">
        <v>73</v>
      </c>
      <c r="AF52" s="5" t="s">
        <v>47</v>
      </c>
      <c r="AG52" s="5" t="s">
        <v>70</v>
      </c>
      <c r="AH52" s="5" t="s">
        <v>7</v>
      </c>
      <c r="AI52" s="5" t="s">
        <v>7</v>
      </c>
      <c r="AJ52" s="5" t="s">
        <v>7</v>
      </c>
      <c r="AK52" s="5" t="s">
        <v>7</v>
      </c>
      <c r="AL52" s="5">
        <v>-50</v>
      </c>
      <c r="AM52" s="5">
        <v>30</v>
      </c>
      <c r="AN52" s="5">
        <v>30</v>
      </c>
      <c r="AO52" s="5">
        <v>15</v>
      </c>
      <c r="AP52" s="5">
        <v>30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4" t="s">
        <v>44</v>
      </c>
      <c r="AW52" s="5">
        <v>0</v>
      </c>
      <c r="AX52" s="5">
        <v>0</v>
      </c>
    </row>
    <row r="53" spans="1:50" ht="15.75" customHeight="1" x14ac:dyDescent="0.2">
      <c r="A53" s="3">
        <f t="shared" si="0"/>
        <v>1051</v>
      </c>
      <c r="B53" s="3">
        <f t="shared" si="2"/>
        <v>10060</v>
      </c>
      <c r="C53" s="3" t="s">
        <v>7</v>
      </c>
      <c r="D53" s="3" t="s">
        <v>7</v>
      </c>
      <c r="E53" s="3">
        <v>0</v>
      </c>
      <c r="F53" s="3">
        <v>0</v>
      </c>
      <c r="G53" s="3">
        <v>40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70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5" t="s">
        <v>46</v>
      </c>
      <c r="AD53" s="5" t="s">
        <v>65</v>
      </c>
      <c r="AE53" s="5" t="s">
        <v>73</v>
      </c>
      <c r="AF53" s="5" t="s">
        <v>47</v>
      </c>
      <c r="AG53" s="5" t="s">
        <v>70</v>
      </c>
      <c r="AH53" s="5" t="s">
        <v>7</v>
      </c>
      <c r="AI53" s="5" t="s">
        <v>7</v>
      </c>
      <c r="AJ53" s="5" t="s">
        <v>7</v>
      </c>
      <c r="AK53" s="5" t="s">
        <v>7</v>
      </c>
      <c r="AL53" s="5">
        <v>-50</v>
      </c>
      <c r="AM53" s="5">
        <v>30</v>
      </c>
      <c r="AN53" s="5">
        <v>30</v>
      </c>
      <c r="AO53" s="5">
        <v>15</v>
      </c>
      <c r="AP53" s="5">
        <v>30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4" t="s">
        <v>45</v>
      </c>
      <c r="AW53" s="5">
        <v>0</v>
      </c>
      <c r="AX53" s="5">
        <v>0</v>
      </c>
    </row>
    <row r="54" spans="1:50" ht="15.75" customHeight="1" x14ac:dyDescent="0.2">
      <c r="A54" s="3">
        <f t="shared" si="0"/>
        <v>1052</v>
      </c>
      <c r="B54" s="3">
        <f t="shared" si="2"/>
        <v>10061</v>
      </c>
      <c r="C54" s="3" t="s">
        <v>135</v>
      </c>
      <c r="D54" s="3" t="s">
        <v>7</v>
      </c>
      <c r="E54" s="3">
        <v>0</v>
      </c>
      <c r="F54" s="3">
        <v>0</v>
      </c>
      <c r="G54" s="3">
        <v>40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70</v>
      </c>
      <c r="Q54" s="3">
        <v>55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5" t="s">
        <v>46</v>
      </c>
      <c r="AD54" s="5" t="s">
        <v>65</v>
      </c>
      <c r="AE54" s="5" t="s">
        <v>73</v>
      </c>
      <c r="AF54" s="5" t="s">
        <v>39</v>
      </c>
      <c r="AG54" s="5" t="s">
        <v>70</v>
      </c>
      <c r="AH54" s="5" t="s">
        <v>7</v>
      </c>
      <c r="AI54" s="5" t="s">
        <v>7</v>
      </c>
      <c r="AJ54" s="5" t="s">
        <v>7</v>
      </c>
      <c r="AK54" s="5" t="s">
        <v>7</v>
      </c>
      <c r="AL54" s="5">
        <v>-50</v>
      </c>
      <c r="AM54" s="5">
        <v>30</v>
      </c>
      <c r="AN54" s="5">
        <v>30</v>
      </c>
      <c r="AO54" s="5">
        <v>20</v>
      </c>
      <c r="AP54" s="5">
        <v>30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4" t="s">
        <v>43</v>
      </c>
      <c r="AW54" s="5">
        <v>0</v>
      </c>
      <c r="AX54" s="5">
        <v>0</v>
      </c>
    </row>
    <row r="55" spans="1:50" ht="15.75" customHeight="1" x14ac:dyDescent="0.2">
      <c r="A55" s="3">
        <f t="shared" si="0"/>
        <v>1053</v>
      </c>
      <c r="B55" s="3">
        <f t="shared" si="2"/>
        <v>10062</v>
      </c>
      <c r="C55" s="3" t="s">
        <v>7</v>
      </c>
      <c r="D55" s="3" t="s">
        <v>7</v>
      </c>
      <c r="E55" s="3">
        <v>0</v>
      </c>
      <c r="F55" s="3">
        <v>0</v>
      </c>
      <c r="G55" s="3">
        <v>40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70</v>
      </c>
      <c r="Q55" s="3">
        <v>55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5" t="s">
        <v>46</v>
      </c>
      <c r="AD55" s="5" t="s">
        <v>65</v>
      </c>
      <c r="AE55" s="5" t="s">
        <v>73</v>
      </c>
      <c r="AF55" s="5" t="s">
        <v>39</v>
      </c>
      <c r="AG55" s="5" t="s">
        <v>70</v>
      </c>
      <c r="AH55" s="5" t="s">
        <v>7</v>
      </c>
      <c r="AI55" s="5" t="s">
        <v>7</v>
      </c>
      <c r="AJ55" s="5" t="s">
        <v>7</v>
      </c>
      <c r="AK55" s="5" t="s">
        <v>7</v>
      </c>
      <c r="AL55" s="5">
        <v>-50</v>
      </c>
      <c r="AM55" s="5">
        <v>30</v>
      </c>
      <c r="AN55" s="5">
        <v>30</v>
      </c>
      <c r="AO55" s="5">
        <v>20</v>
      </c>
      <c r="AP55" s="5">
        <v>30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4" t="s">
        <v>44</v>
      </c>
      <c r="AW55" s="5">
        <v>0</v>
      </c>
      <c r="AX55" s="5">
        <v>0</v>
      </c>
    </row>
    <row r="56" spans="1:50" ht="15.75" customHeight="1" x14ac:dyDescent="0.2">
      <c r="A56" s="3">
        <f t="shared" si="0"/>
        <v>1054</v>
      </c>
      <c r="B56" s="3">
        <f t="shared" si="2"/>
        <v>10063</v>
      </c>
      <c r="C56" s="3" t="s">
        <v>7</v>
      </c>
      <c r="D56" s="3" t="s">
        <v>7</v>
      </c>
      <c r="E56" s="3">
        <v>0</v>
      </c>
      <c r="F56" s="3">
        <v>0</v>
      </c>
      <c r="G56" s="3">
        <v>40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90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5" t="s">
        <v>46</v>
      </c>
      <c r="AD56" s="5" t="s">
        <v>65</v>
      </c>
      <c r="AE56" s="5" t="s">
        <v>73</v>
      </c>
      <c r="AF56" s="5" t="s">
        <v>39</v>
      </c>
      <c r="AG56" s="5" t="s">
        <v>70</v>
      </c>
      <c r="AH56" s="5" t="s">
        <v>7</v>
      </c>
      <c r="AI56" s="5" t="s">
        <v>7</v>
      </c>
      <c r="AJ56" s="5" t="s">
        <v>7</v>
      </c>
      <c r="AK56" s="5" t="s">
        <v>7</v>
      </c>
      <c r="AL56" s="5">
        <v>-50</v>
      </c>
      <c r="AM56" s="5">
        <v>30</v>
      </c>
      <c r="AN56" s="5">
        <v>30</v>
      </c>
      <c r="AO56" s="5">
        <v>20</v>
      </c>
      <c r="AP56" s="5">
        <v>30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4" t="s">
        <v>45</v>
      </c>
      <c r="AW56" s="5">
        <v>0</v>
      </c>
      <c r="AX56" s="5">
        <v>0</v>
      </c>
    </row>
    <row r="57" spans="1:50" ht="15.75" customHeight="1" x14ac:dyDescent="0.2">
      <c r="A57" s="3">
        <f t="shared" si="0"/>
        <v>1055</v>
      </c>
      <c r="B57" s="3">
        <f t="shared" si="2"/>
        <v>10064</v>
      </c>
      <c r="C57" s="3" t="s">
        <v>69</v>
      </c>
      <c r="D57" s="3" t="s">
        <v>7</v>
      </c>
      <c r="E57" s="3">
        <v>0</v>
      </c>
      <c r="F57" s="3">
        <v>0</v>
      </c>
      <c r="G57" s="3">
        <v>20</v>
      </c>
      <c r="H57" s="3">
        <v>240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60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5" t="s">
        <v>46</v>
      </c>
      <c r="AD57" s="5" t="s">
        <v>70</v>
      </c>
      <c r="AE57" s="5" t="s">
        <v>65</v>
      </c>
      <c r="AF57" s="5" t="s">
        <v>67</v>
      </c>
      <c r="AG57" s="5" t="s">
        <v>124</v>
      </c>
      <c r="AH57" s="5" t="s">
        <v>120</v>
      </c>
      <c r="AI57" s="5" t="s">
        <v>120</v>
      </c>
      <c r="AJ57" s="5" t="s">
        <v>7</v>
      </c>
      <c r="AK57" s="5" t="s">
        <v>7</v>
      </c>
      <c r="AL57" s="5">
        <v>-50</v>
      </c>
      <c r="AM57" s="5">
        <v>20</v>
      </c>
      <c r="AN57" s="5">
        <v>30</v>
      </c>
      <c r="AO57" s="5">
        <v>40</v>
      </c>
      <c r="AP57" s="5">
        <v>50</v>
      </c>
      <c r="AQ57" s="5">
        <v>20</v>
      </c>
      <c r="AR57" s="5">
        <v>0</v>
      </c>
      <c r="AS57" s="5">
        <v>0</v>
      </c>
      <c r="AT57" s="5">
        <v>0</v>
      </c>
      <c r="AU57" s="5">
        <v>0</v>
      </c>
      <c r="AV57" s="4" t="s">
        <v>43</v>
      </c>
      <c r="AW57" s="5">
        <v>0</v>
      </c>
      <c r="AX57" s="5">
        <v>0</v>
      </c>
    </row>
    <row r="58" spans="1:50" ht="15.75" customHeight="1" x14ac:dyDescent="0.2">
      <c r="A58" s="3">
        <f t="shared" si="0"/>
        <v>1056</v>
      </c>
      <c r="B58" s="3">
        <f t="shared" si="2"/>
        <v>10065</v>
      </c>
      <c r="C58" s="3" t="s">
        <v>7</v>
      </c>
      <c r="D58" s="3" t="s">
        <v>7</v>
      </c>
      <c r="E58" s="3">
        <v>0</v>
      </c>
      <c r="F58" s="3">
        <v>0</v>
      </c>
      <c r="G58" s="3">
        <v>20</v>
      </c>
      <c r="H58" s="3">
        <v>240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50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5" t="s">
        <v>46</v>
      </c>
      <c r="AD58" s="5" t="s">
        <v>70</v>
      </c>
      <c r="AE58" s="5" t="s">
        <v>65</v>
      </c>
      <c r="AF58" s="5" t="s">
        <v>67</v>
      </c>
      <c r="AG58" s="5" t="s">
        <v>124</v>
      </c>
      <c r="AH58" s="5" t="s">
        <v>120</v>
      </c>
      <c r="AI58" s="5" t="s">
        <v>120</v>
      </c>
      <c r="AJ58" s="5" t="s">
        <v>7</v>
      </c>
      <c r="AK58" s="5" t="s">
        <v>7</v>
      </c>
      <c r="AL58" s="5">
        <v>-50</v>
      </c>
      <c r="AM58" s="5">
        <v>20</v>
      </c>
      <c r="AN58" s="5">
        <v>30</v>
      </c>
      <c r="AO58" s="5">
        <v>40</v>
      </c>
      <c r="AP58" s="5">
        <v>50</v>
      </c>
      <c r="AQ58" s="5">
        <v>20</v>
      </c>
      <c r="AR58" s="5">
        <v>0</v>
      </c>
      <c r="AS58" s="5">
        <v>0</v>
      </c>
      <c r="AT58" s="5">
        <v>0</v>
      </c>
      <c r="AU58" s="5">
        <v>0</v>
      </c>
      <c r="AV58" s="4" t="s">
        <v>44</v>
      </c>
      <c r="AW58" s="5">
        <v>0</v>
      </c>
      <c r="AX58" s="5">
        <v>0</v>
      </c>
    </row>
    <row r="59" spans="1:50" ht="15.75" customHeight="1" x14ac:dyDescent="0.2">
      <c r="A59" s="3">
        <f t="shared" si="0"/>
        <v>1057</v>
      </c>
      <c r="B59" s="3">
        <f t="shared" si="2"/>
        <v>10066</v>
      </c>
      <c r="C59" s="3" t="s">
        <v>7</v>
      </c>
      <c r="D59" s="3" t="s">
        <v>7</v>
      </c>
      <c r="E59" s="3">
        <v>0</v>
      </c>
      <c r="F59" s="3">
        <v>0</v>
      </c>
      <c r="G59" s="3">
        <v>20</v>
      </c>
      <c r="H59" s="3">
        <v>240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30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5" t="s">
        <v>46</v>
      </c>
      <c r="AD59" s="5" t="s">
        <v>70</v>
      </c>
      <c r="AE59" s="5" t="s">
        <v>65</v>
      </c>
      <c r="AF59" s="5" t="s">
        <v>67</v>
      </c>
      <c r="AG59" s="5" t="s">
        <v>124</v>
      </c>
      <c r="AH59" s="5" t="s">
        <v>120</v>
      </c>
      <c r="AI59" s="5" t="s">
        <v>120</v>
      </c>
      <c r="AJ59" s="5" t="s">
        <v>7</v>
      </c>
      <c r="AK59" s="5" t="s">
        <v>7</v>
      </c>
      <c r="AL59" s="5">
        <v>-50</v>
      </c>
      <c r="AM59" s="5">
        <v>20</v>
      </c>
      <c r="AN59" s="5">
        <v>30</v>
      </c>
      <c r="AO59" s="5">
        <v>40</v>
      </c>
      <c r="AP59" s="5">
        <v>50</v>
      </c>
      <c r="AQ59" s="5">
        <v>20</v>
      </c>
      <c r="AR59" s="5">
        <v>0</v>
      </c>
      <c r="AS59" s="5">
        <v>0</v>
      </c>
      <c r="AT59" s="5">
        <v>0</v>
      </c>
      <c r="AU59" s="5">
        <v>0</v>
      </c>
      <c r="AV59" s="4" t="s">
        <v>45</v>
      </c>
      <c r="AW59" s="5">
        <v>0</v>
      </c>
      <c r="AX59" s="5">
        <v>0</v>
      </c>
    </row>
    <row r="60" spans="1:50" ht="15.75" customHeight="1" x14ac:dyDescent="0.2">
      <c r="A60" s="3">
        <f t="shared" si="0"/>
        <v>1058</v>
      </c>
      <c r="B60" s="3">
        <f t="shared" si="2"/>
        <v>10067</v>
      </c>
      <c r="C60" s="3" t="s">
        <v>93</v>
      </c>
      <c r="D60" s="3" t="s">
        <v>7</v>
      </c>
      <c r="E60" s="3">
        <v>0</v>
      </c>
      <c r="F60" s="3">
        <v>0</v>
      </c>
      <c r="G60" s="3">
        <v>100</v>
      </c>
      <c r="H60" s="3">
        <v>0</v>
      </c>
      <c r="I60" s="3">
        <v>30</v>
      </c>
      <c r="J60" s="3">
        <v>0</v>
      </c>
      <c r="K60" s="3">
        <v>105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5" t="s">
        <v>37</v>
      </c>
      <c r="AD60" s="5" t="s">
        <v>70</v>
      </c>
      <c r="AE60" s="5" t="s">
        <v>71</v>
      </c>
      <c r="AF60" s="5" t="s">
        <v>65</v>
      </c>
      <c r="AG60" s="5" t="s">
        <v>63</v>
      </c>
      <c r="AH60" s="5" t="s">
        <v>7</v>
      </c>
      <c r="AI60" s="5" t="s">
        <v>7</v>
      </c>
      <c r="AJ60" s="5" t="s">
        <v>7</v>
      </c>
      <c r="AK60" s="5" t="s">
        <v>7</v>
      </c>
      <c r="AL60" s="5">
        <v>0</v>
      </c>
      <c r="AM60" s="5">
        <v>15</v>
      </c>
      <c r="AN60" s="5">
        <v>30</v>
      </c>
      <c r="AO60" s="5">
        <v>50</v>
      </c>
      <c r="AP60" s="5">
        <v>30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4" t="s">
        <v>43</v>
      </c>
      <c r="AW60" s="5">
        <v>0</v>
      </c>
      <c r="AX60" s="5">
        <v>0</v>
      </c>
    </row>
    <row r="61" spans="1:50" ht="15.75" customHeight="1" x14ac:dyDescent="0.2">
      <c r="A61" s="3">
        <f t="shared" si="0"/>
        <v>1059</v>
      </c>
      <c r="B61" s="3">
        <f t="shared" si="2"/>
        <v>10068</v>
      </c>
      <c r="C61" s="3" t="s">
        <v>7</v>
      </c>
      <c r="D61" s="3" t="s">
        <v>7</v>
      </c>
      <c r="E61" s="3">
        <v>0</v>
      </c>
      <c r="F61" s="3">
        <v>0</v>
      </c>
      <c r="G61" s="3">
        <v>100</v>
      </c>
      <c r="H61" s="3">
        <v>0</v>
      </c>
      <c r="I61" s="3">
        <v>30</v>
      </c>
      <c r="J61" s="3">
        <v>0</v>
      </c>
      <c r="K61" s="3">
        <v>105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5" t="s">
        <v>37</v>
      </c>
      <c r="AD61" s="5" t="s">
        <v>70</v>
      </c>
      <c r="AE61" s="5" t="s">
        <v>71</v>
      </c>
      <c r="AF61" s="5" t="s">
        <v>65</v>
      </c>
      <c r="AG61" s="5" t="s">
        <v>63</v>
      </c>
      <c r="AH61" s="5" t="s">
        <v>7</v>
      </c>
      <c r="AI61" s="5" t="s">
        <v>7</v>
      </c>
      <c r="AJ61" s="5" t="s">
        <v>7</v>
      </c>
      <c r="AK61" s="5" t="s">
        <v>7</v>
      </c>
      <c r="AL61" s="5">
        <v>0</v>
      </c>
      <c r="AM61" s="5">
        <v>15</v>
      </c>
      <c r="AN61" s="5">
        <v>30</v>
      </c>
      <c r="AO61" s="5">
        <v>50</v>
      </c>
      <c r="AP61" s="5">
        <v>30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4" t="s">
        <v>44</v>
      </c>
      <c r="AW61" s="5">
        <v>0</v>
      </c>
      <c r="AX61" s="5">
        <v>0</v>
      </c>
    </row>
    <row r="62" spans="1:50" ht="15.75" customHeight="1" x14ac:dyDescent="0.2">
      <c r="A62" s="3">
        <f t="shared" si="0"/>
        <v>1060</v>
      </c>
      <c r="B62" s="3">
        <f t="shared" si="2"/>
        <v>10069</v>
      </c>
      <c r="C62" s="3" t="s">
        <v>7</v>
      </c>
      <c r="D62" s="3" t="s">
        <v>7</v>
      </c>
      <c r="E62" s="3">
        <v>0</v>
      </c>
      <c r="F62" s="3">
        <v>0</v>
      </c>
      <c r="G62" s="3">
        <v>100</v>
      </c>
      <c r="H62" s="3">
        <v>0</v>
      </c>
      <c r="I62" s="3">
        <v>30</v>
      </c>
      <c r="J62" s="3">
        <v>0</v>
      </c>
      <c r="K62" s="3">
        <v>60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5" t="s">
        <v>37</v>
      </c>
      <c r="AD62" s="5" t="s">
        <v>70</v>
      </c>
      <c r="AE62" s="5" t="s">
        <v>71</v>
      </c>
      <c r="AF62" s="5" t="s">
        <v>65</v>
      </c>
      <c r="AG62" s="5" t="s">
        <v>63</v>
      </c>
      <c r="AH62" s="5" t="s">
        <v>7</v>
      </c>
      <c r="AI62" s="5" t="s">
        <v>7</v>
      </c>
      <c r="AJ62" s="5" t="s">
        <v>7</v>
      </c>
      <c r="AK62" s="5" t="s">
        <v>7</v>
      </c>
      <c r="AL62" s="5">
        <v>0</v>
      </c>
      <c r="AM62" s="5">
        <v>15</v>
      </c>
      <c r="AN62" s="5">
        <v>30</v>
      </c>
      <c r="AO62" s="5">
        <v>50</v>
      </c>
      <c r="AP62" s="5">
        <v>70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4" t="s">
        <v>45</v>
      </c>
      <c r="AW62" s="5">
        <v>0</v>
      </c>
      <c r="AX62" s="5">
        <v>0</v>
      </c>
    </row>
    <row r="63" spans="1:50" ht="15.75" customHeight="1" x14ac:dyDescent="0.2">
      <c r="A63" s="3">
        <f t="shared" si="0"/>
        <v>1061</v>
      </c>
      <c r="B63" s="3">
        <f t="shared" si="2"/>
        <v>10070</v>
      </c>
      <c r="C63" s="3" t="s">
        <v>68</v>
      </c>
      <c r="D63" s="3" t="s">
        <v>7</v>
      </c>
      <c r="E63" s="3">
        <v>0</v>
      </c>
      <c r="F63" s="3">
        <v>0</v>
      </c>
      <c r="G63" s="3">
        <v>45</v>
      </c>
      <c r="H63" s="3">
        <v>100</v>
      </c>
      <c r="I63" s="3">
        <v>0</v>
      </c>
      <c r="J63" s="3">
        <v>85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5" t="s">
        <v>63</v>
      </c>
      <c r="AD63" s="5" t="s">
        <v>65</v>
      </c>
      <c r="AE63" s="5" t="s">
        <v>7</v>
      </c>
      <c r="AF63" s="5" t="s">
        <v>7</v>
      </c>
      <c r="AG63" s="5" t="s">
        <v>7</v>
      </c>
      <c r="AH63" s="5" t="s">
        <v>7</v>
      </c>
      <c r="AI63" s="5" t="s">
        <v>7</v>
      </c>
      <c r="AJ63" s="5" t="s">
        <v>7</v>
      </c>
      <c r="AK63" s="5" t="s">
        <v>7</v>
      </c>
      <c r="AL63" s="5">
        <v>50</v>
      </c>
      <c r="AM63" s="5">
        <v>50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4" t="s">
        <v>43</v>
      </c>
      <c r="AW63" s="5">
        <v>0</v>
      </c>
      <c r="AX63" s="5">
        <v>0</v>
      </c>
    </row>
    <row r="64" spans="1:50" ht="15.75" customHeight="1" x14ac:dyDescent="0.2">
      <c r="A64" s="3">
        <f t="shared" si="0"/>
        <v>1062</v>
      </c>
      <c r="B64" s="3">
        <f t="shared" si="2"/>
        <v>10071</v>
      </c>
      <c r="C64" s="3" t="s">
        <v>7</v>
      </c>
      <c r="D64" s="3" t="s">
        <v>7</v>
      </c>
      <c r="E64" s="3">
        <v>0</v>
      </c>
      <c r="F64" s="3">
        <v>0</v>
      </c>
      <c r="G64" s="3">
        <v>45</v>
      </c>
      <c r="H64" s="3">
        <v>100</v>
      </c>
      <c r="I64" s="3">
        <v>0</v>
      </c>
      <c r="J64" s="3">
        <v>85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5" t="s">
        <v>63</v>
      </c>
      <c r="AD64" s="5" t="s">
        <v>65</v>
      </c>
      <c r="AE64" s="5" t="s">
        <v>7</v>
      </c>
      <c r="AF64" s="5" t="s">
        <v>7</v>
      </c>
      <c r="AG64" s="5" t="s">
        <v>7</v>
      </c>
      <c r="AH64" s="5" t="s">
        <v>7</v>
      </c>
      <c r="AI64" s="5" t="s">
        <v>7</v>
      </c>
      <c r="AJ64" s="5" t="s">
        <v>7</v>
      </c>
      <c r="AK64" s="5" t="s">
        <v>7</v>
      </c>
      <c r="AL64" s="5">
        <v>50</v>
      </c>
      <c r="AM64" s="5">
        <v>50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4" t="s">
        <v>44</v>
      </c>
      <c r="AW64" s="5">
        <v>0</v>
      </c>
      <c r="AX64" s="5">
        <v>0</v>
      </c>
    </row>
    <row r="65" spans="1:50" ht="15.75" customHeight="1" x14ac:dyDescent="0.2">
      <c r="A65" s="3">
        <f t="shared" si="0"/>
        <v>1063</v>
      </c>
      <c r="B65" s="3">
        <f t="shared" si="2"/>
        <v>10072</v>
      </c>
      <c r="C65" s="3" t="s">
        <v>7</v>
      </c>
      <c r="D65" s="3" t="s">
        <v>7</v>
      </c>
      <c r="E65" s="3">
        <v>0</v>
      </c>
      <c r="F65" s="3">
        <v>0</v>
      </c>
      <c r="G65" s="3">
        <v>45</v>
      </c>
      <c r="H65" s="3">
        <v>100</v>
      </c>
      <c r="I65" s="3">
        <v>0</v>
      </c>
      <c r="J65" s="3">
        <v>50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5" t="s">
        <v>63</v>
      </c>
      <c r="AD65" s="5" t="s">
        <v>65</v>
      </c>
      <c r="AE65" s="5" t="s">
        <v>7</v>
      </c>
      <c r="AF65" s="5" t="s">
        <v>7</v>
      </c>
      <c r="AG65" s="5" t="s">
        <v>7</v>
      </c>
      <c r="AH65" s="5" t="s">
        <v>7</v>
      </c>
      <c r="AI65" s="5" t="s">
        <v>7</v>
      </c>
      <c r="AJ65" s="5" t="s">
        <v>7</v>
      </c>
      <c r="AK65" s="5" t="s">
        <v>7</v>
      </c>
      <c r="AL65" s="5">
        <v>50</v>
      </c>
      <c r="AM65" s="5">
        <v>50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4" t="s">
        <v>45</v>
      </c>
      <c r="AW65" s="5">
        <v>0</v>
      </c>
      <c r="AX65" s="5">
        <v>0</v>
      </c>
    </row>
    <row r="66" spans="1:50" ht="15.75" customHeight="1" x14ac:dyDescent="0.2">
      <c r="A66" s="3">
        <f t="shared" si="0"/>
        <v>1064</v>
      </c>
      <c r="B66" s="3">
        <f t="shared" si="2"/>
        <v>10073</v>
      </c>
      <c r="C66" s="3" t="s">
        <v>118</v>
      </c>
      <c r="D66" s="3" t="s">
        <v>7</v>
      </c>
      <c r="E66" s="3">
        <v>0</v>
      </c>
      <c r="F66" s="3">
        <v>0</v>
      </c>
      <c r="G66" s="3">
        <v>130</v>
      </c>
      <c r="H66" s="3">
        <v>30</v>
      </c>
      <c r="I66" s="3">
        <v>0</v>
      </c>
      <c r="J66" s="3">
        <v>0</v>
      </c>
      <c r="K66" s="3">
        <v>100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5" t="s">
        <v>7</v>
      </c>
      <c r="AD66" s="5" t="s">
        <v>7</v>
      </c>
      <c r="AE66" s="5" t="s">
        <v>7</v>
      </c>
      <c r="AF66" s="5" t="s">
        <v>7</v>
      </c>
      <c r="AG66" s="5" t="s">
        <v>7</v>
      </c>
      <c r="AH66" s="5" t="s">
        <v>7</v>
      </c>
      <c r="AI66" s="5" t="s">
        <v>7</v>
      </c>
      <c r="AJ66" s="5" t="s">
        <v>7</v>
      </c>
      <c r="AK66" s="5" t="s">
        <v>7</v>
      </c>
      <c r="AL66" s="5">
        <v>0</v>
      </c>
      <c r="AM66" s="5">
        <v>0</v>
      </c>
      <c r="AN66" s="5">
        <v>0</v>
      </c>
      <c r="AO66" s="5">
        <v>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4" t="s">
        <v>43</v>
      </c>
      <c r="AW66" s="5">
        <v>0</v>
      </c>
      <c r="AX66" s="5">
        <v>0</v>
      </c>
    </row>
    <row r="67" spans="1:50" ht="15.75" customHeight="1" x14ac:dyDescent="0.2">
      <c r="A67" s="3">
        <f t="shared" si="0"/>
        <v>1065</v>
      </c>
      <c r="B67" s="3">
        <f t="shared" si="2"/>
        <v>10074</v>
      </c>
      <c r="C67" s="3" t="s">
        <v>7</v>
      </c>
      <c r="D67" s="3" t="s">
        <v>7</v>
      </c>
      <c r="E67" s="3">
        <v>0</v>
      </c>
      <c r="F67" s="3">
        <v>0</v>
      </c>
      <c r="G67" s="3">
        <v>130</v>
      </c>
      <c r="H67" s="3">
        <v>30</v>
      </c>
      <c r="I67" s="3">
        <v>0</v>
      </c>
      <c r="J67" s="3">
        <v>0</v>
      </c>
      <c r="K67" s="3">
        <v>80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5" t="s">
        <v>7</v>
      </c>
      <c r="AD67" s="5" t="s">
        <v>7</v>
      </c>
      <c r="AE67" s="5" t="s">
        <v>7</v>
      </c>
      <c r="AF67" s="5" t="s">
        <v>7</v>
      </c>
      <c r="AG67" s="5" t="s">
        <v>7</v>
      </c>
      <c r="AH67" s="5" t="s">
        <v>7</v>
      </c>
      <c r="AI67" s="5" t="s">
        <v>7</v>
      </c>
      <c r="AJ67" s="5" t="s">
        <v>7</v>
      </c>
      <c r="AK67" s="5" t="s">
        <v>7</v>
      </c>
      <c r="AL67" s="5">
        <v>0</v>
      </c>
      <c r="AM67" s="5">
        <v>0</v>
      </c>
      <c r="AN67" s="5">
        <v>0</v>
      </c>
      <c r="AO67" s="5">
        <v>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4" t="s">
        <v>44</v>
      </c>
      <c r="AW67" s="5">
        <v>0</v>
      </c>
      <c r="AX67" s="5">
        <v>0</v>
      </c>
    </row>
    <row r="68" spans="1:50" ht="15.75" customHeight="1" x14ac:dyDescent="0.2">
      <c r="A68" s="3">
        <f t="shared" si="0"/>
        <v>1066</v>
      </c>
      <c r="B68" s="3">
        <f t="shared" ref="B68:B89" si="3">INDEX(B:B,MATCH(10010,B:B,0),1)+(ROW()-MATCH(10010,B:B,0))</f>
        <v>10075</v>
      </c>
      <c r="C68" s="3" t="s">
        <v>7</v>
      </c>
      <c r="D68" s="3" t="s">
        <v>7</v>
      </c>
      <c r="E68" s="3">
        <v>0</v>
      </c>
      <c r="F68" s="3">
        <v>0</v>
      </c>
      <c r="G68" s="3">
        <v>130</v>
      </c>
      <c r="H68" s="3">
        <v>30</v>
      </c>
      <c r="I68" s="3">
        <v>0</v>
      </c>
      <c r="J68" s="3">
        <v>0</v>
      </c>
      <c r="K68" s="3">
        <v>150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5" t="s">
        <v>63</v>
      </c>
      <c r="AD68" s="5" t="s">
        <v>7</v>
      </c>
      <c r="AE68" s="5" t="s">
        <v>7</v>
      </c>
      <c r="AF68" s="5" t="s">
        <v>7</v>
      </c>
      <c r="AG68" s="5" t="s">
        <v>7</v>
      </c>
      <c r="AH68" s="5" t="s">
        <v>7</v>
      </c>
      <c r="AI68" s="5" t="s">
        <v>7</v>
      </c>
      <c r="AJ68" s="5" t="s">
        <v>7</v>
      </c>
      <c r="AK68" s="5" t="s">
        <v>7</v>
      </c>
      <c r="AL68" s="5">
        <v>100</v>
      </c>
      <c r="AM68" s="5">
        <v>20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4" t="s">
        <v>45</v>
      </c>
      <c r="AW68" s="5">
        <v>0</v>
      </c>
      <c r="AX68" s="5">
        <v>0</v>
      </c>
    </row>
    <row r="69" spans="1:50" ht="15.75" customHeight="1" x14ac:dyDescent="0.2">
      <c r="A69" s="3">
        <f t="shared" si="0"/>
        <v>1067</v>
      </c>
      <c r="B69" s="3">
        <f t="shared" si="3"/>
        <v>10076</v>
      </c>
      <c r="C69" s="3" t="s">
        <v>91</v>
      </c>
      <c r="D69" s="3" t="s">
        <v>7</v>
      </c>
      <c r="E69" s="3">
        <v>0</v>
      </c>
      <c r="F69" s="3">
        <v>0</v>
      </c>
      <c r="G69" s="3">
        <v>80</v>
      </c>
      <c r="H69" s="3">
        <v>0</v>
      </c>
      <c r="I69" s="3">
        <v>0</v>
      </c>
      <c r="J69" s="3">
        <v>0</v>
      </c>
      <c r="K69" s="3">
        <v>150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5" t="s">
        <v>7</v>
      </c>
      <c r="AD69" s="5" t="s">
        <v>22</v>
      </c>
      <c r="AE69" s="5" t="s">
        <v>60</v>
      </c>
      <c r="AF69" s="5" t="s">
        <v>46</v>
      </c>
      <c r="AG69" s="5" t="s">
        <v>70</v>
      </c>
      <c r="AH69" s="5" t="s">
        <v>7</v>
      </c>
      <c r="AI69" s="5" t="s">
        <v>7</v>
      </c>
      <c r="AJ69" s="5" t="s">
        <v>7</v>
      </c>
      <c r="AK69" s="5" t="s">
        <v>7</v>
      </c>
      <c r="AL69" s="5">
        <v>0</v>
      </c>
      <c r="AM69" s="5">
        <v>10</v>
      </c>
      <c r="AN69" s="5">
        <v>30</v>
      </c>
      <c r="AO69" s="5">
        <v>10</v>
      </c>
      <c r="AP69" s="5">
        <v>15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4" t="s">
        <v>43</v>
      </c>
      <c r="AW69" s="5">
        <v>0</v>
      </c>
      <c r="AX69" s="5">
        <v>0</v>
      </c>
    </row>
    <row r="70" spans="1:50" ht="15.75" customHeight="1" x14ac:dyDescent="0.2">
      <c r="A70" s="3">
        <f t="shared" si="0"/>
        <v>1068</v>
      </c>
      <c r="B70" s="3">
        <f t="shared" si="3"/>
        <v>10077</v>
      </c>
      <c r="C70" s="3" t="s">
        <v>7</v>
      </c>
      <c r="D70" s="3" t="s">
        <v>7</v>
      </c>
      <c r="E70" s="3">
        <v>0</v>
      </c>
      <c r="F70" s="3">
        <v>0</v>
      </c>
      <c r="G70" s="3">
        <v>80</v>
      </c>
      <c r="H70" s="3">
        <v>0</v>
      </c>
      <c r="I70" s="3">
        <v>0</v>
      </c>
      <c r="J70" s="3">
        <v>0</v>
      </c>
      <c r="K70" s="3">
        <v>100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5" t="s">
        <v>7</v>
      </c>
      <c r="AD70" s="5" t="s">
        <v>57</v>
      </c>
      <c r="AE70" s="5" t="s">
        <v>47</v>
      </c>
      <c r="AF70" s="5" t="s">
        <v>39</v>
      </c>
      <c r="AG70" s="5" t="s">
        <v>46</v>
      </c>
      <c r="AH70" s="5" t="s">
        <v>70</v>
      </c>
      <c r="AI70" s="5" t="s">
        <v>7</v>
      </c>
      <c r="AJ70" s="5" t="s">
        <v>7</v>
      </c>
      <c r="AK70" s="5" t="s">
        <v>7</v>
      </c>
      <c r="AL70" s="5">
        <v>0</v>
      </c>
      <c r="AM70" s="5">
        <v>15</v>
      </c>
      <c r="AN70" s="5">
        <v>10</v>
      </c>
      <c r="AO70" s="5">
        <v>15</v>
      </c>
      <c r="AP70" s="5">
        <v>10</v>
      </c>
      <c r="AQ70" s="5">
        <v>15</v>
      </c>
      <c r="AR70" s="5">
        <v>0</v>
      </c>
      <c r="AS70" s="5">
        <v>0</v>
      </c>
      <c r="AT70" s="5">
        <v>0</v>
      </c>
      <c r="AU70" s="5">
        <v>0</v>
      </c>
      <c r="AV70" s="4" t="s">
        <v>44</v>
      </c>
      <c r="AW70" s="5">
        <v>0</v>
      </c>
      <c r="AX70" s="5">
        <v>0</v>
      </c>
    </row>
    <row r="71" spans="1:50" ht="15.75" customHeight="1" x14ac:dyDescent="0.2">
      <c r="A71" s="3">
        <f t="shared" si="0"/>
        <v>1069</v>
      </c>
      <c r="B71" s="3">
        <f t="shared" si="3"/>
        <v>10078</v>
      </c>
      <c r="C71" s="3" t="s">
        <v>7</v>
      </c>
      <c r="D71" s="3" t="s">
        <v>7</v>
      </c>
      <c r="E71" s="3">
        <v>0</v>
      </c>
      <c r="F71" s="3">
        <v>0</v>
      </c>
      <c r="G71" s="3">
        <v>80</v>
      </c>
      <c r="H71" s="3">
        <v>0</v>
      </c>
      <c r="I71" s="3">
        <v>0</v>
      </c>
      <c r="J71" s="3">
        <v>0</v>
      </c>
      <c r="K71" s="3">
        <v>200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5" t="s">
        <v>63</v>
      </c>
      <c r="AD71" s="5" t="s">
        <v>60</v>
      </c>
      <c r="AE71" s="5" t="s">
        <v>46</v>
      </c>
      <c r="AF71" s="5" t="s">
        <v>70</v>
      </c>
      <c r="AG71" s="5" t="s">
        <v>7</v>
      </c>
      <c r="AH71" s="5" t="s">
        <v>7</v>
      </c>
      <c r="AI71" s="5" t="s">
        <v>7</v>
      </c>
      <c r="AJ71" s="5" t="s">
        <v>7</v>
      </c>
      <c r="AK71" s="5" t="s">
        <v>7</v>
      </c>
      <c r="AL71" s="5">
        <v>100</v>
      </c>
      <c r="AM71" s="5">
        <v>30</v>
      </c>
      <c r="AN71" s="5">
        <v>15</v>
      </c>
      <c r="AO71" s="5">
        <v>15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4" t="s">
        <v>45</v>
      </c>
      <c r="AW71" s="5">
        <v>0</v>
      </c>
      <c r="AX71" s="5">
        <v>0</v>
      </c>
    </row>
    <row r="72" spans="1:50" ht="15.75" customHeight="1" x14ac:dyDescent="0.2">
      <c r="A72" s="3">
        <f t="shared" si="0"/>
        <v>1070</v>
      </c>
      <c r="B72" s="3">
        <f t="shared" si="3"/>
        <v>10079</v>
      </c>
      <c r="C72" s="3" t="s">
        <v>92</v>
      </c>
      <c r="D72" s="3" t="s">
        <v>7</v>
      </c>
      <c r="E72" s="3">
        <v>0</v>
      </c>
      <c r="F72" s="3">
        <v>0</v>
      </c>
      <c r="G72" s="3">
        <v>80</v>
      </c>
      <c r="H72" s="3">
        <v>0</v>
      </c>
      <c r="I72" s="3">
        <v>0</v>
      </c>
      <c r="J72" s="3">
        <v>0</v>
      </c>
      <c r="K72" s="3">
        <v>150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5" t="s">
        <v>7</v>
      </c>
      <c r="AD72" s="5" t="s">
        <v>22</v>
      </c>
      <c r="AE72" s="5" t="s">
        <v>120</v>
      </c>
      <c r="AF72" s="5" t="s">
        <v>46</v>
      </c>
      <c r="AG72" s="5" t="s">
        <v>70</v>
      </c>
      <c r="AH72" s="5" t="s">
        <v>7</v>
      </c>
      <c r="AI72" s="5" t="s">
        <v>7</v>
      </c>
      <c r="AJ72" s="5" t="s">
        <v>7</v>
      </c>
      <c r="AK72" s="5" t="s">
        <v>7</v>
      </c>
      <c r="AL72" s="5">
        <v>0</v>
      </c>
      <c r="AM72" s="5">
        <v>10</v>
      </c>
      <c r="AN72" s="5">
        <v>30</v>
      </c>
      <c r="AO72" s="5">
        <v>10</v>
      </c>
      <c r="AP72" s="5">
        <v>15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4" t="s">
        <v>43</v>
      </c>
      <c r="AW72" s="5">
        <v>0</v>
      </c>
      <c r="AX72" s="5">
        <v>0</v>
      </c>
    </row>
    <row r="73" spans="1:50" ht="15.75" customHeight="1" x14ac:dyDescent="0.2">
      <c r="A73" s="3">
        <f t="shared" si="0"/>
        <v>1071</v>
      </c>
      <c r="B73" s="3">
        <f t="shared" si="3"/>
        <v>10080</v>
      </c>
      <c r="C73" s="3" t="s">
        <v>7</v>
      </c>
      <c r="D73" s="3" t="s">
        <v>7</v>
      </c>
      <c r="E73" s="3">
        <v>0</v>
      </c>
      <c r="F73" s="3">
        <v>0</v>
      </c>
      <c r="G73" s="3">
        <v>80</v>
      </c>
      <c r="H73" s="3">
        <v>0</v>
      </c>
      <c r="I73" s="3">
        <v>0</v>
      </c>
      <c r="J73" s="3">
        <v>0</v>
      </c>
      <c r="K73" s="3">
        <v>100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5" t="s">
        <v>7</v>
      </c>
      <c r="AD73" s="5" t="s">
        <v>57</v>
      </c>
      <c r="AE73" s="5" t="s">
        <v>47</v>
      </c>
      <c r="AF73" s="5" t="s">
        <v>39</v>
      </c>
      <c r="AG73" s="5" t="s">
        <v>46</v>
      </c>
      <c r="AH73" s="5" t="s">
        <v>70</v>
      </c>
      <c r="AI73" s="5" t="s">
        <v>7</v>
      </c>
      <c r="AJ73" s="5" t="s">
        <v>7</v>
      </c>
      <c r="AK73" s="5" t="s">
        <v>7</v>
      </c>
      <c r="AL73" s="5">
        <v>0</v>
      </c>
      <c r="AM73" s="5">
        <v>15</v>
      </c>
      <c r="AN73" s="5">
        <v>10</v>
      </c>
      <c r="AO73" s="5">
        <v>15</v>
      </c>
      <c r="AP73" s="5">
        <v>10</v>
      </c>
      <c r="AQ73" s="5">
        <v>15</v>
      </c>
      <c r="AR73" s="5">
        <v>0</v>
      </c>
      <c r="AS73" s="5">
        <v>0</v>
      </c>
      <c r="AT73" s="5">
        <v>0</v>
      </c>
      <c r="AU73" s="5">
        <v>0</v>
      </c>
      <c r="AV73" s="4" t="s">
        <v>44</v>
      </c>
      <c r="AW73" s="5">
        <v>0</v>
      </c>
      <c r="AX73" s="5">
        <v>0</v>
      </c>
    </row>
    <row r="74" spans="1:50" ht="15.75" customHeight="1" x14ac:dyDescent="0.2">
      <c r="A74" s="3">
        <f t="shared" si="0"/>
        <v>1072</v>
      </c>
      <c r="B74" s="3">
        <f t="shared" si="3"/>
        <v>10081</v>
      </c>
      <c r="C74" s="3" t="s">
        <v>7</v>
      </c>
      <c r="D74" s="3" t="s">
        <v>7</v>
      </c>
      <c r="E74" s="3">
        <v>0</v>
      </c>
      <c r="F74" s="3">
        <v>0</v>
      </c>
      <c r="G74" s="3">
        <v>80</v>
      </c>
      <c r="H74" s="3">
        <v>0</v>
      </c>
      <c r="I74" s="3">
        <v>0</v>
      </c>
      <c r="J74" s="3">
        <v>0</v>
      </c>
      <c r="K74" s="3">
        <v>200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5" t="s">
        <v>63</v>
      </c>
      <c r="AD74" s="5" t="s">
        <v>120</v>
      </c>
      <c r="AE74" s="5" t="s">
        <v>46</v>
      </c>
      <c r="AF74" s="5" t="s">
        <v>70</v>
      </c>
      <c r="AG74" s="5" t="s">
        <v>7</v>
      </c>
      <c r="AH74" s="5" t="s">
        <v>7</v>
      </c>
      <c r="AI74" s="5" t="s">
        <v>7</v>
      </c>
      <c r="AJ74" s="5" t="s">
        <v>7</v>
      </c>
      <c r="AK74" s="5" t="s">
        <v>7</v>
      </c>
      <c r="AL74" s="5">
        <v>100</v>
      </c>
      <c r="AM74" s="5">
        <v>30</v>
      </c>
      <c r="AN74" s="5">
        <v>15</v>
      </c>
      <c r="AO74" s="5">
        <v>15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4" t="s">
        <v>45</v>
      </c>
      <c r="AW74" s="5">
        <v>0</v>
      </c>
      <c r="AX74" s="5">
        <v>0</v>
      </c>
    </row>
    <row r="75" spans="1:50" ht="15.75" customHeight="1" x14ac:dyDescent="0.2">
      <c r="A75" s="3">
        <f t="shared" si="0"/>
        <v>1073</v>
      </c>
      <c r="B75" s="3">
        <f t="shared" si="3"/>
        <v>10082</v>
      </c>
      <c r="C75" s="3" t="s">
        <v>90</v>
      </c>
      <c r="D75" s="3" t="s">
        <v>7</v>
      </c>
      <c r="E75" s="3">
        <v>0</v>
      </c>
      <c r="F75" s="3">
        <v>0</v>
      </c>
      <c r="G75" s="3">
        <v>80</v>
      </c>
      <c r="H75" s="3">
        <v>0</v>
      </c>
      <c r="I75" s="3">
        <v>0</v>
      </c>
      <c r="J75" s="3">
        <v>110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70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5" t="s">
        <v>146</v>
      </c>
      <c r="AD75" s="5" t="s">
        <v>26</v>
      </c>
      <c r="AE75" s="5" t="s">
        <v>7</v>
      </c>
      <c r="AF75" s="5" t="s">
        <v>7</v>
      </c>
      <c r="AG75" s="5" t="s">
        <v>7</v>
      </c>
      <c r="AH75" s="5" t="s">
        <v>7</v>
      </c>
      <c r="AI75" s="5" t="s">
        <v>7</v>
      </c>
      <c r="AJ75" s="5" t="s">
        <v>7</v>
      </c>
      <c r="AK75" s="5" t="s">
        <v>7</v>
      </c>
      <c r="AL75" s="5">
        <v>30</v>
      </c>
      <c r="AM75" s="5">
        <v>15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4" t="s">
        <v>43</v>
      </c>
      <c r="AW75" s="5">
        <v>0</v>
      </c>
      <c r="AX75" s="5">
        <v>0</v>
      </c>
    </row>
    <row r="76" spans="1:50" ht="15.75" customHeight="1" x14ac:dyDescent="0.2">
      <c r="A76" s="3">
        <f t="shared" si="0"/>
        <v>1074</v>
      </c>
      <c r="B76" s="3">
        <f t="shared" si="3"/>
        <v>10083</v>
      </c>
      <c r="C76" s="3" t="s">
        <v>7</v>
      </c>
      <c r="D76" s="3" t="s">
        <v>7</v>
      </c>
      <c r="E76" s="3">
        <v>0</v>
      </c>
      <c r="F76" s="3">
        <v>0</v>
      </c>
      <c r="G76" s="3">
        <v>80</v>
      </c>
      <c r="H76" s="3">
        <v>0</v>
      </c>
      <c r="I76" s="3">
        <v>0</v>
      </c>
      <c r="J76" s="3">
        <v>90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90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5" t="s">
        <v>146</v>
      </c>
      <c r="AD76" s="5" t="s">
        <v>26</v>
      </c>
      <c r="AE76" s="5" t="s">
        <v>7</v>
      </c>
      <c r="AF76" s="5" t="s">
        <v>7</v>
      </c>
      <c r="AG76" s="5" t="s">
        <v>7</v>
      </c>
      <c r="AH76" s="5" t="s">
        <v>7</v>
      </c>
      <c r="AI76" s="5" t="s">
        <v>7</v>
      </c>
      <c r="AJ76" s="5" t="s">
        <v>7</v>
      </c>
      <c r="AK76" s="5" t="s">
        <v>7</v>
      </c>
      <c r="AL76" s="5">
        <v>30</v>
      </c>
      <c r="AM76" s="5">
        <v>15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4" t="s">
        <v>44</v>
      </c>
      <c r="AW76" s="5">
        <v>0</v>
      </c>
      <c r="AX76" s="5">
        <v>0</v>
      </c>
    </row>
    <row r="77" spans="1:50" ht="15.75" customHeight="1" x14ac:dyDescent="0.2">
      <c r="A77" s="3">
        <f t="shared" si="0"/>
        <v>1075</v>
      </c>
      <c r="B77" s="3">
        <f t="shared" si="3"/>
        <v>10084</v>
      </c>
      <c r="C77" s="3" t="s">
        <v>7</v>
      </c>
      <c r="D77" s="3" t="s">
        <v>7</v>
      </c>
      <c r="E77" s="3">
        <v>0</v>
      </c>
      <c r="F77" s="3">
        <v>0</v>
      </c>
      <c r="G77" s="3">
        <v>80</v>
      </c>
      <c r="H77" s="3">
        <v>0</v>
      </c>
      <c r="I77" s="3">
        <v>0</v>
      </c>
      <c r="J77" s="3">
        <v>130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5" t="s">
        <v>146</v>
      </c>
      <c r="AD77" s="5" t="s">
        <v>26</v>
      </c>
      <c r="AE77" s="5" t="s">
        <v>7</v>
      </c>
      <c r="AF77" s="5" t="s">
        <v>7</v>
      </c>
      <c r="AG77" s="5" t="s">
        <v>7</v>
      </c>
      <c r="AH77" s="5" t="s">
        <v>7</v>
      </c>
      <c r="AI77" s="5" t="s">
        <v>7</v>
      </c>
      <c r="AJ77" s="5" t="s">
        <v>7</v>
      </c>
      <c r="AK77" s="5" t="s">
        <v>7</v>
      </c>
      <c r="AL77" s="5">
        <v>30</v>
      </c>
      <c r="AM77" s="5">
        <v>20</v>
      </c>
      <c r="AN77" s="5">
        <v>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4" t="s">
        <v>45</v>
      </c>
      <c r="AW77" s="5">
        <v>0</v>
      </c>
      <c r="AX77" s="5">
        <v>0</v>
      </c>
    </row>
    <row r="78" spans="1:50" ht="15.75" customHeight="1" x14ac:dyDescent="0.2">
      <c r="A78" s="3">
        <f t="shared" si="0"/>
        <v>1076</v>
      </c>
      <c r="B78" s="3">
        <f t="shared" si="3"/>
        <v>10085</v>
      </c>
      <c r="C78" s="3" t="s">
        <v>137</v>
      </c>
      <c r="D78" s="3" t="s">
        <v>7</v>
      </c>
      <c r="E78" s="3">
        <v>0</v>
      </c>
      <c r="F78" s="3">
        <v>0</v>
      </c>
      <c r="G78" s="3">
        <v>100</v>
      </c>
      <c r="H78" s="3">
        <v>30</v>
      </c>
      <c r="I78" s="3">
        <v>0</v>
      </c>
      <c r="J78" s="3">
        <v>60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50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5" t="s">
        <v>37</v>
      </c>
      <c r="AD78" s="5" t="s">
        <v>58</v>
      </c>
      <c r="AE78" s="5" t="s">
        <v>99</v>
      </c>
      <c r="AF78" s="5" t="s">
        <v>109</v>
      </c>
      <c r="AG78" s="5" t="s">
        <v>106</v>
      </c>
      <c r="AH78" s="5" t="s">
        <v>138</v>
      </c>
      <c r="AI78" s="5" t="s">
        <v>107</v>
      </c>
      <c r="AJ78" s="5" t="s">
        <v>7</v>
      </c>
      <c r="AK78" s="5" t="s">
        <v>7</v>
      </c>
      <c r="AL78" s="5">
        <v>20</v>
      </c>
      <c r="AM78" s="5">
        <v>30</v>
      </c>
      <c r="AN78" s="5">
        <v>50</v>
      </c>
      <c r="AO78" s="5">
        <v>80</v>
      </c>
      <c r="AP78" s="5">
        <v>30</v>
      </c>
      <c r="AQ78" s="5">
        <v>50</v>
      </c>
      <c r="AR78" s="5">
        <v>50</v>
      </c>
      <c r="AS78" s="5">
        <v>0</v>
      </c>
      <c r="AT78" s="5">
        <v>0</v>
      </c>
      <c r="AU78" s="5">
        <v>0</v>
      </c>
      <c r="AV78" s="4" t="s">
        <v>43</v>
      </c>
      <c r="AW78" s="5">
        <v>0</v>
      </c>
      <c r="AX78" s="5">
        <v>0</v>
      </c>
    </row>
    <row r="79" spans="1:50" ht="15.75" customHeight="1" x14ac:dyDescent="0.2">
      <c r="A79" s="3">
        <f t="shared" si="0"/>
        <v>1077</v>
      </c>
      <c r="B79" s="3">
        <f t="shared" si="3"/>
        <v>10086</v>
      </c>
      <c r="C79" s="3" t="s">
        <v>7</v>
      </c>
      <c r="D79" s="3" t="s">
        <v>7</v>
      </c>
      <c r="E79" s="3">
        <v>0</v>
      </c>
      <c r="F79" s="3">
        <v>0</v>
      </c>
      <c r="G79" s="3">
        <v>100</v>
      </c>
      <c r="H79" s="3">
        <v>30</v>
      </c>
      <c r="I79" s="3">
        <v>0</v>
      </c>
      <c r="J79" s="3">
        <v>60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50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5" t="s">
        <v>37</v>
      </c>
      <c r="AD79" s="5" t="s">
        <v>58</v>
      </c>
      <c r="AE79" s="5" t="s">
        <v>99</v>
      </c>
      <c r="AF79" s="5" t="s">
        <v>109</v>
      </c>
      <c r="AG79" s="5" t="s">
        <v>106</v>
      </c>
      <c r="AH79" s="5" t="s">
        <v>138</v>
      </c>
      <c r="AI79" s="5" t="s">
        <v>107</v>
      </c>
      <c r="AJ79" s="5" t="s">
        <v>7</v>
      </c>
      <c r="AK79" s="5" t="s">
        <v>7</v>
      </c>
      <c r="AL79" s="5">
        <v>20</v>
      </c>
      <c r="AM79" s="5">
        <v>30</v>
      </c>
      <c r="AN79" s="5">
        <v>50</v>
      </c>
      <c r="AO79" s="5">
        <v>80</v>
      </c>
      <c r="AP79" s="5">
        <v>30</v>
      </c>
      <c r="AQ79" s="5">
        <v>50</v>
      </c>
      <c r="AR79" s="5">
        <v>50</v>
      </c>
      <c r="AS79" s="5">
        <v>0</v>
      </c>
      <c r="AT79" s="5">
        <v>0</v>
      </c>
      <c r="AU79" s="5">
        <v>0</v>
      </c>
      <c r="AV79" s="4" t="s">
        <v>44</v>
      </c>
      <c r="AW79" s="5">
        <v>0</v>
      </c>
      <c r="AX79" s="5">
        <v>0</v>
      </c>
    </row>
    <row r="80" spans="1:50" ht="15.75" customHeight="1" x14ac:dyDescent="0.2">
      <c r="A80" s="3">
        <f t="shared" si="0"/>
        <v>1078</v>
      </c>
      <c r="B80" s="3">
        <f t="shared" si="3"/>
        <v>10087</v>
      </c>
      <c r="C80" s="3" t="s">
        <v>7</v>
      </c>
      <c r="D80" s="3" t="s">
        <v>7</v>
      </c>
      <c r="E80" s="3">
        <v>0</v>
      </c>
      <c r="F80" s="3">
        <v>0</v>
      </c>
      <c r="G80" s="3">
        <v>100</v>
      </c>
      <c r="H80" s="3">
        <v>30</v>
      </c>
      <c r="I80" s="3">
        <v>0</v>
      </c>
      <c r="J80" s="3">
        <v>100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5" t="s">
        <v>37</v>
      </c>
      <c r="AD80" s="5" t="s">
        <v>58</v>
      </c>
      <c r="AE80" s="5" t="s">
        <v>99</v>
      </c>
      <c r="AF80" s="5" t="s">
        <v>109</v>
      </c>
      <c r="AG80" s="5" t="s">
        <v>106</v>
      </c>
      <c r="AH80" s="5" t="s">
        <v>138</v>
      </c>
      <c r="AI80" s="5" t="s">
        <v>107</v>
      </c>
      <c r="AJ80" s="5" t="s">
        <v>7</v>
      </c>
      <c r="AK80" s="5" t="s">
        <v>7</v>
      </c>
      <c r="AL80" s="5">
        <v>10</v>
      </c>
      <c r="AM80" s="5">
        <v>20</v>
      </c>
      <c r="AN80" s="5">
        <v>30</v>
      </c>
      <c r="AO80" s="5">
        <v>50</v>
      </c>
      <c r="AP80" s="5">
        <v>20</v>
      </c>
      <c r="AQ80" s="5">
        <v>30</v>
      </c>
      <c r="AR80" s="5">
        <v>30</v>
      </c>
      <c r="AS80" s="5">
        <v>0</v>
      </c>
      <c r="AT80" s="5">
        <v>0</v>
      </c>
      <c r="AU80" s="5">
        <v>0</v>
      </c>
      <c r="AV80" s="4" t="s">
        <v>45</v>
      </c>
      <c r="AW80" s="5">
        <v>0</v>
      </c>
      <c r="AX80" s="5">
        <v>0</v>
      </c>
    </row>
    <row r="81" spans="1:50" ht="15.75" customHeight="1" x14ac:dyDescent="0.2">
      <c r="A81" s="3">
        <f t="shared" si="0"/>
        <v>1079</v>
      </c>
      <c r="B81" s="3">
        <f t="shared" si="3"/>
        <v>10088</v>
      </c>
      <c r="C81" s="3" t="s">
        <v>139</v>
      </c>
      <c r="D81" s="3" t="s">
        <v>7</v>
      </c>
      <c r="E81" s="3">
        <v>0</v>
      </c>
      <c r="F81" s="3">
        <v>0</v>
      </c>
      <c r="G81" s="3">
        <v>45</v>
      </c>
      <c r="H81" s="3">
        <v>0</v>
      </c>
      <c r="I81" s="3">
        <v>0</v>
      </c>
      <c r="J81" s="3">
        <v>80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50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5" t="s">
        <v>98</v>
      </c>
      <c r="AD81" s="5" t="s">
        <v>65</v>
      </c>
      <c r="AE81" s="5" t="s">
        <v>121</v>
      </c>
      <c r="AF81" s="5" t="s">
        <v>122</v>
      </c>
      <c r="AG81" s="5" t="s">
        <v>7</v>
      </c>
      <c r="AH81" s="5" t="s">
        <v>7</v>
      </c>
      <c r="AI81" s="5" t="s">
        <v>7</v>
      </c>
      <c r="AJ81" s="5" t="s">
        <v>7</v>
      </c>
      <c r="AK81" s="5" t="s">
        <v>7</v>
      </c>
      <c r="AL81" s="5">
        <v>10</v>
      </c>
      <c r="AM81" s="5">
        <v>50</v>
      </c>
      <c r="AN81" s="5">
        <v>30</v>
      </c>
      <c r="AO81" s="5">
        <v>50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4" t="s">
        <v>43</v>
      </c>
      <c r="AW81" s="5">
        <v>0</v>
      </c>
      <c r="AX81" s="5">
        <v>0</v>
      </c>
    </row>
    <row r="82" spans="1:50" ht="15.75" customHeight="1" x14ac:dyDescent="0.2">
      <c r="A82" s="3">
        <f t="shared" si="0"/>
        <v>1080</v>
      </c>
      <c r="B82" s="3">
        <f t="shared" si="3"/>
        <v>10089</v>
      </c>
      <c r="C82" s="3" t="s">
        <v>7</v>
      </c>
      <c r="D82" s="3" t="s">
        <v>7</v>
      </c>
      <c r="E82" s="3">
        <v>0</v>
      </c>
      <c r="F82" s="3">
        <v>0</v>
      </c>
      <c r="G82" s="3">
        <v>45</v>
      </c>
      <c r="H82" s="3">
        <v>0</v>
      </c>
      <c r="I82" s="3">
        <v>0</v>
      </c>
      <c r="J82" s="3">
        <v>60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80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5" t="s">
        <v>98</v>
      </c>
      <c r="AD82" s="5" t="s">
        <v>65</v>
      </c>
      <c r="AE82" s="5" t="s">
        <v>121</v>
      </c>
      <c r="AF82" s="5" t="s">
        <v>122</v>
      </c>
      <c r="AG82" s="5" t="s">
        <v>7</v>
      </c>
      <c r="AH82" s="5" t="s">
        <v>7</v>
      </c>
      <c r="AI82" s="5" t="s">
        <v>7</v>
      </c>
      <c r="AJ82" s="5" t="s">
        <v>7</v>
      </c>
      <c r="AK82" s="5" t="s">
        <v>7</v>
      </c>
      <c r="AL82" s="5">
        <v>10</v>
      </c>
      <c r="AM82" s="5">
        <v>50</v>
      </c>
      <c r="AN82" s="5">
        <v>30</v>
      </c>
      <c r="AO82" s="5">
        <v>50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4" t="s">
        <v>44</v>
      </c>
      <c r="AW82" s="5">
        <v>0</v>
      </c>
      <c r="AX82" s="5">
        <v>0</v>
      </c>
    </row>
    <row r="83" spans="1:50" ht="15.75" customHeight="1" x14ac:dyDescent="0.2">
      <c r="A83" s="3">
        <f t="shared" si="0"/>
        <v>1081</v>
      </c>
      <c r="B83" s="3">
        <f t="shared" si="3"/>
        <v>10090</v>
      </c>
      <c r="C83" s="3" t="s">
        <v>7</v>
      </c>
      <c r="D83" s="3" t="s">
        <v>7</v>
      </c>
      <c r="E83" s="3">
        <v>0</v>
      </c>
      <c r="F83" s="3">
        <v>0</v>
      </c>
      <c r="G83" s="3">
        <v>45</v>
      </c>
      <c r="H83" s="3">
        <v>0</v>
      </c>
      <c r="I83" s="3">
        <v>0</v>
      </c>
      <c r="J83" s="3">
        <v>100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5" t="s">
        <v>98</v>
      </c>
      <c r="AD83" s="5" t="s">
        <v>65</v>
      </c>
      <c r="AE83" s="5" t="s">
        <v>121</v>
      </c>
      <c r="AF83" s="5" t="s">
        <v>122</v>
      </c>
      <c r="AG83" s="5" t="s">
        <v>7</v>
      </c>
      <c r="AH83" s="5" t="s">
        <v>7</v>
      </c>
      <c r="AI83" s="5" t="s">
        <v>7</v>
      </c>
      <c r="AJ83" s="5" t="s">
        <v>7</v>
      </c>
      <c r="AK83" s="5" t="s">
        <v>7</v>
      </c>
      <c r="AL83" s="5">
        <v>10</v>
      </c>
      <c r="AM83" s="5">
        <v>30</v>
      </c>
      <c r="AN83" s="5">
        <v>10</v>
      </c>
      <c r="AO83" s="5">
        <v>10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4" t="s">
        <v>45</v>
      </c>
      <c r="AW83" s="5">
        <v>0</v>
      </c>
      <c r="AX83" s="5">
        <v>0</v>
      </c>
    </row>
    <row r="84" spans="1:50" ht="15.75" customHeight="1" x14ac:dyDescent="0.2">
      <c r="A84" s="3">
        <f t="shared" si="0"/>
        <v>1082</v>
      </c>
      <c r="B84" s="3">
        <f t="shared" si="3"/>
        <v>10091</v>
      </c>
      <c r="C84" s="3" t="s">
        <v>140</v>
      </c>
      <c r="D84" s="3" t="s">
        <v>7</v>
      </c>
      <c r="E84" s="3">
        <v>0</v>
      </c>
      <c r="F84" s="3">
        <v>0</v>
      </c>
      <c r="G84" s="3">
        <v>40</v>
      </c>
      <c r="H84" s="3">
        <v>30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50</v>
      </c>
      <c r="R84" s="3">
        <v>50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5" t="s">
        <v>46</v>
      </c>
      <c r="AD84" s="5" t="s">
        <v>120</v>
      </c>
      <c r="AE84" s="5" t="s">
        <v>60</v>
      </c>
      <c r="AF84" s="5" t="s">
        <v>141</v>
      </c>
      <c r="AG84" s="5" t="s">
        <v>98</v>
      </c>
      <c r="AH84" s="5" t="s">
        <v>142</v>
      </c>
      <c r="AI84" s="5" t="s">
        <v>143</v>
      </c>
      <c r="AJ84" s="5" t="s">
        <v>144</v>
      </c>
      <c r="AK84" s="5" t="s">
        <v>7</v>
      </c>
      <c r="AL84" s="5">
        <v>-50</v>
      </c>
      <c r="AM84" s="5">
        <v>30</v>
      </c>
      <c r="AN84" s="5">
        <v>20</v>
      </c>
      <c r="AO84" s="5">
        <v>30</v>
      </c>
      <c r="AP84" s="5">
        <v>20</v>
      </c>
      <c r="AQ84" s="5">
        <v>40</v>
      </c>
      <c r="AR84" s="5">
        <v>40</v>
      </c>
      <c r="AS84" s="5">
        <v>40</v>
      </c>
      <c r="AT84" s="5">
        <v>0</v>
      </c>
      <c r="AU84" s="5">
        <v>0</v>
      </c>
      <c r="AV84" s="4" t="s">
        <v>43</v>
      </c>
      <c r="AW84" s="5">
        <v>0</v>
      </c>
      <c r="AX84" s="5">
        <v>0</v>
      </c>
    </row>
    <row r="85" spans="1:50" ht="15.75" customHeight="1" x14ac:dyDescent="0.2">
      <c r="A85" s="3">
        <f t="shared" si="0"/>
        <v>1083</v>
      </c>
      <c r="B85" s="3">
        <f t="shared" si="3"/>
        <v>10092</v>
      </c>
      <c r="C85" s="3" t="s">
        <v>7</v>
      </c>
      <c r="D85" s="3" t="s">
        <v>7</v>
      </c>
      <c r="E85" s="3">
        <v>0</v>
      </c>
      <c r="F85" s="3">
        <v>0</v>
      </c>
      <c r="G85" s="3">
        <v>40</v>
      </c>
      <c r="H85" s="3">
        <v>30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70</v>
      </c>
      <c r="R85" s="3">
        <v>50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5" t="s">
        <v>46</v>
      </c>
      <c r="AD85" s="5" t="s">
        <v>120</v>
      </c>
      <c r="AE85" s="5" t="s">
        <v>60</v>
      </c>
      <c r="AF85" s="5" t="s">
        <v>141</v>
      </c>
      <c r="AG85" s="5" t="s">
        <v>98</v>
      </c>
      <c r="AH85" s="5" t="s">
        <v>142</v>
      </c>
      <c r="AI85" s="5" t="s">
        <v>143</v>
      </c>
      <c r="AJ85" s="5" t="s">
        <v>144</v>
      </c>
      <c r="AK85" s="5" t="s">
        <v>7</v>
      </c>
      <c r="AL85" s="5">
        <v>-50</v>
      </c>
      <c r="AM85" s="5">
        <v>30</v>
      </c>
      <c r="AN85" s="5">
        <v>20</v>
      </c>
      <c r="AO85" s="5">
        <v>30</v>
      </c>
      <c r="AP85" s="5">
        <v>20</v>
      </c>
      <c r="AQ85" s="5">
        <v>40</v>
      </c>
      <c r="AR85" s="5">
        <v>40</v>
      </c>
      <c r="AS85" s="5">
        <v>40</v>
      </c>
      <c r="AT85" s="5">
        <v>0</v>
      </c>
      <c r="AU85" s="5">
        <v>0</v>
      </c>
      <c r="AV85" s="4" t="s">
        <v>44</v>
      </c>
      <c r="AW85" s="5">
        <v>0</v>
      </c>
      <c r="AX85" s="5">
        <v>0</v>
      </c>
    </row>
    <row r="86" spans="1:50" ht="15.75" customHeight="1" x14ac:dyDescent="0.2">
      <c r="A86" s="3">
        <f t="shared" si="0"/>
        <v>1084</v>
      </c>
      <c r="B86" s="3">
        <f t="shared" si="3"/>
        <v>10093</v>
      </c>
      <c r="C86" s="3" t="s">
        <v>7</v>
      </c>
      <c r="D86" s="3" t="s">
        <v>7</v>
      </c>
      <c r="E86" s="3">
        <v>0</v>
      </c>
      <c r="F86" s="3">
        <v>0</v>
      </c>
      <c r="G86" s="3">
        <v>40</v>
      </c>
      <c r="H86" s="3">
        <v>30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70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5" t="s">
        <v>46</v>
      </c>
      <c r="AD86" s="5" t="s">
        <v>120</v>
      </c>
      <c r="AE86" s="5" t="s">
        <v>60</v>
      </c>
      <c r="AF86" s="5" t="s">
        <v>141</v>
      </c>
      <c r="AG86" s="5" t="s">
        <v>98</v>
      </c>
      <c r="AH86" s="5" t="s">
        <v>142</v>
      </c>
      <c r="AI86" s="5" t="s">
        <v>143</v>
      </c>
      <c r="AJ86" s="5" t="s">
        <v>144</v>
      </c>
      <c r="AK86" s="5" t="s">
        <v>7</v>
      </c>
      <c r="AL86" s="5">
        <v>-50</v>
      </c>
      <c r="AM86" s="5">
        <v>10</v>
      </c>
      <c r="AN86" s="5">
        <v>10</v>
      </c>
      <c r="AO86" s="5">
        <v>30</v>
      </c>
      <c r="AP86" s="5">
        <v>10</v>
      </c>
      <c r="AQ86" s="5">
        <v>20</v>
      </c>
      <c r="AR86" s="5">
        <v>20</v>
      </c>
      <c r="AS86" s="5">
        <v>20</v>
      </c>
      <c r="AT86" s="5">
        <v>0</v>
      </c>
      <c r="AU86" s="5">
        <v>0</v>
      </c>
      <c r="AV86" s="4" t="s">
        <v>45</v>
      </c>
      <c r="AW86" s="5">
        <v>0</v>
      </c>
      <c r="AX86" s="5">
        <v>0</v>
      </c>
    </row>
    <row r="87" spans="1:50" ht="15.75" customHeight="1" x14ac:dyDescent="0.2">
      <c r="A87" s="3">
        <f t="shared" si="0"/>
        <v>1085</v>
      </c>
      <c r="B87" s="3">
        <f t="shared" si="3"/>
        <v>10094</v>
      </c>
      <c r="C87" s="3" t="s">
        <v>145</v>
      </c>
      <c r="D87" s="3" t="s">
        <v>7</v>
      </c>
      <c r="E87" s="3">
        <v>0</v>
      </c>
      <c r="F87" s="3">
        <v>0</v>
      </c>
      <c r="G87" s="3">
        <v>35</v>
      </c>
      <c r="H87" s="3">
        <v>110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50</v>
      </c>
      <c r="R87" s="3">
        <v>45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5" t="s">
        <v>141</v>
      </c>
      <c r="AD87" s="5" t="s">
        <v>125</v>
      </c>
      <c r="AE87" s="5" t="s">
        <v>7</v>
      </c>
      <c r="AF87" s="5" t="s">
        <v>7</v>
      </c>
      <c r="AG87" s="5" t="s">
        <v>7</v>
      </c>
      <c r="AH87" s="5" t="s">
        <v>7</v>
      </c>
      <c r="AI87" s="5" t="s">
        <v>7</v>
      </c>
      <c r="AJ87" s="5" t="s">
        <v>7</v>
      </c>
      <c r="AK87" s="5" t="s">
        <v>7</v>
      </c>
      <c r="AL87" s="5">
        <v>50</v>
      </c>
      <c r="AM87" s="5">
        <v>15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4" t="s">
        <v>43</v>
      </c>
      <c r="AW87" s="5">
        <v>0</v>
      </c>
      <c r="AX87" s="5">
        <v>0</v>
      </c>
    </row>
    <row r="88" spans="1:50" ht="15.75" customHeight="1" x14ac:dyDescent="0.2">
      <c r="A88" s="3">
        <f t="shared" si="0"/>
        <v>1086</v>
      </c>
      <c r="B88" s="3">
        <f t="shared" si="3"/>
        <v>10095</v>
      </c>
      <c r="C88" s="3" t="s">
        <v>7</v>
      </c>
      <c r="D88" s="3" t="s">
        <v>7</v>
      </c>
      <c r="E88" s="3">
        <v>0</v>
      </c>
      <c r="F88" s="3">
        <v>0</v>
      </c>
      <c r="G88" s="3">
        <v>35</v>
      </c>
      <c r="H88" s="3">
        <v>110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70</v>
      </c>
      <c r="R88" s="3">
        <v>35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5" t="s">
        <v>141</v>
      </c>
      <c r="AD88" s="5" t="s">
        <v>125</v>
      </c>
      <c r="AE88" s="5" t="s">
        <v>7</v>
      </c>
      <c r="AF88" s="5" t="s">
        <v>7</v>
      </c>
      <c r="AG88" s="5" t="s">
        <v>7</v>
      </c>
      <c r="AH88" s="5" t="s">
        <v>7</v>
      </c>
      <c r="AI88" s="5" t="s">
        <v>7</v>
      </c>
      <c r="AJ88" s="5" t="s">
        <v>7</v>
      </c>
      <c r="AK88" s="5" t="s">
        <v>7</v>
      </c>
      <c r="AL88" s="5">
        <v>50</v>
      </c>
      <c r="AM88" s="5">
        <v>15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4" t="s">
        <v>44</v>
      </c>
      <c r="AW88" s="5">
        <v>0</v>
      </c>
      <c r="AX88" s="5">
        <v>0</v>
      </c>
    </row>
    <row r="89" spans="1:50" ht="15.75" customHeight="1" x14ac:dyDescent="0.2">
      <c r="A89" s="3">
        <f t="shared" si="0"/>
        <v>1087</v>
      </c>
      <c r="B89" s="3">
        <f t="shared" si="3"/>
        <v>10096</v>
      </c>
      <c r="C89" s="3" t="s">
        <v>7</v>
      </c>
      <c r="D89" s="3" t="s">
        <v>7</v>
      </c>
      <c r="E89" s="3">
        <v>0</v>
      </c>
      <c r="F89" s="3">
        <v>0</v>
      </c>
      <c r="G89" s="3">
        <v>35</v>
      </c>
      <c r="H89" s="3">
        <v>110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50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5" t="s">
        <v>141</v>
      </c>
      <c r="AD89" s="5" t="s">
        <v>125</v>
      </c>
      <c r="AE89" s="5" t="s">
        <v>7</v>
      </c>
      <c r="AF89" s="5" t="s">
        <v>7</v>
      </c>
      <c r="AG89" s="5" t="s">
        <v>7</v>
      </c>
      <c r="AH89" s="5" t="s">
        <v>7</v>
      </c>
      <c r="AI89" s="5" t="s">
        <v>7</v>
      </c>
      <c r="AJ89" s="5" t="s">
        <v>7</v>
      </c>
      <c r="AK89" s="5" t="s">
        <v>7</v>
      </c>
      <c r="AL89" s="5">
        <v>50</v>
      </c>
      <c r="AM89" s="5">
        <v>20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4" t="s">
        <v>45</v>
      </c>
      <c r="AW89" s="5">
        <v>0</v>
      </c>
      <c r="AX89" s="5">
        <v>0</v>
      </c>
    </row>
    <row r="90" spans="1:50" s="9" customFormat="1" ht="15.75" customHeight="1" x14ac:dyDescent="0.2">
      <c r="A90" s="6">
        <f t="shared" si="0"/>
        <v>1088</v>
      </c>
      <c r="B90" s="6">
        <v>15000</v>
      </c>
      <c r="C90" s="6" t="s">
        <v>7</v>
      </c>
      <c r="D90" s="6" t="s">
        <v>21</v>
      </c>
      <c r="E90" s="6">
        <v>0</v>
      </c>
      <c r="F90" s="6">
        <v>0</v>
      </c>
      <c r="G90" s="6">
        <v>80</v>
      </c>
      <c r="H90" s="6">
        <v>0</v>
      </c>
      <c r="I90" s="6">
        <v>0</v>
      </c>
      <c r="J90" s="6">
        <v>110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70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  <c r="AB90" s="6">
        <v>0</v>
      </c>
      <c r="AC90" s="7" t="s">
        <v>60</v>
      </c>
      <c r="AD90" s="7" t="s">
        <v>23</v>
      </c>
      <c r="AE90" s="7" t="s">
        <v>66</v>
      </c>
      <c r="AF90" s="7" t="s">
        <v>27</v>
      </c>
      <c r="AG90" s="7" t="s">
        <v>39</v>
      </c>
      <c r="AH90" s="7" t="s">
        <v>131</v>
      </c>
      <c r="AI90" s="7" t="s">
        <v>7</v>
      </c>
      <c r="AJ90" s="7" t="s">
        <v>7</v>
      </c>
      <c r="AK90" s="7" t="s">
        <v>7</v>
      </c>
      <c r="AL90" s="7">
        <v>20</v>
      </c>
      <c r="AM90" s="7">
        <v>7</v>
      </c>
      <c r="AN90" s="7">
        <v>20</v>
      </c>
      <c r="AO90" s="7">
        <v>20</v>
      </c>
      <c r="AP90" s="7">
        <v>30</v>
      </c>
      <c r="AQ90" s="7">
        <v>30</v>
      </c>
      <c r="AR90" s="7">
        <v>0</v>
      </c>
      <c r="AS90" s="7">
        <v>0</v>
      </c>
      <c r="AT90" s="7">
        <v>0</v>
      </c>
      <c r="AU90" s="7">
        <v>0</v>
      </c>
      <c r="AV90" s="8" t="s">
        <v>86</v>
      </c>
      <c r="AW90" s="7">
        <v>0</v>
      </c>
      <c r="AX90" s="7">
        <v>0</v>
      </c>
    </row>
    <row r="91" spans="1:50" ht="15.75" customHeight="1" x14ac:dyDescent="0.2">
      <c r="A91" s="3">
        <f t="shared" si="0"/>
        <v>1089</v>
      </c>
      <c r="B91" s="3">
        <f t="shared" ref="B91:B134" si="4">INDEX(B:B,MATCH(15000,B:B,0),1)+(ROW()-MATCH(15000,B:B,0))</f>
        <v>15001</v>
      </c>
      <c r="C91" s="3" t="s">
        <v>7</v>
      </c>
      <c r="D91" s="3" t="s">
        <v>7</v>
      </c>
      <c r="E91" s="3">
        <v>0</v>
      </c>
      <c r="F91" s="3">
        <v>0</v>
      </c>
      <c r="G91" s="3">
        <v>80</v>
      </c>
      <c r="H91" s="3">
        <v>0</v>
      </c>
      <c r="I91" s="3">
        <v>0</v>
      </c>
      <c r="J91" s="3">
        <v>90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90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5" t="s">
        <v>61</v>
      </c>
      <c r="AD91" s="5" t="s">
        <v>62</v>
      </c>
      <c r="AE91" s="5" t="s">
        <v>57</v>
      </c>
      <c r="AF91" s="5" t="s">
        <v>23</v>
      </c>
      <c r="AG91" s="5" t="s">
        <v>39</v>
      </c>
      <c r="AH91" s="5" t="s">
        <v>66</v>
      </c>
      <c r="AI91" s="5" t="s">
        <v>27</v>
      </c>
      <c r="AJ91" s="5" t="s">
        <v>131</v>
      </c>
      <c r="AK91" s="5" t="s">
        <v>7</v>
      </c>
      <c r="AL91" s="5">
        <v>20</v>
      </c>
      <c r="AM91" s="5">
        <v>20</v>
      </c>
      <c r="AN91" s="5">
        <v>10</v>
      </c>
      <c r="AO91" s="5">
        <v>10</v>
      </c>
      <c r="AP91" s="5">
        <v>30</v>
      </c>
      <c r="AQ91" s="5">
        <v>20</v>
      </c>
      <c r="AR91" s="5">
        <v>20</v>
      </c>
      <c r="AS91" s="5">
        <v>30</v>
      </c>
      <c r="AT91" s="5">
        <v>0</v>
      </c>
      <c r="AU91" s="5">
        <v>0</v>
      </c>
      <c r="AV91" s="4" t="s">
        <v>44</v>
      </c>
      <c r="AW91" s="5">
        <v>0</v>
      </c>
      <c r="AX91" s="5">
        <v>0</v>
      </c>
    </row>
    <row r="92" spans="1:50" ht="15.75" customHeight="1" x14ac:dyDescent="0.2">
      <c r="A92" s="3">
        <f t="shared" si="0"/>
        <v>1090</v>
      </c>
      <c r="B92" s="3">
        <f t="shared" si="4"/>
        <v>15002</v>
      </c>
      <c r="C92" s="3" t="s">
        <v>7</v>
      </c>
      <c r="D92" s="3" t="s">
        <v>7</v>
      </c>
      <c r="E92" s="3">
        <v>0</v>
      </c>
      <c r="F92" s="3">
        <v>0</v>
      </c>
      <c r="G92" s="3">
        <v>80</v>
      </c>
      <c r="H92" s="3">
        <v>0</v>
      </c>
      <c r="I92" s="3">
        <v>0</v>
      </c>
      <c r="J92" s="3">
        <v>130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5" t="s">
        <v>63</v>
      </c>
      <c r="AD92" s="5" t="s">
        <v>67</v>
      </c>
      <c r="AE92" s="5" t="s">
        <v>7</v>
      </c>
      <c r="AF92" s="5" t="s">
        <v>7</v>
      </c>
      <c r="AG92" s="5" t="s">
        <v>7</v>
      </c>
      <c r="AH92" s="5" t="s">
        <v>7</v>
      </c>
      <c r="AI92" s="5" t="s">
        <v>7</v>
      </c>
      <c r="AJ92" s="5" t="s">
        <v>7</v>
      </c>
      <c r="AK92" s="5" t="s">
        <v>7</v>
      </c>
      <c r="AL92" s="5">
        <v>100</v>
      </c>
      <c r="AM92" s="5">
        <v>70</v>
      </c>
      <c r="AN92" s="5">
        <v>20</v>
      </c>
      <c r="AO92" s="5">
        <v>20</v>
      </c>
      <c r="AP92" s="5">
        <v>20</v>
      </c>
      <c r="AQ92" s="5">
        <v>30</v>
      </c>
      <c r="AR92" s="5">
        <v>30</v>
      </c>
      <c r="AS92" s="5">
        <v>0</v>
      </c>
      <c r="AT92" s="5">
        <v>0</v>
      </c>
      <c r="AU92" s="5">
        <v>0</v>
      </c>
      <c r="AV92" s="4" t="s">
        <v>45</v>
      </c>
      <c r="AW92" s="5">
        <v>0</v>
      </c>
      <c r="AX92" s="5">
        <v>0</v>
      </c>
    </row>
    <row r="93" spans="1:50" ht="15.75" customHeight="1" x14ac:dyDescent="0.2">
      <c r="A93" s="3">
        <f t="shared" si="0"/>
        <v>1091</v>
      </c>
      <c r="B93" s="3">
        <f t="shared" si="4"/>
        <v>15003</v>
      </c>
      <c r="C93" s="3" t="s">
        <v>7</v>
      </c>
      <c r="D93" s="3" t="s">
        <v>25</v>
      </c>
      <c r="E93" s="3">
        <v>0</v>
      </c>
      <c r="F93" s="3">
        <v>0</v>
      </c>
      <c r="G93" s="3">
        <v>84</v>
      </c>
      <c r="H93" s="3">
        <v>30</v>
      </c>
      <c r="I93" s="3">
        <v>30</v>
      </c>
      <c r="J93" s="3">
        <v>95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70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5" t="s">
        <v>65</v>
      </c>
      <c r="AD93" s="5" t="s">
        <v>46</v>
      </c>
      <c r="AE93" s="5" t="s">
        <v>7</v>
      </c>
      <c r="AF93" s="5" t="s">
        <v>7</v>
      </c>
      <c r="AG93" s="5" t="s">
        <v>7</v>
      </c>
      <c r="AH93" s="5" t="s">
        <v>7</v>
      </c>
      <c r="AI93" s="5" t="s">
        <v>7</v>
      </c>
      <c r="AJ93" s="5" t="s">
        <v>7</v>
      </c>
      <c r="AK93" s="5" t="s">
        <v>7</v>
      </c>
      <c r="AL93" s="5">
        <v>30</v>
      </c>
      <c r="AM93" s="5">
        <v>20</v>
      </c>
      <c r="AN93" s="5">
        <v>0</v>
      </c>
      <c r="AO93" s="5">
        <v>0</v>
      </c>
      <c r="AP93" s="5">
        <v>0</v>
      </c>
      <c r="AQ93" s="5">
        <v>0</v>
      </c>
      <c r="AR93" s="5">
        <v>0</v>
      </c>
      <c r="AS93" s="5">
        <v>0</v>
      </c>
      <c r="AT93" s="5">
        <v>0</v>
      </c>
      <c r="AU93" s="5">
        <v>0</v>
      </c>
      <c r="AV93" s="4" t="s">
        <v>87</v>
      </c>
      <c r="AW93" s="5">
        <v>0</v>
      </c>
      <c r="AX93" s="5">
        <v>0</v>
      </c>
    </row>
    <row r="94" spans="1:50" ht="15.75" customHeight="1" x14ac:dyDescent="0.2">
      <c r="A94" s="3">
        <f t="shared" si="0"/>
        <v>1092</v>
      </c>
      <c r="B94" s="3">
        <f t="shared" si="4"/>
        <v>15004</v>
      </c>
      <c r="C94" s="3" t="s">
        <v>7</v>
      </c>
      <c r="D94" s="3" t="s">
        <v>7</v>
      </c>
      <c r="E94" s="3">
        <v>0</v>
      </c>
      <c r="F94" s="3">
        <v>0</v>
      </c>
      <c r="G94" s="3">
        <v>84</v>
      </c>
      <c r="H94" s="3">
        <v>30</v>
      </c>
      <c r="I94" s="3">
        <v>30</v>
      </c>
      <c r="J94" s="3">
        <v>90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80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5" t="s">
        <v>65</v>
      </c>
      <c r="AD94" s="5" t="s">
        <v>46</v>
      </c>
      <c r="AE94" s="5" t="s">
        <v>72</v>
      </c>
      <c r="AF94" s="5" t="s">
        <v>57</v>
      </c>
      <c r="AG94" s="5" t="s">
        <v>7</v>
      </c>
      <c r="AH94" s="5" t="s">
        <v>7</v>
      </c>
      <c r="AI94" s="5" t="s">
        <v>7</v>
      </c>
      <c r="AJ94" s="5" t="s">
        <v>7</v>
      </c>
      <c r="AK94" s="5" t="s">
        <v>7</v>
      </c>
      <c r="AL94" s="5">
        <v>30</v>
      </c>
      <c r="AM94" s="5">
        <v>20</v>
      </c>
      <c r="AN94" s="5">
        <v>20</v>
      </c>
      <c r="AO94" s="5">
        <v>20</v>
      </c>
      <c r="AP94" s="5">
        <v>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4" t="s">
        <v>44</v>
      </c>
      <c r="AW94" s="5">
        <v>0</v>
      </c>
      <c r="AX94" s="5">
        <v>0</v>
      </c>
    </row>
    <row r="95" spans="1:50" ht="15.75" customHeight="1" x14ac:dyDescent="0.2">
      <c r="A95" s="3">
        <f t="shared" si="0"/>
        <v>1093</v>
      </c>
      <c r="B95" s="3">
        <f t="shared" si="4"/>
        <v>15005</v>
      </c>
      <c r="C95" s="3" t="s">
        <v>7</v>
      </c>
      <c r="D95" s="3" t="s">
        <v>7</v>
      </c>
      <c r="E95" s="3">
        <v>0</v>
      </c>
      <c r="F95" s="3">
        <v>0</v>
      </c>
      <c r="G95" s="3">
        <v>84</v>
      </c>
      <c r="H95" s="3">
        <v>30</v>
      </c>
      <c r="I95" s="3">
        <v>30</v>
      </c>
      <c r="J95" s="3">
        <v>100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5" t="s">
        <v>63</v>
      </c>
      <c r="AD95" s="5" t="s">
        <v>7</v>
      </c>
      <c r="AE95" s="5" t="s">
        <v>7</v>
      </c>
      <c r="AF95" s="5" t="s">
        <v>7</v>
      </c>
      <c r="AG95" s="5" t="s">
        <v>7</v>
      </c>
      <c r="AH95" s="5" t="s">
        <v>7</v>
      </c>
      <c r="AI95" s="5" t="s">
        <v>7</v>
      </c>
      <c r="AJ95" s="5" t="s">
        <v>7</v>
      </c>
      <c r="AK95" s="5" t="s">
        <v>7</v>
      </c>
      <c r="AL95" s="5">
        <v>100</v>
      </c>
      <c r="AM95" s="5">
        <v>20</v>
      </c>
      <c r="AN95" s="5">
        <v>20</v>
      </c>
      <c r="AO95" s="5">
        <v>20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4" t="s">
        <v>45</v>
      </c>
      <c r="AW95" s="5">
        <v>0</v>
      </c>
      <c r="AX95" s="5">
        <v>0</v>
      </c>
    </row>
    <row r="96" spans="1:50" ht="15.75" customHeight="1" x14ac:dyDescent="0.2">
      <c r="A96" s="3">
        <f t="shared" si="0"/>
        <v>1094</v>
      </c>
      <c r="B96" s="3">
        <f t="shared" si="4"/>
        <v>15006</v>
      </c>
      <c r="C96" s="3" t="s">
        <v>7</v>
      </c>
      <c r="D96" s="3" t="s">
        <v>115</v>
      </c>
      <c r="E96" s="3">
        <v>0</v>
      </c>
      <c r="F96" s="3">
        <v>0</v>
      </c>
      <c r="G96" s="3">
        <v>100</v>
      </c>
      <c r="H96" s="3">
        <v>0</v>
      </c>
      <c r="I96" s="3">
        <v>30</v>
      </c>
      <c r="J96" s="3">
        <v>0</v>
      </c>
      <c r="K96" s="3">
        <v>0</v>
      </c>
      <c r="L96" s="3">
        <v>0</v>
      </c>
      <c r="M96" s="3">
        <v>55</v>
      </c>
      <c r="N96" s="3">
        <v>0</v>
      </c>
      <c r="O96" s="3">
        <v>0</v>
      </c>
      <c r="P96" s="3">
        <v>0</v>
      </c>
      <c r="Q96" s="3">
        <v>50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5" t="s">
        <v>7</v>
      </c>
      <c r="AD96" s="5" t="s">
        <v>22</v>
      </c>
      <c r="AE96" s="5" t="s">
        <v>65</v>
      </c>
      <c r="AF96" s="5" t="s">
        <v>70</v>
      </c>
      <c r="AG96" s="5" t="s">
        <v>7</v>
      </c>
      <c r="AH96" s="5" t="s">
        <v>7</v>
      </c>
      <c r="AI96" s="5" t="s">
        <v>7</v>
      </c>
      <c r="AJ96" s="5" t="s">
        <v>7</v>
      </c>
      <c r="AK96" s="5" t="s">
        <v>7</v>
      </c>
      <c r="AL96" s="5">
        <v>0</v>
      </c>
      <c r="AM96" s="5">
        <v>10</v>
      </c>
      <c r="AN96" s="5">
        <v>50</v>
      </c>
      <c r="AO96" s="5">
        <v>30</v>
      </c>
      <c r="AP96" s="5">
        <v>0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4" t="s">
        <v>43</v>
      </c>
      <c r="AW96" s="5">
        <v>0</v>
      </c>
      <c r="AX96" s="5">
        <v>0</v>
      </c>
    </row>
    <row r="97" spans="1:50" ht="15.75" customHeight="1" x14ac:dyDescent="0.2">
      <c r="A97" s="3">
        <f t="shared" si="0"/>
        <v>1095</v>
      </c>
      <c r="B97" s="3">
        <f t="shared" si="4"/>
        <v>15007</v>
      </c>
      <c r="C97" s="3" t="s">
        <v>7</v>
      </c>
      <c r="D97" s="3" t="s">
        <v>7</v>
      </c>
      <c r="E97" s="3">
        <v>0</v>
      </c>
      <c r="F97" s="3">
        <v>0</v>
      </c>
      <c r="G97" s="3">
        <v>100</v>
      </c>
      <c r="H97" s="3">
        <v>0</v>
      </c>
      <c r="I97" s="3">
        <v>30</v>
      </c>
      <c r="J97" s="3">
        <v>0</v>
      </c>
      <c r="K97" s="3">
        <v>0</v>
      </c>
      <c r="L97" s="3">
        <v>0</v>
      </c>
      <c r="M97" s="3">
        <v>50</v>
      </c>
      <c r="N97" s="3">
        <v>0</v>
      </c>
      <c r="O97" s="3">
        <v>0</v>
      </c>
      <c r="P97" s="3">
        <v>0</v>
      </c>
      <c r="Q97" s="3">
        <v>80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5" t="s">
        <v>7</v>
      </c>
      <c r="AD97" s="5" t="s">
        <v>57</v>
      </c>
      <c r="AE97" s="5" t="s">
        <v>47</v>
      </c>
      <c r="AF97" s="5" t="s">
        <v>39</v>
      </c>
      <c r="AG97" s="5" t="s">
        <v>65</v>
      </c>
      <c r="AH97" s="5" t="s">
        <v>70</v>
      </c>
      <c r="AI97" s="5" t="s">
        <v>7</v>
      </c>
      <c r="AJ97" s="5" t="s">
        <v>7</v>
      </c>
      <c r="AK97" s="5" t="s">
        <v>7</v>
      </c>
      <c r="AL97" s="5">
        <v>0</v>
      </c>
      <c r="AM97" s="5">
        <v>15</v>
      </c>
      <c r="AN97" s="5">
        <v>10</v>
      </c>
      <c r="AO97" s="5">
        <v>15</v>
      </c>
      <c r="AP97" s="5">
        <v>50</v>
      </c>
      <c r="AQ97" s="5">
        <v>30</v>
      </c>
      <c r="AR97" s="5">
        <v>0</v>
      </c>
      <c r="AS97" s="5">
        <v>0</v>
      </c>
      <c r="AT97" s="5">
        <v>0</v>
      </c>
      <c r="AU97" s="5">
        <v>0</v>
      </c>
      <c r="AV97" s="4" t="s">
        <v>44</v>
      </c>
      <c r="AW97" s="5">
        <v>0</v>
      </c>
      <c r="AX97" s="5">
        <v>0</v>
      </c>
    </row>
    <row r="98" spans="1:50" ht="15.75" customHeight="1" x14ac:dyDescent="0.2">
      <c r="A98" s="3">
        <f t="shared" si="0"/>
        <v>1096</v>
      </c>
      <c r="B98" s="3">
        <f t="shared" si="4"/>
        <v>15008</v>
      </c>
      <c r="C98" s="3" t="s">
        <v>7</v>
      </c>
      <c r="D98" s="3" t="s">
        <v>7</v>
      </c>
      <c r="E98" s="3">
        <v>0</v>
      </c>
      <c r="F98" s="3">
        <v>0</v>
      </c>
      <c r="G98" s="3">
        <v>100</v>
      </c>
      <c r="H98" s="3">
        <v>0</v>
      </c>
      <c r="I98" s="3">
        <v>30</v>
      </c>
      <c r="J98" s="3">
        <v>0</v>
      </c>
      <c r="K98" s="3">
        <v>0</v>
      </c>
      <c r="L98" s="3">
        <v>0</v>
      </c>
      <c r="M98" s="3">
        <v>65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5" t="s">
        <v>63</v>
      </c>
      <c r="AD98" s="5" t="s">
        <v>7</v>
      </c>
      <c r="AE98" s="5" t="s">
        <v>7</v>
      </c>
      <c r="AF98" s="5" t="s">
        <v>7</v>
      </c>
      <c r="AG98" s="5" t="s">
        <v>7</v>
      </c>
      <c r="AH98" s="5" t="s">
        <v>7</v>
      </c>
      <c r="AI98" s="5" t="s">
        <v>7</v>
      </c>
      <c r="AJ98" s="5" t="s">
        <v>7</v>
      </c>
      <c r="AK98" s="5" t="s">
        <v>7</v>
      </c>
      <c r="AL98" s="5">
        <v>100</v>
      </c>
      <c r="AM98" s="5">
        <v>50</v>
      </c>
      <c r="AN98" s="5">
        <v>30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4" t="s">
        <v>45</v>
      </c>
      <c r="AW98" s="5">
        <v>0</v>
      </c>
      <c r="AX98" s="5">
        <v>0</v>
      </c>
    </row>
    <row r="99" spans="1:50" ht="15.75" customHeight="1" x14ac:dyDescent="0.2">
      <c r="A99" s="3">
        <f t="shared" si="0"/>
        <v>1097</v>
      </c>
      <c r="B99" s="3">
        <f t="shared" si="4"/>
        <v>15009</v>
      </c>
      <c r="C99" s="3" t="s">
        <v>7</v>
      </c>
      <c r="D99" s="3" t="s">
        <v>116</v>
      </c>
      <c r="E99" s="3">
        <v>0</v>
      </c>
      <c r="F99" s="3">
        <v>0</v>
      </c>
      <c r="G99" s="3">
        <v>130</v>
      </c>
      <c r="H99" s="3">
        <v>0</v>
      </c>
      <c r="I99" s="3">
        <v>0</v>
      </c>
      <c r="J99" s="3">
        <v>0</v>
      </c>
      <c r="K99" s="3">
        <v>85</v>
      </c>
      <c r="L99" s="3">
        <v>0</v>
      </c>
      <c r="M99" s="3">
        <v>35</v>
      </c>
      <c r="N99" s="3">
        <v>0</v>
      </c>
      <c r="O99" s="3">
        <v>0</v>
      </c>
      <c r="P99" s="3">
        <v>0</v>
      </c>
      <c r="Q99" s="3">
        <v>50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5" t="s">
        <v>7</v>
      </c>
      <c r="AD99" s="5" t="s">
        <v>22</v>
      </c>
      <c r="AE99" s="5" t="s">
        <v>60</v>
      </c>
      <c r="AF99" s="5" t="s">
        <v>65</v>
      </c>
      <c r="AG99" s="5" t="s">
        <v>7</v>
      </c>
      <c r="AH99" s="5" t="s">
        <v>7</v>
      </c>
      <c r="AI99" s="5" t="s">
        <v>7</v>
      </c>
      <c r="AJ99" s="5" t="s">
        <v>7</v>
      </c>
      <c r="AK99" s="5" t="s">
        <v>7</v>
      </c>
      <c r="AL99" s="5">
        <v>0</v>
      </c>
      <c r="AM99" s="5">
        <v>10</v>
      </c>
      <c r="AN99" s="5">
        <v>30</v>
      </c>
      <c r="AO99" s="5">
        <v>30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4" t="s">
        <v>43</v>
      </c>
      <c r="AW99" s="5">
        <v>0</v>
      </c>
      <c r="AX99" s="5">
        <v>0</v>
      </c>
    </row>
    <row r="100" spans="1:50" ht="15.75" customHeight="1" x14ac:dyDescent="0.2">
      <c r="A100" s="3">
        <f t="shared" si="0"/>
        <v>1098</v>
      </c>
      <c r="B100" s="3">
        <f t="shared" si="4"/>
        <v>15010</v>
      </c>
      <c r="C100" s="3" t="s">
        <v>7</v>
      </c>
      <c r="D100" s="3" t="s">
        <v>7</v>
      </c>
      <c r="E100" s="3">
        <v>0</v>
      </c>
      <c r="F100" s="3">
        <v>0</v>
      </c>
      <c r="G100" s="3">
        <v>130</v>
      </c>
      <c r="H100" s="3">
        <v>0</v>
      </c>
      <c r="I100" s="3">
        <v>0</v>
      </c>
      <c r="J100" s="3">
        <v>0</v>
      </c>
      <c r="K100" s="3">
        <v>70</v>
      </c>
      <c r="L100" s="3">
        <v>0</v>
      </c>
      <c r="M100" s="3">
        <v>35</v>
      </c>
      <c r="N100" s="3">
        <v>0</v>
      </c>
      <c r="O100" s="3">
        <v>0</v>
      </c>
      <c r="P100" s="3">
        <v>0</v>
      </c>
      <c r="Q100" s="3">
        <v>80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5" t="s">
        <v>7</v>
      </c>
      <c r="AD100" s="5" t="s">
        <v>57</v>
      </c>
      <c r="AE100" s="5" t="s">
        <v>47</v>
      </c>
      <c r="AF100" s="5" t="s">
        <v>39</v>
      </c>
      <c r="AG100" s="5" t="s">
        <v>46</v>
      </c>
      <c r="AH100" s="5" t="s">
        <v>65</v>
      </c>
      <c r="AI100" s="5" t="s">
        <v>7</v>
      </c>
      <c r="AJ100" s="5" t="s">
        <v>7</v>
      </c>
      <c r="AK100" s="5" t="s">
        <v>7</v>
      </c>
      <c r="AL100" s="5">
        <v>0</v>
      </c>
      <c r="AM100" s="5">
        <v>15</v>
      </c>
      <c r="AN100" s="5">
        <v>10</v>
      </c>
      <c r="AO100" s="5">
        <v>15</v>
      </c>
      <c r="AP100" s="5">
        <v>30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4" t="s">
        <v>44</v>
      </c>
      <c r="AW100" s="5">
        <v>0</v>
      </c>
      <c r="AX100" s="5">
        <v>0</v>
      </c>
    </row>
    <row r="101" spans="1:50" ht="15.75" customHeight="1" x14ac:dyDescent="0.2">
      <c r="A101" s="3">
        <f t="shared" si="0"/>
        <v>1099</v>
      </c>
      <c r="B101" s="3">
        <f t="shared" si="4"/>
        <v>15011</v>
      </c>
      <c r="C101" s="3" t="s">
        <v>7</v>
      </c>
      <c r="D101" s="3" t="s">
        <v>7</v>
      </c>
      <c r="E101" s="3">
        <v>0</v>
      </c>
      <c r="F101" s="3">
        <v>0</v>
      </c>
      <c r="G101" s="3">
        <v>130</v>
      </c>
      <c r="H101" s="3">
        <v>0</v>
      </c>
      <c r="I101" s="3">
        <v>0</v>
      </c>
      <c r="J101" s="3">
        <v>0</v>
      </c>
      <c r="K101" s="3">
        <v>110</v>
      </c>
      <c r="L101" s="3">
        <v>0</v>
      </c>
      <c r="M101" s="3">
        <v>35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5" t="s">
        <v>63</v>
      </c>
      <c r="AD101" s="5" t="s">
        <v>7</v>
      </c>
      <c r="AE101" s="5" t="s">
        <v>7</v>
      </c>
      <c r="AF101" s="5" t="s">
        <v>7</v>
      </c>
      <c r="AG101" s="5" t="s">
        <v>7</v>
      </c>
      <c r="AH101" s="5" t="s">
        <v>7</v>
      </c>
      <c r="AI101" s="5" t="s">
        <v>7</v>
      </c>
      <c r="AJ101" s="5" t="s">
        <v>7</v>
      </c>
      <c r="AK101" s="5" t="s">
        <v>7</v>
      </c>
      <c r="AL101" s="5">
        <v>100</v>
      </c>
      <c r="AM101" s="5">
        <v>30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4" t="s">
        <v>45</v>
      </c>
      <c r="AW101" s="5">
        <v>0</v>
      </c>
      <c r="AX101" s="5">
        <v>0</v>
      </c>
    </row>
    <row r="102" spans="1:50" ht="15.75" customHeight="1" x14ac:dyDescent="0.2">
      <c r="A102" s="3">
        <f t="shared" si="0"/>
        <v>1100</v>
      </c>
      <c r="B102" s="3">
        <f t="shared" si="4"/>
        <v>15012</v>
      </c>
      <c r="C102" s="3" t="s">
        <v>7</v>
      </c>
      <c r="D102" s="3" t="s">
        <v>34</v>
      </c>
      <c r="E102" s="3">
        <v>0</v>
      </c>
      <c r="F102" s="3">
        <v>0</v>
      </c>
      <c r="G102" s="3">
        <v>130</v>
      </c>
      <c r="H102" s="3">
        <v>35</v>
      </c>
      <c r="I102" s="3">
        <v>30</v>
      </c>
      <c r="J102" s="3">
        <v>0</v>
      </c>
      <c r="K102" s="3">
        <v>120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100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5" t="s">
        <v>7</v>
      </c>
      <c r="AD102" s="5" t="s">
        <v>22</v>
      </c>
      <c r="AE102" s="5" t="s">
        <v>60</v>
      </c>
      <c r="AF102" s="5" t="s">
        <v>70</v>
      </c>
      <c r="AG102" s="5" t="s">
        <v>7</v>
      </c>
      <c r="AH102" s="5" t="s">
        <v>7</v>
      </c>
      <c r="AI102" s="5" t="s">
        <v>7</v>
      </c>
      <c r="AJ102" s="5" t="s">
        <v>7</v>
      </c>
      <c r="AK102" s="5" t="s">
        <v>7</v>
      </c>
      <c r="AL102" s="5">
        <v>0</v>
      </c>
      <c r="AM102" s="5">
        <v>10</v>
      </c>
      <c r="AN102" s="5">
        <v>30</v>
      </c>
      <c r="AO102" s="5">
        <v>30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4" t="s">
        <v>43</v>
      </c>
      <c r="AW102" s="5">
        <v>0</v>
      </c>
      <c r="AX102" s="5">
        <v>0</v>
      </c>
    </row>
    <row r="103" spans="1:50" ht="15.75" customHeight="1" x14ac:dyDescent="0.2">
      <c r="A103" s="3">
        <f t="shared" si="0"/>
        <v>1101</v>
      </c>
      <c r="B103" s="3">
        <f t="shared" si="4"/>
        <v>15013</v>
      </c>
      <c r="C103" s="3" t="s">
        <v>7</v>
      </c>
      <c r="D103" s="3" t="s">
        <v>7</v>
      </c>
      <c r="E103" s="3">
        <v>0</v>
      </c>
      <c r="F103" s="3">
        <v>0</v>
      </c>
      <c r="G103" s="3">
        <v>130</v>
      </c>
      <c r="H103" s="3">
        <v>35</v>
      </c>
      <c r="I103" s="3">
        <v>30</v>
      </c>
      <c r="J103" s="3">
        <v>0</v>
      </c>
      <c r="K103" s="3">
        <v>100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140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5" t="s">
        <v>7</v>
      </c>
      <c r="AD103" s="5" t="s">
        <v>57</v>
      </c>
      <c r="AE103" s="5" t="s">
        <v>47</v>
      </c>
      <c r="AF103" s="5" t="s">
        <v>39</v>
      </c>
      <c r="AG103" s="5" t="s">
        <v>70</v>
      </c>
      <c r="AH103" s="5" t="s">
        <v>7</v>
      </c>
      <c r="AI103" s="5" t="s">
        <v>7</v>
      </c>
      <c r="AJ103" s="5" t="s">
        <v>7</v>
      </c>
      <c r="AK103" s="5" t="s">
        <v>7</v>
      </c>
      <c r="AL103" s="5">
        <v>0</v>
      </c>
      <c r="AM103" s="5">
        <v>15</v>
      </c>
      <c r="AN103" s="5">
        <v>10</v>
      </c>
      <c r="AO103" s="5">
        <v>15</v>
      </c>
      <c r="AP103" s="5">
        <v>30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4" t="s">
        <v>44</v>
      </c>
      <c r="AW103" s="5">
        <v>0</v>
      </c>
      <c r="AX103" s="5">
        <v>0</v>
      </c>
    </row>
    <row r="104" spans="1:50" ht="15.75" customHeight="1" x14ac:dyDescent="0.2">
      <c r="A104" s="3">
        <f t="shared" si="0"/>
        <v>1102</v>
      </c>
      <c r="B104" s="3">
        <f t="shared" si="4"/>
        <v>15014</v>
      </c>
      <c r="C104" s="3" t="s">
        <v>7</v>
      </c>
      <c r="D104" s="3" t="s">
        <v>7</v>
      </c>
      <c r="E104" s="3">
        <v>0</v>
      </c>
      <c r="F104" s="3">
        <v>0</v>
      </c>
      <c r="G104" s="3">
        <v>130</v>
      </c>
      <c r="H104" s="3">
        <v>35</v>
      </c>
      <c r="I104" s="3">
        <v>30</v>
      </c>
      <c r="J104" s="3">
        <v>0</v>
      </c>
      <c r="K104" s="3">
        <v>160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5" t="s">
        <v>63</v>
      </c>
      <c r="AD104" s="5" t="s">
        <v>70</v>
      </c>
      <c r="AE104" s="5" t="s">
        <v>7</v>
      </c>
      <c r="AF104" s="5" t="s">
        <v>7</v>
      </c>
      <c r="AG104" s="5" t="s">
        <v>7</v>
      </c>
      <c r="AH104" s="5" t="s">
        <v>7</v>
      </c>
      <c r="AI104" s="5" t="s">
        <v>7</v>
      </c>
      <c r="AJ104" s="5" t="s">
        <v>7</v>
      </c>
      <c r="AK104" s="5" t="s">
        <v>7</v>
      </c>
      <c r="AL104" s="5">
        <v>100</v>
      </c>
      <c r="AM104" s="5">
        <v>20</v>
      </c>
      <c r="AN104" s="5">
        <v>30</v>
      </c>
      <c r="AO104" s="5">
        <v>30</v>
      </c>
      <c r="AP104" s="5">
        <v>15</v>
      </c>
      <c r="AQ104" s="5">
        <v>15</v>
      </c>
      <c r="AR104" s="5">
        <v>0</v>
      </c>
      <c r="AS104" s="5">
        <v>0</v>
      </c>
      <c r="AT104" s="5">
        <v>0</v>
      </c>
      <c r="AU104" s="5">
        <v>0</v>
      </c>
      <c r="AV104" s="4" t="s">
        <v>45</v>
      </c>
      <c r="AW104" s="5">
        <v>0</v>
      </c>
      <c r="AX104" s="5">
        <v>0</v>
      </c>
    </row>
    <row r="105" spans="1:50" ht="15.75" customHeight="1" x14ac:dyDescent="0.2">
      <c r="A105" s="3">
        <f t="shared" si="0"/>
        <v>1103</v>
      </c>
      <c r="B105" s="3">
        <f t="shared" si="4"/>
        <v>15015</v>
      </c>
      <c r="C105" s="3" t="s">
        <v>7</v>
      </c>
      <c r="D105" s="3" t="s">
        <v>117</v>
      </c>
      <c r="E105" s="3">
        <v>0</v>
      </c>
      <c r="F105" s="3">
        <v>0</v>
      </c>
      <c r="G105" s="3">
        <v>80</v>
      </c>
      <c r="H105" s="3">
        <v>0</v>
      </c>
      <c r="I105" s="3">
        <v>0</v>
      </c>
      <c r="J105" s="3">
        <v>0</v>
      </c>
      <c r="K105" s="3">
        <v>150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5" t="s">
        <v>7</v>
      </c>
      <c r="AD105" s="5" t="s">
        <v>22</v>
      </c>
      <c r="AE105" s="5" t="s">
        <v>46</v>
      </c>
      <c r="AF105" s="5" t="s">
        <v>7</v>
      </c>
      <c r="AG105" s="5" t="s">
        <v>7</v>
      </c>
      <c r="AH105" s="5" t="s">
        <v>7</v>
      </c>
      <c r="AI105" s="5" t="s">
        <v>7</v>
      </c>
      <c r="AJ105" s="5" t="s">
        <v>7</v>
      </c>
      <c r="AK105" s="5" t="s">
        <v>7</v>
      </c>
      <c r="AL105" s="5">
        <v>0</v>
      </c>
      <c r="AM105" s="5">
        <v>10</v>
      </c>
      <c r="AN105" s="5">
        <v>10</v>
      </c>
      <c r="AO105" s="5">
        <v>0</v>
      </c>
      <c r="AP105" s="5">
        <v>0</v>
      </c>
      <c r="AQ105" s="5">
        <v>0</v>
      </c>
      <c r="AR105" s="5">
        <v>0</v>
      </c>
      <c r="AS105" s="5">
        <v>0</v>
      </c>
      <c r="AT105" s="5">
        <v>0</v>
      </c>
      <c r="AU105" s="5">
        <v>0</v>
      </c>
      <c r="AV105" s="4" t="s">
        <v>43</v>
      </c>
      <c r="AW105" s="5">
        <v>0</v>
      </c>
      <c r="AX105" s="5">
        <v>0</v>
      </c>
    </row>
    <row r="106" spans="1:50" ht="15.75" customHeight="1" x14ac:dyDescent="0.2">
      <c r="A106" s="3">
        <f t="shared" si="0"/>
        <v>1104</v>
      </c>
      <c r="B106" s="3">
        <f t="shared" si="4"/>
        <v>15016</v>
      </c>
      <c r="C106" s="3" t="s">
        <v>7</v>
      </c>
      <c r="D106" s="3" t="s">
        <v>7</v>
      </c>
      <c r="E106" s="3">
        <v>0</v>
      </c>
      <c r="F106" s="3">
        <v>0</v>
      </c>
      <c r="G106" s="3">
        <v>80</v>
      </c>
      <c r="H106" s="3">
        <v>0</v>
      </c>
      <c r="I106" s="3">
        <v>0</v>
      </c>
      <c r="J106" s="3">
        <v>0</v>
      </c>
      <c r="K106" s="3">
        <v>100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5" t="s">
        <v>7</v>
      </c>
      <c r="AD106" s="5" t="s">
        <v>57</v>
      </c>
      <c r="AE106" s="5" t="s">
        <v>47</v>
      </c>
      <c r="AF106" s="5" t="s">
        <v>39</v>
      </c>
      <c r="AG106" s="5" t="s">
        <v>46</v>
      </c>
      <c r="AH106" s="5" t="s">
        <v>7</v>
      </c>
      <c r="AI106" s="5" t="s">
        <v>7</v>
      </c>
      <c r="AJ106" s="5" t="s">
        <v>7</v>
      </c>
      <c r="AK106" s="5" t="s">
        <v>7</v>
      </c>
      <c r="AL106" s="5">
        <v>0</v>
      </c>
      <c r="AM106" s="5">
        <v>15</v>
      </c>
      <c r="AN106" s="5">
        <v>10</v>
      </c>
      <c r="AO106" s="5">
        <v>15</v>
      </c>
      <c r="AP106" s="5">
        <v>10</v>
      </c>
      <c r="AQ106" s="5">
        <v>0</v>
      </c>
      <c r="AR106" s="5">
        <v>0</v>
      </c>
      <c r="AS106" s="5">
        <v>0</v>
      </c>
      <c r="AT106" s="5">
        <v>0</v>
      </c>
      <c r="AU106" s="5">
        <v>0</v>
      </c>
      <c r="AV106" s="4" t="s">
        <v>44</v>
      </c>
      <c r="AW106" s="5">
        <v>0</v>
      </c>
      <c r="AX106" s="5">
        <v>0</v>
      </c>
    </row>
    <row r="107" spans="1:50" ht="15.75" customHeight="1" x14ac:dyDescent="0.2">
      <c r="A107" s="3">
        <f t="shared" si="0"/>
        <v>1105</v>
      </c>
      <c r="B107" s="3">
        <f t="shared" si="4"/>
        <v>15017</v>
      </c>
      <c r="C107" s="3" t="s">
        <v>7</v>
      </c>
      <c r="D107" s="3" t="s">
        <v>7</v>
      </c>
      <c r="E107" s="3">
        <v>0</v>
      </c>
      <c r="F107" s="3">
        <v>0</v>
      </c>
      <c r="G107" s="3">
        <v>80</v>
      </c>
      <c r="H107" s="3">
        <v>0</v>
      </c>
      <c r="I107" s="3">
        <v>0</v>
      </c>
      <c r="J107" s="3">
        <v>0</v>
      </c>
      <c r="K107" s="3">
        <v>200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5" t="s">
        <v>63</v>
      </c>
      <c r="AD107" s="5" t="s">
        <v>46</v>
      </c>
      <c r="AE107" s="5" t="s">
        <v>7</v>
      </c>
      <c r="AF107" s="5" t="s">
        <v>7</v>
      </c>
      <c r="AG107" s="5" t="s">
        <v>7</v>
      </c>
      <c r="AH107" s="5" t="s">
        <v>7</v>
      </c>
      <c r="AI107" s="5" t="s">
        <v>7</v>
      </c>
      <c r="AJ107" s="5" t="s">
        <v>7</v>
      </c>
      <c r="AK107" s="5" t="s">
        <v>7</v>
      </c>
      <c r="AL107" s="5">
        <v>100</v>
      </c>
      <c r="AM107" s="5">
        <v>10</v>
      </c>
      <c r="AN107" s="5">
        <v>0</v>
      </c>
      <c r="AO107" s="5">
        <v>0</v>
      </c>
      <c r="AP107" s="5">
        <v>0</v>
      </c>
      <c r="AQ107" s="5">
        <v>0</v>
      </c>
      <c r="AR107" s="5">
        <v>0</v>
      </c>
      <c r="AS107" s="5">
        <v>0</v>
      </c>
      <c r="AT107" s="5">
        <v>0</v>
      </c>
      <c r="AU107" s="5">
        <v>0</v>
      </c>
      <c r="AV107" s="4" t="s">
        <v>45</v>
      </c>
      <c r="AW107" s="5">
        <v>0</v>
      </c>
      <c r="AX107" s="5">
        <v>0</v>
      </c>
    </row>
    <row r="108" spans="1:50" ht="15.75" customHeight="1" x14ac:dyDescent="0.2">
      <c r="A108" s="3">
        <f t="shared" si="0"/>
        <v>1106</v>
      </c>
      <c r="B108" s="3">
        <f t="shared" si="4"/>
        <v>15018</v>
      </c>
      <c r="C108" s="3" t="s">
        <v>7</v>
      </c>
      <c r="D108" s="3" t="s">
        <v>38</v>
      </c>
      <c r="E108" s="3">
        <v>0</v>
      </c>
      <c r="F108" s="3">
        <v>0</v>
      </c>
      <c r="G108" s="3">
        <v>120</v>
      </c>
      <c r="H108" s="3">
        <v>0</v>
      </c>
      <c r="I108" s="3">
        <v>50</v>
      </c>
      <c r="J108" s="3">
        <v>0</v>
      </c>
      <c r="K108" s="3">
        <v>120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100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5" t="s">
        <v>7</v>
      </c>
      <c r="AD108" s="5" t="s">
        <v>58</v>
      </c>
      <c r="AE108" s="5" t="s">
        <v>109</v>
      </c>
      <c r="AF108" s="5" t="s">
        <v>107</v>
      </c>
      <c r="AG108" s="5" t="s">
        <v>98</v>
      </c>
      <c r="AH108" s="5" t="s">
        <v>105</v>
      </c>
      <c r="AI108" s="5" t="s">
        <v>71</v>
      </c>
      <c r="AJ108" s="5" t="s">
        <v>7</v>
      </c>
      <c r="AK108" s="5" t="s">
        <v>7</v>
      </c>
      <c r="AL108" s="5">
        <v>0</v>
      </c>
      <c r="AM108" s="5">
        <v>20</v>
      </c>
      <c r="AN108" s="5">
        <v>50</v>
      </c>
      <c r="AO108" s="5">
        <v>30</v>
      </c>
      <c r="AP108" s="5">
        <v>20</v>
      </c>
      <c r="AQ108" s="5">
        <v>30</v>
      </c>
      <c r="AR108" s="5">
        <v>50</v>
      </c>
      <c r="AS108" s="5">
        <v>0</v>
      </c>
      <c r="AT108" s="5">
        <v>0</v>
      </c>
      <c r="AU108" s="5">
        <v>0</v>
      </c>
      <c r="AV108" s="4" t="s">
        <v>43</v>
      </c>
      <c r="AW108" s="5">
        <v>0</v>
      </c>
      <c r="AX108" s="5">
        <v>0</v>
      </c>
    </row>
    <row r="109" spans="1:50" ht="15.75" customHeight="1" x14ac:dyDescent="0.2">
      <c r="A109" s="3">
        <f t="shared" si="0"/>
        <v>1107</v>
      </c>
      <c r="B109" s="3">
        <f t="shared" si="4"/>
        <v>15019</v>
      </c>
      <c r="C109" s="3" t="s">
        <v>7</v>
      </c>
      <c r="D109" s="3" t="s">
        <v>7</v>
      </c>
      <c r="E109" s="3">
        <v>0</v>
      </c>
      <c r="F109" s="3">
        <v>0</v>
      </c>
      <c r="G109" s="3">
        <v>120</v>
      </c>
      <c r="H109" s="3">
        <v>0</v>
      </c>
      <c r="I109" s="3">
        <v>50</v>
      </c>
      <c r="J109" s="3">
        <v>0</v>
      </c>
      <c r="K109" s="3">
        <v>100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140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5" t="s">
        <v>7</v>
      </c>
      <c r="AD109" s="5" t="s">
        <v>58</v>
      </c>
      <c r="AE109" s="5" t="s">
        <v>109</v>
      </c>
      <c r="AF109" s="5" t="s">
        <v>107</v>
      </c>
      <c r="AG109" s="5" t="s">
        <v>98</v>
      </c>
      <c r="AH109" s="5" t="s">
        <v>105</v>
      </c>
      <c r="AI109" s="5" t="s">
        <v>71</v>
      </c>
      <c r="AJ109" s="5" t="s">
        <v>7</v>
      </c>
      <c r="AK109" s="5" t="s">
        <v>7</v>
      </c>
      <c r="AL109" s="5">
        <v>0</v>
      </c>
      <c r="AM109" s="5">
        <v>20</v>
      </c>
      <c r="AN109" s="5">
        <v>50</v>
      </c>
      <c r="AO109" s="5">
        <v>30</v>
      </c>
      <c r="AP109" s="5">
        <v>20</v>
      </c>
      <c r="AQ109" s="5">
        <v>30</v>
      </c>
      <c r="AR109" s="5">
        <v>50</v>
      </c>
      <c r="AS109" s="5">
        <v>0</v>
      </c>
      <c r="AT109" s="5">
        <v>0</v>
      </c>
      <c r="AU109" s="5">
        <v>0</v>
      </c>
      <c r="AV109" s="4" t="s">
        <v>44</v>
      </c>
      <c r="AW109" s="5">
        <v>0</v>
      </c>
      <c r="AX109" s="5">
        <v>0</v>
      </c>
    </row>
    <row r="110" spans="1:50" ht="15.75" customHeight="1" x14ac:dyDescent="0.2">
      <c r="A110" s="3">
        <f t="shared" si="0"/>
        <v>1108</v>
      </c>
      <c r="B110" s="3">
        <f t="shared" si="4"/>
        <v>15020</v>
      </c>
      <c r="C110" s="3" t="s">
        <v>7</v>
      </c>
      <c r="D110" s="3" t="s">
        <v>7</v>
      </c>
      <c r="E110" s="3">
        <v>0</v>
      </c>
      <c r="F110" s="3">
        <v>0</v>
      </c>
      <c r="G110" s="3">
        <v>120</v>
      </c>
      <c r="H110" s="3">
        <v>0</v>
      </c>
      <c r="I110" s="3">
        <v>50</v>
      </c>
      <c r="J110" s="3">
        <v>0</v>
      </c>
      <c r="K110" s="3">
        <v>150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5" t="s">
        <v>63</v>
      </c>
      <c r="AD110" s="5" t="s">
        <v>58</v>
      </c>
      <c r="AE110" s="5" t="s">
        <v>109</v>
      </c>
      <c r="AF110" s="5" t="s">
        <v>107</v>
      </c>
      <c r="AG110" s="5" t="s">
        <v>7</v>
      </c>
      <c r="AH110" s="5" t="s">
        <v>7</v>
      </c>
      <c r="AI110" s="5" t="s">
        <v>7</v>
      </c>
      <c r="AJ110" s="5" t="s">
        <v>7</v>
      </c>
      <c r="AK110" s="5" t="s">
        <v>7</v>
      </c>
      <c r="AL110" s="5">
        <v>100</v>
      </c>
      <c r="AM110" s="5">
        <v>20</v>
      </c>
      <c r="AN110" s="5">
        <v>50</v>
      </c>
      <c r="AO110" s="5">
        <v>30</v>
      </c>
      <c r="AP110" s="5">
        <v>20</v>
      </c>
      <c r="AQ110" s="5">
        <v>30</v>
      </c>
      <c r="AR110" s="5">
        <v>50</v>
      </c>
      <c r="AS110" s="5">
        <v>0</v>
      </c>
      <c r="AT110" s="5">
        <v>0</v>
      </c>
      <c r="AU110" s="5">
        <v>0</v>
      </c>
      <c r="AV110" s="4" t="s">
        <v>45</v>
      </c>
      <c r="AW110" s="5">
        <v>0</v>
      </c>
      <c r="AX110" s="5">
        <v>0</v>
      </c>
    </row>
    <row r="111" spans="1:50" ht="15.75" customHeight="1" x14ac:dyDescent="0.2">
      <c r="A111" s="3">
        <f t="shared" si="0"/>
        <v>1109</v>
      </c>
      <c r="B111" s="3">
        <f t="shared" si="4"/>
        <v>15021</v>
      </c>
      <c r="C111" s="3" t="s">
        <v>7</v>
      </c>
      <c r="D111" s="3" t="s">
        <v>41</v>
      </c>
      <c r="E111" s="3">
        <v>0</v>
      </c>
      <c r="F111" s="3">
        <v>0</v>
      </c>
      <c r="G111" s="3">
        <v>120</v>
      </c>
      <c r="H111" s="3">
        <v>30</v>
      </c>
      <c r="I111" s="3">
        <v>0</v>
      </c>
      <c r="J111" s="3">
        <v>0</v>
      </c>
      <c r="K111" s="3">
        <v>90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100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5" t="s">
        <v>7</v>
      </c>
      <c r="AD111" s="5" t="s">
        <v>58</v>
      </c>
      <c r="AE111" s="5" t="s">
        <v>7</v>
      </c>
      <c r="AF111" s="5" t="s">
        <v>7</v>
      </c>
      <c r="AG111" s="5" t="s">
        <v>7</v>
      </c>
      <c r="AH111" s="5" t="s">
        <v>7</v>
      </c>
      <c r="AI111" s="5" t="s">
        <v>7</v>
      </c>
      <c r="AJ111" s="5" t="s">
        <v>7</v>
      </c>
      <c r="AK111" s="5" t="s">
        <v>7</v>
      </c>
      <c r="AL111" s="5">
        <v>0</v>
      </c>
      <c r="AM111" s="5">
        <v>20</v>
      </c>
      <c r="AN111" s="5">
        <v>0</v>
      </c>
      <c r="AO111" s="5">
        <v>0</v>
      </c>
      <c r="AP111" s="5">
        <v>0</v>
      </c>
      <c r="AQ111" s="5">
        <v>0</v>
      </c>
      <c r="AR111" s="5">
        <v>0</v>
      </c>
      <c r="AS111" s="5">
        <v>0</v>
      </c>
      <c r="AT111" s="5">
        <v>0</v>
      </c>
      <c r="AU111" s="5">
        <v>0</v>
      </c>
      <c r="AV111" s="4" t="s">
        <v>43</v>
      </c>
      <c r="AW111" s="5">
        <v>0</v>
      </c>
      <c r="AX111" s="5">
        <v>0</v>
      </c>
    </row>
    <row r="112" spans="1:50" ht="15.75" customHeight="1" x14ac:dyDescent="0.2">
      <c r="A112" s="3">
        <f t="shared" si="0"/>
        <v>1110</v>
      </c>
      <c r="B112" s="3">
        <f t="shared" si="4"/>
        <v>15022</v>
      </c>
      <c r="C112" s="3" t="s">
        <v>7</v>
      </c>
      <c r="D112" s="3" t="s">
        <v>7</v>
      </c>
      <c r="E112" s="3">
        <v>0</v>
      </c>
      <c r="F112" s="3">
        <v>0</v>
      </c>
      <c r="G112" s="3">
        <v>120</v>
      </c>
      <c r="H112" s="3">
        <v>30</v>
      </c>
      <c r="I112" s="3">
        <v>0</v>
      </c>
      <c r="J112" s="3">
        <v>0</v>
      </c>
      <c r="K112" s="3">
        <v>80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140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5" t="s">
        <v>7</v>
      </c>
      <c r="AD112" s="5" t="s">
        <v>58</v>
      </c>
      <c r="AE112" s="5" t="s">
        <v>7</v>
      </c>
      <c r="AF112" s="5" t="s">
        <v>7</v>
      </c>
      <c r="AG112" s="5" t="s">
        <v>7</v>
      </c>
      <c r="AH112" s="5" t="s">
        <v>7</v>
      </c>
      <c r="AI112" s="5" t="s">
        <v>7</v>
      </c>
      <c r="AJ112" s="5" t="s">
        <v>7</v>
      </c>
      <c r="AK112" s="5" t="s">
        <v>7</v>
      </c>
      <c r="AL112" s="5">
        <v>0</v>
      </c>
      <c r="AM112" s="5">
        <v>20</v>
      </c>
      <c r="AN112" s="5">
        <v>0</v>
      </c>
      <c r="AO112" s="5">
        <v>0</v>
      </c>
      <c r="AP112" s="5">
        <v>0</v>
      </c>
      <c r="AQ112" s="5">
        <v>0</v>
      </c>
      <c r="AR112" s="5">
        <v>0</v>
      </c>
      <c r="AS112" s="5">
        <v>0</v>
      </c>
      <c r="AT112" s="5">
        <v>0</v>
      </c>
      <c r="AU112" s="5">
        <v>0</v>
      </c>
      <c r="AV112" s="4" t="s">
        <v>44</v>
      </c>
      <c r="AW112" s="5">
        <v>0</v>
      </c>
      <c r="AX112" s="5">
        <v>0</v>
      </c>
    </row>
    <row r="113" spans="1:50" ht="15.75" customHeight="1" x14ac:dyDescent="0.2">
      <c r="A113" s="3">
        <f t="shared" si="0"/>
        <v>1111</v>
      </c>
      <c r="B113" s="3">
        <f t="shared" si="4"/>
        <v>15023</v>
      </c>
      <c r="C113" s="3" t="s">
        <v>7</v>
      </c>
      <c r="D113" s="3" t="s">
        <v>7</v>
      </c>
      <c r="E113" s="3">
        <v>0</v>
      </c>
      <c r="F113" s="3">
        <v>0</v>
      </c>
      <c r="G113" s="3">
        <v>120</v>
      </c>
      <c r="H113" s="3">
        <v>30</v>
      </c>
      <c r="I113" s="3">
        <v>0</v>
      </c>
      <c r="J113" s="3">
        <v>0</v>
      </c>
      <c r="K113" s="3">
        <v>120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5" t="s">
        <v>63</v>
      </c>
      <c r="AD113" s="5" t="s">
        <v>7</v>
      </c>
      <c r="AE113" s="5" t="s">
        <v>7</v>
      </c>
      <c r="AF113" s="5" t="s">
        <v>7</v>
      </c>
      <c r="AG113" s="5" t="s">
        <v>7</v>
      </c>
      <c r="AH113" s="5" t="s">
        <v>7</v>
      </c>
      <c r="AI113" s="5" t="s">
        <v>7</v>
      </c>
      <c r="AJ113" s="5" t="s">
        <v>7</v>
      </c>
      <c r="AK113" s="5" t="s">
        <v>7</v>
      </c>
      <c r="AL113" s="5">
        <v>100</v>
      </c>
      <c r="AM113" s="5">
        <v>20</v>
      </c>
      <c r="AN113" s="5">
        <v>0</v>
      </c>
      <c r="AO113" s="5">
        <v>0</v>
      </c>
      <c r="AP113" s="5">
        <v>0</v>
      </c>
      <c r="AQ113" s="5">
        <v>0</v>
      </c>
      <c r="AR113" s="5">
        <v>0</v>
      </c>
      <c r="AS113" s="5">
        <v>0</v>
      </c>
      <c r="AT113" s="5">
        <v>0</v>
      </c>
      <c r="AU113" s="5">
        <v>0</v>
      </c>
      <c r="AV113" s="4" t="s">
        <v>45</v>
      </c>
      <c r="AW113" s="5">
        <v>0</v>
      </c>
      <c r="AX113" s="5">
        <v>0</v>
      </c>
    </row>
    <row r="114" spans="1:50" ht="15.75" customHeight="1" x14ac:dyDescent="0.2">
      <c r="A114" s="3">
        <f t="shared" si="0"/>
        <v>1112</v>
      </c>
      <c r="B114" s="3">
        <f t="shared" si="4"/>
        <v>15024</v>
      </c>
      <c r="C114" s="3" t="s">
        <v>7</v>
      </c>
      <c r="D114" s="3" t="s">
        <v>48</v>
      </c>
      <c r="E114" s="3">
        <v>-20</v>
      </c>
      <c r="F114" s="3">
        <v>0</v>
      </c>
      <c r="G114" s="3">
        <v>20</v>
      </c>
      <c r="H114" s="3">
        <v>0</v>
      </c>
      <c r="I114" s="3">
        <v>0</v>
      </c>
      <c r="J114" s="3">
        <v>0</v>
      </c>
      <c r="K114" s="3">
        <v>80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50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5" t="s">
        <v>7</v>
      </c>
      <c r="AD114" s="5" t="s">
        <v>7</v>
      </c>
      <c r="AE114" s="5" t="s">
        <v>7</v>
      </c>
      <c r="AF114" s="5" t="s">
        <v>7</v>
      </c>
      <c r="AG114" s="5" t="s">
        <v>7</v>
      </c>
      <c r="AH114" s="5" t="s">
        <v>7</v>
      </c>
      <c r="AI114" s="5" t="s">
        <v>7</v>
      </c>
      <c r="AJ114" s="5" t="s">
        <v>7</v>
      </c>
      <c r="AK114" s="5" t="s">
        <v>7</v>
      </c>
      <c r="AL114" s="5">
        <v>0</v>
      </c>
      <c r="AM114" s="5">
        <v>0</v>
      </c>
      <c r="AN114" s="5">
        <v>0</v>
      </c>
      <c r="AO114" s="5">
        <v>0</v>
      </c>
      <c r="AP114" s="5">
        <v>0</v>
      </c>
      <c r="AQ114" s="5">
        <v>0</v>
      </c>
      <c r="AR114" s="5">
        <v>0</v>
      </c>
      <c r="AS114" s="5">
        <v>0</v>
      </c>
      <c r="AT114" s="5">
        <v>0</v>
      </c>
      <c r="AU114" s="5">
        <v>0</v>
      </c>
      <c r="AV114" s="4" t="s">
        <v>43</v>
      </c>
      <c r="AW114" s="5">
        <v>0</v>
      </c>
      <c r="AX114" s="5">
        <v>0</v>
      </c>
    </row>
    <row r="115" spans="1:50" ht="15.75" customHeight="1" x14ac:dyDescent="0.2">
      <c r="A115" s="3">
        <f t="shared" si="0"/>
        <v>1113</v>
      </c>
      <c r="B115" s="3">
        <f t="shared" si="4"/>
        <v>15025</v>
      </c>
      <c r="C115" s="3" t="s">
        <v>7</v>
      </c>
      <c r="D115" s="3" t="s">
        <v>7</v>
      </c>
      <c r="E115" s="3">
        <v>-20</v>
      </c>
      <c r="F115" s="3">
        <v>0</v>
      </c>
      <c r="G115" s="3">
        <v>20</v>
      </c>
      <c r="H115" s="3">
        <v>0</v>
      </c>
      <c r="I115" s="3">
        <v>0</v>
      </c>
      <c r="J115" s="3">
        <v>0</v>
      </c>
      <c r="K115" s="3">
        <v>80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50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5" t="s">
        <v>7</v>
      </c>
      <c r="AD115" s="5" t="s">
        <v>7</v>
      </c>
      <c r="AE115" s="5" t="s">
        <v>7</v>
      </c>
      <c r="AF115" s="5" t="s">
        <v>7</v>
      </c>
      <c r="AG115" s="5" t="s">
        <v>7</v>
      </c>
      <c r="AH115" s="5" t="s">
        <v>7</v>
      </c>
      <c r="AI115" s="5" t="s">
        <v>7</v>
      </c>
      <c r="AJ115" s="5" t="s">
        <v>7</v>
      </c>
      <c r="AK115" s="5" t="s">
        <v>7</v>
      </c>
      <c r="AL115" s="5">
        <v>0</v>
      </c>
      <c r="AM115" s="5">
        <v>0</v>
      </c>
      <c r="AN115" s="5">
        <v>0</v>
      </c>
      <c r="AO115" s="5">
        <v>0</v>
      </c>
      <c r="AP115" s="5">
        <v>0</v>
      </c>
      <c r="AQ115" s="5">
        <v>0</v>
      </c>
      <c r="AR115" s="5">
        <v>0</v>
      </c>
      <c r="AS115" s="5">
        <v>0</v>
      </c>
      <c r="AT115" s="5">
        <v>0</v>
      </c>
      <c r="AU115" s="5">
        <v>0</v>
      </c>
      <c r="AV115" s="4" t="s">
        <v>44</v>
      </c>
      <c r="AW115" s="5">
        <v>0</v>
      </c>
      <c r="AX115" s="5">
        <v>0</v>
      </c>
    </row>
    <row r="116" spans="1:50" ht="15.75" customHeight="1" x14ac:dyDescent="0.2">
      <c r="A116" s="3">
        <f t="shared" si="0"/>
        <v>1114</v>
      </c>
      <c r="B116" s="3">
        <f t="shared" si="4"/>
        <v>15026</v>
      </c>
      <c r="C116" s="3" t="s">
        <v>7</v>
      </c>
      <c r="D116" s="3" t="s">
        <v>7</v>
      </c>
      <c r="E116" s="3">
        <v>-20</v>
      </c>
      <c r="F116" s="3">
        <v>0</v>
      </c>
      <c r="G116" s="3">
        <v>20</v>
      </c>
      <c r="H116" s="3">
        <v>0</v>
      </c>
      <c r="I116" s="3">
        <v>0</v>
      </c>
      <c r="J116" s="3">
        <v>0</v>
      </c>
      <c r="K116" s="3">
        <v>110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5" t="s">
        <v>7</v>
      </c>
      <c r="AD116" s="5" t="s">
        <v>7</v>
      </c>
      <c r="AE116" s="5" t="s">
        <v>7</v>
      </c>
      <c r="AF116" s="5" t="s">
        <v>7</v>
      </c>
      <c r="AG116" s="5" t="s">
        <v>7</v>
      </c>
      <c r="AH116" s="5" t="s">
        <v>7</v>
      </c>
      <c r="AI116" s="5" t="s">
        <v>7</v>
      </c>
      <c r="AJ116" s="5" t="s">
        <v>7</v>
      </c>
      <c r="AK116" s="5" t="s">
        <v>7</v>
      </c>
      <c r="AL116" s="5">
        <v>0</v>
      </c>
      <c r="AM116" s="5">
        <v>0</v>
      </c>
      <c r="AN116" s="5">
        <v>0</v>
      </c>
      <c r="AO116" s="5">
        <v>0</v>
      </c>
      <c r="AP116" s="5">
        <v>0</v>
      </c>
      <c r="AQ116" s="5">
        <v>0</v>
      </c>
      <c r="AR116" s="5">
        <v>0</v>
      </c>
      <c r="AS116" s="5">
        <v>0</v>
      </c>
      <c r="AT116" s="5">
        <v>0</v>
      </c>
      <c r="AU116" s="5">
        <v>0</v>
      </c>
      <c r="AV116" s="4" t="s">
        <v>45</v>
      </c>
      <c r="AW116" s="5">
        <v>0</v>
      </c>
      <c r="AX116" s="5">
        <v>0</v>
      </c>
    </row>
    <row r="117" spans="1:50" ht="15.75" customHeight="1" x14ac:dyDescent="0.2">
      <c r="A117" s="3">
        <f t="shared" si="0"/>
        <v>1115</v>
      </c>
      <c r="B117" s="3">
        <f t="shared" si="4"/>
        <v>15027</v>
      </c>
      <c r="C117" s="3" t="s">
        <v>7</v>
      </c>
      <c r="D117" s="3" t="s">
        <v>94</v>
      </c>
      <c r="E117" s="3">
        <v>0</v>
      </c>
      <c r="F117" s="3">
        <v>0</v>
      </c>
      <c r="G117" s="3">
        <v>58</v>
      </c>
      <c r="H117" s="3">
        <v>80</v>
      </c>
      <c r="I117" s="3">
        <v>0</v>
      </c>
      <c r="J117" s="3">
        <v>120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70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5" t="s">
        <v>125</v>
      </c>
      <c r="AD117" s="5" t="s">
        <v>126</v>
      </c>
      <c r="AE117" s="5" t="s">
        <v>7</v>
      </c>
      <c r="AF117" s="5" t="s">
        <v>7</v>
      </c>
      <c r="AG117" s="5" t="s">
        <v>7</v>
      </c>
      <c r="AH117" s="5" t="s">
        <v>7</v>
      </c>
      <c r="AI117" s="5" t="s">
        <v>7</v>
      </c>
      <c r="AJ117" s="5" t="s">
        <v>7</v>
      </c>
      <c r="AK117" s="5" t="s">
        <v>7</v>
      </c>
      <c r="AL117" s="5">
        <v>50</v>
      </c>
      <c r="AM117" s="5">
        <v>15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v>0</v>
      </c>
      <c r="AT117" s="5">
        <v>0</v>
      </c>
      <c r="AU117" s="5">
        <v>0</v>
      </c>
      <c r="AV117" s="4" t="s">
        <v>43</v>
      </c>
      <c r="AW117" s="5">
        <v>0</v>
      </c>
      <c r="AX117" s="5">
        <v>0</v>
      </c>
    </row>
    <row r="118" spans="1:50" ht="15.75" customHeight="1" x14ac:dyDescent="0.2">
      <c r="A118" s="3">
        <f t="shared" si="0"/>
        <v>1116</v>
      </c>
      <c r="B118" s="3">
        <f t="shared" si="4"/>
        <v>15028</v>
      </c>
      <c r="C118" s="3" t="s">
        <v>7</v>
      </c>
      <c r="D118" s="3" t="s">
        <v>7</v>
      </c>
      <c r="E118" s="3">
        <v>0</v>
      </c>
      <c r="F118" s="3">
        <v>0</v>
      </c>
      <c r="G118" s="3">
        <v>58</v>
      </c>
      <c r="H118" s="3">
        <v>80</v>
      </c>
      <c r="I118" s="3">
        <v>0</v>
      </c>
      <c r="J118" s="3">
        <v>110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100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5" t="s">
        <v>125</v>
      </c>
      <c r="AD118" s="5" t="s">
        <v>126</v>
      </c>
      <c r="AE118" s="5" t="s">
        <v>7</v>
      </c>
      <c r="AF118" s="5" t="s">
        <v>7</v>
      </c>
      <c r="AG118" s="5" t="s">
        <v>7</v>
      </c>
      <c r="AH118" s="5" t="s">
        <v>7</v>
      </c>
      <c r="AI118" s="5" t="s">
        <v>7</v>
      </c>
      <c r="AJ118" s="5" t="s">
        <v>7</v>
      </c>
      <c r="AK118" s="5" t="s">
        <v>7</v>
      </c>
      <c r="AL118" s="5">
        <v>50</v>
      </c>
      <c r="AM118" s="5">
        <v>15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v>0</v>
      </c>
      <c r="AT118" s="5">
        <v>0</v>
      </c>
      <c r="AU118" s="5">
        <v>0</v>
      </c>
      <c r="AV118" s="4" t="s">
        <v>44</v>
      </c>
      <c r="AW118" s="5">
        <v>0</v>
      </c>
      <c r="AX118" s="5">
        <v>0</v>
      </c>
    </row>
    <row r="119" spans="1:50" ht="15.75" customHeight="1" x14ac:dyDescent="0.2">
      <c r="A119" s="3">
        <f t="shared" si="0"/>
        <v>1117</v>
      </c>
      <c r="B119" s="3">
        <f t="shared" si="4"/>
        <v>15029</v>
      </c>
      <c r="C119" s="3" t="s">
        <v>7</v>
      </c>
      <c r="D119" s="3" t="s">
        <v>7</v>
      </c>
      <c r="E119" s="3">
        <v>50</v>
      </c>
      <c r="F119" s="3">
        <v>0</v>
      </c>
      <c r="G119" s="3">
        <v>58</v>
      </c>
      <c r="H119" s="3">
        <v>80</v>
      </c>
      <c r="I119" s="3">
        <v>0</v>
      </c>
      <c r="J119" s="3">
        <v>170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5" t="s">
        <v>125</v>
      </c>
      <c r="AD119" s="5" t="s">
        <v>126</v>
      </c>
      <c r="AE119" s="5" t="s">
        <v>7</v>
      </c>
      <c r="AF119" s="5" t="s">
        <v>7</v>
      </c>
      <c r="AG119" s="5" t="s">
        <v>7</v>
      </c>
      <c r="AH119" s="5" t="s">
        <v>7</v>
      </c>
      <c r="AI119" s="5" t="s">
        <v>7</v>
      </c>
      <c r="AJ119" s="5" t="s">
        <v>7</v>
      </c>
      <c r="AK119" s="5" t="s">
        <v>7</v>
      </c>
      <c r="AL119" s="5">
        <v>50</v>
      </c>
      <c r="AM119" s="5">
        <v>15</v>
      </c>
      <c r="AN119" s="5">
        <v>0</v>
      </c>
      <c r="AO119" s="5">
        <v>0</v>
      </c>
      <c r="AP119" s="5">
        <v>0</v>
      </c>
      <c r="AQ119" s="5">
        <v>0</v>
      </c>
      <c r="AR119" s="5">
        <v>0</v>
      </c>
      <c r="AS119" s="5">
        <v>0</v>
      </c>
      <c r="AT119" s="5">
        <v>0</v>
      </c>
      <c r="AU119" s="5">
        <v>0</v>
      </c>
      <c r="AV119" s="4" t="s">
        <v>45</v>
      </c>
      <c r="AW119" s="5">
        <v>0</v>
      </c>
      <c r="AX119" s="5">
        <v>0</v>
      </c>
    </row>
    <row r="120" spans="1:50" ht="15.75" customHeight="1" x14ac:dyDescent="0.2">
      <c r="A120" s="3">
        <f t="shared" si="0"/>
        <v>1118</v>
      </c>
      <c r="B120" s="3">
        <f t="shared" si="4"/>
        <v>15030</v>
      </c>
      <c r="C120" s="3" t="s">
        <v>7</v>
      </c>
      <c r="D120" s="3" t="s">
        <v>49</v>
      </c>
      <c r="E120" s="3">
        <v>0</v>
      </c>
      <c r="F120" s="3">
        <v>0</v>
      </c>
      <c r="G120" s="3">
        <v>230</v>
      </c>
      <c r="H120" s="3">
        <v>0</v>
      </c>
      <c r="I120" s="3">
        <v>0</v>
      </c>
      <c r="J120" s="3">
        <v>0</v>
      </c>
      <c r="K120" s="3">
        <v>100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80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5" t="s">
        <v>7</v>
      </c>
      <c r="AD120" s="5" t="s">
        <v>7</v>
      </c>
      <c r="AE120" s="5" t="s">
        <v>7</v>
      </c>
      <c r="AF120" s="5" t="s">
        <v>7</v>
      </c>
      <c r="AG120" s="5" t="s">
        <v>7</v>
      </c>
      <c r="AH120" s="5" t="s">
        <v>7</v>
      </c>
      <c r="AI120" s="5" t="s">
        <v>7</v>
      </c>
      <c r="AJ120" s="5" t="s">
        <v>7</v>
      </c>
      <c r="AK120" s="5" t="s">
        <v>7</v>
      </c>
      <c r="AL120" s="5">
        <v>0</v>
      </c>
      <c r="AM120" s="5">
        <v>0</v>
      </c>
      <c r="AN120" s="5">
        <v>0</v>
      </c>
      <c r="AO120" s="5">
        <v>0</v>
      </c>
      <c r="AP120" s="5">
        <v>0</v>
      </c>
      <c r="AQ120" s="5">
        <v>0</v>
      </c>
      <c r="AR120" s="5">
        <v>0</v>
      </c>
      <c r="AS120" s="5">
        <v>0</v>
      </c>
      <c r="AT120" s="5">
        <v>0</v>
      </c>
      <c r="AU120" s="5">
        <v>0</v>
      </c>
      <c r="AV120" s="4" t="s">
        <v>43</v>
      </c>
      <c r="AW120" s="5">
        <v>0</v>
      </c>
      <c r="AX120" s="5">
        <v>0</v>
      </c>
    </row>
    <row r="121" spans="1:50" ht="15.75" customHeight="1" x14ac:dyDescent="0.2">
      <c r="A121" s="3">
        <f t="shared" si="0"/>
        <v>1119</v>
      </c>
      <c r="B121" s="3">
        <f t="shared" si="4"/>
        <v>15031</v>
      </c>
      <c r="C121" s="3" t="s">
        <v>7</v>
      </c>
      <c r="D121" s="3" t="s">
        <v>7</v>
      </c>
      <c r="E121" s="3">
        <v>0</v>
      </c>
      <c r="F121" s="3">
        <v>0</v>
      </c>
      <c r="G121" s="3">
        <v>230</v>
      </c>
      <c r="H121" s="3">
        <v>0</v>
      </c>
      <c r="I121" s="3">
        <v>0</v>
      </c>
      <c r="J121" s="3">
        <v>0</v>
      </c>
      <c r="K121" s="3">
        <v>85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130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5" t="s">
        <v>7</v>
      </c>
      <c r="AD121" s="5" t="s">
        <v>7</v>
      </c>
      <c r="AE121" s="5" t="s">
        <v>7</v>
      </c>
      <c r="AF121" s="5" t="s">
        <v>7</v>
      </c>
      <c r="AG121" s="5" t="s">
        <v>7</v>
      </c>
      <c r="AH121" s="5" t="s">
        <v>7</v>
      </c>
      <c r="AI121" s="5" t="s">
        <v>7</v>
      </c>
      <c r="AJ121" s="5" t="s">
        <v>7</v>
      </c>
      <c r="AK121" s="5" t="s">
        <v>7</v>
      </c>
      <c r="AL121" s="5">
        <v>0</v>
      </c>
      <c r="AM121" s="5">
        <v>0</v>
      </c>
      <c r="AN121" s="5">
        <v>0</v>
      </c>
      <c r="AO121" s="5">
        <v>0</v>
      </c>
      <c r="AP121" s="5">
        <v>0</v>
      </c>
      <c r="AQ121" s="5">
        <v>0</v>
      </c>
      <c r="AR121" s="5">
        <v>0</v>
      </c>
      <c r="AS121" s="5">
        <v>0</v>
      </c>
      <c r="AT121" s="5">
        <v>0</v>
      </c>
      <c r="AU121" s="5">
        <v>0</v>
      </c>
      <c r="AV121" s="4" t="s">
        <v>44</v>
      </c>
      <c r="AW121" s="5">
        <v>0</v>
      </c>
      <c r="AX121" s="5">
        <v>0</v>
      </c>
    </row>
    <row r="122" spans="1:50" ht="15.75" customHeight="1" x14ac:dyDescent="0.2">
      <c r="A122" s="3">
        <f t="shared" si="0"/>
        <v>1120</v>
      </c>
      <c r="B122" s="3">
        <f t="shared" si="4"/>
        <v>15032</v>
      </c>
      <c r="C122" s="3" t="s">
        <v>7</v>
      </c>
      <c r="D122" s="3" t="s">
        <v>7</v>
      </c>
      <c r="E122" s="3">
        <v>0</v>
      </c>
      <c r="F122" s="3">
        <v>0</v>
      </c>
      <c r="G122" s="3">
        <v>230</v>
      </c>
      <c r="H122" s="3">
        <v>0</v>
      </c>
      <c r="I122" s="3">
        <v>0</v>
      </c>
      <c r="J122" s="3">
        <v>0</v>
      </c>
      <c r="K122" s="3">
        <v>120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5" t="s">
        <v>63</v>
      </c>
      <c r="AD122" s="5" t="s">
        <v>7</v>
      </c>
      <c r="AE122" s="5" t="s">
        <v>7</v>
      </c>
      <c r="AF122" s="5" t="s">
        <v>7</v>
      </c>
      <c r="AG122" s="5" t="s">
        <v>7</v>
      </c>
      <c r="AH122" s="5" t="s">
        <v>7</v>
      </c>
      <c r="AI122" s="5" t="s">
        <v>7</v>
      </c>
      <c r="AJ122" s="5" t="s">
        <v>7</v>
      </c>
      <c r="AK122" s="5" t="s">
        <v>7</v>
      </c>
      <c r="AL122" s="5">
        <v>100</v>
      </c>
      <c r="AM122" s="5">
        <v>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0</v>
      </c>
      <c r="AT122" s="5">
        <v>0</v>
      </c>
      <c r="AU122" s="5">
        <v>0</v>
      </c>
      <c r="AV122" s="4" t="s">
        <v>45</v>
      </c>
      <c r="AW122" s="5">
        <v>0</v>
      </c>
      <c r="AX122" s="5">
        <v>0</v>
      </c>
    </row>
    <row r="123" spans="1:50" ht="15.75" customHeight="1" x14ac:dyDescent="0.2">
      <c r="A123" s="3">
        <f t="shared" si="0"/>
        <v>1121</v>
      </c>
      <c r="B123" s="3">
        <f t="shared" si="4"/>
        <v>15033</v>
      </c>
      <c r="C123" s="3" t="s">
        <v>7</v>
      </c>
      <c r="D123" s="3" t="s">
        <v>119</v>
      </c>
      <c r="E123" s="3">
        <v>0</v>
      </c>
      <c r="F123" s="3">
        <v>0</v>
      </c>
      <c r="G123" s="3">
        <v>60</v>
      </c>
      <c r="H123" s="3">
        <v>0</v>
      </c>
      <c r="I123" s="3">
        <v>0</v>
      </c>
      <c r="J123" s="3">
        <v>0</v>
      </c>
      <c r="K123" s="3">
        <v>100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80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5" t="s">
        <v>7</v>
      </c>
      <c r="AD123" s="5" t="s">
        <v>7</v>
      </c>
      <c r="AE123" s="5" t="s">
        <v>7</v>
      </c>
      <c r="AF123" s="5" t="s">
        <v>7</v>
      </c>
      <c r="AG123" s="5" t="s">
        <v>7</v>
      </c>
      <c r="AH123" s="5" t="s">
        <v>7</v>
      </c>
      <c r="AI123" s="5" t="s">
        <v>7</v>
      </c>
      <c r="AJ123" s="5" t="s">
        <v>7</v>
      </c>
      <c r="AK123" s="5" t="s">
        <v>7</v>
      </c>
      <c r="AL123" s="5">
        <v>0</v>
      </c>
      <c r="AM123" s="5">
        <v>0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v>0</v>
      </c>
      <c r="AT123" s="5">
        <v>0</v>
      </c>
      <c r="AU123" s="5">
        <v>0</v>
      </c>
      <c r="AV123" s="4" t="s">
        <v>43</v>
      </c>
      <c r="AW123" s="5">
        <v>0</v>
      </c>
      <c r="AX123" s="5">
        <v>0</v>
      </c>
    </row>
    <row r="124" spans="1:50" ht="15.75" customHeight="1" x14ac:dyDescent="0.2">
      <c r="A124" s="3">
        <f t="shared" si="0"/>
        <v>1122</v>
      </c>
      <c r="B124" s="3">
        <f t="shared" si="4"/>
        <v>15034</v>
      </c>
      <c r="C124" s="3" t="s">
        <v>7</v>
      </c>
      <c r="D124" s="3" t="s">
        <v>7</v>
      </c>
      <c r="E124" s="3">
        <v>0</v>
      </c>
      <c r="F124" s="3">
        <v>0</v>
      </c>
      <c r="G124" s="3">
        <v>60</v>
      </c>
      <c r="H124" s="3">
        <v>0</v>
      </c>
      <c r="I124" s="3">
        <v>0</v>
      </c>
      <c r="J124" s="3">
        <v>0</v>
      </c>
      <c r="K124" s="3">
        <v>90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130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5" t="s">
        <v>7</v>
      </c>
      <c r="AD124" s="5" t="s">
        <v>7</v>
      </c>
      <c r="AE124" s="5" t="s">
        <v>7</v>
      </c>
      <c r="AF124" s="5" t="s">
        <v>7</v>
      </c>
      <c r="AG124" s="5" t="s">
        <v>7</v>
      </c>
      <c r="AH124" s="5" t="s">
        <v>7</v>
      </c>
      <c r="AI124" s="5" t="s">
        <v>7</v>
      </c>
      <c r="AJ124" s="5" t="s">
        <v>7</v>
      </c>
      <c r="AK124" s="5" t="s">
        <v>7</v>
      </c>
      <c r="AL124" s="5">
        <v>0</v>
      </c>
      <c r="AM124" s="5">
        <v>0</v>
      </c>
      <c r="AN124" s="5">
        <v>0</v>
      </c>
      <c r="AO124" s="5">
        <v>0</v>
      </c>
      <c r="AP124" s="5">
        <v>0</v>
      </c>
      <c r="AQ124" s="5">
        <v>0</v>
      </c>
      <c r="AR124" s="5">
        <v>0</v>
      </c>
      <c r="AS124" s="5">
        <v>0</v>
      </c>
      <c r="AT124" s="5">
        <v>0</v>
      </c>
      <c r="AU124" s="5">
        <v>0</v>
      </c>
      <c r="AV124" s="4" t="s">
        <v>44</v>
      </c>
      <c r="AW124" s="5">
        <v>0</v>
      </c>
      <c r="AX124" s="5">
        <v>0</v>
      </c>
    </row>
    <row r="125" spans="1:50" ht="15.75" customHeight="1" x14ac:dyDescent="0.2">
      <c r="A125" s="3">
        <f t="shared" si="0"/>
        <v>1123</v>
      </c>
      <c r="B125" s="3">
        <f t="shared" si="4"/>
        <v>15035</v>
      </c>
      <c r="C125" s="3" t="s">
        <v>7</v>
      </c>
      <c r="D125" s="3" t="s">
        <v>7</v>
      </c>
      <c r="E125" s="3">
        <v>0</v>
      </c>
      <c r="F125" s="3">
        <v>0</v>
      </c>
      <c r="G125" s="3">
        <v>60</v>
      </c>
      <c r="H125" s="3">
        <v>0</v>
      </c>
      <c r="I125" s="3">
        <v>0</v>
      </c>
      <c r="J125" s="3">
        <v>0</v>
      </c>
      <c r="K125" s="3">
        <v>130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5" t="s">
        <v>63</v>
      </c>
      <c r="AD125" s="5" t="s">
        <v>7</v>
      </c>
      <c r="AE125" s="5" t="s">
        <v>7</v>
      </c>
      <c r="AF125" s="5" t="s">
        <v>7</v>
      </c>
      <c r="AG125" s="5" t="s">
        <v>7</v>
      </c>
      <c r="AH125" s="5" t="s">
        <v>7</v>
      </c>
      <c r="AI125" s="5" t="s">
        <v>7</v>
      </c>
      <c r="AJ125" s="5" t="s">
        <v>7</v>
      </c>
      <c r="AK125" s="5" t="s">
        <v>7</v>
      </c>
      <c r="AL125" s="5">
        <v>100</v>
      </c>
      <c r="AM125" s="5">
        <v>0</v>
      </c>
      <c r="AN125" s="5">
        <v>0</v>
      </c>
      <c r="AO125" s="5">
        <v>0</v>
      </c>
      <c r="AP125" s="5">
        <v>0</v>
      </c>
      <c r="AQ125" s="5">
        <v>0</v>
      </c>
      <c r="AR125" s="5">
        <v>0</v>
      </c>
      <c r="AS125" s="5">
        <v>0</v>
      </c>
      <c r="AT125" s="5">
        <v>0</v>
      </c>
      <c r="AU125" s="5">
        <v>0</v>
      </c>
      <c r="AV125" s="4" t="s">
        <v>45</v>
      </c>
      <c r="AW125" s="5">
        <v>0</v>
      </c>
      <c r="AX125" s="5">
        <v>0</v>
      </c>
    </row>
    <row r="126" spans="1:50" ht="15.75" customHeight="1" x14ac:dyDescent="0.2">
      <c r="A126" s="3">
        <f t="shared" si="0"/>
        <v>1124</v>
      </c>
      <c r="B126" s="3">
        <f t="shared" si="4"/>
        <v>15036</v>
      </c>
      <c r="C126" s="3" t="s">
        <v>7</v>
      </c>
      <c r="D126" s="3" t="s">
        <v>173</v>
      </c>
      <c r="E126" s="3">
        <v>0</v>
      </c>
      <c r="F126" s="3">
        <v>0</v>
      </c>
      <c r="G126" s="3">
        <v>230</v>
      </c>
      <c r="H126" s="3">
        <v>0</v>
      </c>
      <c r="I126" s="3">
        <v>0</v>
      </c>
      <c r="J126" s="3">
        <v>0</v>
      </c>
      <c r="K126" s="3">
        <v>100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80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5" t="s">
        <v>7</v>
      </c>
      <c r="AD126" s="5" t="s">
        <v>7</v>
      </c>
      <c r="AE126" s="5" t="s">
        <v>7</v>
      </c>
      <c r="AF126" s="5" t="s">
        <v>7</v>
      </c>
      <c r="AG126" s="5" t="s">
        <v>7</v>
      </c>
      <c r="AH126" s="5" t="s">
        <v>7</v>
      </c>
      <c r="AI126" s="5" t="s">
        <v>7</v>
      </c>
      <c r="AJ126" s="5" t="s">
        <v>7</v>
      </c>
      <c r="AK126" s="5" t="s">
        <v>7</v>
      </c>
      <c r="AL126" s="5">
        <v>0</v>
      </c>
      <c r="AM126" s="5">
        <v>0</v>
      </c>
      <c r="AN126" s="5">
        <v>0</v>
      </c>
      <c r="AO126" s="5">
        <v>0</v>
      </c>
      <c r="AP126" s="5">
        <v>0</v>
      </c>
      <c r="AQ126" s="5">
        <v>0</v>
      </c>
      <c r="AR126" s="5">
        <v>0</v>
      </c>
      <c r="AS126" s="5">
        <v>0</v>
      </c>
      <c r="AT126" s="5">
        <v>0</v>
      </c>
      <c r="AU126" s="5">
        <v>0</v>
      </c>
      <c r="AV126" s="4" t="s">
        <v>43</v>
      </c>
      <c r="AW126" s="5">
        <v>0</v>
      </c>
      <c r="AX126" s="5">
        <v>0</v>
      </c>
    </row>
    <row r="127" spans="1:50" ht="15.75" customHeight="1" x14ac:dyDescent="0.2">
      <c r="A127" s="3">
        <f t="shared" si="0"/>
        <v>1125</v>
      </c>
      <c r="B127" s="3">
        <f t="shared" si="4"/>
        <v>15037</v>
      </c>
      <c r="C127" s="3" t="s">
        <v>7</v>
      </c>
      <c r="D127" s="3" t="s">
        <v>7</v>
      </c>
      <c r="E127" s="3">
        <v>0</v>
      </c>
      <c r="F127" s="3">
        <v>0</v>
      </c>
      <c r="G127" s="3">
        <v>230</v>
      </c>
      <c r="H127" s="3">
        <v>0</v>
      </c>
      <c r="I127" s="3">
        <v>0</v>
      </c>
      <c r="J127" s="3">
        <v>0</v>
      </c>
      <c r="K127" s="3">
        <v>85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130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5" t="s">
        <v>7</v>
      </c>
      <c r="AD127" s="5" t="s">
        <v>7</v>
      </c>
      <c r="AE127" s="5" t="s">
        <v>7</v>
      </c>
      <c r="AF127" s="5" t="s">
        <v>7</v>
      </c>
      <c r="AG127" s="5" t="s">
        <v>7</v>
      </c>
      <c r="AH127" s="5" t="s">
        <v>7</v>
      </c>
      <c r="AI127" s="5" t="s">
        <v>7</v>
      </c>
      <c r="AJ127" s="5" t="s">
        <v>7</v>
      </c>
      <c r="AK127" s="5" t="s">
        <v>7</v>
      </c>
      <c r="AL127" s="5">
        <v>0</v>
      </c>
      <c r="AM127" s="5">
        <v>0</v>
      </c>
      <c r="AN127" s="5">
        <v>0</v>
      </c>
      <c r="AO127" s="5">
        <v>0</v>
      </c>
      <c r="AP127" s="5">
        <v>0</v>
      </c>
      <c r="AQ127" s="5">
        <v>0</v>
      </c>
      <c r="AR127" s="5">
        <v>0</v>
      </c>
      <c r="AS127" s="5">
        <v>0</v>
      </c>
      <c r="AT127" s="5">
        <v>0</v>
      </c>
      <c r="AU127" s="5">
        <v>0</v>
      </c>
      <c r="AV127" s="4" t="s">
        <v>44</v>
      </c>
      <c r="AW127" s="5">
        <v>0</v>
      </c>
      <c r="AX127" s="5">
        <v>0</v>
      </c>
    </row>
    <row r="128" spans="1:50" ht="15.75" customHeight="1" x14ac:dyDescent="0.2">
      <c r="A128" s="3">
        <f t="shared" si="0"/>
        <v>1126</v>
      </c>
      <c r="B128" s="3">
        <f t="shared" si="4"/>
        <v>15038</v>
      </c>
      <c r="C128" s="3" t="s">
        <v>7</v>
      </c>
      <c r="D128" s="3" t="s">
        <v>7</v>
      </c>
      <c r="E128" s="3">
        <v>0</v>
      </c>
      <c r="F128" s="3">
        <v>0</v>
      </c>
      <c r="G128" s="3">
        <v>230</v>
      </c>
      <c r="H128" s="3">
        <v>0</v>
      </c>
      <c r="I128" s="3">
        <v>0</v>
      </c>
      <c r="J128" s="3">
        <v>0</v>
      </c>
      <c r="K128" s="3">
        <v>120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5" t="s">
        <v>63</v>
      </c>
      <c r="AD128" s="5" t="s">
        <v>7</v>
      </c>
      <c r="AE128" s="5" t="s">
        <v>7</v>
      </c>
      <c r="AF128" s="5" t="s">
        <v>7</v>
      </c>
      <c r="AG128" s="5" t="s">
        <v>7</v>
      </c>
      <c r="AH128" s="5" t="s">
        <v>7</v>
      </c>
      <c r="AI128" s="5" t="s">
        <v>7</v>
      </c>
      <c r="AJ128" s="5" t="s">
        <v>7</v>
      </c>
      <c r="AK128" s="5" t="s">
        <v>7</v>
      </c>
      <c r="AL128" s="5">
        <v>100</v>
      </c>
      <c r="AM128" s="5">
        <v>0</v>
      </c>
      <c r="AN128" s="5">
        <v>0</v>
      </c>
      <c r="AO128" s="5">
        <v>0</v>
      </c>
      <c r="AP128" s="5">
        <v>0</v>
      </c>
      <c r="AQ128" s="5">
        <v>0</v>
      </c>
      <c r="AR128" s="5">
        <v>0</v>
      </c>
      <c r="AS128" s="5">
        <v>0</v>
      </c>
      <c r="AT128" s="5">
        <v>0</v>
      </c>
      <c r="AU128" s="5">
        <v>0</v>
      </c>
      <c r="AV128" s="4" t="s">
        <v>45</v>
      </c>
      <c r="AW128" s="5">
        <v>0</v>
      </c>
      <c r="AX128" s="5">
        <v>0</v>
      </c>
    </row>
    <row r="129" spans="1:50" ht="15.75" customHeight="1" x14ac:dyDescent="0.2">
      <c r="A129" s="3">
        <f t="shared" si="0"/>
        <v>1127</v>
      </c>
      <c r="B129" s="3">
        <f t="shared" si="4"/>
        <v>15039</v>
      </c>
      <c r="C129" s="3" t="s">
        <v>7</v>
      </c>
      <c r="D129" s="3" t="s">
        <v>50</v>
      </c>
      <c r="E129" s="3">
        <v>0</v>
      </c>
      <c r="F129" s="3">
        <v>0</v>
      </c>
      <c r="G129" s="3">
        <v>80</v>
      </c>
      <c r="H129" s="3">
        <v>0</v>
      </c>
      <c r="I129" s="3">
        <v>0</v>
      </c>
      <c r="J129" s="3">
        <v>80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60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5" t="s">
        <v>7</v>
      </c>
      <c r="AD129" s="5" t="s">
        <v>7</v>
      </c>
      <c r="AE129" s="5" t="s">
        <v>7</v>
      </c>
      <c r="AF129" s="5" t="s">
        <v>7</v>
      </c>
      <c r="AG129" s="5" t="s">
        <v>7</v>
      </c>
      <c r="AH129" s="5" t="s">
        <v>7</v>
      </c>
      <c r="AI129" s="5" t="s">
        <v>7</v>
      </c>
      <c r="AJ129" s="5" t="s">
        <v>7</v>
      </c>
      <c r="AK129" s="5" t="s">
        <v>7</v>
      </c>
      <c r="AL129" s="5">
        <v>0</v>
      </c>
      <c r="AM129" s="5">
        <v>0</v>
      </c>
      <c r="AN129" s="5">
        <v>0</v>
      </c>
      <c r="AO129" s="5">
        <v>0</v>
      </c>
      <c r="AP129" s="5">
        <v>0</v>
      </c>
      <c r="AQ129" s="5">
        <v>0</v>
      </c>
      <c r="AR129" s="5">
        <v>0</v>
      </c>
      <c r="AS129" s="5">
        <v>0</v>
      </c>
      <c r="AT129" s="5">
        <v>0</v>
      </c>
      <c r="AU129" s="5">
        <v>0</v>
      </c>
      <c r="AV129" s="4" t="s">
        <v>43</v>
      </c>
      <c r="AW129" s="5">
        <v>0</v>
      </c>
      <c r="AX129" s="5">
        <v>0</v>
      </c>
    </row>
    <row r="130" spans="1:50" ht="15.75" customHeight="1" x14ac:dyDescent="0.2">
      <c r="A130" s="3">
        <f t="shared" si="0"/>
        <v>1128</v>
      </c>
      <c r="B130" s="3">
        <f t="shared" si="4"/>
        <v>15040</v>
      </c>
      <c r="C130" s="3" t="s">
        <v>7</v>
      </c>
      <c r="D130" s="3" t="s">
        <v>7</v>
      </c>
      <c r="E130" s="3">
        <v>0</v>
      </c>
      <c r="F130" s="3">
        <v>0</v>
      </c>
      <c r="G130" s="3">
        <v>80</v>
      </c>
      <c r="H130" s="3">
        <v>0</v>
      </c>
      <c r="I130" s="3">
        <v>0</v>
      </c>
      <c r="J130" s="3">
        <v>70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100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5" t="s">
        <v>7</v>
      </c>
      <c r="AD130" s="5" t="s">
        <v>7</v>
      </c>
      <c r="AE130" s="5" t="s">
        <v>7</v>
      </c>
      <c r="AF130" s="5" t="s">
        <v>7</v>
      </c>
      <c r="AG130" s="5" t="s">
        <v>7</v>
      </c>
      <c r="AH130" s="5" t="s">
        <v>7</v>
      </c>
      <c r="AI130" s="5" t="s">
        <v>7</v>
      </c>
      <c r="AJ130" s="5" t="s">
        <v>7</v>
      </c>
      <c r="AK130" s="5" t="s">
        <v>7</v>
      </c>
      <c r="AL130" s="5">
        <v>0</v>
      </c>
      <c r="AM130" s="5">
        <v>0</v>
      </c>
      <c r="AN130" s="5">
        <v>0</v>
      </c>
      <c r="AO130" s="5">
        <v>0</v>
      </c>
      <c r="AP130" s="5">
        <v>0</v>
      </c>
      <c r="AQ130" s="5">
        <v>0</v>
      </c>
      <c r="AR130" s="5">
        <v>0</v>
      </c>
      <c r="AS130" s="5">
        <v>0</v>
      </c>
      <c r="AT130" s="5">
        <v>0</v>
      </c>
      <c r="AU130" s="5">
        <v>0</v>
      </c>
      <c r="AV130" s="4" t="s">
        <v>44</v>
      </c>
      <c r="AW130" s="5">
        <v>0</v>
      </c>
      <c r="AX130" s="5">
        <v>0</v>
      </c>
    </row>
    <row r="131" spans="1:50" ht="15.75" customHeight="1" x14ac:dyDescent="0.2">
      <c r="A131" s="3">
        <f t="shared" si="0"/>
        <v>1129</v>
      </c>
      <c r="B131" s="3">
        <f t="shared" si="4"/>
        <v>15041</v>
      </c>
      <c r="C131" s="3" t="s">
        <v>7</v>
      </c>
      <c r="D131" s="3" t="s">
        <v>7</v>
      </c>
      <c r="E131" s="3">
        <v>0</v>
      </c>
      <c r="F131" s="3">
        <v>0</v>
      </c>
      <c r="G131" s="3">
        <v>80</v>
      </c>
      <c r="H131" s="3">
        <v>0</v>
      </c>
      <c r="I131" s="3">
        <v>0</v>
      </c>
      <c r="J131" s="3">
        <v>110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5" t="s">
        <v>63</v>
      </c>
      <c r="AD131" s="5" t="s">
        <v>7</v>
      </c>
      <c r="AE131" s="5" t="s">
        <v>7</v>
      </c>
      <c r="AF131" s="5" t="s">
        <v>7</v>
      </c>
      <c r="AG131" s="5" t="s">
        <v>7</v>
      </c>
      <c r="AH131" s="5" t="s">
        <v>7</v>
      </c>
      <c r="AI131" s="5" t="s">
        <v>7</v>
      </c>
      <c r="AJ131" s="5" t="s">
        <v>7</v>
      </c>
      <c r="AK131" s="5" t="s">
        <v>7</v>
      </c>
      <c r="AL131" s="5">
        <v>100</v>
      </c>
      <c r="AM131" s="5">
        <v>0</v>
      </c>
      <c r="AN131" s="5">
        <v>0</v>
      </c>
      <c r="AO131" s="5">
        <v>0</v>
      </c>
      <c r="AP131" s="5">
        <v>0</v>
      </c>
      <c r="AQ131" s="5">
        <v>0</v>
      </c>
      <c r="AR131" s="5">
        <v>0</v>
      </c>
      <c r="AS131" s="5">
        <v>0</v>
      </c>
      <c r="AT131" s="5">
        <v>0</v>
      </c>
      <c r="AU131" s="5">
        <v>0</v>
      </c>
      <c r="AV131" s="4" t="s">
        <v>45</v>
      </c>
      <c r="AW131" s="5">
        <v>0</v>
      </c>
      <c r="AX131" s="5">
        <v>0</v>
      </c>
    </row>
    <row r="132" spans="1:50" ht="15.75" customHeight="1" x14ac:dyDescent="0.2">
      <c r="A132" s="3">
        <f t="shared" si="0"/>
        <v>1130</v>
      </c>
      <c r="B132" s="3">
        <f t="shared" si="4"/>
        <v>15042</v>
      </c>
      <c r="C132" s="3" t="s">
        <v>7</v>
      </c>
      <c r="D132" s="3" t="s">
        <v>51</v>
      </c>
      <c r="E132" s="3">
        <v>0</v>
      </c>
      <c r="F132" s="3">
        <v>0</v>
      </c>
      <c r="G132" s="3">
        <v>110</v>
      </c>
      <c r="H132" s="3">
        <v>80</v>
      </c>
      <c r="I132" s="3">
        <v>0</v>
      </c>
      <c r="J132" s="3">
        <v>0</v>
      </c>
      <c r="K132" s="3">
        <v>0</v>
      </c>
      <c r="L132" s="3">
        <v>80</v>
      </c>
      <c r="M132" s="3">
        <v>0</v>
      </c>
      <c r="N132" s="3">
        <v>0</v>
      </c>
      <c r="O132" s="3">
        <v>0</v>
      </c>
      <c r="P132" s="3">
        <v>0</v>
      </c>
      <c r="Q132" s="3">
        <v>100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5" t="s">
        <v>7</v>
      </c>
      <c r="AD132" s="5" t="s">
        <v>7</v>
      </c>
      <c r="AE132" s="5" t="s">
        <v>7</v>
      </c>
      <c r="AF132" s="5" t="s">
        <v>7</v>
      </c>
      <c r="AG132" s="5" t="s">
        <v>7</v>
      </c>
      <c r="AH132" s="5" t="s">
        <v>7</v>
      </c>
      <c r="AI132" s="5" t="s">
        <v>7</v>
      </c>
      <c r="AJ132" s="5" t="s">
        <v>7</v>
      </c>
      <c r="AK132" s="5" t="s">
        <v>7</v>
      </c>
      <c r="AL132" s="5">
        <v>0</v>
      </c>
      <c r="AM132" s="5">
        <v>0</v>
      </c>
      <c r="AN132" s="5">
        <v>0</v>
      </c>
      <c r="AO132" s="5">
        <v>0</v>
      </c>
      <c r="AP132" s="5">
        <v>0</v>
      </c>
      <c r="AQ132" s="5">
        <v>0</v>
      </c>
      <c r="AR132" s="5">
        <v>0</v>
      </c>
      <c r="AS132" s="5">
        <v>0</v>
      </c>
      <c r="AT132" s="5">
        <v>0</v>
      </c>
      <c r="AU132" s="5">
        <v>0</v>
      </c>
      <c r="AV132" s="4" t="s">
        <v>43</v>
      </c>
      <c r="AW132" s="5">
        <v>0</v>
      </c>
      <c r="AX132" s="5">
        <v>0</v>
      </c>
    </row>
    <row r="133" spans="1:50" ht="15.75" customHeight="1" x14ac:dyDescent="0.2">
      <c r="A133" s="3">
        <f t="shared" si="0"/>
        <v>1131</v>
      </c>
      <c r="B133" s="3">
        <f t="shared" si="4"/>
        <v>15043</v>
      </c>
      <c r="C133" s="3" t="s">
        <v>7</v>
      </c>
      <c r="D133" s="3" t="s">
        <v>7</v>
      </c>
      <c r="E133" s="3">
        <v>0</v>
      </c>
      <c r="F133" s="3">
        <v>0</v>
      </c>
      <c r="G133" s="3">
        <v>110</v>
      </c>
      <c r="H133" s="3">
        <v>80</v>
      </c>
      <c r="I133" s="3">
        <v>0</v>
      </c>
      <c r="J133" s="3">
        <v>0</v>
      </c>
      <c r="K133" s="3">
        <v>0</v>
      </c>
      <c r="L133" s="3">
        <v>80</v>
      </c>
      <c r="M133" s="3">
        <v>0</v>
      </c>
      <c r="N133" s="3">
        <v>0</v>
      </c>
      <c r="O133" s="3">
        <v>0</v>
      </c>
      <c r="P133" s="3">
        <v>0</v>
      </c>
      <c r="Q133" s="3">
        <v>110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5" t="s">
        <v>7</v>
      </c>
      <c r="AD133" s="5" t="s">
        <v>7</v>
      </c>
      <c r="AE133" s="5" t="s">
        <v>7</v>
      </c>
      <c r="AF133" s="5" t="s">
        <v>7</v>
      </c>
      <c r="AG133" s="5" t="s">
        <v>7</v>
      </c>
      <c r="AH133" s="5" t="s">
        <v>7</v>
      </c>
      <c r="AI133" s="5" t="s">
        <v>7</v>
      </c>
      <c r="AJ133" s="5" t="s">
        <v>7</v>
      </c>
      <c r="AK133" s="5" t="s">
        <v>7</v>
      </c>
      <c r="AL133" s="5">
        <v>0</v>
      </c>
      <c r="AM133" s="5">
        <v>0</v>
      </c>
      <c r="AN133" s="5">
        <v>0</v>
      </c>
      <c r="AO133" s="5">
        <v>0</v>
      </c>
      <c r="AP133" s="5">
        <v>0</v>
      </c>
      <c r="AQ133" s="5">
        <v>0</v>
      </c>
      <c r="AR133" s="5">
        <v>0</v>
      </c>
      <c r="AS133" s="5">
        <v>0</v>
      </c>
      <c r="AT133" s="5">
        <v>0</v>
      </c>
      <c r="AU133" s="5">
        <v>0</v>
      </c>
      <c r="AV133" s="4" t="s">
        <v>44</v>
      </c>
      <c r="AW133" s="5">
        <v>0</v>
      </c>
      <c r="AX133" s="5">
        <v>0</v>
      </c>
    </row>
    <row r="134" spans="1:50" ht="15.75" customHeight="1" x14ac:dyDescent="0.2">
      <c r="A134" s="3">
        <f t="shared" si="0"/>
        <v>1132</v>
      </c>
      <c r="B134" s="3">
        <f t="shared" si="4"/>
        <v>15044</v>
      </c>
      <c r="C134" s="3" t="s">
        <v>7</v>
      </c>
      <c r="D134" s="3" t="s">
        <v>7</v>
      </c>
      <c r="E134" s="3">
        <v>0</v>
      </c>
      <c r="F134" s="3">
        <v>0</v>
      </c>
      <c r="G134" s="3">
        <v>110</v>
      </c>
      <c r="H134" s="3">
        <v>80</v>
      </c>
      <c r="I134" s="3">
        <v>0</v>
      </c>
      <c r="J134" s="3">
        <v>0</v>
      </c>
      <c r="K134" s="3">
        <v>0</v>
      </c>
      <c r="L134" s="3">
        <v>100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5" t="s">
        <v>63</v>
      </c>
      <c r="AD134" s="5" t="s">
        <v>7</v>
      </c>
      <c r="AE134" s="5" t="s">
        <v>7</v>
      </c>
      <c r="AF134" s="5" t="s">
        <v>7</v>
      </c>
      <c r="AG134" s="5" t="s">
        <v>7</v>
      </c>
      <c r="AH134" s="5" t="s">
        <v>7</v>
      </c>
      <c r="AI134" s="5" t="s">
        <v>7</v>
      </c>
      <c r="AJ134" s="5" t="s">
        <v>7</v>
      </c>
      <c r="AK134" s="5" t="s">
        <v>7</v>
      </c>
      <c r="AL134" s="5">
        <v>100</v>
      </c>
      <c r="AM134" s="5">
        <v>0</v>
      </c>
      <c r="AN134" s="5">
        <v>0</v>
      </c>
      <c r="AO134" s="5">
        <v>0</v>
      </c>
      <c r="AP134" s="5">
        <v>0</v>
      </c>
      <c r="AQ134" s="5">
        <v>0</v>
      </c>
      <c r="AR134" s="5">
        <v>0</v>
      </c>
      <c r="AS134" s="5">
        <v>0</v>
      </c>
      <c r="AT134" s="5">
        <v>0</v>
      </c>
      <c r="AU134" s="5">
        <v>0</v>
      </c>
      <c r="AV134" s="4" t="s">
        <v>45</v>
      </c>
      <c r="AW134" s="5">
        <v>0</v>
      </c>
      <c r="AX134" s="5">
        <v>0</v>
      </c>
    </row>
    <row r="135" spans="1:50" ht="15.75" customHeight="1" x14ac:dyDescent="0.2">
      <c r="A135" s="3">
        <f t="shared" si="0"/>
        <v>1133</v>
      </c>
      <c r="B135" s="3">
        <f t="shared" ref="B135:B137" si="5">INDEX(B:B,MATCH(15000,B:B,0),1)+(ROW()-MATCH(15000,B:B,0))</f>
        <v>15045</v>
      </c>
      <c r="C135" s="3" t="s">
        <v>7</v>
      </c>
      <c r="D135" s="3" t="s">
        <v>168</v>
      </c>
      <c r="E135" s="3">
        <v>0</v>
      </c>
      <c r="F135" s="3">
        <v>0</v>
      </c>
      <c r="G135" s="3">
        <v>110</v>
      </c>
      <c r="H135" s="3">
        <v>80</v>
      </c>
      <c r="I135" s="3">
        <v>0</v>
      </c>
      <c r="J135" s="3">
        <v>0</v>
      </c>
      <c r="K135" s="3">
        <v>0</v>
      </c>
      <c r="L135" s="3">
        <v>80</v>
      </c>
      <c r="M135" s="3">
        <v>0</v>
      </c>
      <c r="N135" s="3">
        <v>0</v>
      </c>
      <c r="O135" s="3">
        <v>0</v>
      </c>
      <c r="P135" s="3">
        <v>0</v>
      </c>
      <c r="Q135" s="3">
        <v>100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5" t="s">
        <v>7</v>
      </c>
      <c r="AD135" s="5" t="s">
        <v>7</v>
      </c>
      <c r="AE135" s="5" t="s">
        <v>7</v>
      </c>
      <c r="AF135" s="5" t="s">
        <v>7</v>
      </c>
      <c r="AG135" s="5" t="s">
        <v>7</v>
      </c>
      <c r="AH135" s="5" t="s">
        <v>7</v>
      </c>
      <c r="AI135" s="5" t="s">
        <v>7</v>
      </c>
      <c r="AJ135" s="5" t="s">
        <v>7</v>
      </c>
      <c r="AK135" s="5" t="s">
        <v>7</v>
      </c>
      <c r="AL135" s="5">
        <v>0</v>
      </c>
      <c r="AM135" s="5">
        <v>0</v>
      </c>
      <c r="AN135" s="5">
        <v>0</v>
      </c>
      <c r="AO135" s="5">
        <v>0</v>
      </c>
      <c r="AP135" s="5">
        <v>0</v>
      </c>
      <c r="AQ135" s="5">
        <v>0</v>
      </c>
      <c r="AR135" s="5">
        <v>0</v>
      </c>
      <c r="AS135" s="5">
        <v>0</v>
      </c>
      <c r="AT135" s="5">
        <v>0</v>
      </c>
      <c r="AU135" s="5">
        <v>0</v>
      </c>
      <c r="AV135" s="4" t="s">
        <v>43</v>
      </c>
      <c r="AW135" s="5">
        <v>0</v>
      </c>
      <c r="AX135" s="5">
        <v>0</v>
      </c>
    </row>
    <row r="136" spans="1:50" ht="15.75" customHeight="1" x14ac:dyDescent="0.2">
      <c r="A136" s="3">
        <f t="shared" si="0"/>
        <v>1134</v>
      </c>
      <c r="B136" s="3">
        <f t="shared" si="5"/>
        <v>15046</v>
      </c>
      <c r="C136" s="3" t="s">
        <v>7</v>
      </c>
      <c r="D136" s="3" t="s">
        <v>7</v>
      </c>
      <c r="E136" s="3">
        <v>0</v>
      </c>
      <c r="F136" s="3">
        <v>0</v>
      </c>
      <c r="G136" s="3">
        <v>110</v>
      </c>
      <c r="H136" s="3">
        <v>80</v>
      </c>
      <c r="I136" s="3">
        <v>0</v>
      </c>
      <c r="J136" s="3">
        <v>0</v>
      </c>
      <c r="K136" s="3">
        <v>0</v>
      </c>
      <c r="L136" s="3">
        <v>80</v>
      </c>
      <c r="M136" s="3">
        <v>0</v>
      </c>
      <c r="N136" s="3">
        <v>0</v>
      </c>
      <c r="O136" s="3">
        <v>0</v>
      </c>
      <c r="P136" s="3">
        <v>0</v>
      </c>
      <c r="Q136" s="3">
        <v>110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5" t="s">
        <v>7</v>
      </c>
      <c r="AD136" s="5" t="s">
        <v>7</v>
      </c>
      <c r="AE136" s="5" t="s">
        <v>7</v>
      </c>
      <c r="AF136" s="5" t="s">
        <v>7</v>
      </c>
      <c r="AG136" s="5" t="s">
        <v>7</v>
      </c>
      <c r="AH136" s="5" t="s">
        <v>7</v>
      </c>
      <c r="AI136" s="5" t="s">
        <v>7</v>
      </c>
      <c r="AJ136" s="5" t="s">
        <v>7</v>
      </c>
      <c r="AK136" s="5" t="s">
        <v>7</v>
      </c>
      <c r="AL136" s="5">
        <v>0</v>
      </c>
      <c r="AM136" s="5">
        <v>0</v>
      </c>
      <c r="AN136" s="5">
        <v>0</v>
      </c>
      <c r="AO136" s="5">
        <v>0</v>
      </c>
      <c r="AP136" s="5">
        <v>0</v>
      </c>
      <c r="AQ136" s="5">
        <v>0</v>
      </c>
      <c r="AR136" s="5">
        <v>0</v>
      </c>
      <c r="AS136" s="5">
        <v>0</v>
      </c>
      <c r="AT136" s="5">
        <v>0</v>
      </c>
      <c r="AU136" s="5">
        <v>0</v>
      </c>
      <c r="AV136" s="4" t="s">
        <v>44</v>
      </c>
      <c r="AW136" s="5">
        <v>0</v>
      </c>
      <c r="AX136" s="5">
        <v>0</v>
      </c>
    </row>
    <row r="137" spans="1:50" ht="15.75" customHeight="1" x14ac:dyDescent="0.2">
      <c r="A137" s="3">
        <f t="shared" si="0"/>
        <v>1135</v>
      </c>
      <c r="B137" s="3">
        <f t="shared" si="5"/>
        <v>15047</v>
      </c>
      <c r="C137" s="3" t="s">
        <v>7</v>
      </c>
      <c r="D137" s="3" t="s">
        <v>7</v>
      </c>
      <c r="E137" s="3">
        <v>0</v>
      </c>
      <c r="F137" s="3">
        <v>0</v>
      </c>
      <c r="G137" s="3">
        <v>110</v>
      </c>
      <c r="H137" s="3">
        <v>80</v>
      </c>
      <c r="I137" s="3">
        <v>0</v>
      </c>
      <c r="J137" s="3">
        <v>0</v>
      </c>
      <c r="K137" s="3">
        <v>0</v>
      </c>
      <c r="L137" s="3">
        <v>100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5" t="s">
        <v>63</v>
      </c>
      <c r="AD137" s="5" t="s">
        <v>7</v>
      </c>
      <c r="AE137" s="5" t="s">
        <v>7</v>
      </c>
      <c r="AF137" s="5" t="s">
        <v>7</v>
      </c>
      <c r="AG137" s="5" t="s">
        <v>7</v>
      </c>
      <c r="AH137" s="5" t="s">
        <v>7</v>
      </c>
      <c r="AI137" s="5" t="s">
        <v>7</v>
      </c>
      <c r="AJ137" s="5" t="s">
        <v>7</v>
      </c>
      <c r="AK137" s="5" t="s">
        <v>7</v>
      </c>
      <c r="AL137" s="5">
        <v>100</v>
      </c>
      <c r="AM137" s="5">
        <v>0</v>
      </c>
      <c r="AN137" s="5">
        <v>0</v>
      </c>
      <c r="AO137" s="5">
        <v>0</v>
      </c>
      <c r="AP137" s="5">
        <v>0</v>
      </c>
      <c r="AQ137" s="5">
        <v>0</v>
      </c>
      <c r="AR137" s="5">
        <v>0</v>
      </c>
      <c r="AS137" s="5">
        <v>0</v>
      </c>
      <c r="AT137" s="5">
        <v>0</v>
      </c>
      <c r="AU137" s="5">
        <v>0</v>
      </c>
      <c r="AV137" s="4" t="s">
        <v>45</v>
      </c>
      <c r="AW137" s="5">
        <v>0</v>
      </c>
      <c r="AX137" s="5">
        <v>0</v>
      </c>
    </row>
    <row r="138" spans="1:50" ht="15.75" customHeight="1" x14ac:dyDescent="0.2">
      <c r="A138" s="3">
        <f t="shared" si="0"/>
        <v>1136</v>
      </c>
      <c r="B138" s="3">
        <f t="shared" ref="B138:B170" si="6">INDEX(B:B,MATCH(15000,B:B,0),1)+(ROW()-MATCH(15000,B:B,0))</f>
        <v>15048</v>
      </c>
      <c r="C138" s="3" t="s">
        <v>7</v>
      </c>
      <c r="D138" s="3" t="s">
        <v>52</v>
      </c>
      <c r="E138" s="3">
        <v>0</v>
      </c>
      <c r="F138" s="3">
        <v>0</v>
      </c>
      <c r="G138" s="3">
        <v>120</v>
      </c>
      <c r="H138" s="3">
        <v>0</v>
      </c>
      <c r="I138" s="3">
        <v>0</v>
      </c>
      <c r="J138" s="3">
        <v>0</v>
      </c>
      <c r="K138" s="3">
        <v>80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80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5" t="s">
        <v>37</v>
      </c>
      <c r="AD138" s="5" t="s">
        <v>60</v>
      </c>
      <c r="AE138" s="5" t="s">
        <v>70</v>
      </c>
      <c r="AF138" s="5" t="s">
        <v>7</v>
      </c>
      <c r="AG138" s="5" t="s">
        <v>7</v>
      </c>
      <c r="AH138" s="5" t="s">
        <v>7</v>
      </c>
      <c r="AI138" s="5" t="s">
        <v>7</v>
      </c>
      <c r="AJ138" s="5" t="s">
        <v>7</v>
      </c>
      <c r="AK138" s="5" t="s">
        <v>7</v>
      </c>
      <c r="AL138" s="5">
        <v>20</v>
      </c>
      <c r="AM138" s="5">
        <v>50</v>
      </c>
      <c r="AN138" s="5">
        <v>20</v>
      </c>
      <c r="AO138" s="5">
        <v>0</v>
      </c>
      <c r="AP138" s="5">
        <v>0</v>
      </c>
      <c r="AQ138" s="5">
        <v>0</v>
      </c>
      <c r="AR138" s="5">
        <v>0</v>
      </c>
      <c r="AS138" s="5">
        <v>0</v>
      </c>
      <c r="AT138" s="5">
        <v>0</v>
      </c>
      <c r="AU138" s="5">
        <v>0</v>
      </c>
      <c r="AV138" s="4" t="s">
        <v>43</v>
      </c>
      <c r="AW138" s="5">
        <v>0</v>
      </c>
      <c r="AX138" s="5">
        <v>0</v>
      </c>
    </row>
    <row r="139" spans="1:50" ht="15.75" customHeight="1" x14ac:dyDescent="0.2">
      <c r="A139" s="3">
        <f t="shared" si="0"/>
        <v>1137</v>
      </c>
      <c r="B139" s="3">
        <f t="shared" si="6"/>
        <v>15049</v>
      </c>
      <c r="C139" s="3" t="s">
        <v>7</v>
      </c>
      <c r="D139" s="3" t="s">
        <v>7</v>
      </c>
      <c r="E139" s="3">
        <v>0</v>
      </c>
      <c r="F139" s="3">
        <v>0</v>
      </c>
      <c r="G139" s="3">
        <v>120</v>
      </c>
      <c r="H139" s="3">
        <v>0</v>
      </c>
      <c r="I139" s="3">
        <v>0</v>
      </c>
      <c r="J139" s="3">
        <v>0</v>
      </c>
      <c r="K139" s="3">
        <v>70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130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5" t="s">
        <v>37</v>
      </c>
      <c r="AD139" s="5" t="s">
        <v>60</v>
      </c>
      <c r="AE139" s="5" t="s">
        <v>70</v>
      </c>
      <c r="AF139" s="5" t="s">
        <v>7</v>
      </c>
      <c r="AG139" s="5" t="s">
        <v>7</v>
      </c>
      <c r="AH139" s="5" t="s">
        <v>7</v>
      </c>
      <c r="AI139" s="5" t="s">
        <v>7</v>
      </c>
      <c r="AJ139" s="5" t="s">
        <v>7</v>
      </c>
      <c r="AK139" s="5" t="s">
        <v>7</v>
      </c>
      <c r="AL139" s="5">
        <v>20</v>
      </c>
      <c r="AM139" s="5">
        <v>20</v>
      </c>
      <c r="AN139" s="5">
        <v>20</v>
      </c>
      <c r="AO139" s="5">
        <v>0</v>
      </c>
      <c r="AP139" s="5">
        <v>0</v>
      </c>
      <c r="AQ139" s="5">
        <v>0</v>
      </c>
      <c r="AR139" s="5">
        <v>0</v>
      </c>
      <c r="AS139" s="5">
        <v>0</v>
      </c>
      <c r="AT139" s="5">
        <v>0</v>
      </c>
      <c r="AU139" s="5">
        <v>0</v>
      </c>
      <c r="AV139" s="4" t="s">
        <v>44</v>
      </c>
      <c r="AW139" s="5">
        <v>0</v>
      </c>
      <c r="AX139" s="5">
        <v>0</v>
      </c>
    </row>
    <row r="140" spans="1:50" ht="15.75" customHeight="1" x14ac:dyDescent="0.2">
      <c r="A140" s="3">
        <f t="shared" si="0"/>
        <v>1138</v>
      </c>
      <c r="B140" s="3">
        <f t="shared" si="6"/>
        <v>15050</v>
      </c>
      <c r="C140" s="3" t="s">
        <v>7</v>
      </c>
      <c r="D140" s="3" t="s">
        <v>7</v>
      </c>
      <c r="E140" s="3">
        <v>0</v>
      </c>
      <c r="F140" s="3">
        <v>0</v>
      </c>
      <c r="G140" s="3">
        <v>120</v>
      </c>
      <c r="H140" s="3">
        <v>30</v>
      </c>
      <c r="I140" s="3">
        <v>0</v>
      </c>
      <c r="J140" s="3">
        <v>0</v>
      </c>
      <c r="K140" s="3">
        <v>120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5" t="s">
        <v>37</v>
      </c>
      <c r="AD140" s="5" t="s">
        <v>7</v>
      </c>
      <c r="AE140" s="5" t="s">
        <v>7</v>
      </c>
      <c r="AF140" s="5" t="s">
        <v>7</v>
      </c>
      <c r="AG140" s="5" t="s">
        <v>7</v>
      </c>
      <c r="AH140" s="5" t="s">
        <v>7</v>
      </c>
      <c r="AI140" s="5" t="s">
        <v>7</v>
      </c>
      <c r="AJ140" s="5" t="s">
        <v>7</v>
      </c>
      <c r="AK140" s="5" t="s">
        <v>7</v>
      </c>
      <c r="AL140" s="5">
        <v>20</v>
      </c>
      <c r="AM140" s="5">
        <v>30</v>
      </c>
      <c r="AN140" s="5">
        <v>20</v>
      </c>
      <c r="AO140" s="5">
        <v>0</v>
      </c>
      <c r="AP140" s="5">
        <v>0</v>
      </c>
      <c r="AQ140" s="5">
        <v>0</v>
      </c>
      <c r="AR140" s="5">
        <v>0</v>
      </c>
      <c r="AS140" s="5">
        <v>0</v>
      </c>
      <c r="AT140" s="5">
        <v>0</v>
      </c>
      <c r="AU140" s="5">
        <v>0</v>
      </c>
      <c r="AV140" s="4" t="s">
        <v>45</v>
      </c>
      <c r="AW140" s="5">
        <v>0</v>
      </c>
      <c r="AX140" s="5">
        <v>0</v>
      </c>
    </row>
    <row r="141" spans="1:50" ht="15.75" customHeight="1" x14ac:dyDescent="0.2">
      <c r="A141" s="3">
        <f t="shared" si="0"/>
        <v>1139</v>
      </c>
      <c r="B141" s="3">
        <f t="shared" si="6"/>
        <v>15051</v>
      </c>
      <c r="C141" s="3" t="s">
        <v>7</v>
      </c>
      <c r="D141" s="3" t="s">
        <v>53</v>
      </c>
      <c r="E141" s="3">
        <v>0</v>
      </c>
      <c r="F141" s="3">
        <v>0</v>
      </c>
      <c r="G141" s="3">
        <v>90</v>
      </c>
      <c r="H141" s="3">
        <v>50</v>
      </c>
      <c r="I141" s="3">
        <v>40</v>
      </c>
      <c r="J141" s="3">
        <v>0</v>
      </c>
      <c r="K141" s="3">
        <v>75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80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5" t="s">
        <v>22</v>
      </c>
      <c r="AD141" s="5" t="s">
        <v>121</v>
      </c>
      <c r="AE141" s="5" t="s">
        <v>122</v>
      </c>
      <c r="AF141" s="5" t="s">
        <v>47</v>
      </c>
      <c r="AG141" s="5" t="s">
        <v>7</v>
      </c>
      <c r="AH141" s="5" t="s">
        <v>7</v>
      </c>
      <c r="AI141" s="5" t="s">
        <v>7</v>
      </c>
      <c r="AJ141" s="5" t="s">
        <v>7</v>
      </c>
      <c r="AK141" s="5" t="s">
        <v>7</v>
      </c>
      <c r="AL141" s="5">
        <v>20</v>
      </c>
      <c r="AM141" s="5">
        <v>30</v>
      </c>
      <c r="AN141" s="5">
        <v>30</v>
      </c>
      <c r="AO141" s="5">
        <v>30</v>
      </c>
      <c r="AP141" s="5">
        <v>0</v>
      </c>
      <c r="AQ141" s="5">
        <v>0</v>
      </c>
      <c r="AR141" s="5">
        <v>0</v>
      </c>
      <c r="AS141" s="5">
        <v>0</v>
      </c>
      <c r="AT141" s="5">
        <v>0</v>
      </c>
      <c r="AU141" s="5">
        <v>0</v>
      </c>
      <c r="AV141" s="4" t="s">
        <v>43</v>
      </c>
      <c r="AW141" s="5">
        <v>0</v>
      </c>
      <c r="AX141" s="5">
        <v>0</v>
      </c>
    </row>
    <row r="142" spans="1:50" ht="15.75" customHeight="1" x14ac:dyDescent="0.2">
      <c r="A142" s="3">
        <f t="shared" si="0"/>
        <v>1140</v>
      </c>
      <c r="B142" s="3">
        <f t="shared" si="6"/>
        <v>15052</v>
      </c>
      <c r="C142" s="3" t="s">
        <v>7</v>
      </c>
      <c r="D142" s="3" t="s">
        <v>7</v>
      </c>
      <c r="E142" s="3">
        <v>0</v>
      </c>
      <c r="F142" s="3">
        <v>0</v>
      </c>
      <c r="G142" s="3">
        <v>90</v>
      </c>
      <c r="H142" s="3">
        <v>50</v>
      </c>
      <c r="I142" s="3">
        <v>40</v>
      </c>
      <c r="J142" s="3">
        <v>0</v>
      </c>
      <c r="K142" s="3">
        <v>75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110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5" t="s">
        <v>22</v>
      </c>
      <c r="AD142" s="5" t="s">
        <v>121</v>
      </c>
      <c r="AE142" s="5" t="s">
        <v>122</v>
      </c>
      <c r="AF142" s="5" t="s">
        <v>47</v>
      </c>
      <c r="AG142" s="5" t="s">
        <v>7</v>
      </c>
      <c r="AH142" s="5" t="s">
        <v>7</v>
      </c>
      <c r="AI142" s="5" t="s">
        <v>7</v>
      </c>
      <c r="AJ142" s="5" t="s">
        <v>7</v>
      </c>
      <c r="AK142" s="5" t="s">
        <v>7</v>
      </c>
      <c r="AL142" s="5">
        <v>20</v>
      </c>
      <c r="AM142" s="5">
        <v>30</v>
      </c>
      <c r="AN142" s="5">
        <v>30</v>
      </c>
      <c r="AO142" s="5">
        <v>30</v>
      </c>
      <c r="AP142" s="5">
        <v>0</v>
      </c>
      <c r="AQ142" s="5">
        <v>0</v>
      </c>
      <c r="AR142" s="5">
        <v>0</v>
      </c>
      <c r="AS142" s="5">
        <v>0</v>
      </c>
      <c r="AT142" s="5">
        <v>0</v>
      </c>
      <c r="AU142" s="5">
        <v>0</v>
      </c>
      <c r="AV142" s="4" t="s">
        <v>44</v>
      </c>
      <c r="AW142" s="5">
        <v>0</v>
      </c>
      <c r="AX142" s="5">
        <v>0</v>
      </c>
    </row>
    <row r="143" spans="1:50" ht="15.75" customHeight="1" x14ac:dyDescent="0.2">
      <c r="A143" s="3">
        <f t="shared" si="0"/>
        <v>1141</v>
      </c>
      <c r="B143" s="3">
        <f t="shared" si="6"/>
        <v>15053</v>
      </c>
      <c r="C143" s="3" t="s">
        <v>7</v>
      </c>
      <c r="D143" s="3" t="s">
        <v>7</v>
      </c>
      <c r="E143" s="3">
        <v>0</v>
      </c>
      <c r="F143" s="3">
        <v>0</v>
      </c>
      <c r="G143" s="3">
        <v>90</v>
      </c>
      <c r="H143" s="3">
        <v>50</v>
      </c>
      <c r="I143" s="3">
        <v>40</v>
      </c>
      <c r="J143" s="3">
        <v>0</v>
      </c>
      <c r="K143" s="3">
        <v>30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20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5" t="s">
        <v>67</v>
      </c>
      <c r="AD143" s="5" t="s">
        <v>22</v>
      </c>
      <c r="AE143" s="5" t="s">
        <v>121</v>
      </c>
      <c r="AF143" s="5" t="s">
        <v>122</v>
      </c>
      <c r="AG143" s="5" t="s">
        <v>47</v>
      </c>
      <c r="AH143" s="5" t="s">
        <v>7</v>
      </c>
      <c r="AI143" s="5" t="s">
        <v>7</v>
      </c>
      <c r="AJ143" s="5" t="s">
        <v>7</v>
      </c>
      <c r="AK143" s="5" t="s">
        <v>7</v>
      </c>
      <c r="AL143" s="5">
        <v>100</v>
      </c>
      <c r="AM143" s="5">
        <v>20</v>
      </c>
      <c r="AN143" s="5">
        <v>10</v>
      </c>
      <c r="AO143" s="5">
        <v>10</v>
      </c>
      <c r="AP143" s="5">
        <v>10</v>
      </c>
      <c r="AQ143" s="5">
        <v>0</v>
      </c>
      <c r="AR143" s="5">
        <v>0</v>
      </c>
      <c r="AS143" s="5">
        <v>0</v>
      </c>
      <c r="AT143" s="5">
        <v>0</v>
      </c>
      <c r="AU143" s="5">
        <v>0</v>
      </c>
      <c r="AV143" s="4" t="s">
        <v>45</v>
      </c>
      <c r="AW143" s="5">
        <v>0</v>
      </c>
      <c r="AX143" s="5">
        <v>0</v>
      </c>
    </row>
    <row r="144" spans="1:50" ht="15.75" customHeight="1" x14ac:dyDescent="0.2">
      <c r="A144" s="3">
        <f t="shared" si="0"/>
        <v>1142</v>
      </c>
      <c r="B144" s="3">
        <f t="shared" si="6"/>
        <v>15054</v>
      </c>
      <c r="C144" s="3" t="s">
        <v>7</v>
      </c>
      <c r="D144" s="3" t="s">
        <v>54</v>
      </c>
      <c r="E144" s="3">
        <v>0</v>
      </c>
      <c r="F144" s="3">
        <v>0</v>
      </c>
      <c r="G144" s="3">
        <v>100</v>
      </c>
      <c r="H144" s="3">
        <v>0</v>
      </c>
      <c r="I144" s="3">
        <v>0</v>
      </c>
      <c r="J144" s="3">
        <v>0</v>
      </c>
      <c r="K144" s="3">
        <v>60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50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5" t="s">
        <v>127</v>
      </c>
      <c r="AD144" s="5" t="s">
        <v>128</v>
      </c>
      <c r="AE144" s="5" t="s">
        <v>7</v>
      </c>
      <c r="AF144" s="5" t="s">
        <v>7</v>
      </c>
      <c r="AG144" s="5" t="s">
        <v>7</v>
      </c>
      <c r="AH144" s="5" t="s">
        <v>7</v>
      </c>
      <c r="AI144" s="5" t="s">
        <v>7</v>
      </c>
      <c r="AJ144" s="5" t="s">
        <v>7</v>
      </c>
      <c r="AK144" s="5" t="s">
        <v>7</v>
      </c>
      <c r="AL144" s="5">
        <v>30</v>
      </c>
      <c r="AM144" s="5">
        <v>30</v>
      </c>
      <c r="AN144" s="5">
        <v>0</v>
      </c>
      <c r="AO144" s="5">
        <v>0</v>
      </c>
      <c r="AP144" s="5">
        <v>0</v>
      </c>
      <c r="AQ144" s="5">
        <v>0</v>
      </c>
      <c r="AR144" s="5">
        <v>0</v>
      </c>
      <c r="AS144" s="5">
        <v>0</v>
      </c>
      <c r="AT144" s="5">
        <v>0</v>
      </c>
      <c r="AU144" s="5">
        <v>0</v>
      </c>
      <c r="AV144" s="4" t="s">
        <v>43</v>
      </c>
      <c r="AW144" s="5">
        <v>0</v>
      </c>
      <c r="AX144" s="5">
        <v>0</v>
      </c>
    </row>
    <row r="145" spans="1:50" ht="15.75" customHeight="1" x14ac:dyDescent="0.2">
      <c r="A145" s="3">
        <f t="shared" si="0"/>
        <v>1143</v>
      </c>
      <c r="B145" s="3">
        <f t="shared" si="6"/>
        <v>15055</v>
      </c>
      <c r="C145" s="3" t="s">
        <v>7</v>
      </c>
      <c r="D145" s="3" t="s">
        <v>7</v>
      </c>
      <c r="E145" s="3">
        <v>0</v>
      </c>
      <c r="F145" s="3">
        <v>0</v>
      </c>
      <c r="G145" s="3">
        <v>100</v>
      </c>
      <c r="H145" s="3">
        <v>0</v>
      </c>
      <c r="I145" s="3">
        <v>0</v>
      </c>
      <c r="J145" s="3">
        <v>0</v>
      </c>
      <c r="K145" s="3">
        <v>50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80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5" t="s">
        <v>127</v>
      </c>
      <c r="AD145" s="5" t="s">
        <v>128</v>
      </c>
      <c r="AE145" s="5" t="s">
        <v>7</v>
      </c>
      <c r="AF145" s="5" t="s">
        <v>7</v>
      </c>
      <c r="AG145" s="5" t="s">
        <v>7</v>
      </c>
      <c r="AH145" s="5" t="s">
        <v>7</v>
      </c>
      <c r="AI145" s="5" t="s">
        <v>7</v>
      </c>
      <c r="AJ145" s="5" t="s">
        <v>7</v>
      </c>
      <c r="AK145" s="5" t="s">
        <v>7</v>
      </c>
      <c r="AL145" s="5">
        <v>50</v>
      </c>
      <c r="AM145" s="5">
        <v>50</v>
      </c>
      <c r="AN145" s="5">
        <v>0</v>
      </c>
      <c r="AO145" s="5">
        <v>0</v>
      </c>
      <c r="AP145" s="5">
        <v>0</v>
      </c>
      <c r="AQ145" s="5">
        <v>0</v>
      </c>
      <c r="AR145" s="5">
        <v>0</v>
      </c>
      <c r="AS145" s="5">
        <v>0</v>
      </c>
      <c r="AT145" s="5">
        <v>0</v>
      </c>
      <c r="AU145" s="5">
        <v>0</v>
      </c>
      <c r="AV145" s="4" t="s">
        <v>44</v>
      </c>
      <c r="AW145" s="5">
        <v>0</v>
      </c>
      <c r="AX145" s="5">
        <v>0</v>
      </c>
    </row>
    <row r="146" spans="1:50" ht="15.75" customHeight="1" x14ac:dyDescent="0.2">
      <c r="A146" s="3">
        <f t="shared" si="0"/>
        <v>1144</v>
      </c>
      <c r="B146" s="3">
        <f t="shared" si="6"/>
        <v>15056</v>
      </c>
      <c r="C146" s="3" t="s">
        <v>7</v>
      </c>
      <c r="D146" s="3" t="s">
        <v>7</v>
      </c>
      <c r="E146" s="3">
        <v>0</v>
      </c>
      <c r="F146" s="3">
        <v>0</v>
      </c>
      <c r="G146" s="3">
        <v>100</v>
      </c>
      <c r="H146" s="3">
        <v>0</v>
      </c>
      <c r="I146" s="3">
        <v>0</v>
      </c>
      <c r="J146" s="3">
        <v>0</v>
      </c>
      <c r="K146" s="3">
        <v>120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5" t="s">
        <v>127</v>
      </c>
      <c r="AD146" s="5" t="s">
        <v>7</v>
      </c>
      <c r="AE146" s="5" t="s">
        <v>7</v>
      </c>
      <c r="AF146" s="5" t="s">
        <v>7</v>
      </c>
      <c r="AG146" s="5" t="s">
        <v>7</v>
      </c>
      <c r="AH146" s="5" t="s">
        <v>7</v>
      </c>
      <c r="AI146" s="5" t="s">
        <v>7</v>
      </c>
      <c r="AJ146" s="5" t="s">
        <v>7</v>
      </c>
      <c r="AK146" s="5" t="s">
        <v>7</v>
      </c>
      <c r="AL146" s="5">
        <v>15</v>
      </c>
      <c r="AM146" s="5">
        <v>30</v>
      </c>
      <c r="AN146" s="5">
        <v>0</v>
      </c>
      <c r="AO146" s="5">
        <v>0</v>
      </c>
      <c r="AP146" s="5">
        <v>0</v>
      </c>
      <c r="AQ146" s="5">
        <v>0</v>
      </c>
      <c r="AR146" s="5">
        <v>0</v>
      </c>
      <c r="AS146" s="5">
        <v>0</v>
      </c>
      <c r="AT146" s="5">
        <v>0</v>
      </c>
      <c r="AU146" s="5">
        <v>0</v>
      </c>
      <c r="AV146" s="4" t="s">
        <v>45</v>
      </c>
      <c r="AW146" s="5">
        <v>0</v>
      </c>
      <c r="AX146" s="5">
        <v>0</v>
      </c>
    </row>
    <row r="147" spans="1:50" ht="15.75" customHeight="1" x14ac:dyDescent="0.2">
      <c r="A147" s="3">
        <f t="shared" si="0"/>
        <v>1145</v>
      </c>
      <c r="B147" s="3">
        <f t="shared" si="6"/>
        <v>15057</v>
      </c>
      <c r="C147" s="3" t="s">
        <v>7</v>
      </c>
      <c r="D147" s="3" t="s">
        <v>55</v>
      </c>
      <c r="E147" s="3">
        <v>0</v>
      </c>
      <c r="F147" s="3">
        <v>0</v>
      </c>
      <c r="G147" s="3">
        <v>30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50</v>
      </c>
      <c r="N147" s="3">
        <v>0</v>
      </c>
      <c r="O147" s="3">
        <v>0</v>
      </c>
      <c r="P147" s="3">
        <v>0</v>
      </c>
      <c r="Q147" s="3">
        <v>50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5" t="s">
        <v>46</v>
      </c>
      <c r="AD147" s="5" t="s">
        <v>129</v>
      </c>
      <c r="AE147" s="5" t="s">
        <v>7</v>
      </c>
      <c r="AF147" s="5" t="s">
        <v>7</v>
      </c>
      <c r="AG147" s="5" t="s">
        <v>7</v>
      </c>
      <c r="AH147" s="5" t="s">
        <v>7</v>
      </c>
      <c r="AI147" s="5" t="s">
        <v>7</v>
      </c>
      <c r="AJ147" s="5" t="s">
        <v>7</v>
      </c>
      <c r="AK147" s="5" t="s">
        <v>7</v>
      </c>
      <c r="AL147" s="5">
        <v>15</v>
      </c>
      <c r="AM147" s="5">
        <v>50</v>
      </c>
      <c r="AN147" s="5">
        <v>0</v>
      </c>
      <c r="AO147" s="5">
        <v>0</v>
      </c>
      <c r="AP147" s="5">
        <v>0</v>
      </c>
      <c r="AQ147" s="5">
        <v>0</v>
      </c>
      <c r="AR147" s="5">
        <v>0</v>
      </c>
      <c r="AS147" s="5">
        <v>0</v>
      </c>
      <c r="AT147" s="5">
        <v>0</v>
      </c>
      <c r="AU147" s="5">
        <v>0</v>
      </c>
      <c r="AV147" s="4" t="s">
        <v>43</v>
      </c>
      <c r="AW147" s="5">
        <v>0</v>
      </c>
      <c r="AX147" s="5">
        <v>0</v>
      </c>
    </row>
    <row r="148" spans="1:50" ht="15.75" customHeight="1" x14ac:dyDescent="0.2">
      <c r="A148" s="3">
        <f t="shared" si="0"/>
        <v>1146</v>
      </c>
      <c r="B148" s="3">
        <f t="shared" si="6"/>
        <v>15058</v>
      </c>
      <c r="C148" s="3" t="s">
        <v>7</v>
      </c>
      <c r="D148" s="3" t="s">
        <v>7</v>
      </c>
      <c r="E148" s="3">
        <v>0</v>
      </c>
      <c r="F148" s="3">
        <v>0</v>
      </c>
      <c r="G148" s="3">
        <v>30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80</v>
      </c>
      <c r="N148" s="3">
        <v>0</v>
      </c>
      <c r="O148" s="3">
        <v>0</v>
      </c>
      <c r="P148" s="3">
        <v>0</v>
      </c>
      <c r="Q148" s="3">
        <v>50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5" t="s">
        <v>46</v>
      </c>
      <c r="AD148" s="5" t="s">
        <v>129</v>
      </c>
      <c r="AE148" s="5" t="s">
        <v>7</v>
      </c>
      <c r="AF148" s="5" t="s">
        <v>7</v>
      </c>
      <c r="AG148" s="5" t="s">
        <v>7</v>
      </c>
      <c r="AH148" s="5" t="s">
        <v>7</v>
      </c>
      <c r="AI148" s="5" t="s">
        <v>7</v>
      </c>
      <c r="AJ148" s="5" t="s">
        <v>7</v>
      </c>
      <c r="AK148" s="5" t="s">
        <v>7</v>
      </c>
      <c r="AL148" s="5">
        <v>15</v>
      </c>
      <c r="AM148" s="5">
        <v>50</v>
      </c>
      <c r="AN148" s="5">
        <v>0</v>
      </c>
      <c r="AO148" s="5">
        <v>0</v>
      </c>
      <c r="AP148" s="5">
        <v>0</v>
      </c>
      <c r="AQ148" s="5">
        <v>0</v>
      </c>
      <c r="AR148" s="5">
        <v>0</v>
      </c>
      <c r="AS148" s="5">
        <v>0</v>
      </c>
      <c r="AT148" s="5">
        <v>0</v>
      </c>
      <c r="AU148" s="5">
        <v>0</v>
      </c>
      <c r="AV148" s="4" t="s">
        <v>44</v>
      </c>
      <c r="AW148" s="5">
        <v>0</v>
      </c>
      <c r="AX148" s="5">
        <v>0</v>
      </c>
    </row>
    <row r="149" spans="1:50" ht="15.75" customHeight="1" x14ac:dyDescent="0.2">
      <c r="A149" s="3">
        <f t="shared" si="0"/>
        <v>1147</v>
      </c>
      <c r="B149" s="3">
        <f t="shared" si="6"/>
        <v>15059</v>
      </c>
      <c r="C149" s="3" t="s">
        <v>7</v>
      </c>
      <c r="D149" s="3" t="s">
        <v>7</v>
      </c>
      <c r="E149" s="3">
        <v>0</v>
      </c>
      <c r="F149" s="3">
        <v>0</v>
      </c>
      <c r="G149" s="3">
        <v>30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90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5" t="s">
        <v>46</v>
      </c>
      <c r="AD149" s="5" t="s">
        <v>7</v>
      </c>
      <c r="AE149" s="5" t="s">
        <v>7</v>
      </c>
      <c r="AF149" s="5" t="s">
        <v>7</v>
      </c>
      <c r="AG149" s="5" t="s">
        <v>7</v>
      </c>
      <c r="AH149" s="5" t="s">
        <v>7</v>
      </c>
      <c r="AI149" s="5" t="s">
        <v>7</v>
      </c>
      <c r="AJ149" s="5" t="s">
        <v>7</v>
      </c>
      <c r="AK149" s="5" t="s">
        <v>7</v>
      </c>
      <c r="AL149" s="5">
        <v>15</v>
      </c>
      <c r="AM149" s="5">
        <v>50</v>
      </c>
      <c r="AN149" s="5">
        <v>0</v>
      </c>
      <c r="AO149" s="5">
        <v>0</v>
      </c>
      <c r="AP149" s="5">
        <v>0</v>
      </c>
      <c r="AQ149" s="5">
        <v>0</v>
      </c>
      <c r="AR149" s="5">
        <v>0</v>
      </c>
      <c r="AS149" s="5">
        <v>0</v>
      </c>
      <c r="AT149" s="5">
        <v>0</v>
      </c>
      <c r="AU149" s="5">
        <v>0</v>
      </c>
      <c r="AV149" s="4" t="s">
        <v>45</v>
      </c>
      <c r="AW149" s="5">
        <v>0</v>
      </c>
      <c r="AX149" s="5">
        <v>0</v>
      </c>
    </row>
    <row r="150" spans="1:50" ht="15.75" customHeight="1" x14ac:dyDescent="0.2">
      <c r="A150" s="3">
        <f t="shared" si="0"/>
        <v>1148</v>
      </c>
      <c r="B150" s="3">
        <f t="shared" si="6"/>
        <v>15060</v>
      </c>
      <c r="C150" s="3" t="s">
        <v>7</v>
      </c>
      <c r="D150" s="3" t="s">
        <v>56</v>
      </c>
      <c r="E150" s="3">
        <v>0</v>
      </c>
      <c r="F150" s="3">
        <v>0</v>
      </c>
      <c r="G150" s="3">
        <v>80</v>
      </c>
      <c r="H150" s="3">
        <v>0</v>
      </c>
      <c r="I150" s="3">
        <v>0</v>
      </c>
      <c r="J150" s="3">
        <v>0</v>
      </c>
      <c r="K150" s="3">
        <v>0</v>
      </c>
      <c r="L150" s="3">
        <v>230</v>
      </c>
      <c r="M150" s="3">
        <v>90</v>
      </c>
      <c r="N150" s="3">
        <v>0</v>
      </c>
      <c r="O150" s="3">
        <v>0</v>
      </c>
      <c r="P150" s="3">
        <v>0</v>
      </c>
      <c r="Q150" s="3">
        <v>100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5" t="s">
        <v>62</v>
      </c>
      <c r="AD150" s="5" t="s">
        <v>37</v>
      </c>
      <c r="AE150" s="5" t="s">
        <v>22</v>
      </c>
      <c r="AF150" s="5" t="s">
        <v>7</v>
      </c>
      <c r="AG150" s="5" t="s">
        <v>128</v>
      </c>
      <c r="AH150" s="5" t="s">
        <v>7</v>
      </c>
      <c r="AI150" s="5" t="s">
        <v>7</v>
      </c>
      <c r="AJ150" s="5" t="s">
        <v>7</v>
      </c>
      <c r="AK150" s="5" t="s">
        <v>7</v>
      </c>
      <c r="AL150" s="5">
        <v>30</v>
      </c>
      <c r="AM150" s="5">
        <v>20</v>
      </c>
      <c r="AN150" s="5">
        <v>30</v>
      </c>
      <c r="AO150" s="5">
        <v>0</v>
      </c>
      <c r="AP150" s="5">
        <v>50</v>
      </c>
      <c r="AQ150" s="5">
        <v>0</v>
      </c>
      <c r="AR150" s="5">
        <v>0</v>
      </c>
      <c r="AS150" s="5">
        <v>0</v>
      </c>
      <c r="AT150" s="5">
        <v>0</v>
      </c>
      <c r="AU150" s="5">
        <v>0</v>
      </c>
      <c r="AV150" s="4" t="s">
        <v>43</v>
      </c>
      <c r="AW150" s="5">
        <v>0</v>
      </c>
      <c r="AX150" s="5">
        <v>0</v>
      </c>
    </row>
    <row r="151" spans="1:50" ht="15.75" customHeight="1" x14ac:dyDescent="0.2">
      <c r="A151" s="3">
        <f t="shared" si="0"/>
        <v>1149</v>
      </c>
      <c r="B151" s="3">
        <f t="shared" si="6"/>
        <v>15061</v>
      </c>
      <c r="C151" s="3" t="s">
        <v>7</v>
      </c>
      <c r="D151" s="3" t="s">
        <v>7</v>
      </c>
      <c r="E151" s="3">
        <v>0</v>
      </c>
      <c r="F151" s="3">
        <v>0</v>
      </c>
      <c r="G151" s="3">
        <v>80</v>
      </c>
      <c r="H151" s="3">
        <v>0</v>
      </c>
      <c r="I151" s="3">
        <v>0</v>
      </c>
      <c r="J151" s="3">
        <v>0</v>
      </c>
      <c r="K151" s="3">
        <v>0</v>
      </c>
      <c r="L151" s="3">
        <v>230</v>
      </c>
      <c r="M151" s="3">
        <v>90</v>
      </c>
      <c r="N151" s="3">
        <v>0</v>
      </c>
      <c r="O151" s="3">
        <v>0</v>
      </c>
      <c r="P151" s="3">
        <v>0</v>
      </c>
      <c r="Q151" s="3">
        <v>130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5" t="s">
        <v>62</v>
      </c>
      <c r="AD151" s="5" t="s">
        <v>37</v>
      </c>
      <c r="AE151" s="5" t="s">
        <v>22</v>
      </c>
      <c r="AF151" s="5" t="s">
        <v>72</v>
      </c>
      <c r="AG151" s="5" t="s">
        <v>128</v>
      </c>
      <c r="AH151" s="5" t="s">
        <v>7</v>
      </c>
      <c r="AI151" s="5" t="s">
        <v>7</v>
      </c>
      <c r="AJ151" s="5" t="s">
        <v>7</v>
      </c>
      <c r="AK151" s="5" t="s">
        <v>7</v>
      </c>
      <c r="AL151" s="5">
        <v>30</v>
      </c>
      <c r="AM151" s="5">
        <v>20</v>
      </c>
      <c r="AN151" s="5">
        <v>30</v>
      </c>
      <c r="AO151" s="5">
        <v>50</v>
      </c>
      <c r="AP151" s="5">
        <v>50</v>
      </c>
      <c r="AQ151" s="5">
        <v>0</v>
      </c>
      <c r="AR151" s="5">
        <v>0</v>
      </c>
      <c r="AS151" s="5">
        <v>0</v>
      </c>
      <c r="AT151" s="5">
        <v>0</v>
      </c>
      <c r="AU151" s="5">
        <v>0</v>
      </c>
      <c r="AV151" s="4" t="s">
        <v>44</v>
      </c>
      <c r="AW151" s="5">
        <v>0</v>
      </c>
      <c r="AX151" s="5">
        <v>0</v>
      </c>
    </row>
    <row r="152" spans="1:50" ht="15.75" customHeight="1" x14ac:dyDescent="0.2">
      <c r="A152" s="3">
        <f t="shared" si="0"/>
        <v>1150</v>
      </c>
      <c r="B152" s="3">
        <f t="shared" si="6"/>
        <v>15062</v>
      </c>
      <c r="C152" s="3" t="s">
        <v>7</v>
      </c>
      <c r="D152" s="3" t="s">
        <v>7</v>
      </c>
      <c r="E152" s="3">
        <v>0</v>
      </c>
      <c r="F152" s="3">
        <v>0</v>
      </c>
      <c r="G152" s="3">
        <v>80</v>
      </c>
      <c r="H152" s="3">
        <v>0</v>
      </c>
      <c r="I152" s="3">
        <v>0</v>
      </c>
      <c r="J152" s="3">
        <v>0</v>
      </c>
      <c r="K152" s="3">
        <v>0</v>
      </c>
      <c r="L152" s="3">
        <v>260</v>
      </c>
      <c r="M152" s="3">
        <v>110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5" t="s">
        <v>62</v>
      </c>
      <c r="AD152" s="5" t="s">
        <v>7</v>
      </c>
      <c r="AE152" s="5" t="s">
        <v>7</v>
      </c>
      <c r="AF152" s="5" t="s">
        <v>7</v>
      </c>
      <c r="AG152" s="5" t="s">
        <v>7</v>
      </c>
      <c r="AH152" s="5" t="s">
        <v>7</v>
      </c>
      <c r="AI152" s="5" t="s">
        <v>7</v>
      </c>
      <c r="AJ152" s="5" t="s">
        <v>7</v>
      </c>
      <c r="AK152" s="5" t="s">
        <v>7</v>
      </c>
      <c r="AL152" s="5">
        <v>20</v>
      </c>
      <c r="AM152" s="5">
        <v>20</v>
      </c>
      <c r="AN152" s="5">
        <v>30</v>
      </c>
      <c r="AO152" s="5">
        <v>0</v>
      </c>
      <c r="AP152" s="5">
        <v>50</v>
      </c>
      <c r="AQ152" s="5">
        <v>0</v>
      </c>
      <c r="AR152" s="5">
        <v>0</v>
      </c>
      <c r="AS152" s="5">
        <v>0</v>
      </c>
      <c r="AT152" s="5">
        <v>0</v>
      </c>
      <c r="AU152" s="5">
        <v>0</v>
      </c>
      <c r="AV152" s="4" t="s">
        <v>45</v>
      </c>
      <c r="AW152" s="5">
        <v>0</v>
      </c>
      <c r="AX152" s="5">
        <v>0</v>
      </c>
    </row>
    <row r="153" spans="1:50" ht="15.75" customHeight="1" x14ac:dyDescent="0.2">
      <c r="A153" s="3">
        <f t="shared" si="0"/>
        <v>1151</v>
      </c>
      <c r="B153" s="3">
        <f t="shared" si="6"/>
        <v>15063</v>
      </c>
      <c r="C153" s="3" t="s">
        <v>7</v>
      </c>
      <c r="D153" s="3" t="s">
        <v>71</v>
      </c>
      <c r="E153" s="3">
        <v>0</v>
      </c>
      <c r="F153" s="3">
        <v>0</v>
      </c>
      <c r="G153" s="3">
        <v>110</v>
      </c>
      <c r="H153" s="3">
        <v>0</v>
      </c>
      <c r="I153" s="3">
        <v>30</v>
      </c>
      <c r="J153" s="3">
        <v>0</v>
      </c>
      <c r="K153" s="3">
        <v>0</v>
      </c>
      <c r="L153" s="3">
        <v>60</v>
      </c>
      <c r="M153" s="3">
        <v>0</v>
      </c>
      <c r="N153" s="3">
        <v>0</v>
      </c>
      <c r="O153" s="3">
        <v>0</v>
      </c>
      <c r="P153" s="3">
        <v>0</v>
      </c>
      <c r="Q153" s="3">
        <v>70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5" t="s">
        <v>70</v>
      </c>
      <c r="AD153" s="5" t="s">
        <v>65</v>
      </c>
      <c r="AE153" s="5" t="s">
        <v>73</v>
      </c>
      <c r="AF153" s="5" t="s">
        <v>7</v>
      </c>
      <c r="AG153" s="5" t="s">
        <v>7</v>
      </c>
      <c r="AH153" s="5" t="s">
        <v>7</v>
      </c>
      <c r="AI153" s="5" t="s">
        <v>7</v>
      </c>
      <c r="AJ153" s="5" t="s">
        <v>7</v>
      </c>
      <c r="AK153" s="5" t="s">
        <v>7</v>
      </c>
      <c r="AL153" s="5">
        <v>25</v>
      </c>
      <c r="AM153" s="5">
        <v>30</v>
      </c>
      <c r="AN153" s="5">
        <v>30</v>
      </c>
      <c r="AO153" s="5">
        <v>0</v>
      </c>
      <c r="AP153" s="5">
        <v>0</v>
      </c>
      <c r="AQ153" s="5">
        <v>0</v>
      </c>
      <c r="AR153" s="5">
        <v>0</v>
      </c>
      <c r="AS153" s="5">
        <v>0</v>
      </c>
      <c r="AT153" s="5">
        <v>0</v>
      </c>
      <c r="AU153" s="5">
        <v>0</v>
      </c>
      <c r="AV153" s="4" t="s">
        <v>43</v>
      </c>
      <c r="AW153" s="5">
        <v>0</v>
      </c>
      <c r="AX153" s="5">
        <v>0</v>
      </c>
    </row>
    <row r="154" spans="1:50" ht="15.75" customHeight="1" x14ac:dyDescent="0.2">
      <c r="A154" s="3">
        <f t="shared" si="0"/>
        <v>1152</v>
      </c>
      <c r="B154" s="3">
        <f t="shared" si="6"/>
        <v>15064</v>
      </c>
      <c r="C154" s="3" t="s">
        <v>7</v>
      </c>
      <c r="D154" s="3" t="s">
        <v>7</v>
      </c>
      <c r="E154" s="3">
        <v>0</v>
      </c>
      <c r="F154" s="3">
        <v>0</v>
      </c>
      <c r="G154" s="3">
        <v>110</v>
      </c>
      <c r="H154" s="3">
        <v>0</v>
      </c>
      <c r="I154" s="3">
        <v>30</v>
      </c>
      <c r="J154" s="3">
        <v>0</v>
      </c>
      <c r="K154" s="3">
        <v>0</v>
      </c>
      <c r="L154" s="3">
        <v>50</v>
      </c>
      <c r="M154" s="3">
        <v>0</v>
      </c>
      <c r="N154" s="3">
        <v>0</v>
      </c>
      <c r="O154" s="3">
        <v>0</v>
      </c>
      <c r="P154" s="3">
        <v>0</v>
      </c>
      <c r="Q154" s="3">
        <v>100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5" t="s">
        <v>70</v>
      </c>
      <c r="AD154" s="5" t="s">
        <v>65</v>
      </c>
      <c r="AE154" s="5" t="s">
        <v>73</v>
      </c>
      <c r="AF154" s="5" t="s">
        <v>72</v>
      </c>
      <c r="AG154" s="5" t="s">
        <v>7</v>
      </c>
      <c r="AH154" s="5" t="s">
        <v>7</v>
      </c>
      <c r="AI154" s="5" t="s">
        <v>7</v>
      </c>
      <c r="AJ154" s="5" t="s">
        <v>7</v>
      </c>
      <c r="AK154" s="5" t="s">
        <v>7</v>
      </c>
      <c r="AL154" s="5">
        <v>25</v>
      </c>
      <c r="AM154" s="5">
        <v>30</v>
      </c>
      <c r="AN154" s="5">
        <v>30</v>
      </c>
      <c r="AO154" s="5">
        <v>10</v>
      </c>
      <c r="AP154" s="5">
        <v>0</v>
      </c>
      <c r="AQ154" s="5">
        <v>0</v>
      </c>
      <c r="AR154" s="5">
        <v>0</v>
      </c>
      <c r="AS154" s="5">
        <v>0</v>
      </c>
      <c r="AT154" s="5">
        <v>0</v>
      </c>
      <c r="AU154" s="5">
        <v>0</v>
      </c>
      <c r="AV154" s="4" t="s">
        <v>44</v>
      </c>
      <c r="AW154" s="5">
        <v>0</v>
      </c>
      <c r="AX154" s="5">
        <v>0</v>
      </c>
    </row>
    <row r="155" spans="1:50" ht="15.75" customHeight="1" x14ac:dyDescent="0.2">
      <c r="A155" s="3">
        <f t="shared" si="0"/>
        <v>1153</v>
      </c>
      <c r="B155" s="3">
        <f t="shared" si="6"/>
        <v>15065</v>
      </c>
      <c r="C155" s="3" t="s">
        <v>7</v>
      </c>
      <c r="D155" s="3" t="s">
        <v>7</v>
      </c>
      <c r="E155" s="3">
        <v>0</v>
      </c>
      <c r="F155" s="3">
        <v>0</v>
      </c>
      <c r="G155" s="3">
        <v>110</v>
      </c>
      <c r="H155" s="3">
        <v>0</v>
      </c>
      <c r="I155" s="3">
        <v>30</v>
      </c>
      <c r="J155" s="3">
        <v>0</v>
      </c>
      <c r="K155" s="3">
        <v>0</v>
      </c>
      <c r="L155" s="3">
        <v>70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5" t="s">
        <v>70</v>
      </c>
      <c r="AD155" s="5" t="s">
        <v>65</v>
      </c>
      <c r="AE155" s="5" t="s">
        <v>73</v>
      </c>
      <c r="AF155" s="5" t="s">
        <v>7</v>
      </c>
      <c r="AG155" s="5" t="s">
        <v>7</v>
      </c>
      <c r="AH155" s="5" t="s">
        <v>7</v>
      </c>
      <c r="AI155" s="5" t="s">
        <v>7</v>
      </c>
      <c r="AJ155" s="5" t="s">
        <v>7</v>
      </c>
      <c r="AK155" s="5" t="s">
        <v>7</v>
      </c>
      <c r="AL155" s="5">
        <v>25</v>
      </c>
      <c r="AM155" s="5">
        <v>20</v>
      </c>
      <c r="AN155" s="5">
        <v>20</v>
      </c>
      <c r="AO155" s="5">
        <v>0</v>
      </c>
      <c r="AP155" s="5">
        <v>0</v>
      </c>
      <c r="AQ155" s="5">
        <v>0</v>
      </c>
      <c r="AR155" s="5">
        <v>0</v>
      </c>
      <c r="AS155" s="5">
        <v>0</v>
      </c>
      <c r="AT155" s="5">
        <v>0</v>
      </c>
      <c r="AU155" s="5">
        <v>0</v>
      </c>
      <c r="AV155" s="4" t="s">
        <v>45</v>
      </c>
      <c r="AW155" s="5">
        <v>0</v>
      </c>
      <c r="AX155" s="5">
        <v>0</v>
      </c>
    </row>
    <row r="156" spans="1:50" ht="15.75" customHeight="1" x14ac:dyDescent="0.2">
      <c r="A156" s="3">
        <f t="shared" si="0"/>
        <v>1154</v>
      </c>
      <c r="B156" s="3">
        <f t="shared" si="6"/>
        <v>15066</v>
      </c>
      <c r="C156" s="3" t="s">
        <v>7</v>
      </c>
      <c r="D156" s="3" t="s">
        <v>112</v>
      </c>
      <c r="E156" s="3">
        <v>0</v>
      </c>
      <c r="F156" s="3">
        <v>0</v>
      </c>
      <c r="G156" s="3">
        <v>330</v>
      </c>
      <c r="H156" s="3">
        <v>40</v>
      </c>
      <c r="I156" s="3">
        <v>110</v>
      </c>
      <c r="J156" s="3">
        <v>0</v>
      </c>
      <c r="K156" s="3">
        <v>120</v>
      </c>
      <c r="L156" s="3">
        <v>80</v>
      </c>
      <c r="M156" s="3">
        <v>0</v>
      </c>
      <c r="N156" s="3">
        <v>0</v>
      </c>
      <c r="O156" s="3">
        <v>0</v>
      </c>
      <c r="P156" s="3">
        <v>0</v>
      </c>
      <c r="Q156" s="3">
        <v>100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5" t="s">
        <v>70</v>
      </c>
      <c r="AD156" s="5" t="s">
        <v>65</v>
      </c>
      <c r="AE156" s="5" t="s">
        <v>73</v>
      </c>
      <c r="AF156" s="5" t="s">
        <v>130</v>
      </c>
      <c r="AG156" s="5" t="s">
        <v>128</v>
      </c>
      <c r="AH156" s="5" t="s">
        <v>7</v>
      </c>
      <c r="AI156" s="5" t="s">
        <v>7</v>
      </c>
      <c r="AJ156" s="5" t="s">
        <v>7</v>
      </c>
      <c r="AK156" s="5" t="s">
        <v>7</v>
      </c>
      <c r="AL156" s="5">
        <v>15</v>
      </c>
      <c r="AM156" s="5">
        <v>30</v>
      </c>
      <c r="AN156" s="5">
        <v>30</v>
      </c>
      <c r="AO156" s="5">
        <v>30</v>
      </c>
      <c r="AP156" s="5">
        <v>50</v>
      </c>
      <c r="AQ156" s="5">
        <v>0</v>
      </c>
      <c r="AR156" s="5">
        <v>0</v>
      </c>
      <c r="AS156" s="5">
        <v>0</v>
      </c>
      <c r="AT156" s="5">
        <v>0</v>
      </c>
      <c r="AU156" s="5">
        <v>0</v>
      </c>
      <c r="AV156" s="4" t="s">
        <v>43</v>
      </c>
      <c r="AW156" s="5">
        <v>0</v>
      </c>
      <c r="AX156" s="5">
        <v>0</v>
      </c>
    </row>
    <row r="157" spans="1:50" ht="15.75" customHeight="1" x14ac:dyDescent="0.2">
      <c r="A157" s="3">
        <f t="shared" si="0"/>
        <v>1155</v>
      </c>
      <c r="B157" s="3">
        <f t="shared" si="6"/>
        <v>15067</v>
      </c>
      <c r="C157" s="3" t="s">
        <v>7</v>
      </c>
      <c r="D157" s="3" t="s">
        <v>7</v>
      </c>
      <c r="E157" s="3">
        <v>0</v>
      </c>
      <c r="F157" s="3">
        <v>0</v>
      </c>
      <c r="G157" s="3">
        <v>330</v>
      </c>
      <c r="H157" s="3">
        <v>40</v>
      </c>
      <c r="I157" s="3">
        <v>110</v>
      </c>
      <c r="J157" s="3">
        <v>0</v>
      </c>
      <c r="K157" s="3">
        <v>80</v>
      </c>
      <c r="L157" s="3">
        <v>70</v>
      </c>
      <c r="M157" s="3">
        <v>0</v>
      </c>
      <c r="N157" s="3">
        <v>0</v>
      </c>
      <c r="O157" s="3">
        <v>0</v>
      </c>
      <c r="P157" s="3">
        <v>0</v>
      </c>
      <c r="Q157" s="3">
        <v>130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5" t="s">
        <v>70</v>
      </c>
      <c r="AD157" s="5" t="s">
        <v>65</v>
      </c>
      <c r="AE157" s="5" t="s">
        <v>73</v>
      </c>
      <c r="AF157" s="5" t="s">
        <v>72</v>
      </c>
      <c r="AG157" s="5" t="s">
        <v>39</v>
      </c>
      <c r="AH157" s="5" t="s">
        <v>130</v>
      </c>
      <c r="AI157" s="5" t="s">
        <v>128</v>
      </c>
      <c r="AJ157" s="5" t="s">
        <v>7</v>
      </c>
      <c r="AK157" s="5" t="s">
        <v>7</v>
      </c>
      <c r="AL157" s="5">
        <v>15</v>
      </c>
      <c r="AM157" s="5">
        <v>30</v>
      </c>
      <c r="AN157" s="5">
        <v>30</v>
      </c>
      <c r="AO157" s="5">
        <v>10</v>
      </c>
      <c r="AP157" s="5">
        <v>10</v>
      </c>
      <c r="AQ157" s="5">
        <v>30</v>
      </c>
      <c r="AR157" s="5">
        <v>50</v>
      </c>
      <c r="AS157" s="5">
        <v>0</v>
      </c>
      <c r="AT157" s="5">
        <v>0</v>
      </c>
      <c r="AU157" s="5">
        <v>0</v>
      </c>
      <c r="AV157" s="4" t="s">
        <v>44</v>
      </c>
      <c r="AW157" s="5">
        <v>0</v>
      </c>
      <c r="AX157" s="5">
        <v>0</v>
      </c>
    </row>
    <row r="158" spans="1:50" ht="15.75" customHeight="1" x14ac:dyDescent="0.2">
      <c r="A158" s="3">
        <f t="shared" si="0"/>
        <v>1156</v>
      </c>
      <c r="B158" s="3">
        <f t="shared" si="6"/>
        <v>15068</v>
      </c>
      <c r="C158" s="3" t="s">
        <v>7</v>
      </c>
      <c r="D158" s="3" t="s">
        <v>7</v>
      </c>
      <c r="E158" s="3">
        <v>0</v>
      </c>
      <c r="F158" s="3">
        <v>0</v>
      </c>
      <c r="G158" s="3">
        <v>330</v>
      </c>
      <c r="H158" s="3">
        <v>40</v>
      </c>
      <c r="I158" s="3">
        <v>110</v>
      </c>
      <c r="J158" s="3">
        <v>0</v>
      </c>
      <c r="K158" s="3">
        <v>160</v>
      </c>
      <c r="L158" s="3">
        <v>110</v>
      </c>
      <c r="M158" s="3">
        <v>0</v>
      </c>
      <c r="N158" s="3">
        <v>0</v>
      </c>
      <c r="O158" s="3">
        <v>0</v>
      </c>
      <c r="P158" s="3">
        <v>0</v>
      </c>
      <c r="Q158" s="3">
        <v>180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5" t="s">
        <v>70</v>
      </c>
      <c r="AD158" s="5" t="s">
        <v>65</v>
      </c>
      <c r="AE158" s="5" t="s">
        <v>73</v>
      </c>
      <c r="AF158" s="5" t="s">
        <v>7</v>
      </c>
      <c r="AG158" s="5" t="s">
        <v>7</v>
      </c>
      <c r="AH158" s="5" t="s">
        <v>7</v>
      </c>
      <c r="AI158" s="5" t="s">
        <v>7</v>
      </c>
      <c r="AJ158" s="5" t="s">
        <v>7</v>
      </c>
      <c r="AK158" s="5" t="s">
        <v>7</v>
      </c>
      <c r="AL158" s="5">
        <v>15</v>
      </c>
      <c r="AM158" s="5">
        <v>20</v>
      </c>
      <c r="AN158" s="5">
        <v>20</v>
      </c>
      <c r="AO158" s="5">
        <v>30</v>
      </c>
      <c r="AP158" s="5">
        <v>50</v>
      </c>
      <c r="AQ158" s="5">
        <v>0</v>
      </c>
      <c r="AR158" s="5">
        <v>0</v>
      </c>
      <c r="AS158" s="5">
        <v>0</v>
      </c>
      <c r="AT158" s="5">
        <v>0</v>
      </c>
      <c r="AU158" s="5">
        <v>0</v>
      </c>
      <c r="AV158" s="4" t="s">
        <v>45</v>
      </c>
      <c r="AW158" s="5">
        <v>0</v>
      </c>
      <c r="AX158" s="5">
        <v>0</v>
      </c>
    </row>
    <row r="159" spans="1:50" ht="15.75" customHeight="1" x14ac:dyDescent="0.2">
      <c r="A159" s="3">
        <f t="shared" si="0"/>
        <v>1157</v>
      </c>
      <c r="B159" s="3">
        <f t="shared" si="6"/>
        <v>15069</v>
      </c>
      <c r="C159" s="3" t="s">
        <v>7</v>
      </c>
      <c r="D159" s="3" t="s">
        <v>113</v>
      </c>
      <c r="E159" s="3">
        <v>0</v>
      </c>
      <c r="F159" s="3">
        <v>0</v>
      </c>
      <c r="G159" s="3">
        <v>100</v>
      </c>
      <c r="H159" s="3">
        <v>0</v>
      </c>
      <c r="I159" s="3">
        <v>100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70</v>
      </c>
      <c r="Q159" s="3">
        <v>80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5" t="s">
        <v>46</v>
      </c>
      <c r="AD159" s="5" t="s">
        <v>65</v>
      </c>
      <c r="AE159" s="5" t="s">
        <v>73</v>
      </c>
      <c r="AF159" s="5" t="s">
        <v>7</v>
      </c>
      <c r="AG159" s="5" t="s">
        <v>7</v>
      </c>
      <c r="AH159" s="5" t="s">
        <v>7</v>
      </c>
      <c r="AI159" s="5" t="s">
        <v>7</v>
      </c>
      <c r="AJ159" s="5" t="s">
        <v>7</v>
      </c>
      <c r="AK159" s="5" t="s">
        <v>7</v>
      </c>
      <c r="AL159" s="5">
        <v>-50</v>
      </c>
      <c r="AM159" s="5">
        <v>30</v>
      </c>
      <c r="AN159" s="5">
        <v>30</v>
      </c>
      <c r="AO159" s="5">
        <v>0</v>
      </c>
      <c r="AP159" s="5">
        <v>0</v>
      </c>
      <c r="AQ159" s="5">
        <v>0</v>
      </c>
      <c r="AR159" s="5">
        <v>0</v>
      </c>
      <c r="AS159" s="5">
        <v>0</v>
      </c>
      <c r="AT159" s="5">
        <v>0</v>
      </c>
      <c r="AU159" s="5">
        <v>0</v>
      </c>
      <c r="AV159" s="4" t="s">
        <v>43</v>
      </c>
      <c r="AW159" s="5">
        <v>0</v>
      </c>
      <c r="AX159" s="5">
        <v>0</v>
      </c>
    </row>
    <row r="160" spans="1:50" ht="15.75" customHeight="1" x14ac:dyDescent="0.2">
      <c r="A160" s="3">
        <f t="shared" si="0"/>
        <v>1158</v>
      </c>
      <c r="B160" s="3">
        <f t="shared" si="6"/>
        <v>15070</v>
      </c>
      <c r="C160" s="3" t="s">
        <v>7</v>
      </c>
      <c r="D160" s="3" t="s">
        <v>7</v>
      </c>
      <c r="E160" s="3">
        <v>0</v>
      </c>
      <c r="F160" s="3">
        <v>0</v>
      </c>
      <c r="G160" s="3">
        <v>100</v>
      </c>
      <c r="H160" s="3">
        <v>0</v>
      </c>
      <c r="I160" s="3">
        <v>100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60</v>
      </c>
      <c r="Q160" s="3">
        <v>110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5" t="s">
        <v>46</v>
      </c>
      <c r="AD160" s="5" t="s">
        <v>65</v>
      </c>
      <c r="AE160" s="5" t="s">
        <v>73</v>
      </c>
      <c r="AF160" s="5" t="s">
        <v>7</v>
      </c>
      <c r="AG160" s="5" t="s">
        <v>7</v>
      </c>
      <c r="AH160" s="5" t="s">
        <v>7</v>
      </c>
      <c r="AI160" s="5" t="s">
        <v>7</v>
      </c>
      <c r="AJ160" s="5" t="s">
        <v>7</v>
      </c>
      <c r="AK160" s="5" t="s">
        <v>7</v>
      </c>
      <c r="AL160" s="5">
        <v>-50</v>
      </c>
      <c r="AM160" s="5">
        <v>30</v>
      </c>
      <c r="AN160" s="5">
        <v>30</v>
      </c>
      <c r="AO160" s="5">
        <v>0</v>
      </c>
      <c r="AP160" s="5">
        <v>0</v>
      </c>
      <c r="AQ160" s="5">
        <v>0</v>
      </c>
      <c r="AR160" s="5">
        <v>0</v>
      </c>
      <c r="AS160" s="5">
        <v>0</v>
      </c>
      <c r="AT160" s="5">
        <v>0</v>
      </c>
      <c r="AU160" s="5">
        <v>0</v>
      </c>
      <c r="AV160" s="4" t="s">
        <v>44</v>
      </c>
      <c r="AW160" s="5">
        <v>0</v>
      </c>
      <c r="AX160" s="5">
        <v>0</v>
      </c>
    </row>
    <row r="161" spans="1:50" ht="15.75" customHeight="1" x14ac:dyDescent="0.2">
      <c r="A161" s="3">
        <f t="shared" si="0"/>
        <v>1159</v>
      </c>
      <c r="B161" s="3">
        <f t="shared" si="6"/>
        <v>15071</v>
      </c>
      <c r="C161" s="3" t="s">
        <v>7</v>
      </c>
      <c r="D161" s="3" t="s">
        <v>7</v>
      </c>
      <c r="E161" s="3">
        <v>0</v>
      </c>
      <c r="F161" s="3">
        <v>0</v>
      </c>
      <c r="G161" s="3">
        <v>100</v>
      </c>
      <c r="H161" s="3">
        <v>0</v>
      </c>
      <c r="I161" s="3">
        <v>100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80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5" t="s">
        <v>46</v>
      </c>
      <c r="AD161" s="5" t="s">
        <v>65</v>
      </c>
      <c r="AE161" s="5" t="s">
        <v>73</v>
      </c>
      <c r="AF161" s="5" t="s">
        <v>7</v>
      </c>
      <c r="AG161" s="5" t="s">
        <v>7</v>
      </c>
      <c r="AH161" s="5" t="s">
        <v>7</v>
      </c>
      <c r="AI161" s="5" t="s">
        <v>7</v>
      </c>
      <c r="AJ161" s="5" t="s">
        <v>7</v>
      </c>
      <c r="AK161" s="5" t="s">
        <v>7</v>
      </c>
      <c r="AL161" s="5">
        <v>-50</v>
      </c>
      <c r="AM161" s="5">
        <v>30</v>
      </c>
      <c r="AN161" s="5">
        <v>30</v>
      </c>
      <c r="AO161" s="5">
        <v>0</v>
      </c>
      <c r="AP161" s="5">
        <v>0</v>
      </c>
      <c r="AQ161" s="5">
        <v>0</v>
      </c>
      <c r="AR161" s="5">
        <v>0</v>
      </c>
      <c r="AS161" s="5">
        <v>0</v>
      </c>
      <c r="AT161" s="5">
        <v>0</v>
      </c>
      <c r="AU161" s="5">
        <v>0</v>
      </c>
      <c r="AV161" s="4" t="s">
        <v>45</v>
      </c>
      <c r="AW161" s="5">
        <v>0</v>
      </c>
      <c r="AX161" s="5">
        <v>0</v>
      </c>
    </row>
    <row r="162" spans="1:50" ht="15.75" customHeight="1" x14ac:dyDescent="0.2">
      <c r="A162" s="3">
        <f t="shared" si="0"/>
        <v>1160</v>
      </c>
      <c r="B162" s="3">
        <f t="shared" si="6"/>
        <v>15072</v>
      </c>
      <c r="C162" s="3" t="s">
        <v>7</v>
      </c>
      <c r="D162" s="3" t="s">
        <v>114</v>
      </c>
      <c r="E162" s="3">
        <v>0</v>
      </c>
      <c r="F162" s="3">
        <v>0</v>
      </c>
      <c r="G162" s="3">
        <v>30</v>
      </c>
      <c r="H162" s="3">
        <v>30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50</v>
      </c>
      <c r="R162" s="3">
        <v>50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5" t="s">
        <v>46</v>
      </c>
      <c r="AD162" s="5" t="s">
        <v>120</v>
      </c>
      <c r="AE162" s="5" t="s">
        <v>60</v>
      </c>
      <c r="AF162" s="5" t="s">
        <v>65</v>
      </c>
      <c r="AG162" s="5" t="s">
        <v>121</v>
      </c>
      <c r="AH162" s="5" t="s">
        <v>122</v>
      </c>
      <c r="AI162" s="5" t="s">
        <v>62</v>
      </c>
      <c r="AJ162" s="5" t="s">
        <v>39</v>
      </c>
      <c r="AK162" s="5" t="s">
        <v>123</v>
      </c>
      <c r="AL162" s="5">
        <v>-50</v>
      </c>
      <c r="AM162" s="5">
        <v>30</v>
      </c>
      <c r="AN162" s="5">
        <v>20</v>
      </c>
      <c r="AO162" s="5">
        <v>12</v>
      </c>
      <c r="AP162" s="5">
        <v>12</v>
      </c>
      <c r="AQ162" s="5">
        <v>40</v>
      </c>
      <c r="AR162" s="5">
        <v>10</v>
      </c>
      <c r="AS162" s="5">
        <v>10</v>
      </c>
      <c r="AT162" s="5">
        <v>30</v>
      </c>
      <c r="AU162" s="5">
        <v>0</v>
      </c>
      <c r="AV162" s="4" t="s">
        <v>43</v>
      </c>
      <c r="AW162" s="5">
        <v>0</v>
      </c>
      <c r="AX162" s="5">
        <v>0</v>
      </c>
    </row>
    <row r="163" spans="1:50" ht="15.75" customHeight="1" x14ac:dyDescent="0.2">
      <c r="A163" s="3">
        <f t="shared" si="0"/>
        <v>1161</v>
      </c>
      <c r="B163" s="3">
        <f t="shared" si="6"/>
        <v>15073</v>
      </c>
      <c r="C163" s="3" t="s">
        <v>7</v>
      </c>
      <c r="D163" s="3" t="s">
        <v>7</v>
      </c>
      <c r="E163" s="3">
        <v>0</v>
      </c>
      <c r="F163" s="3">
        <v>0</v>
      </c>
      <c r="G163" s="3">
        <v>30</v>
      </c>
      <c r="H163" s="3">
        <v>30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70</v>
      </c>
      <c r="R163" s="3">
        <v>40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5" t="s">
        <v>46</v>
      </c>
      <c r="AD163" s="5" t="s">
        <v>120</v>
      </c>
      <c r="AE163" s="5" t="s">
        <v>60</v>
      </c>
      <c r="AF163" s="5" t="s">
        <v>65</v>
      </c>
      <c r="AG163" s="5" t="s">
        <v>121</v>
      </c>
      <c r="AH163" s="5" t="s">
        <v>122</v>
      </c>
      <c r="AI163" s="5" t="s">
        <v>62</v>
      </c>
      <c r="AJ163" s="5" t="s">
        <v>39</v>
      </c>
      <c r="AK163" s="5" t="s">
        <v>123</v>
      </c>
      <c r="AL163" s="5">
        <v>-50</v>
      </c>
      <c r="AM163" s="5">
        <v>30</v>
      </c>
      <c r="AN163" s="5">
        <v>20</v>
      </c>
      <c r="AO163" s="5">
        <v>12</v>
      </c>
      <c r="AP163" s="5">
        <v>12</v>
      </c>
      <c r="AQ163" s="5">
        <v>40</v>
      </c>
      <c r="AR163" s="5">
        <v>10</v>
      </c>
      <c r="AS163" s="5">
        <v>10</v>
      </c>
      <c r="AT163" s="5">
        <v>30</v>
      </c>
      <c r="AU163" s="5">
        <v>0</v>
      </c>
      <c r="AV163" s="4" t="s">
        <v>44</v>
      </c>
      <c r="AW163" s="5">
        <v>0</v>
      </c>
      <c r="AX163" s="5">
        <v>0</v>
      </c>
    </row>
    <row r="164" spans="1:50" ht="15.75" customHeight="1" x14ac:dyDescent="0.2">
      <c r="A164" s="3">
        <f t="shared" si="0"/>
        <v>1162</v>
      </c>
      <c r="B164" s="3">
        <f t="shared" si="6"/>
        <v>15074</v>
      </c>
      <c r="C164" s="3" t="s">
        <v>7</v>
      </c>
      <c r="D164" s="3" t="s">
        <v>7</v>
      </c>
      <c r="E164" s="3">
        <v>0</v>
      </c>
      <c r="F164" s="3">
        <v>0</v>
      </c>
      <c r="G164" s="3">
        <v>30</v>
      </c>
      <c r="H164" s="3">
        <v>30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80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5" t="s">
        <v>46</v>
      </c>
      <c r="AD164" s="5" t="s">
        <v>7</v>
      </c>
      <c r="AE164" s="5" t="s">
        <v>7</v>
      </c>
      <c r="AF164" s="5" t="s">
        <v>7</v>
      </c>
      <c r="AG164" s="5" t="s">
        <v>7</v>
      </c>
      <c r="AH164" s="5" t="s">
        <v>7</v>
      </c>
      <c r="AI164" s="5" t="s">
        <v>7</v>
      </c>
      <c r="AJ164" s="5" t="s">
        <v>7</v>
      </c>
      <c r="AK164" s="5" t="s">
        <v>7</v>
      </c>
      <c r="AL164" s="5">
        <v>-50</v>
      </c>
      <c r="AM164" s="5">
        <v>30</v>
      </c>
      <c r="AN164" s="5">
        <v>20</v>
      </c>
      <c r="AO164" s="5">
        <v>12</v>
      </c>
      <c r="AP164" s="5">
        <v>12</v>
      </c>
      <c r="AQ164" s="5">
        <v>40</v>
      </c>
      <c r="AR164" s="5">
        <v>10</v>
      </c>
      <c r="AS164" s="5">
        <v>10</v>
      </c>
      <c r="AT164" s="5">
        <v>30</v>
      </c>
      <c r="AU164" s="5">
        <v>0</v>
      </c>
      <c r="AV164" s="4" t="s">
        <v>45</v>
      </c>
      <c r="AW164" s="5">
        <v>0</v>
      </c>
      <c r="AX164" s="5">
        <v>0</v>
      </c>
    </row>
    <row r="165" spans="1:50" ht="15.75" customHeight="1" x14ac:dyDescent="0.2">
      <c r="A165" s="3">
        <f t="shared" si="0"/>
        <v>1163</v>
      </c>
      <c r="B165" s="3">
        <f t="shared" si="6"/>
        <v>15075</v>
      </c>
      <c r="C165" s="3" t="s">
        <v>7</v>
      </c>
      <c r="D165" s="3" t="s">
        <v>132</v>
      </c>
      <c r="E165" s="3">
        <v>0</v>
      </c>
      <c r="F165" s="3">
        <v>0</v>
      </c>
      <c r="G165" s="3">
        <v>30</v>
      </c>
      <c r="H165" s="3">
        <v>30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50</v>
      </c>
      <c r="R165" s="3">
        <v>50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5" t="s">
        <v>46</v>
      </c>
      <c r="AD165" s="5" t="s">
        <v>120</v>
      </c>
      <c r="AE165" s="5" t="s">
        <v>60</v>
      </c>
      <c r="AF165" s="5" t="s">
        <v>65</v>
      </c>
      <c r="AG165" s="5" t="s">
        <v>121</v>
      </c>
      <c r="AH165" s="5" t="s">
        <v>122</v>
      </c>
      <c r="AI165" s="5" t="s">
        <v>62</v>
      </c>
      <c r="AJ165" s="5" t="s">
        <v>39</v>
      </c>
      <c r="AK165" s="5" t="s">
        <v>123</v>
      </c>
      <c r="AL165" s="5">
        <v>-50</v>
      </c>
      <c r="AM165" s="5">
        <v>30</v>
      </c>
      <c r="AN165" s="5">
        <v>20</v>
      </c>
      <c r="AO165" s="5">
        <v>12</v>
      </c>
      <c r="AP165" s="5">
        <v>12</v>
      </c>
      <c r="AQ165" s="5">
        <v>40</v>
      </c>
      <c r="AR165" s="5">
        <v>10</v>
      </c>
      <c r="AS165" s="5">
        <v>10</v>
      </c>
      <c r="AT165" s="5">
        <v>30</v>
      </c>
      <c r="AU165" s="5">
        <v>0</v>
      </c>
      <c r="AV165" s="4" t="s">
        <v>43</v>
      </c>
      <c r="AW165" s="5">
        <v>0</v>
      </c>
      <c r="AX165" s="5">
        <v>0</v>
      </c>
    </row>
    <row r="166" spans="1:50" ht="15.75" customHeight="1" x14ac:dyDescent="0.2">
      <c r="A166" s="3">
        <f t="shared" si="0"/>
        <v>1164</v>
      </c>
      <c r="B166" s="3">
        <f t="shared" si="6"/>
        <v>15076</v>
      </c>
      <c r="C166" s="3" t="s">
        <v>7</v>
      </c>
      <c r="D166" s="3" t="s">
        <v>7</v>
      </c>
      <c r="E166" s="3">
        <v>0</v>
      </c>
      <c r="F166" s="3">
        <v>0</v>
      </c>
      <c r="G166" s="3">
        <v>30</v>
      </c>
      <c r="H166" s="3">
        <v>30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70</v>
      </c>
      <c r="R166" s="3">
        <v>40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5" t="s">
        <v>46</v>
      </c>
      <c r="AD166" s="5" t="s">
        <v>120</v>
      </c>
      <c r="AE166" s="5" t="s">
        <v>60</v>
      </c>
      <c r="AF166" s="5" t="s">
        <v>65</v>
      </c>
      <c r="AG166" s="5" t="s">
        <v>121</v>
      </c>
      <c r="AH166" s="5" t="s">
        <v>122</v>
      </c>
      <c r="AI166" s="5" t="s">
        <v>62</v>
      </c>
      <c r="AJ166" s="5" t="s">
        <v>39</v>
      </c>
      <c r="AK166" s="5" t="s">
        <v>123</v>
      </c>
      <c r="AL166" s="5">
        <v>-50</v>
      </c>
      <c r="AM166" s="5">
        <v>30</v>
      </c>
      <c r="AN166" s="5">
        <v>20</v>
      </c>
      <c r="AO166" s="5">
        <v>12</v>
      </c>
      <c r="AP166" s="5">
        <v>12</v>
      </c>
      <c r="AQ166" s="5">
        <v>40</v>
      </c>
      <c r="AR166" s="5">
        <v>10</v>
      </c>
      <c r="AS166" s="5">
        <v>10</v>
      </c>
      <c r="AT166" s="5">
        <v>30</v>
      </c>
      <c r="AU166" s="5">
        <v>0</v>
      </c>
      <c r="AV166" s="4" t="s">
        <v>44</v>
      </c>
      <c r="AW166" s="5">
        <v>0</v>
      </c>
      <c r="AX166" s="5">
        <v>0</v>
      </c>
    </row>
    <row r="167" spans="1:50" ht="15.75" customHeight="1" x14ac:dyDescent="0.2">
      <c r="A167" s="3">
        <f t="shared" si="0"/>
        <v>1165</v>
      </c>
      <c r="B167" s="3">
        <f t="shared" si="6"/>
        <v>15077</v>
      </c>
      <c r="C167" s="3" t="s">
        <v>7</v>
      </c>
      <c r="D167" s="3" t="s">
        <v>7</v>
      </c>
      <c r="E167" s="3">
        <v>0</v>
      </c>
      <c r="F167" s="3">
        <v>0</v>
      </c>
      <c r="G167" s="3">
        <v>30</v>
      </c>
      <c r="H167" s="3">
        <v>30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80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5" t="s">
        <v>46</v>
      </c>
      <c r="AD167" s="5" t="s">
        <v>7</v>
      </c>
      <c r="AE167" s="5" t="s">
        <v>7</v>
      </c>
      <c r="AF167" s="5" t="s">
        <v>7</v>
      </c>
      <c r="AG167" s="5" t="s">
        <v>7</v>
      </c>
      <c r="AH167" s="5" t="s">
        <v>7</v>
      </c>
      <c r="AI167" s="5" t="s">
        <v>7</v>
      </c>
      <c r="AJ167" s="5" t="s">
        <v>7</v>
      </c>
      <c r="AK167" s="5" t="s">
        <v>7</v>
      </c>
      <c r="AL167" s="5">
        <v>-50</v>
      </c>
      <c r="AM167" s="5">
        <v>30</v>
      </c>
      <c r="AN167" s="5">
        <v>20</v>
      </c>
      <c r="AO167" s="5">
        <v>12</v>
      </c>
      <c r="AP167" s="5">
        <v>12</v>
      </c>
      <c r="AQ167" s="5">
        <v>40</v>
      </c>
      <c r="AR167" s="5">
        <v>10</v>
      </c>
      <c r="AS167" s="5">
        <v>10</v>
      </c>
      <c r="AT167" s="5">
        <v>30</v>
      </c>
      <c r="AU167" s="5">
        <v>0</v>
      </c>
      <c r="AV167" s="4" t="s">
        <v>45</v>
      </c>
      <c r="AW167" s="5">
        <v>0</v>
      </c>
      <c r="AX167" s="5">
        <v>0</v>
      </c>
    </row>
    <row r="168" spans="1:50" ht="15.75" customHeight="1" x14ac:dyDescent="0.2">
      <c r="A168" s="3">
        <f t="shared" ref="A168:A170" si="7">ROW()-2+1000</f>
        <v>1166</v>
      </c>
      <c r="B168" s="3">
        <f t="shared" si="6"/>
        <v>15078</v>
      </c>
      <c r="C168" s="3" t="s">
        <v>7</v>
      </c>
      <c r="D168" s="3" t="s">
        <v>125</v>
      </c>
      <c r="E168" s="3">
        <v>0</v>
      </c>
      <c r="F168" s="3">
        <v>0</v>
      </c>
      <c r="G168" s="3">
        <v>27</v>
      </c>
      <c r="H168" s="3">
        <v>165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50</v>
      </c>
      <c r="R168" s="3">
        <v>60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5" t="s">
        <v>46</v>
      </c>
      <c r="AD168" s="5" t="s">
        <v>37</v>
      </c>
      <c r="AE168" s="5" t="s">
        <v>70</v>
      </c>
      <c r="AF168" s="5" t="s">
        <v>7</v>
      </c>
      <c r="AG168" s="5" t="s">
        <v>7</v>
      </c>
      <c r="AH168" s="5" t="s">
        <v>7</v>
      </c>
      <c r="AI168" s="5" t="s">
        <v>7</v>
      </c>
      <c r="AJ168" s="5" t="s">
        <v>7</v>
      </c>
      <c r="AK168" s="5" t="s">
        <v>7</v>
      </c>
      <c r="AL168" s="5">
        <v>-50</v>
      </c>
      <c r="AM168" s="5">
        <v>100</v>
      </c>
      <c r="AN168" s="5">
        <v>10</v>
      </c>
      <c r="AO168" s="5">
        <v>0</v>
      </c>
      <c r="AP168" s="5">
        <v>0</v>
      </c>
      <c r="AQ168" s="5">
        <v>0</v>
      </c>
      <c r="AR168" s="5">
        <v>0</v>
      </c>
      <c r="AS168" s="5">
        <v>0</v>
      </c>
      <c r="AT168" s="5">
        <v>0</v>
      </c>
      <c r="AU168" s="5">
        <v>0</v>
      </c>
      <c r="AV168" s="4" t="s">
        <v>43</v>
      </c>
      <c r="AW168" s="5">
        <v>0</v>
      </c>
      <c r="AX168" s="5">
        <v>0</v>
      </c>
    </row>
    <row r="169" spans="1:50" ht="15.75" customHeight="1" x14ac:dyDescent="0.2">
      <c r="A169" s="3">
        <f t="shared" si="7"/>
        <v>1167</v>
      </c>
      <c r="B169" s="3">
        <f t="shared" si="6"/>
        <v>15079</v>
      </c>
      <c r="C169" s="3" t="s">
        <v>7</v>
      </c>
      <c r="D169" s="3" t="s">
        <v>7</v>
      </c>
      <c r="E169" s="3">
        <v>0</v>
      </c>
      <c r="F169" s="3">
        <v>0</v>
      </c>
      <c r="G169" s="3">
        <v>27</v>
      </c>
      <c r="H169" s="3">
        <v>165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70</v>
      </c>
      <c r="R169" s="3">
        <v>50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5" t="s">
        <v>46</v>
      </c>
      <c r="AD169" s="5" t="s">
        <v>37</v>
      </c>
      <c r="AE169" s="5" t="s">
        <v>70</v>
      </c>
      <c r="AF169" s="5" t="s">
        <v>7</v>
      </c>
      <c r="AG169" s="5" t="s">
        <v>7</v>
      </c>
      <c r="AH169" s="5" t="s">
        <v>7</v>
      </c>
      <c r="AI169" s="5" t="s">
        <v>7</v>
      </c>
      <c r="AJ169" s="5" t="s">
        <v>7</v>
      </c>
      <c r="AK169" s="5" t="s">
        <v>7</v>
      </c>
      <c r="AL169" s="5">
        <v>-50</v>
      </c>
      <c r="AM169" s="5">
        <v>100</v>
      </c>
      <c r="AN169" s="5">
        <v>10</v>
      </c>
      <c r="AO169" s="5">
        <v>0</v>
      </c>
      <c r="AP169" s="5">
        <v>0</v>
      </c>
      <c r="AQ169" s="5">
        <v>0</v>
      </c>
      <c r="AR169" s="5">
        <v>0</v>
      </c>
      <c r="AS169" s="5">
        <v>0</v>
      </c>
      <c r="AT169" s="5">
        <v>0</v>
      </c>
      <c r="AU169" s="5">
        <v>0</v>
      </c>
      <c r="AV169" s="4" t="s">
        <v>44</v>
      </c>
      <c r="AW169" s="5">
        <v>0</v>
      </c>
      <c r="AX169" s="5">
        <v>0</v>
      </c>
    </row>
    <row r="170" spans="1:50" ht="15.75" customHeight="1" x14ac:dyDescent="0.2">
      <c r="A170" s="3">
        <f t="shared" si="7"/>
        <v>1168</v>
      </c>
      <c r="B170" s="3">
        <f t="shared" si="6"/>
        <v>15080</v>
      </c>
      <c r="C170" s="3" t="s">
        <v>7</v>
      </c>
      <c r="D170" s="3" t="s">
        <v>7</v>
      </c>
      <c r="E170" s="3">
        <v>0</v>
      </c>
      <c r="F170" s="3">
        <v>0</v>
      </c>
      <c r="G170" s="3">
        <v>27</v>
      </c>
      <c r="H170" s="3">
        <v>165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70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5" t="s">
        <v>46</v>
      </c>
      <c r="AD170" s="5" t="s">
        <v>37</v>
      </c>
      <c r="AE170" s="5" t="s">
        <v>70</v>
      </c>
      <c r="AF170" s="5" t="s">
        <v>7</v>
      </c>
      <c r="AG170" s="5" t="s">
        <v>7</v>
      </c>
      <c r="AH170" s="5" t="s">
        <v>7</v>
      </c>
      <c r="AI170" s="5" t="s">
        <v>7</v>
      </c>
      <c r="AJ170" s="5" t="s">
        <v>7</v>
      </c>
      <c r="AK170" s="5" t="s">
        <v>7</v>
      </c>
      <c r="AL170" s="5">
        <v>-50</v>
      </c>
      <c r="AM170" s="5">
        <v>100</v>
      </c>
      <c r="AN170" s="5">
        <v>10</v>
      </c>
      <c r="AO170" s="5">
        <v>0</v>
      </c>
      <c r="AP170" s="5">
        <v>0</v>
      </c>
      <c r="AQ170" s="5">
        <v>0</v>
      </c>
      <c r="AR170" s="5">
        <v>0</v>
      </c>
      <c r="AS170" s="5">
        <v>0</v>
      </c>
      <c r="AT170" s="5">
        <v>0</v>
      </c>
      <c r="AU170" s="5">
        <v>0</v>
      </c>
      <c r="AV170" s="4" t="s">
        <v>45</v>
      </c>
      <c r="AW170" s="5">
        <v>0</v>
      </c>
      <c r="AX17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0B20-E56E-46BB-B92E-5EC105B42E28}">
  <sheetPr>
    <outlinePr summaryBelow="0" summaryRight="0"/>
  </sheetPr>
  <dimension ref="A1:AX19"/>
  <sheetViews>
    <sheetView zoomScale="85" zoomScaleNormal="85" workbookViewId="0">
      <pane ySplit="1" topLeftCell="A2" activePane="bottomLeft" state="frozen"/>
      <selection activeCell="D1" sqref="D1"/>
      <selection pane="bottomLeft" activeCell="AS10" sqref="AS10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ROW()-2+104000</f>
        <v>104000</v>
      </c>
      <c r="B2" s="6">
        <v>104000</v>
      </c>
      <c r="C2" s="6" t="s">
        <v>208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154</v>
      </c>
      <c r="AW2" s="7">
        <v>0</v>
      </c>
      <c r="AX2" s="7">
        <v>0</v>
      </c>
    </row>
    <row r="3" spans="1:50" ht="15.75" customHeight="1" x14ac:dyDescent="0.2">
      <c r="A3" s="3">
        <f>ROW()-2+104000</f>
        <v>104001</v>
      </c>
      <c r="B3" s="3">
        <f>INDEX(B:B,MATCH(104000,B:B,0),1)+(ROW()-MATCH(104000,B:B,0))</f>
        <v>104001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6" si="0">ROW()-2+104000</f>
        <v>104002</v>
      </c>
      <c r="B4" s="3">
        <f>INDEX(B:B,MATCH(104000,B:B,0),1)+(ROW()-MATCH(104000,B:B,0))</f>
        <v>104002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104003</v>
      </c>
      <c r="B5" s="3">
        <f>INDEX(B:B,MATCH(104000,B:B,0),1)+(ROW()-MATCH(104000,B:B,0))</f>
        <v>104003</v>
      </c>
      <c r="C5" s="3" t="s">
        <v>7</v>
      </c>
      <c r="D5" s="3" t="s">
        <v>172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90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104004</v>
      </c>
      <c r="B6" s="3">
        <f>INDEX(B:B,MATCH(104000,B:B,0),1)+(ROW()-MATCH(104000,B:B,0))</f>
        <v>104004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40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104005</v>
      </c>
      <c r="B7" s="3">
        <f>INDEX(B:B,MATCH(104000,B:B,0),1)+(ROW()-MATCH(104000,B:B,0))</f>
        <v>104005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90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104006</v>
      </c>
      <c r="B8" s="3">
        <f t="shared" ref="B8:B10" si="1">INDEX(B:B,MATCH(104000,B:B,0),1)+(ROW()-MATCH(104000,B:B,0))</f>
        <v>104006</v>
      </c>
      <c r="C8" s="3" t="s">
        <v>7</v>
      </c>
      <c r="D8" s="3" t="s">
        <v>174</v>
      </c>
      <c r="E8" s="3">
        <v>0</v>
      </c>
      <c r="F8" s="3">
        <v>0</v>
      </c>
      <c r="G8" s="3">
        <v>230</v>
      </c>
      <c r="H8" s="3">
        <v>0</v>
      </c>
      <c r="I8" s="3">
        <v>0</v>
      </c>
      <c r="J8" s="3">
        <v>0</v>
      </c>
      <c r="K8" s="3">
        <v>100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80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104007</v>
      </c>
      <c r="B9" s="3">
        <f t="shared" si="1"/>
        <v>104007</v>
      </c>
      <c r="C9" s="3" t="s">
        <v>7</v>
      </c>
      <c r="D9" s="3" t="s">
        <v>7</v>
      </c>
      <c r="E9" s="3">
        <v>0</v>
      </c>
      <c r="F9" s="3">
        <v>0</v>
      </c>
      <c r="G9" s="3">
        <v>230</v>
      </c>
      <c r="H9" s="3">
        <v>0</v>
      </c>
      <c r="I9" s="3">
        <v>0</v>
      </c>
      <c r="J9" s="3">
        <v>0</v>
      </c>
      <c r="K9" s="3">
        <v>85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130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104008</v>
      </c>
      <c r="B10" s="3">
        <f t="shared" si="1"/>
        <v>104008</v>
      </c>
      <c r="C10" s="3" t="s">
        <v>7</v>
      </c>
      <c r="D10" s="3" t="s">
        <v>7</v>
      </c>
      <c r="E10" s="3">
        <v>0</v>
      </c>
      <c r="F10" s="3">
        <v>0</v>
      </c>
      <c r="G10" s="3">
        <v>230</v>
      </c>
      <c r="H10" s="3">
        <v>0</v>
      </c>
      <c r="I10" s="3">
        <v>0</v>
      </c>
      <c r="J10" s="3">
        <v>0</v>
      </c>
      <c r="K10" s="3">
        <v>120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7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0</v>
      </c>
    </row>
    <row r="11" spans="1:50" ht="15.75" customHeight="1" x14ac:dyDescent="0.2">
      <c r="A11" s="3">
        <f t="shared" si="0"/>
        <v>104009</v>
      </c>
      <c r="B11" s="3">
        <f t="shared" ref="B11:B19" si="2">INDEX(B:B,MATCH(104000,B:B,0),1)+(ROW()-MATCH(104000,B:B,0))</f>
        <v>104009</v>
      </c>
      <c r="C11" s="3" t="s">
        <v>7</v>
      </c>
      <c r="D11" s="3" t="s">
        <v>211</v>
      </c>
      <c r="E11" s="3">
        <v>0</v>
      </c>
      <c r="F11" s="3">
        <v>0</v>
      </c>
      <c r="G11" s="3">
        <v>54</v>
      </c>
      <c r="H11" s="3">
        <v>20</v>
      </c>
      <c r="I11" s="3">
        <v>30</v>
      </c>
      <c r="J11" s="3">
        <v>60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50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22</v>
      </c>
      <c r="AD11" s="5" t="s">
        <v>7</v>
      </c>
      <c r="AE11" s="5" t="s">
        <v>7</v>
      </c>
      <c r="AF11" s="5" t="s">
        <v>7</v>
      </c>
      <c r="AG11" s="5" t="s">
        <v>7</v>
      </c>
      <c r="AH11" s="5" t="s">
        <v>7</v>
      </c>
      <c r="AI11" s="5" t="s">
        <v>7</v>
      </c>
      <c r="AJ11" s="5" t="s">
        <v>7</v>
      </c>
      <c r="AK11" s="5" t="s">
        <v>7</v>
      </c>
      <c r="AL11" s="5">
        <v>10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4" t="s">
        <v>210</v>
      </c>
      <c r="AW11" s="5">
        <v>0</v>
      </c>
      <c r="AX11" s="5">
        <v>0</v>
      </c>
    </row>
    <row r="12" spans="1:50" ht="15.75" customHeight="1" x14ac:dyDescent="0.2">
      <c r="A12" s="3">
        <f t="shared" si="0"/>
        <v>104010</v>
      </c>
      <c r="B12" s="3">
        <f t="shared" si="2"/>
        <v>104010</v>
      </c>
      <c r="C12" s="3" t="s">
        <v>7</v>
      </c>
      <c r="D12" s="3" t="s">
        <v>7</v>
      </c>
      <c r="E12" s="3">
        <v>0</v>
      </c>
      <c r="F12" s="3">
        <v>0</v>
      </c>
      <c r="G12" s="3">
        <v>54</v>
      </c>
      <c r="H12" s="3">
        <v>20</v>
      </c>
      <c r="I12" s="3">
        <v>30</v>
      </c>
      <c r="J12" s="3">
        <v>60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80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22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10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210</v>
      </c>
      <c r="AW12" s="5">
        <v>0</v>
      </c>
      <c r="AX12" s="5">
        <v>0</v>
      </c>
    </row>
    <row r="13" spans="1:50" ht="15.75" customHeight="1" x14ac:dyDescent="0.2">
      <c r="A13" s="3">
        <f t="shared" si="0"/>
        <v>104011</v>
      </c>
      <c r="B13" s="3">
        <f t="shared" si="2"/>
        <v>104011</v>
      </c>
      <c r="C13" s="3" t="s">
        <v>7</v>
      </c>
      <c r="D13" s="3" t="s">
        <v>7</v>
      </c>
      <c r="E13" s="3">
        <v>0</v>
      </c>
      <c r="F13" s="3">
        <v>0</v>
      </c>
      <c r="G13" s="3">
        <v>54</v>
      </c>
      <c r="H13" s="3">
        <v>20</v>
      </c>
      <c r="I13" s="3">
        <v>30</v>
      </c>
      <c r="J13" s="3">
        <v>110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50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22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10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210</v>
      </c>
      <c r="AW13" s="5">
        <v>0</v>
      </c>
      <c r="AX13" s="5">
        <v>0</v>
      </c>
    </row>
    <row r="14" spans="1:50" ht="15.75" customHeight="1" x14ac:dyDescent="0.2">
      <c r="A14" s="3">
        <f t="shared" si="0"/>
        <v>104012</v>
      </c>
      <c r="B14" s="3">
        <f t="shared" si="2"/>
        <v>104012</v>
      </c>
      <c r="C14" s="3" t="s">
        <v>7</v>
      </c>
      <c r="D14" s="3" t="s">
        <v>213</v>
      </c>
      <c r="E14" s="3">
        <v>0</v>
      </c>
      <c r="F14" s="3">
        <v>0</v>
      </c>
      <c r="G14" s="3">
        <v>55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75</v>
      </c>
      <c r="Q14" s="3">
        <v>55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46</v>
      </c>
      <c r="AD14" s="5" t="s">
        <v>65</v>
      </c>
      <c r="AE14" s="5" t="s">
        <v>203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-50</v>
      </c>
      <c r="AM14" s="5">
        <v>30</v>
      </c>
      <c r="AN14" s="5">
        <v>50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212</v>
      </c>
      <c r="AW14" s="5">
        <v>0</v>
      </c>
      <c r="AX14" s="5">
        <v>0</v>
      </c>
    </row>
    <row r="15" spans="1:50" ht="15.75" customHeight="1" x14ac:dyDescent="0.2">
      <c r="A15" s="3">
        <f t="shared" si="0"/>
        <v>104013</v>
      </c>
      <c r="B15" s="3">
        <f t="shared" si="2"/>
        <v>104013</v>
      </c>
      <c r="C15" s="3" t="s">
        <v>7</v>
      </c>
      <c r="D15" s="3" t="s">
        <v>7</v>
      </c>
      <c r="E15" s="3">
        <v>0</v>
      </c>
      <c r="F15" s="3">
        <v>0</v>
      </c>
      <c r="G15" s="3">
        <v>55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75</v>
      </c>
      <c r="Q15" s="3">
        <v>55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46</v>
      </c>
      <c r="AD15" s="5" t="s">
        <v>65</v>
      </c>
      <c r="AE15" s="5" t="s">
        <v>203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-50</v>
      </c>
      <c r="AM15" s="5">
        <v>30</v>
      </c>
      <c r="AN15" s="5">
        <v>50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212</v>
      </c>
      <c r="AW15" s="5">
        <v>0</v>
      </c>
      <c r="AX15" s="5">
        <v>0</v>
      </c>
    </row>
    <row r="16" spans="1:50" ht="15.75" customHeight="1" x14ac:dyDescent="0.2">
      <c r="A16" s="3">
        <f t="shared" si="0"/>
        <v>104014</v>
      </c>
      <c r="B16" s="3">
        <f t="shared" si="2"/>
        <v>104014</v>
      </c>
      <c r="C16" s="3" t="s">
        <v>7</v>
      </c>
      <c r="D16" s="3" t="s">
        <v>7</v>
      </c>
      <c r="E16" s="3">
        <v>0</v>
      </c>
      <c r="F16" s="3">
        <v>0</v>
      </c>
      <c r="G16" s="3">
        <v>55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75</v>
      </c>
      <c r="Q16" s="3">
        <v>55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46</v>
      </c>
      <c r="AD16" s="5" t="s">
        <v>65</v>
      </c>
      <c r="AE16" s="5" t="s">
        <v>203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-50</v>
      </c>
      <c r="AM16" s="5">
        <v>30</v>
      </c>
      <c r="AN16" s="5">
        <v>50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212</v>
      </c>
      <c r="AW16" s="5">
        <v>0</v>
      </c>
      <c r="AX16" s="5">
        <v>0</v>
      </c>
    </row>
    <row r="17" spans="1:50" ht="15.75" customHeight="1" x14ac:dyDescent="0.2">
      <c r="A17" s="3">
        <f t="shared" ref="A17:A19" si="3">ROW()-2+104000</f>
        <v>104015</v>
      </c>
      <c r="B17" s="3">
        <f t="shared" si="2"/>
        <v>104015</v>
      </c>
      <c r="C17" s="3" t="s">
        <v>7</v>
      </c>
      <c r="D17" s="3" t="s">
        <v>196</v>
      </c>
      <c r="E17" s="3">
        <v>0</v>
      </c>
      <c r="F17" s="3">
        <v>0</v>
      </c>
      <c r="G17" s="3">
        <v>30</v>
      </c>
      <c r="H17" s="3">
        <v>30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50</v>
      </c>
      <c r="R17" s="3">
        <v>50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46</v>
      </c>
      <c r="AD17" s="5" t="s">
        <v>120</v>
      </c>
      <c r="AE17" s="5" t="s">
        <v>60</v>
      </c>
      <c r="AF17" s="5" t="s">
        <v>65</v>
      </c>
      <c r="AG17" s="5" t="s">
        <v>121</v>
      </c>
      <c r="AH17" s="5" t="s">
        <v>122</v>
      </c>
      <c r="AI17" s="5" t="s">
        <v>62</v>
      </c>
      <c r="AJ17" s="5" t="s">
        <v>39</v>
      </c>
      <c r="AK17" s="5" t="s">
        <v>123</v>
      </c>
      <c r="AL17" s="5">
        <v>-50</v>
      </c>
      <c r="AM17" s="5">
        <v>30</v>
      </c>
      <c r="AN17" s="5">
        <v>20</v>
      </c>
      <c r="AO17" s="5">
        <v>12</v>
      </c>
      <c r="AP17" s="5">
        <v>12</v>
      </c>
      <c r="AQ17" s="5">
        <v>40</v>
      </c>
      <c r="AR17" s="5">
        <v>10</v>
      </c>
      <c r="AS17" s="5">
        <v>10</v>
      </c>
      <c r="AT17" s="5">
        <v>30</v>
      </c>
      <c r="AU17" s="5">
        <v>0</v>
      </c>
      <c r="AV17" s="4" t="s">
        <v>43</v>
      </c>
      <c r="AW17" s="5">
        <v>0</v>
      </c>
      <c r="AX17" s="5">
        <v>0</v>
      </c>
    </row>
    <row r="18" spans="1:50" ht="15.75" customHeight="1" x14ac:dyDescent="0.2">
      <c r="A18" s="3">
        <f t="shared" si="3"/>
        <v>104016</v>
      </c>
      <c r="B18" s="3">
        <f t="shared" si="2"/>
        <v>104016</v>
      </c>
      <c r="C18" s="3" t="s">
        <v>7</v>
      </c>
      <c r="D18" s="3" t="s">
        <v>7</v>
      </c>
      <c r="E18" s="3">
        <v>0</v>
      </c>
      <c r="F18" s="3">
        <v>0</v>
      </c>
      <c r="G18" s="3">
        <v>30</v>
      </c>
      <c r="H18" s="3">
        <v>30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70</v>
      </c>
      <c r="R18" s="3">
        <v>40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46</v>
      </c>
      <c r="AD18" s="5" t="s">
        <v>120</v>
      </c>
      <c r="AE18" s="5" t="s">
        <v>60</v>
      </c>
      <c r="AF18" s="5" t="s">
        <v>65</v>
      </c>
      <c r="AG18" s="5" t="s">
        <v>121</v>
      </c>
      <c r="AH18" s="5" t="s">
        <v>122</v>
      </c>
      <c r="AI18" s="5" t="s">
        <v>62</v>
      </c>
      <c r="AJ18" s="5" t="s">
        <v>39</v>
      </c>
      <c r="AK18" s="5" t="s">
        <v>123</v>
      </c>
      <c r="AL18" s="5">
        <v>-50</v>
      </c>
      <c r="AM18" s="5">
        <v>30</v>
      </c>
      <c r="AN18" s="5">
        <v>20</v>
      </c>
      <c r="AO18" s="5">
        <v>12</v>
      </c>
      <c r="AP18" s="5">
        <v>12</v>
      </c>
      <c r="AQ18" s="5">
        <v>40</v>
      </c>
      <c r="AR18" s="5">
        <v>10</v>
      </c>
      <c r="AS18" s="5">
        <v>10</v>
      </c>
      <c r="AT18" s="5">
        <v>30</v>
      </c>
      <c r="AU18" s="5">
        <v>0</v>
      </c>
      <c r="AV18" s="4" t="s">
        <v>44</v>
      </c>
      <c r="AW18" s="5">
        <v>0</v>
      </c>
      <c r="AX18" s="5">
        <v>0</v>
      </c>
    </row>
    <row r="19" spans="1:50" ht="15.75" customHeight="1" x14ac:dyDescent="0.2">
      <c r="A19" s="3">
        <f t="shared" si="3"/>
        <v>104017</v>
      </c>
      <c r="B19" s="3">
        <f t="shared" si="2"/>
        <v>104017</v>
      </c>
      <c r="C19" s="3" t="s">
        <v>7</v>
      </c>
      <c r="D19" s="3" t="s">
        <v>7</v>
      </c>
      <c r="E19" s="3">
        <v>0</v>
      </c>
      <c r="F19" s="3">
        <v>0</v>
      </c>
      <c r="G19" s="3">
        <v>30</v>
      </c>
      <c r="H19" s="3">
        <v>30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80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46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-50</v>
      </c>
      <c r="AM19" s="5">
        <v>30</v>
      </c>
      <c r="AN19" s="5">
        <v>20</v>
      </c>
      <c r="AO19" s="5">
        <v>12</v>
      </c>
      <c r="AP19" s="5">
        <v>12</v>
      </c>
      <c r="AQ19" s="5">
        <v>40</v>
      </c>
      <c r="AR19" s="5">
        <v>10</v>
      </c>
      <c r="AS19" s="5">
        <v>10</v>
      </c>
      <c r="AT19" s="5">
        <v>30</v>
      </c>
      <c r="AU19" s="5">
        <v>0</v>
      </c>
      <c r="AV19" s="4" t="s">
        <v>45</v>
      </c>
      <c r="AW19" s="5">
        <v>0</v>
      </c>
      <c r="AX19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1D79E-F1EE-4E99-B925-4F06B5454E86}">
  <sheetPr>
    <outlinePr summaryBelow="0" summaryRight="0"/>
  </sheetPr>
  <dimension ref="A1:AX19"/>
  <sheetViews>
    <sheetView zoomScale="85" zoomScaleNormal="85" workbookViewId="0">
      <pane ySplit="1" topLeftCell="A2" activePane="bottomLeft" state="frozen"/>
      <selection activeCell="D1" sqref="D1"/>
      <selection pane="bottomLeft" activeCell="AX11" sqref="AX1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ROW()-2+105000</f>
        <v>105000</v>
      </c>
      <c r="B2" s="6">
        <v>105000</v>
      </c>
      <c r="C2" s="6" t="s">
        <v>209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154</v>
      </c>
      <c r="AW2" s="7">
        <v>0</v>
      </c>
      <c r="AX2" s="7">
        <v>0</v>
      </c>
    </row>
    <row r="3" spans="1:50" ht="15.75" customHeight="1" x14ac:dyDescent="0.2">
      <c r="A3" s="3">
        <f>ROW()-2+105000</f>
        <v>105001</v>
      </c>
      <c r="B3" s="3">
        <f>INDEX(B:B,MATCH(105000,B:B,0),1)+(ROW()-MATCH(105000,B:B,0))</f>
        <v>105001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9" si="0">ROW()-2+105000</f>
        <v>105002</v>
      </c>
      <c r="B4" s="3">
        <f>INDEX(B:B,MATCH(105000,B:B,0),1)+(ROW()-MATCH(105000,B:B,0))</f>
        <v>105002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105003</v>
      </c>
      <c r="B5" s="3">
        <f t="shared" ref="B5:B7" si="1">INDEX(B:B,MATCH(105000,B:B,0),1)+(ROW()-MATCH(105000,B:B,0))</f>
        <v>105003</v>
      </c>
      <c r="C5" s="3" t="s">
        <v>7</v>
      </c>
      <c r="D5" s="3" t="s">
        <v>172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90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105004</v>
      </c>
      <c r="B6" s="3">
        <f t="shared" si="1"/>
        <v>105004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40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105005</v>
      </c>
      <c r="B7" s="3">
        <f t="shared" si="1"/>
        <v>105005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90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105006</v>
      </c>
      <c r="B8" s="3">
        <f>INDEX(B:B,MATCH(105000,B:B,0),1)+(ROW()-MATCH(105000,B:B,0))</f>
        <v>105006</v>
      </c>
      <c r="C8" s="3" t="s">
        <v>7</v>
      </c>
      <c r="D8" s="3" t="s">
        <v>174</v>
      </c>
      <c r="E8" s="3">
        <v>0</v>
      </c>
      <c r="F8" s="3">
        <v>0</v>
      </c>
      <c r="G8" s="3">
        <v>230</v>
      </c>
      <c r="H8" s="3">
        <v>0</v>
      </c>
      <c r="I8" s="3">
        <v>0</v>
      </c>
      <c r="J8" s="3">
        <v>0</v>
      </c>
      <c r="K8" s="3">
        <v>100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80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105007</v>
      </c>
      <c r="B9" s="3">
        <f>INDEX(B:B,MATCH(105000,B:B,0),1)+(ROW()-MATCH(105000,B:B,0))</f>
        <v>105007</v>
      </c>
      <c r="C9" s="3" t="s">
        <v>7</v>
      </c>
      <c r="D9" s="3" t="s">
        <v>7</v>
      </c>
      <c r="E9" s="3">
        <v>0</v>
      </c>
      <c r="F9" s="3">
        <v>0</v>
      </c>
      <c r="G9" s="3">
        <v>230</v>
      </c>
      <c r="H9" s="3">
        <v>0</v>
      </c>
      <c r="I9" s="3">
        <v>0</v>
      </c>
      <c r="J9" s="3">
        <v>0</v>
      </c>
      <c r="K9" s="3">
        <v>85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130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105008</v>
      </c>
      <c r="B10" s="3">
        <f>INDEX(B:B,MATCH(105000,B:B,0),1)+(ROW()-MATCH(105000,B:B,0))</f>
        <v>105008</v>
      </c>
      <c r="C10" s="3" t="s">
        <v>7</v>
      </c>
      <c r="D10" s="3" t="s">
        <v>7</v>
      </c>
      <c r="E10" s="3">
        <v>0</v>
      </c>
      <c r="F10" s="3">
        <v>0</v>
      </c>
      <c r="G10" s="3">
        <v>230</v>
      </c>
      <c r="H10" s="3">
        <v>0</v>
      </c>
      <c r="I10" s="3">
        <v>0</v>
      </c>
      <c r="J10" s="3">
        <v>0</v>
      </c>
      <c r="K10" s="3">
        <v>120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7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0</v>
      </c>
    </row>
    <row r="11" spans="1:50" ht="15.75" customHeight="1" x14ac:dyDescent="0.2">
      <c r="A11" s="3">
        <f t="shared" si="0"/>
        <v>105009</v>
      </c>
      <c r="B11" s="3">
        <f t="shared" ref="B11:B19" si="2">INDEX(B:B,MATCH(105000,B:B,0),1)+(ROW()-MATCH(105000,B:B,0))</f>
        <v>105009</v>
      </c>
      <c r="C11" s="3" t="s">
        <v>7</v>
      </c>
      <c r="D11" s="3" t="s">
        <v>211</v>
      </c>
      <c r="E11" s="3">
        <v>0</v>
      </c>
      <c r="F11" s="3">
        <v>0</v>
      </c>
      <c r="G11" s="3">
        <v>54</v>
      </c>
      <c r="H11" s="3">
        <v>20</v>
      </c>
      <c r="I11" s="3">
        <v>30</v>
      </c>
      <c r="J11" s="3">
        <v>60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50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22</v>
      </c>
      <c r="AD11" s="5" t="s">
        <v>7</v>
      </c>
      <c r="AE11" s="5" t="s">
        <v>7</v>
      </c>
      <c r="AF11" s="5" t="s">
        <v>7</v>
      </c>
      <c r="AG11" s="5" t="s">
        <v>7</v>
      </c>
      <c r="AH11" s="5" t="s">
        <v>7</v>
      </c>
      <c r="AI11" s="5" t="s">
        <v>7</v>
      </c>
      <c r="AJ11" s="5" t="s">
        <v>7</v>
      </c>
      <c r="AK11" s="5" t="s">
        <v>7</v>
      </c>
      <c r="AL11" s="5">
        <v>10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4" t="s">
        <v>210</v>
      </c>
      <c r="AW11" s="5">
        <v>0</v>
      </c>
      <c r="AX11" s="5">
        <v>0</v>
      </c>
    </row>
    <row r="12" spans="1:50" ht="15.75" customHeight="1" x14ac:dyDescent="0.2">
      <c r="A12" s="3">
        <f t="shared" si="0"/>
        <v>105010</v>
      </c>
      <c r="B12" s="3">
        <f t="shared" si="2"/>
        <v>105010</v>
      </c>
      <c r="C12" s="3" t="s">
        <v>7</v>
      </c>
      <c r="D12" s="3" t="s">
        <v>7</v>
      </c>
      <c r="E12" s="3">
        <v>0</v>
      </c>
      <c r="F12" s="3">
        <v>0</v>
      </c>
      <c r="G12" s="3">
        <v>54</v>
      </c>
      <c r="H12" s="3">
        <v>20</v>
      </c>
      <c r="I12" s="3">
        <v>30</v>
      </c>
      <c r="J12" s="3">
        <v>60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80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22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10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210</v>
      </c>
      <c r="AW12" s="5">
        <v>0</v>
      </c>
      <c r="AX12" s="5">
        <v>0</v>
      </c>
    </row>
    <row r="13" spans="1:50" ht="15.75" customHeight="1" x14ac:dyDescent="0.2">
      <c r="A13" s="3">
        <f t="shared" si="0"/>
        <v>105011</v>
      </c>
      <c r="B13" s="3">
        <f t="shared" si="2"/>
        <v>105011</v>
      </c>
      <c r="C13" s="3" t="s">
        <v>7</v>
      </c>
      <c r="D13" s="3" t="s">
        <v>7</v>
      </c>
      <c r="E13" s="3">
        <v>0</v>
      </c>
      <c r="F13" s="3">
        <v>0</v>
      </c>
      <c r="G13" s="3">
        <v>54</v>
      </c>
      <c r="H13" s="3">
        <v>20</v>
      </c>
      <c r="I13" s="3">
        <v>30</v>
      </c>
      <c r="J13" s="3">
        <v>110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50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22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10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210</v>
      </c>
      <c r="AW13" s="5">
        <v>0</v>
      </c>
      <c r="AX13" s="5">
        <v>0</v>
      </c>
    </row>
    <row r="14" spans="1:50" ht="15.75" customHeight="1" x14ac:dyDescent="0.2">
      <c r="A14" s="3">
        <f t="shared" si="0"/>
        <v>105012</v>
      </c>
      <c r="B14" s="3">
        <f t="shared" si="2"/>
        <v>105012</v>
      </c>
      <c r="C14" s="3" t="s">
        <v>7</v>
      </c>
      <c r="D14" s="3" t="s">
        <v>213</v>
      </c>
      <c r="E14" s="3">
        <v>0</v>
      </c>
      <c r="F14" s="3">
        <v>0</v>
      </c>
      <c r="G14" s="3">
        <v>55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75</v>
      </c>
      <c r="Q14" s="3">
        <v>55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46</v>
      </c>
      <c r="AD14" s="5" t="s">
        <v>65</v>
      </c>
      <c r="AE14" s="5" t="s">
        <v>203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-50</v>
      </c>
      <c r="AM14" s="5">
        <v>30</v>
      </c>
      <c r="AN14" s="5">
        <v>50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212</v>
      </c>
      <c r="AW14" s="5">
        <v>0</v>
      </c>
      <c r="AX14" s="5">
        <v>0</v>
      </c>
    </row>
    <row r="15" spans="1:50" ht="15.75" customHeight="1" x14ac:dyDescent="0.2">
      <c r="A15" s="3">
        <f t="shared" si="0"/>
        <v>105013</v>
      </c>
      <c r="B15" s="3">
        <f t="shared" si="2"/>
        <v>105013</v>
      </c>
      <c r="C15" s="3" t="s">
        <v>7</v>
      </c>
      <c r="D15" s="3" t="s">
        <v>7</v>
      </c>
      <c r="E15" s="3">
        <v>0</v>
      </c>
      <c r="F15" s="3">
        <v>0</v>
      </c>
      <c r="G15" s="3">
        <v>55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75</v>
      </c>
      <c r="Q15" s="3">
        <v>55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46</v>
      </c>
      <c r="AD15" s="5" t="s">
        <v>65</v>
      </c>
      <c r="AE15" s="5" t="s">
        <v>203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-50</v>
      </c>
      <c r="AM15" s="5">
        <v>30</v>
      </c>
      <c r="AN15" s="5">
        <v>50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212</v>
      </c>
      <c r="AW15" s="5">
        <v>0</v>
      </c>
      <c r="AX15" s="5">
        <v>0</v>
      </c>
    </row>
    <row r="16" spans="1:50" ht="15.75" customHeight="1" x14ac:dyDescent="0.2">
      <c r="A16" s="3">
        <f t="shared" si="0"/>
        <v>105014</v>
      </c>
      <c r="B16" s="3">
        <f t="shared" si="2"/>
        <v>105014</v>
      </c>
      <c r="C16" s="3" t="s">
        <v>7</v>
      </c>
      <c r="D16" s="3" t="s">
        <v>7</v>
      </c>
      <c r="E16" s="3">
        <v>0</v>
      </c>
      <c r="F16" s="3">
        <v>0</v>
      </c>
      <c r="G16" s="3">
        <v>55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75</v>
      </c>
      <c r="Q16" s="3">
        <v>55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46</v>
      </c>
      <c r="AD16" s="5" t="s">
        <v>65</v>
      </c>
      <c r="AE16" s="5" t="s">
        <v>203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-50</v>
      </c>
      <c r="AM16" s="5">
        <v>30</v>
      </c>
      <c r="AN16" s="5">
        <v>50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212</v>
      </c>
      <c r="AW16" s="5">
        <v>0</v>
      </c>
      <c r="AX16" s="5">
        <v>0</v>
      </c>
    </row>
    <row r="17" spans="1:50" ht="15.75" customHeight="1" x14ac:dyDescent="0.2">
      <c r="A17" s="3">
        <f t="shared" si="0"/>
        <v>105015</v>
      </c>
      <c r="B17" s="3">
        <f t="shared" si="2"/>
        <v>105015</v>
      </c>
      <c r="C17" s="3" t="s">
        <v>7</v>
      </c>
      <c r="D17" s="3" t="s">
        <v>196</v>
      </c>
      <c r="E17" s="3">
        <v>0</v>
      </c>
      <c r="F17" s="3">
        <v>0</v>
      </c>
      <c r="G17" s="3">
        <v>30</v>
      </c>
      <c r="H17" s="3">
        <v>30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50</v>
      </c>
      <c r="R17" s="3">
        <v>50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46</v>
      </c>
      <c r="AD17" s="5" t="s">
        <v>120</v>
      </c>
      <c r="AE17" s="5" t="s">
        <v>60</v>
      </c>
      <c r="AF17" s="5" t="s">
        <v>65</v>
      </c>
      <c r="AG17" s="5" t="s">
        <v>121</v>
      </c>
      <c r="AH17" s="5" t="s">
        <v>122</v>
      </c>
      <c r="AI17" s="5" t="s">
        <v>62</v>
      </c>
      <c r="AJ17" s="5" t="s">
        <v>39</v>
      </c>
      <c r="AK17" s="5" t="s">
        <v>123</v>
      </c>
      <c r="AL17" s="5">
        <v>-50</v>
      </c>
      <c r="AM17" s="5">
        <v>30</v>
      </c>
      <c r="AN17" s="5">
        <v>20</v>
      </c>
      <c r="AO17" s="5">
        <v>12</v>
      </c>
      <c r="AP17" s="5">
        <v>12</v>
      </c>
      <c r="AQ17" s="5">
        <v>40</v>
      </c>
      <c r="AR17" s="5">
        <v>10</v>
      </c>
      <c r="AS17" s="5">
        <v>10</v>
      </c>
      <c r="AT17" s="5">
        <v>30</v>
      </c>
      <c r="AU17" s="5">
        <v>0</v>
      </c>
      <c r="AV17" s="4" t="s">
        <v>43</v>
      </c>
      <c r="AW17" s="5">
        <v>0</v>
      </c>
      <c r="AX17" s="5">
        <v>0</v>
      </c>
    </row>
    <row r="18" spans="1:50" ht="15.75" customHeight="1" x14ac:dyDescent="0.2">
      <c r="A18" s="3">
        <f t="shared" si="0"/>
        <v>105016</v>
      </c>
      <c r="B18" s="3">
        <f t="shared" si="2"/>
        <v>105016</v>
      </c>
      <c r="C18" s="3" t="s">
        <v>7</v>
      </c>
      <c r="D18" s="3" t="s">
        <v>7</v>
      </c>
      <c r="E18" s="3">
        <v>0</v>
      </c>
      <c r="F18" s="3">
        <v>0</v>
      </c>
      <c r="G18" s="3">
        <v>30</v>
      </c>
      <c r="H18" s="3">
        <v>30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70</v>
      </c>
      <c r="R18" s="3">
        <v>40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46</v>
      </c>
      <c r="AD18" s="5" t="s">
        <v>120</v>
      </c>
      <c r="AE18" s="5" t="s">
        <v>60</v>
      </c>
      <c r="AF18" s="5" t="s">
        <v>65</v>
      </c>
      <c r="AG18" s="5" t="s">
        <v>121</v>
      </c>
      <c r="AH18" s="5" t="s">
        <v>122</v>
      </c>
      <c r="AI18" s="5" t="s">
        <v>62</v>
      </c>
      <c r="AJ18" s="5" t="s">
        <v>39</v>
      </c>
      <c r="AK18" s="5" t="s">
        <v>123</v>
      </c>
      <c r="AL18" s="5">
        <v>-50</v>
      </c>
      <c r="AM18" s="5">
        <v>30</v>
      </c>
      <c r="AN18" s="5">
        <v>20</v>
      </c>
      <c r="AO18" s="5">
        <v>12</v>
      </c>
      <c r="AP18" s="5">
        <v>12</v>
      </c>
      <c r="AQ18" s="5">
        <v>40</v>
      </c>
      <c r="AR18" s="5">
        <v>10</v>
      </c>
      <c r="AS18" s="5">
        <v>10</v>
      </c>
      <c r="AT18" s="5">
        <v>30</v>
      </c>
      <c r="AU18" s="5">
        <v>0</v>
      </c>
      <c r="AV18" s="4" t="s">
        <v>44</v>
      </c>
      <c r="AW18" s="5">
        <v>0</v>
      </c>
      <c r="AX18" s="5">
        <v>0</v>
      </c>
    </row>
    <row r="19" spans="1:50" ht="15.75" customHeight="1" x14ac:dyDescent="0.2">
      <c r="A19" s="3">
        <f t="shared" si="0"/>
        <v>105017</v>
      </c>
      <c r="B19" s="3">
        <f t="shared" si="2"/>
        <v>105017</v>
      </c>
      <c r="C19" s="3" t="s">
        <v>7</v>
      </c>
      <c r="D19" s="3" t="s">
        <v>7</v>
      </c>
      <c r="E19" s="3">
        <v>0</v>
      </c>
      <c r="F19" s="3">
        <v>0</v>
      </c>
      <c r="G19" s="3">
        <v>30</v>
      </c>
      <c r="H19" s="3">
        <v>30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80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46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-50</v>
      </c>
      <c r="AM19" s="5">
        <v>30</v>
      </c>
      <c r="AN19" s="5">
        <v>20</v>
      </c>
      <c r="AO19" s="5">
        <v>12</v>
      </c>
      <c r="AP19" s="5">
        <v>12</v>
      </c>
      <c r="AQ19" s="5">
        <v>40</v>
      </c>
      <c r="AR19" s="5">
        <v>10</v>
      </c>
      <c r="AS19" s="5">
        <v>10</v>
      </c>
      <c r="AT19" s="5">
        <v>30</v>
      </c>
      <c r="AU19" s="5">
        <v>0</v>
      </c>
      <c r="AV19" s="4" t="s">
        <v>45</v>
      </c>
      <c r="AW19" s="5">
        <v>0</v>
      </c>
      <c r="AX19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A626F-2932-43B7-9CA1-9823DA3A0E2A}">
  <sheetPr>
    <outlinePr summaryBelow="0" summaryRight="0"/>
  </sheetPr>
  <dimension ref="A1:AX19"/>
  <sheetViews>
    <sheetView zoomScale="85" zoomScaleNormal="85" workbookViewId="0">
      <pane ySplit="1" topLeftCell="A2" activePane="bottomLeft" state="frozen"/>
      <selection activeCell="D1" sqref="D1"/>
      <selection pane="bottomLeft" activeCell="C7" sqref="C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ROW()-2+106000</f>
        <v>106000</v>
      </c>
      <c r="B2" s="6">
        <v>106000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154</v>
      </c>
      <c r="AW2" s="7">
        <v>0</v>
      </c>
      <c r="AX2" s="7">
        <v>0</v>
      </c>
    </row>
    <row r="3" spans="1:50" ht="15.75" customHeight="1" x14ac:dyDescent="0.2">
      <c r="A3" s="3">
        <f>ROW()-2+106000</f>
        <v>106001</v>
      </c>
      <c r="B3" s="3">
        <f>INDEX(B:B,MATCH(106000,B:B,0),1)+(ROW()-MATCH(106000,B:B,0))</f>
        <v>106001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9" si="0">ROW()-2+106000</f>
        <v>106002</v>
      </c>
      <c r="B4" s="3">
        <f>INDEX(B:B,MATCH(106000,B:B,0),1)+(ROW()-MATCH(106000,B:B,0))</f>
        <v>106002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106003</v>
      </c>
      <c r="B5" s="3">
        <f t="shared" ref="B5:B10" si="1">INDEX(B:B,MATCH(106000,B:B,0),1)+(ROW()-MATCH(106000,B:B,0))</f>
        <v>106003</v>
      </c>
      <c r="C5" s="3" t="s">
        <v>100</v>
      </c>
      <c r="D5" s="3" t="s">
        <v>7</v>
      </c>
      <c r="E5" s="3">
        <v>50</v>
      </c>
      <c r="F5" s="3">
        <v>0</v>
      </c>
      <c r="G5" s="3">
        <v>200</v>
      </c>
      <c r="H5" s="3">
        <v>0</v>
      </c>
      <c r="I5" s="3">
        <v>50</v>
      </c>
      <c r="J5" s="3">
        <v>0</v>
      </c>
      <c r="K5" s="3">
        <v>100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65</v>
      </c>
      <c r="AD5" s="5" t="s">
        <v>39</v>
      </c>
      <c r="AE5" s="5" t="s">
        <v>72</v>
      </c>
      <c r="AF5" s="5" t="s">
        <v>62</v>
      </c>
      <c r="AG5" s="5" t="s">
        <v>121</v>
      </c>
      <c r="AH5" s="5" t="s">
        <v>83</v>
      </c>
      <c r="AI5" s="5" t="s">
        <v>146</v>
      </c>
      <c r="AJ5" s="5" t="s">
        <v>7</v>
      </c>
      <c r="AK5" s="5" t="s">
        <v>7</v>
      </c>
      <c r="AL5" s="5">
        <v>50</v>
      </c>
      <c r="AM5" s="5">
        <v>20</v>
      </c>
      <c r="AN5" s="5">
        <v>20</v>
      </c>
      <c r="AO5" s="5">
        <v>20</v>
      </c>
      <c r="AP5" s="5">
        <v>20</v>
      </c>
      <c r="AQ5" s="5">
        <v>20</v>
      </c>
      <c r="AR5" s="5">
        <v>40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106004</v>
      </c>
      <c r="B6" s="3">
        <f t="shared" si="1"/>
        <v>106004</v>
      </c>
      <c r="C6" s="3" t="s">
        <v>7</v>
      </c>
      <c r="D6" s="3" t="s">
        <v>7</v>
      </c>
      <c r="E6" s="3">
        <v>50</v>
      </c>
      <c r="F6" s="3">
        <v>0</v>
      </c>
      <c r="G6" s="3">
        <v>200</v>
      </c>
      <c r="H6" s="3">
        <v>0</v>
      </c>
      <c r="I6" s="3">
        <v>50</v>
      </c>
      <c r="J6" s="3">
        <v>0</v>
      </c>
      <c r="K6" s="3">
        <v>80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60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65</v>
      </c>
      <c r="AD6" s="5" t="s">
        <v>39</v>
      </c>
      <c r="AE6" s="5" t="s">
        <v>72</v>
      </c>
      <c r="AF6" s="5" t="s">
        <v>62</v>
      </c>
      <c r="AG6" s="5" t="s">
        <v>121</v>
      </c>
      <c r="AH6" s="5" t="s">
        <v>83</v>
      </c>
      <c r="AI6" s="5" t="s">
        <v>146</v>
      </c>
      <c r="AJ6" s="5" t="s">
        <v>7</v>
      </c>
      <c r="AK6" s="5" t="s">
        <v>7</v>
      </c>
      <c r="AL6" s="5">
        <v>50</v>
      </c>
      <c r="AM6" s="5">
        <v>20</v>
      </c>
      <c r="AN6" s="5">
        <v>20</v>
      </c>
      <c r="AO6" s="5">
        <v>20</v>
      </c>
      <c r="AP6" s="5">
        <v>20</v>
      </c>
      <c r="AQ6" s="5">
        <v>20</v>
      </c>
      <c r="AR6" s="5">
        <v>40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106005</v>
      </c>
      <c r="B7" s="3">
        <f t="shared" si="1"/>
        <v>106005</v>
      </c>
      <c r="C7" s="3" t="s">
        <v>7</v>
      </c>
      <c r="D7" s="3" t="s">
        <v>7</v>
      </c>
      <c r="E7" s="3">
        <v>50</v>
      </c>
      <c r="F7" s="3">
        <v>0</v>
      </c>
      <c r="G7" s="3">
        <v>200</v>
      </c>
      <c r="H7" s="3">
        <v>0</v>
      </c>
      <c r="I7" s="3">
        <v>50</v>
      </c>
      <c r="J7" s="3">
        <v>0</v>
      </c>
      <c r="K7" s="3">
        <v>120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120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65</v>
      </c>
      <c r="AE7" s="5" t="s">
        <v>39</v>
      </c>
      <c r="AF7" s="5" t="s">
        <v>72</v>
      </c>
      <c r="AG7" s="5" t="s">
        <v>62</v>
      </c>
      <c r="AH7" s="5" t="s">
        <v>121</v>
      </c>
      <c r="AI7" s="5" t="s">
        <v>83</v>
      </c>
      <c r="AJ7" s="5" t="s">
        <v>146</v>
      </c>
      <c r="AK7" s="5" t="s">
        <v>7</v>
      </c>
      <c r="AL7" s="5">
        <v>100</v>
      </c>
      <c r="AM7" s="5">
        <v>20</v>
      </c>
      <c r="AN7" s="5">
        <v>20</v>
      </c>
      <c r="AO7" s="5">
        <v>20</v>
      </c>
      <c r="AP7" s="5">
        <v>20</v>
      </c>
      <c r="AQ7" s="5">
        <v>20</v>
      </c>
      <c r="AR7" s="5">
        <v>20</v>
      </c>
      <c r="AS7" s="5">
        <v>30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106006</v>
      </c>
      <c r="B8" s="3">
        <f t="shared" si="1"/>
        <v>106006</v>
      </c>
      <c r="C8" s="3" t="s">
        <v>110</v>
      </c>
      <c r="D8" s="3" t="s">
        <v>7</v>
      </c>
      <c r="E8" s="3">
        <v>30</v>
      </c>
      <c r="F8" s="3">
        <v>0</v>
      </c>
      <c r="G8" s="3">
        <v>200</v>
      </c>
      <c r="H8" s="3">
        <v>180</v>
      </c>
      <c r="I8" s="3">
        <v>0</v>
      </c>
      <c r="J8" s="3">
        <v>0</v>
      </c>
      <c r="K8" s="3">
        <v>85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120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111</v>
      </c>
      <c r="AD8" s="5" t="s">
        <v>146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30</v>
      </c>
      <c r="AM8" s="5">
        <v>40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106007</v>
      </c>
      <c r="B9" s="3">
        <f t="shared" si="1"/>
        <v>106007</v>
      </c>
      <c r="C9" s="3" t="s">
        <v>7</v>
      </c>
      <c r="D9" s="3" t="s">
        <v>7</v>
      </c>
      <c r="E9" s="3">
        <v>30</v>
      </c>
      <c r="F9" s="3">
        <v>0</v>
      </c>
      <c r="G9" s="3">
        <v>200</v>
      </c>
      <c r="H9" s="3">
        <v>180</v>
      </c>
      <c r="I9" s="3">
        <v>0</v>
      </c>
      <c r="J9" s="3">
        <v>0</v>
      </c>
      <c r="K9" s="3">
        <v>80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111</v>
      </c>
      <c r="AD9" s="5" t="s">
        <v>146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30</v>
      </c>
      <c r="AM9" s="5">
        <v>40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106008</v>
      </c>
      <c r="B10" s="3">
        <f t="shared" si="1"/>
        <v>106008</v>
      </c>
      <c r="C10" s="3" t="s">
        <v>7</v>
      </c>
      <c r="D10" s="3" t="s">
        <v>7</v>
      </c>
      <c r="E10" s="3">
        <v>30</v>
      </c>
      <c r="F10" s="3">
        <v>0</v>
      </c>
      <c r="G10" s="3">
        <v>200</v>
      </c>
      <c r="H10" s="3">
        <v>180</v>
      </c>
      <c r="I10" s="3">
        <v>0</v>
      </c>
      <c r="J10" s="3">
        <v>0</v>
      </c>
      <c r="K10" s="3">
        <v>120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170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111</v>
      </c>
      <c r="AE10" s="5" t="s">
        <v>146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20</v>
      </c>
      <c r="AN10" s="5">
        <v>30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0</v>
      </c>
    </row>
    <row r="11" spans="1:50" ht="15.75" customHeight="1" x14ac:dyDescent="0.2">
      <c r="A11" s="3">
        <f t="shared" si="0"/>
        <v>106009</v>
      </c>
      <c r="B11" s="3">
        <f t="shared" ref="B11:B19" si="2">INDEX(B:B,MATCH(106000,B:B,0),1)+(ROW()-MATCH(106000,B:B,0))</f>
        <v>106009</v>
      </c>
      <c r="C11" s="3" t="s">
        <v>7</v>
      </c>
      <c r="D11" s="3" t="s">
        <v>49</v>
      </c>
      <c r="E11" s="3">
        <v>0</v>
      </c>
      <c r="F11" s="3">
        <v>0</v>
      </c>
      <c r="G11" s="3">
        <v>230</v>
      </c>
      <c r="H11" s="3">
        <v>0</v>
      </c>
      <c r="I11" s="3">
        <v>0</v>
      </c>
      <c r="J11" s="3">
        <v>0</v>
      </c>
      <c r="K11" s="3">
        <v>100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80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7</v>
      </c>
      <c r="AD11" s="5" t="s">
        <v>7</v>
      </c>
      <c r="AE11" s="5" t="s">
        <v>7</v>
      </c>
      <c r="AF11" s="5" t="s">
        <v>7</v>
      </c>
      <c r="AG11" s="5" t="s">
        <v>7</v>
      </c>
      <c r="AH11" s="5" t="s">
        <v>7</v>
      </c>
      <c r="AI11" s="5" t="s">
        <v>7</v>
      </c>
      <c r="AJ11" s="5" t="s">
        <v>7</v>
      </c>
      <c r="AK11" s="5" t="s">
        <v>7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4" t="s">
        <v>43</v>
      </c>
      <c r="AW11" s="5">
        <v>0</v>
      </c>
      <c r="AX11" s="5">
        <v>0</v>
      </c>
    </row>
    <row r="12" spans="1:50" ht="15.75" customHeight="1" x14ac:dyDescent="0.2">
      <c r="A12" s="3">
        <f t="shared" si="0"/>
        <v>106010</v>
      </c>
      <c r="B12" s="3">
        <f t="shared" si="2"/>
        <v>106010</v>
      </c>
      <c r="C12" s="3" t="s">
        <v>7</v>
      </c>
      <c r="D12" s="3" t="s">
        <v>7</v>
      </c>
      <c r="E12" s="3">
        <v>0</v>
      </c>
      <c r="F12" s="3">
        <v>0</v>
      </c>
      <c r="G12" s="3">
        <v>230</v>
      </c>
      <c r="H12" s="3">
        <v>0</v>
      </c>
      <c r="I12" s="3">
        <v>0</v>
      </c>
      <c r="J12" s="3">
        <v>0</v>
      </c>
      <c r="K12" s="3">
        <v>85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130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7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44</v>
      </c>
      <c r="AW12" s="5">
        <v>0</v>
      </c>
      <c r="AX12" s="5">
        <v>0</v>
      </c>
    </row>
    <row r="13" spans="1:50" ht="15.75" customHeight="1" x14ac:dyDescent="0.2">
      <c r="A13" s="3">
        <f t="shared" si="0"/>
        <v>106011</v>
      </c>
      <c r="B13" s="3">
        <f t="shared" si="2"/>
        <v>106011</v>
      </c>
      <c r="C13" s="3" t="s">
        <v>7</v>
      </c>
      <c r="D13" s="3" t="s">
        <v>7</v>
      </c>
      <c r="E13" s="3">
        <v>0</v>
      </c>
      <c r="F13" s="3">
        <v>0</v>
      </c>
      <c r="G13" s="3">
        <v>230</v>
      </c>
      <c r="H13" s="3">
        <v>0</v>
      </c>
      <c r="I13" s="3">
        <v>0</v>
      </c>
      <c r="J13" s="3">
        <v>0</v>
      </c>
      <c r="K13" s="3">
        <v>120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63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100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45</v>
      </c>
      <c r="AW13" s="5">
        <v>0</v>
      </c>
      <c r="AX13" s="5">
        <v>0</v>
      </c>
    </row>
    <row r="14" spans="1:50" ht="15.75" customHeight="1" x14ac:dyDescent="0.2">
      <c r="A14" s="3">
        <f t="shared" si="0"/>
        <v>106012</v>
      </c>
      <c r="B14" s="3">
        <f t="shared" si="2"/>
        <v>106012</v>
      </c>
      <c r="C14" s="3" t="s">
        <v>7</v>
      </c>
      <c r="D14" s="3" t="s">
        <v>119</v>
      </c>
      <c r="E14" s="3">
        <v>0</v>
      </c>
      <c r="F14" s="3">
        <v>0</v>
      </c>
      <c r="G14" s="3">
        <v>60</v>
      </c>
      <c r="H14" s="3">
        <v>0</v>
      </c>
      <c r="I14" s="3">
        <v>0</v>
      </c>
      <c r="J14" s="3">
        <v>0</v>
      </c>
      <c r="K14" s="3">
        <v>100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80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43</v>
      </c>
      <c r="AW14" s="5">
        <v>0</v>
      </c>
      <c r="AX14" s="5">
        <v>0</v>
      </c>
    </row>
    <row r="15" spans="1:50" ht="15.75" customHeight="1" x14ac:dyDescent="0.2">
      <c r="A15" s="3">
        <f t="shared" si="0"/>
        <v>106013</v>
      </c>
      <c r="B15" s="3">
        <f t="shared" si="2"/>
        <v>106013</v>
      </c>
      <c r="C15" s="3" t="s">
        <v>7</v>
      </c>
      <c r="D15" s="3" t="s">
        <v>7</v>
      </c>
      <c r="E15" s="3">
        <v>0</v>
      </c>
      <c r="F15" s="3">
        <v>0</v>
      </c>
      <c r="G15" s="3">
        <v>60</v>
      </c>
      <c r="H15" s="3">
        <v>0</v>
      </c>
      <c r="I15" s="3">
        <v>0</v>
      </c>
      <c r="J15" s="3">
        <v>0</v>
      </c>
      <c r="K15" s="3">
        <v>90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130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44</v>
      </c>
      <c r="AW15" s="5">
        <v>0</v>
      </c>
      <c r="AX15" s="5">
        <v>0</v>
      </c>
    </row>
    <row r="16" spans="1:50" ht="15.75" customHeight="1" x14ac:dyDescent="0.2">
      <c r="A16" s="3">
        <f t="shared" si="0"/>
        <v>106014</v>
      </c>
      <c r="B16" s="3">
        <f t="shared" si="2"/>
        <v>106014</v>
      </c>
      <c r="C16" s="3" t="s">
        <v>7</v>
      </c>
      <c r="D16" s="3" t="s">
        <v>7</v>
      </c>
      <c r="E16" s="3">
        <v>0</v>
      </c>
      <c r="F16" s="3">
        <v>0</v>
      </c>
      <c r="G16" s="3">
        <v>60</v>
      </c>
      <c r="H16" s="3">
        <v>0</v>
      </c>
      <c r="I16" s="3">
        <v>0</v>
      </c>
      <c r="J16" s="3">
        <v>0</v>
      </c>
      <c r="K16" s="3">
        <v>130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63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100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45</v>
      </c>
      <c r="AW16" s="5">
        <v>0</v>
      </c>
      <c r="AX16" s="5">
        <v>0</v>
      </c>
    </row>
    <row r="17" spans="1:50" ht="15.75" customHeight="1" x14ac:dyDescent="0.2">
      <c r="A17" s="3">
        <f t="shared" si="0"/>
        <v>106015</v>
      </c>
      <c r="B17" s="3">
        <f t="shared" si="2"/>
        <v>106015</v>
      </c>
      <c r="C17" s="3" t="s">
        <v>7</v>
      </c>
      <c r="D17" s="3" t="s">
        <v>173</v>
      </c>
      <c r="E17" s="3">
        <v>0</v>
      </c>
      <c r="F17" s="3">
        <v>0</v>
      </c>
      <c r="G17" s="3">
        <v>230</v>
      </c>
      <c r="H17" s="3">
        <v>0</v>
      </c>
      <c r="I17" s="3">
        <v>0</v>
      </c>
      <c r="J17" s="3">
        <v>0</v>
      </c>
      <c r="K17" s="3">
        <v>100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80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43</v>
      </c>
      <c r="AW17" s="5">
        <v>0</v>
      </c>
      <c r="AX17" s="5">
        <v>0</v>
      </c>
    </row>
    <row r="18" spans="1:50" ht="15.75" customHeight="1" x14ac:dyDescent="0.2">
      <c r="A18" s="3">
        <f t="shared" si="0"/>
        <v>106016</v>
      </c>
      <c r="B18" s="3">
        <f t="shared" si="2"/>
        <v>106016</v>
      </c>
      <c r="C18" s="3" t="s">
        <v>7</v>
      </c>
      <c r="D18" s="3" t="s">
        <v>7</v>
      </c>
      <c r="E18" s="3">
        <v>0</v>
      </c>
      <c r="F18" s="3">
        <v>0</v>
      </c>
      <c r="G18" s="3">
        <v>230</v>
      </c>
      <c r="H18" s="3">
        <v>0</v>
      </c>
      <c r="I18" s="3">
        <v>0</v>
      </c>
      <c r="J18" s="3">
        <v>0</v>
      </c>
      <c r="K18" s="3">
        <v>85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130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44</v>
      </c>
      <c r="AW18" s="5">
        <v>0</v>
      </c>
      <c r="AX18" s="5">
        <v>0</v>
      </c>
    </row>
    <row r="19" spans="1:50" ht="15.75" customHeight="1" x14ac:dyDescent="0.2">
      <c r="A19" s="3">
        <f t="shared" si="0"/>
        <v>106017</v>
      </c>
      <c r="B19" s="3">
        <f t="shared" si="2"/>
        <v>106017</v>
      </c>
      <c r="C19" s="3" t="s">
        <v>7</v>
      </c>
      <c r="D19" s="3" t="s">
        <v>7</v>
      </c>
      <c r="E19" s="3">
        <v>0</v>
      </c>
      <c r="F19" s="3">
        <v>0</v>
      </c>
      <c r="G19" s="3">
        <v>230</v>
      </c>
      <c r="H19" s="3">
        <v>0</v>
      </c>
      <c r="I19" s="3">
        <v>0</v>
      </c>
      <c r="J19" s="3">
        <v>0</v>
      </c>
      <c r="K19" s="3">
        <v>120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45</v>
      </c>
      <c r="AW19" s="5">
        <v>0</v>
      </c>
      <c r="AX19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08B04-02F0-4CE1-8E7D-A4DF174F78BE}">
  <sheetPr>
    <outlinePr summaryBelow="0" summaryRight="0"/>
  </sheetPr>
  <dimension ref="A1:AX10"/>
  <sheetViews>
    <sheetView zoomScale="85" zoomScaleNormal="85" workbookViewId="0">
      <pane ySplit="1" topLeftCell="A2" activePane="bottomLeft" state="frozen"/>
      <selection activeCell="D1" sqref="D1"/>
      <selection pane="bottomLeft" activeCell="A2" sqref="A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ROW()-2+107000</f>
        <v>107000</v>
      </c>
      <c r="B2" s="6">
        <v>107000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154</v>
      </c>
      <c r="AW2" s="7">
        <v>0</v>
      </c>
      <c r="AX2" s="7">
        <v>0</v>
      </c>
    </row>
    <row r="3" spans="1:50" ht="15.75" customHeight="1" x14ac:dyDescent="0.2">
      <c r="A3" s="3">
        <f>ROW()-2+107000</f>
        <v>107001</v>
      </c>
      <c r="B3" s="3">
        <f>INDEX(B:B,MATCH(107000,B:B,0),1)+(ROW()-MATCH(107000,B:B,0))</f>
        <v>107001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ROW()-2+107000</f>
        <v>107002</v>
      </c>
      <c r="B4" s="3">
        <f t="shared" ref="B4:B10" si="1">INDEX(B:B,MATCH(107000,B:B,0),1)+(ROW()-MATCH(107000,B:B,0))</f>
        <v>107002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107003</v>
      </c>
      <c r="B5" s="3">
        <f t="shared" si="1"/>
        <v>107003</v>
      </c>
      <c r="C5" s="3" t="s">
        <v>7</v>
      </c>
      <c r="D5" s="3" t="s">
        <v>51</v>
      </c>
      <c r="E5" s="3">
        <v>0</v>
      </c>
      <c r="F5" s="3">
        <v>0</v>
      </c>
      <c r="G5" s="3">
        <v>110</v>
      </c>
      <c r="H5" s="3">
        <v>80</v>
      </c>
      <c r="I5" s="3">
        <v>0</v>
      </c>
      <c r="J5" s="3">
        <v>0</v>
      </c>
      <c r="K5" s="3">
        <v>0</v>
      </c>
      <c r="L5" s="3">
        <v>80</v>
      </c>
      <c r="M5" s="3">
        <v>0</v>
      </c>
      <c r="N5" s="3">
        <v>0</v>
      </c>
      <c r="O5" s="3">
        <v>0</v>
      </c>
      <c r="P5" s="3">
        <v>0</v>
      </c>
      <c r="Q5" s="3">
        <v>100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107004</v>
      </c>
      <c r="B6" s="3">
        <f t="shared" si="1"/>
        <v>107004</v>
      </c>
      <c r="C6" s="3" t="s">
        <v>7</v>
      </c>
      <c r="D6" s="3" t="s">
        <v>7</v>
      </c>
      <c r="E6" s="3">
        <v>0</v>
      </c>
      <c r="F6" s="3">
        <v>0</v>
      </c>
      <c r="G6" s="3">
        <v>110</v>
      </c>
      <c r="H6" s="3">
        <v>80</v>
      </c>
      <c r="I6" s="3">
        <v>0</v>
      </c>
      <c r="J6" s="3">
        <v>0</v>
      </c>
      <c r="K6" s="3">
        <v>0</v>
      </c>
      <c r="L6" s="3">
        <v>80</v>
      </c>
      <c r="M6" s="3">
        <v>0</v>
      </c>
      <c r="N6" s="3">
        <v>0</v>
      </c>
      <c r="O6" s="3">
        <v>0</v>
      </c>
      <c r="P6" s="3">
        <v>0</v>
      </c>
      <c r="Q6" s="3">
        <v>110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107005</v>
      </c>
      <c r="B7" s="3">
        <f t="shared" si="1"/>
        <v>107005</v>
      </c>
      <c r="C7" s="3" t="s">
        <v>7</v>
      </c>
      <c r="D7" s="3" t="s">
        <v>7</v>
      </c>
      <c r="E7" s="3">
        <v>0</v>
      </c>
      <c r="F7" s="3">
        <v>0</v>
      </c>
      <c r="G7" s="3">
        <v>110</v>
      </c>
      <c r="H7" s="3">
        <v>80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107006</v>
      </c>
      <c r="B8" s="3">
        <f t="shared" si="1"/>
        <v>107006</v>
      </c>
      <c r="C8" s="3" t="s">
        <v>7</v>
      </c>
      <c r="D8" s="3" t="s">
        <v>168</v>
      </c>
      <c r="E8" s="3">
        <v>0</v>
      </c>
      <c r="F8" s="3">
        <v>0</v>
      </c>
      <c r="G8" s="3">
        <v>110</v>
      </c>
      <c r="H8" s="3">
        <v>80</v>
      </c>
      <c r="I8" s="3">
        <v>0</v>
      </c>
      <c r="J8" s="3">
        <v>0</v>
      </c>
      <c r="K8" s="3">
        <v>0</v>
      </c>
      <c r="L8" s="3">
        <v>80</v>
      </c>
      <c r="M8" s="3">
        <v>0</v>
      </c>
      <c r="N8" s="3">
        <v>0</v>
      </c>
      <c r="O8" s="3">
        <v>0</v>
      </c>
      <c r="P8" s="3">
        <v>0</v>
      </c>
      <c r="Q8" s="3">
        <v>100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107007</v>
      </c>
      <c r="B9" s="3">
        <f t="shared" si="1"/>
        <v>107007</v>
      </c>
      <c r="C9" s="3" t="s">
        <v>7</v>
      </c>
      <c r="D9" s="3" t="s">
        <v>7</v>
      </c>
      <c r="E9" s="3">
        <v>0</v>
      </c>
      <c r="F9" s="3">
        <v>0</v>
      </c>
      <c r="G9" s="3">
        <v>110</v>
      </c>
      <c r="H9" s="3">
        <v>80</v>
      </c>
      <c r="I9" s="3">
        <v>0</v>
      </c>
      <c r="J9" s="3">
        <v>0</v>
      </c>
      <c r="K9" s="3">
        <v>0</v>
      </c>
      <c r="L9" s="3">
        <v>80</v>
      </c>
      <c r="M9" s="3">
        <v>0</v>
      </c>
      <c r="N9" s="3">
        <v>0</v>
      </c>
      <c r="O9" s="3">
        <v>0</v>
      </c>
      <c r="P9" s="3">
        <v>0</v>
      </c>
      <c r="Q9" s="3">
        <v>110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107008</v>
      </c>
      <c r="B10" s="3">
        <f t="shared" si="1"/>
        <v>107008</v>
      </c>
      <c r="C10" s="3" t="s">
        <v>7</v>
      </c>
      <c r="D10" s="3" t="s">
        <v>7</v>
      </c>
      <c r="E10" s="3">
        <v>0</v>
      </c>
      <c r="F10" s="3">
        <v>0</v>
      </c>
      <c r="G10" s="3">
        <v>110</v>
      </c>
      <c r="H10" s="3">
        <v>80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8566C-9770-44C4-B911-15C1804D0591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K8" sqref="K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ROW()-2+108000</f>
        <v>108000</v>
      </c>
      <c r="B2" s="6">
        <v>108000</v>
      </c>
      <c r="C2" s="6" t="s">
        <v>216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154</v>
      </c>
      <c r="AW2" s="7">
        <v>0</v>
      </c>
      <c r="AX2" s="7">
        <v>0</v>
      </c>
    </row>
    <row r="3" spans="1:50" ht="15.75" customHeight="1" x14ac:dyDescent="0.2">
      <c r="A3" s="3">
        <f>ROW()-2+108000</f>
        <v>108001</v>
      </c>
      <c r="B3" s="3">
        <f>INDEX(B:B,MATCH(108000,B:B,0),1)+(ROW()-MATCH(108000,B:B,0))</f>
        <v>108001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ROW()-2+108000</f>
        <v>108002</v>
      </c>
      <c r="B4" s="3">
        <f>INDEX(B:B,MATCH(108000,B:B,0),1)+(ROW()-MATCH(108000,B:B,0))</f>
        <v>108002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108003</v>
      </c>
      <c r="B5" s="3">
        <f>INDEX(B:B,MATCH(108000,B:B,0),1)+(ROW()-MATCH(108000,B:B,0))</f>
        <v>108003</v>
      </c>
      <c r="C5" s="3" t="s">
        <v>7</v>
      </c>
      <c r="D5" s="3" t="s">
        <v>53</v>
      </c>
      <c r="E5" s="3">
        <v>0</v>
      </c>
      <c r="F5" s="3">
        <v>0</v>
      </c>
      <c r="G5" s="3">
        <v>90</v>
      </c>
      <c r="H5" s="3">
        <v>50</v>
      </c>
      <c r="I5" s="3">
        <v>40</v>
      </c>
      <c r="J5" s="3">
        <v>0</v>
      </c>
      <c r="K5" s="3">
        <v>75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22</v>
      </c>
      <c r="AD5" s="5" t="s">
        <v>121</v>
      </c>
      <c r="AE5" s="5" t="s">
        <v>122</v>
      </c>
      <c r="AF5" s="5" t="s">
        <v>47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20</v>
      </c>
      <c r="AM5" s="5">
        <v>30</v>
      </c>
      <c r="AN5" s="5">
        <v>30</v>
      </c>
      <c r="AO5" s="5">
        <v>30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108004</v>
      </c>
      <c r="B6" s="3">
        <f>INDEX(B:B,MATCH(108000,B:B,0),1)+(ROW()-MATCH(108000,B:B,0))</f>
        <v>108004</v>
      </c>
      <c r="C6" s="3" t="s">
        <v>7</v>
      </c>
      <c r="D6" s="3" t="s">
        <v>7</v>
      </c>
      <c r="E6" s="3">
        <v>0</v>
      </c>
      <c r="F6" s="3">
        <v>0</v>
      </c>
      <c r="G6" s="3">
        <v>90</v>
      </c>
      <c r="H6" s="3">
        <v>50</v>
      </c>
      <c r="I6" s="3">
        <v>40</v>
      </c>
      <c r="J6" s="3">
        <v>0</v>
      </c>
      <c r="K6" s="3">
        <v>75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110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22</v>
      </c>
      <c r="AD6" s="5" t="s">
        <v>121</v>
      </c>
      <c r="AE6" s="5" t="s">
        <v>122</v>
      </c>
      <c r="AF6" s="5" t="s">
        <v>47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20</v>
      </c>
      <c r="AM6" s="5">
        <v>30</v>
      </c>
      <c r="AN6" s="5">
        <v>30</v>
      </c>
      <c r="AO6" s="5">
        <v>30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108005</v>
      </c>
      <c r="B7" s="3">
        <f>INDEX(B:B,MATCH(108000,B:B,0),1)+(ROW()-MATCH(108000,B:B,0))</f>
        <v>108005</v>
      </c>
      <c r="C7" s="3" t="s">
        <v>7</v>
      </c>
      <c r="D7" s="3" t="s">
        <v>7</v>
      </c>
      <c r="E7" s="3">
        <v>0</v>
      </c>
      <c r="F7" s="3">
        <v>0</v>
      </c>
      <c r="G7" s="3">
        <v>90</v>
      </c>
      <c r="H7" s="3">
        <v>50</v>
      </c>
      <c r="I7" s="3">
        <v>40</v>
      </c>
      <c r="J7" s="3">
        <v>0</v>
      </c>
      <c r="K7" s="3">
        <v>90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110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67</v>
      </c>
      <c r="AD7" s="5" t="s">
        <v>22</v>
      </c>
      <c r="AE7" s="5" t="s">
        <v>121</v>
      </c>
      <c r="AF7" s="5" t="s">
        <v>122</v>
      </c>
      <c r="AG7" s="5" t="s">
        <v>47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20</v>
      </c>
      <c r="AN7" s="5">
        <v>10</v>
      </c>
      <c r="AO7" s="5">
        <v>10</v>
      </c>
      <c r="AP7" s="5">
        <v>10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93AC6-F27D-4D9A-AEFC-0BD79BF98041}">
  <sheetPr>
    <outlinePr summaryBelow="0" summaryRight="0"/>
  </sheetPr>
  <dimension ref="A1:AX13"/>
  <sheetViews>
    <sheetView zoomScale="85" zoomScaleNormal="85" workbookViewId="0">
      <pane ySplit="1" topLeftCell="A2" activePane="bottomLeft" state="frozen"/>
      <selection activeCell="D1" sqref="D1"/>
      <selection pane="bottomLeft" activeCell="AX14" sqref="AX14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ROW()-2+120000</f>
        <v>120000</v>
      </c>
      <c r="B2" s="6">
        <v>120000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154</v>
      </c>
      <c r="AW2" s="7">
        <v>0</v>
      </c>
      <c r="AX2" s="7">
        <v>0</v>
      </c>
    </row>
    <row r="3" spans="1:50" ht="15.75" customHeight="1" x14ac:dyDescent="0.2">
      <c r="A3" s="3">
        <f>ROW()-2+120000</f>
        <v>120001</v>
      </c>
      <c r="B3" s="3">
        <f>INDEX(B:B,MATCH(120000,B:B,0),1)+(ROW()-MATCH(120000,B:B,0))</f>
        <v>120001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3" si="0">ROW()-2+120000</f>
        <v>120002</v>
      </c>
      <c r="B4" s="3">
        <f t="shared" ref="B4:B13" si="1">INDEX(B:B,MATCH(120000,B:B,0),1)+(ROW()-MATCH(120000,B:B,0))</f>
        <v>120002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120003</v>
      </c>
      <c r="B5" s="3">
        <f t="shared" si="1"/>
        <v>120003</v>
      </c>
      <c r="C5" s="3" t="s">
        <v>7</v>
      </c>
      <c r="D5" s="3" t="s">
        <v>71</v>
      </c>
      <c r="E5" s="3">
        <v>0</v>
      </c>
      <c r="F5" s="3">
        <v>0</v>
      </c>
      <c r="G5" s="3">
        <v>110</v>
      </c>
      <c r="H5" s="3">
        <v>0</v>
      </c>
      <c r="I5" s="3">
        <v>30</v>
      </c>
      <c r="J5" s="3">
        <v>0</v>
      </c>
      <c r="K5" s="3">
        <v>0</v>
      </c>
      <c r="L5" s="3">
        <v>60</v>
      </c>
      <c r="M5" s="3">
        <v>0</v>
      </c>
      <c r="N5" s="3">
        <v>0</v>
      </c>
      <c r="O5" s="3">
        <v>0</v>
      </c>
      <c r="P5" s="3">
        <v>0</v>
      </c>
      <c r="Q5" s="3">
        <v>70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70</v>
      </c>
      <c r="AD5" s="5" t="s">
        <v>65</v>
      </c>
      <c r="AE5" s="5" t="s">
        <v>73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25</v>
      </c>
      <c r="AM5" s="5">
        <v>30</v>
      </c>
      <c r="AN5" s="5">
        <v>30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120004</v>
      </c>
      <c r="B6" s="3">
        <f t="shared" si="1"/>
        <v>120004</v>
      </c>
      <c r="C6" s="3" t="s">
        <v>7</v>
      </c>
      <c r="D6" s="3" t="s">
        <v>7</v>
      </c>
      <c r="E6" s="3">
        <v>0</v>
      </c>
      <c r="F6" s="3">
        <v>0</v>
      </c>
      <c r="G6" s="3">
        <v>110</v>
      </c>
      <c r="H6" s="3">
        <v>0</v>
      </c>
      <c r="I6" s="3">
        <v>30</v>
      </c>
      <c r="J6" s="3">
        <v>0</v>
      </c>
      <c r="K6" s="3">
        <v>0</v>
      </c>
      <c r="L6" s="3">
        <v>50</v>
      </c>
      <c r="M6" s="3">
        <v>0</v>
      </c>
      <c r="N6" s="3">
        <v>0</v>
      </c>
      <c r="O6" s="3">
        <v>0</v>
      </c>
      <c r="P6" s="3">
        <v>0</v>
      </c>
      <c r="Q6" s="3">
        <v>100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70</v>
      </c>
      <c r="AD6" s="5" t="s">
        <v>65</v>
      </c>
      <c r="AE6" s="5" t="s">
        <v>73</v>
      </c>
      <c r="AF6" s="5" t="s">
        <v>72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25</v>
      </c>
      <c r="AM6" s="5">
        <v>30</v>
      </c>
      <c r="AN6" s="5">
        <v>30</v>
      </c>
      <c r="AO6" s="5">
        <v>10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120005</v>
      </c>
      <c r="B7" s="3">
        <f t="shared" si="1"/>
        <v>120005</v>
      </c>
      <c r="C7" s="3" t="s">
        <v>7</v>
      </c>
      <c r="D7" s="3" t="s">
        <v>7</v>
      </c>
      <c r="E7" s="3">
        <v>0</v>
      </c>
      <c r="F7" s="3">
        <v>0</v>
      </c>
      <c r="G7" s="3">
        <v>110</v>
      </c>
      <c r="H7" s="3">
        <v>0</v>
      </c>
      <c r="I7" s="3">
        <v>30</v>
      </c>
      <c r="J7" s="3">
        <v>0</v>
      </c>
      <c r="K7" s="3">
        <v>0</v>
      </c>
      <c r="L7" s="3">
        <v>70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70</v>
      </c>
      <c r="AD7" s="5" t="s">
        <v>65</v>
      </c>
      <c r="AE7" s="5" t="s">
        <v>73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25</v>
      </c>
      <c r="AM7" s="5">
        <v>20</v>
      </c>
      <c r="AN7" s="5">
        <v>20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120006</v>
      </c>
      <c r="B8" s="3">
        <f t="shared" si="1"/>
        <v>120006</v>
      </c>
      <c r="C8" s="3" t="s">
        <v>7</v>
      </c>
      <c r="D8" s="3" t="s">
        <v>56</v>
      </c>
      <c r="E8" s="3">
        <v>0</v>
      </c>
      <c r="F8" s="3">
        <v>0</v>
      </c>
      <c r="G8" s="3">
        <v>80</v>
      </c>
      <c r="H8" s="3">
        <v>0</v>
      </c>
      <c r="I8" s="3">
        <v>0</v>
      </c>
      <c r="J8" s="3">
        <v>0</v>
      </c>
      <c r="K8" s="3">
        <v>0</v>
      </c>
      <c r="L8" s="3">
        <v>230</v>
      </c>
      <c r="M8" s="3">
        <v>90</v>
      </c>
      <c r="N8" s="3">
        <v>0</v>
      </c>
      <c r="O8" s="3">
        <v>0</v>
      </c>
      <c r="P8" s="3">
        <v>0</v>
      </c>
      <c r="Q8" s="3">
        <v>100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62</v>
      </c>
      <c r="AD8" s="5" t="s">
        <v>37</v>
      </c>
      <c r="AE8" s="5" t="s">
        <v>22</v>
      </c>
      <c r="AF8" s="5" t="s">
        <v>7</v>
      </c>
      <c r="AG8" s="5" t="s">
        <v>128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30</v>
      </c>
      <c r="AM8" s="5">
        <v>20</v>
      </c>
      <c r="AN8" s="5">
        <v>30</v>
      </c>
      <c r="AO8" s="5">
        <v>0</v>
      </c>
      <c r="AP8" s="5">
        <v>50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120007</v>
      </c>
      <c r="B9" s="3">
        <f t="shared" si="1"/>
        <v>120007</v>
      </c>
      <c r="C9" s="3" t="s">
        <v>7</v>
      </c>
      <c r="D9" s="3" t="s">
        <v>7</v>
      </c>
      <c r="E9" s="3">
        <v>0</v>
      </c>
      <c r="F9" s="3">
        <v>0</v>
      </c>
      <c r="G9" s="3">
        <v>80</v>
      </c>
      <c r="H9" s="3">
        <v>0</v>
      </c>
      <c r="I9" s="3">
        <v>0</v>
      </c>
      <c r="J9" s="3">
        <v>0</v>
      </c>
      <c r="K9" s="3">
        <v>0</v>
      </c>
      <c r="L9" s="3">
        <v>230</v>
      </c>
      <c r="M9" s="3">
        <v>90</v>
      </c>
      <c r="N9" s="3">
        <v>0</v>
      </c>
      <c r="O9" s="3">
        <v>0</v>
      </c>
      <c r="P9" s="3">
        <v>0</v>
      </c>
      <c r="Q9" s="3">
        <v>130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62</v>
      </c>
      <c r="AD9" s="5" t="s">
        <v>37</v>
      </c>
      <c r="AE9" s="5" t="s">
        <v>22</v>
      </c>
      <c r="AF9" s="5" t="s">
        <v>72</v>
      </c>
      <c r="AG9" s="5" t="s">
        <v>128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30</v>
      </c>
      <c r="AM9" s="5">
        <v>20</v>
      </c>
      <c r="AN9" s="5">
        <v>30</v>
      </c>
      <c r="AO9" s="5">
        <v>50</v>
      </c>
      <c r="AP9" s="5">
        <v>50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120008</v>
      </c>
      <c r="B10" s="3">
        <f t="shared" si="1"/>
        <v>120008</v>
      </c>
      <c r="C10" s="3" t="s">
        <v>7</v>
      </c>
      <c r="D10" s="3" t="s">
        <v>7</v>
      </c>
      <c r="E10" s="3">
        <v>0</v>
      </c>
      <c r="F10" s="3">
        <v>0</v>
      </c>
      <c r="G10" s="3">
        <v>80</v>
      </c>
      <c r="H10" s="3">
        <v>0</v>
      </c>
      <c r="I10" s="3">
        <v>0</v>
      </c>
      <c r="J10" s="3">
        <v>0</v>
      </c>
      <c r="K10" s="3">
        <v>0</v>
      </c>
      <c r="L10" s="3">
        <v>260</v>
      </c>
      <c r="M10" s="3">
        <v>110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62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20</v>
      </c>
      <c r="AM10" s="5">
        <v>20</v>
      </c>
      <c r="AN10" s="5">
        <v>30</v>
      </c>
      <c r="AO10" s="5">
        <v>0</v>
      </c>
      <c r="AP10" s="5">
        <v>50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0</v>
      </c>
    </row>
    <row r="11" spans="1:50" ht="15.75" customHeight="1" x14ac:dyDescent="0.2">
      <c r="A11" s="3">
        <f t="shared" si="0"/>
        <v>120009</v>
      </c>
      <c r="B11" s="3">
        <f t="shared" si="1"/>
        <v>120009</v>
      </c>
      <c r="C11" s="3" t="s">
        <v>7</v>
      </c>
      <c r="D11" s="3" t="s">
        <v>112</v>
      </c>
      <c r="E11" s="3">
        <v>0</v>
      </c>
      <c r="F11" s="3">
        <v>0</v>
      </c>
      <c r="G11" s="3">
        <v>330</v>
      </c>
      <c r="H11" s="3">
        <v>40</v>
      </c>
      <c r="I11" s="3">
        <v>110</v>
      </c>
      <c r="J11" s="3">
        <v>0</v>
      </c>
      <c r="K11" s="3">
        <v>120</v>
      </c>
      <c r="L11" s="3">
        <v>80</v>
      </c>
      <c r="M11" s="3">
        <v>0</v>
      </c>
      <c r="N11" s="3">
        <v>0</v>
      </c>
      <c r="O11" s="3">
        <v>0</v>
      </c>
      <c r="P11" s="3">
        <v>0</v>
      </c>
      <c r="Q11" s="3">
        <v>100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70</v>
      </c>
      <c r="AD11" s="5" t="s">
        <v>65</v>
      </c>
      <c r="AE11" s="5" t="s">
        <v>73</v>
      </c>
      <c r="AF11" s="5" t="s">
        <v>130</v>
      </c>
      <c r="AG11" s="5" t="s">
        <v>128</v>
      </c>
      <c r="AH11" s="5" t="s">
        <v>7</v>
      </c>
      <c r="AI11" s="5" t="s">
        <v>7</v>
      </c>
      <c r="AJ11" s="5" t="s">
        <v>7</v>
      </c>
      <c r="AK11" s="5" t="s">
        <v>7</v>
      </c>
      <c r="AL11" s="5">
        <v>15</v>
      </c>
      <c r="AM11" s="5">
        <v>30</v>
      </c>
      <c r="AN11" s="5">
        <v>30</v>
      </c>
      <c r="AO11" s="5">
        <v>30</v>
      </c>
      <c r="AP11" s="5">
        <v>50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4" t="s">
        <v>43</v>
      </c>
      <c r="AW11" s="5">
        <v>0</v>
      </c>
      <c r="AX11" s="5">
        <v>0</v>
      </c>
    </row>
    <row r="12" spans="1:50" ht="15.75" customHeight="1" x14ac:dyDescent="0.2">
      <c r="A12" s="3">
        <f t="shared" si="0"/>
        <v>120010</v>
      </c>
      <c r="B12" s="3">
        <f t="shared" si="1"/>
        <v>120010</v>
      </c>
      <c r="C12" s="3" t="s">
        <v>7</v>
      </c>
      <c r="D12" s="3" t="s">
        <v>7</v>
      </c>
      <c r="E12" s="3">
        <v>0</v>
      </c>
      <c r="F12" s="3">
        <v>0</v>
      </c>
      <c r="G12" s="3">
        <v>330</v>
      </c>
      <c r="H12" s="3">
        <v>40</v>
      </c>
      <c r="I12" s="3">
        <v>110</v>
      </c>
      <c r="J12" s="3">
        <v>0</v>
      </c>
      <c r="K12" s="3">
        <v>80</v>
      </c>
      <c r="L12" s="3">
        <v>70</v>
      </c>
      <c r="M12" s="3">
        <v>0</v>
      </c>
      <c r="N12" s="3">
        <v>0</v>
      </c>
      <c r="O12" s="3">
        <v>0</v>
      </c>
      <c r="P12" s="3">
        <v>0</v>
      </c>
      <c r="Q12" s="3">
        <v>130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70</v>
      </c>
      <c r="AD12" s="5" t="s">
        <v>65</v>
      </c>
      <c r="AE12" s="5" t="s">
        <v>73</v>
      </c>
      <c r="AF12" s="5" t="s">
        <v>72</v>
      </c>
      <c r="AG12" s="5" t="s">
        <v>39</v>
      </c>
      <c r="AH12" s="5" t="s">
        <v>130</v>
      </c>
      <c r="AI12" s="5" t="s">
        <v>128</v>
      </c>
      <c r="AJ12" s="5" t="s">
        <v>7</v>
      </c>
      <c r="AK12" s="5" t="s">
        <v>7</v>
      </c>
      <c r="AL12" s="5">
        <v>15</v>
      </c>
      <c r="AM12" s="5">
        <v>30</v>
      </c>
      <c r="AN12" s="5">
        <v>30</v>
      </c>
      <c r="AO12" s="5">
        <v>10</v>
      </c>
      <c r="AP12" s="5">
        <v>10</v>
      </c>
      <c r="AQ12" s="5">
        <v>30</v>
      </c>
      <c r="AR12" s="5">
        <v>50</v>
      </c>
      <c r="AS12" s="5">
        <v>0</v>
      </c>
      <c r="AT12" s="5">
        <v>0</v>
      </c>
      <c r="AU12" s="5">
        <v>0</v>
      </c>
      <c r="AV12" s="4" t="s">
        <v>44</v>
      </c>
      <c r="AW12" s="5">
        <v>0</v>
      </c>
      <c r="AX12" s="5">
        <v>0</v>
      </c>
    </row>
    <row r="13" spans="1:50" ht="15.75" customHeight="1" x14ac:dyDescent="0.2">
      <c r="A13" s="3">
        <f t="shared" si="0"/>
        <v>120011</v>
      </c>
      <c r="B13" s="3">
        <f t="shared" si="1"/>
        <v>120011</v>
      </c>
      <c r="C13" s="3" t="s">
        <v>7</v>
      </c>
      <c r="D13" s="3" t="s">
        <v>7</v>
      </c>
      <c r="E13" s="3">
        <v>0</v>
      </c>
      <c r="F13" s="3">
        <v>0</v>
      </c>
      <c r="G13" s="3">
        <v>330</v>
      </c>
      <c r="H13" s="3">
        <v>40</v>
      </c>
      <c r="I13" s="3">
        <v>110</v>
      </c>
      <c r="J13" s="3">
        <v>0</v>
      </c>
      <c r="K13" s="3">
        <v>160</v>
      </c>
      <c r="L13" s="3">
        <v>110</v>
      </c>
      <c r="M13" s="3">
        <v>0</v>
      </c>
      <c r="N13" s="3">
        <v>0</v>
      </c>
      <c r="O13" s="3">
        <v>0</v>
      </c>
      <c r="P13" s="3">
        <v>0</v>
      </c>
      <c r="Q13" s="3">
        <v>180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70</v>
      </c>
      <c r="AD13" s="5" t="s">
        <v>65</v>
      </c>
      <c r="AE13" s="5" t="s">
        <v>73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15</v>
      </c>
      <c r="AM13" s="5">
        <v>20</v>
      </c>
      <c r="AN13" s="5">
        <v>20</v>
      </c>
      <c r="AO13" s="5">
        <v>30</v>
      </c>
      <c r="AP13" s="5">
        <v>50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45</v>
      </c>
      <c r="AW13" s="5">
        <v>0</v>
      </c>
      <c r="AX13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E60C9-1403-48BE-A641-9858DDC8F3C8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C2" sqref="C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ROW()-2+121000</f>
        <v>121000</v>
      </c>
      <c r="B2" s="6">
        <v>121000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154</v>
      </c>
      <c r="AW2" s="7">
        <v>0</v>
      </c>
      <c r="AX2" s="7">
        <v>0</v>
      </c>
    </row>
    <row r="3" spans="1:50" ht="15.75" customHeight="1" x14ac:dyDescent="0.2">
      <c r="A3" s="3">
        <f>ROW()-2+121000</f>
        <v>121001</v>
      </c>
      <c r="B3" s="3">
        <f>INDEX(B:B,MATCH(121000,B:B,0),1)+(ROW()-MATCH(121000,B:B,0))</f>
        <v>121001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ROW()-2+121000</f>
        <v>121002</v>
      </c>
      <c r="B4" s="3">
        <f t="shared" ref="B4:B7" si="1">INDEX(B:B,MATCH(121000,B:B,0),1)+(ROW()-MATCH(121000,B:B,0))</f>
        <v>121002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121003</v>
      </c>
      <c r="B5" s="3">
        <f t="shared" si="1"/>
        <v>121003</v>
      </c>
      <c r="C5" s="3" t="s">
        <v>7</v>
      </c>
      <c r="D5" s="3" t="s">
        <v>175</v>
      </c>
      <c r="E5" s="3">
        <v>0</v>
      </c>
      <c r="F5" s="3">
        <v>0</v>
      </c>
      <c r="G5" s="3">
        <v>100</v>
      </c>
      <c r="H5" s="3">
        <v>0</v>
      </c>
      <c r="I5" s="3">
        <v>100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70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46</v>
      </c>
      <c r="AD5" s="5" t="s">
        <v>65</v>
      </c>
      <c r="AE5" s="5" t="s">
        <v>73</v>
      </c>
      <c r="AF5" s="5" t="s">
        <v>203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-50</v>
      </c>
      <c r="AM5" s="5">
        <v>30</v>
      </c>
      <c r="AN5" s="5">
        <v>20</v>
      </c>
      <c r="AO5" s="5">
        <v>60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121004</v>
      </c>
      <c r="B6" s="3">
        <f t="shared" si="1"/>
        <v>121004</v>
      </c>
      <c r="C6" s="3" t="s">
        <v>7</v>
      </c>
      <c r="D6" s="3" t="s">
        <v>7</v>
      </c>
      <c r="E6" s="3">
        <v>0</v>
      </c>
      <c r="F6" s="3">
        <v>0</v>
      </c>
      <c r="G6" s="3">
        <v>100</v>
      </c>
      <c r="H6" s="3">
        <v>0</v>
      </c>
      <c r="I6" s="3">
        <v>100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60</v>
      </c>
      <c r="Q6" s="3">
        <v>110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46</v>
      </c>
      <c r="AD6" s="5" t="s">
        <v>65</v>
      </c>
      <c r="AE6" s="5" t="s">
        <v>73</v>
      </c>
      <c r="AF6" s="5" t="s">
        <v>203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-50</v>
      </c>
      <c r="AM6" s="5">
        <v>30</v>
      </c>
      <c r="AN6" s="5">
        <v>20</v>
      </c>
      <c r="AO6" s="5">
        <v>60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121005</v>
      </c>
      <c r="B7" s="3">
        <f t="shared" si="1"/>
        <v>121005</v>
      </c>
      <c r="C7" s="3" t="s">
        <v>7</v>
      </c>
      <c r="D7" s="3" t="s">
        <v>7</v>
      </c>
      <c r="E7" s="3">
        <v>0</v>
      </c>
      <c r="F7" s="3">
        <v>0</v>
      </c>
      <c r="G7" s="3">
        <v>100</v>
      </c>
      <c r="H7" s="3">
        <v>0</v>
      </c>
      <c r="I7" s="3">
        <v>100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80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46</v>
      </c>
      <c r="AD7" s="5" t="s">
        <v>65</v>
      </c>
      <c r="AE7" s="5" t="s">
        <v>73</v>
      </c>
      <c r="AF7" s="5" t="s">
        <v>203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-50</v>
      </c>
      <c r="AM7" s="5">
        <v>30</v>
      </c>
      <c r="AN7" s="5">
        <v>20</v>
      </c>
      <c r="AO7" s="5">
        <v>60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B26A9-BC87-4446-B5B4-1E4AEFC94ACC}">
  <sheetPr>
    <outlinePr summaryBelow="0" summaryRight="0"/>
  </sheetPr>
  <dimension ref="A1:AX7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8" sqref="AX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ROW()-2+122000</f>
        <v>122000</v>
      </c>
      <c r="B2" s="6">
        <v>122000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154</v>
      </c>
      <c r="AW2" s="7">
        <v>0</v>
      </c>
      <c r="AX2" s="7">
        <v>0</v>
      </c>
    </row>
    <row r="3" spans="1:50" ht="15.75" customHeight="1" x14ac:dyDescent="0.2">
      <c r="A3" s="3">
        <f>ROW()-2+122000</f>
        <v>122001</v>
      </c>
      <c r="B3" s="3">
        <f>INDEX(B:B,MATCH(122000,B:B,0),1)+(ROW()-MATCH(122000,B:B,0))</f>
        <v>122001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ROW()-2+122000</f>
        <v>122002</v>
      </c>
      <c r="B4" s="3">
        <f t="shared" ref="B4:B7" si="1">INDEX(B:B,MATCH(122000,B:B,0),1)+(ROW()-MATCH(122000,B:B,0))</f>
        <v>122002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122003</v>
      </c>
      <c r="B5" s="3">
        <f t="shared" si="1"/>
        <v>122003</v>
      </c>
      <c r="C5" s="3" t="s">
        <v>7</v>
      </c>
      <c r="D5" s="3" t="s">
        <v>113</v>
      </c>
      <c r="E5" s="3">
        <v>0</v>
      </c>
      <c r="F5" s="3">
        <v>0</v>
      </c>
      <c r="G5" s="3">
        <v>100</v>
      </c>
      <c r="H5" s="3">
        <v>0</v>
      </c>
      <c r="I5" s="3">
        <v>100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70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46</v>
      </c>
      <c r="AD5" s="5" t="s">
        <v>65</v>
      </c>
      <c r="AE5" s="5" t="s">
        <v>73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-50</v>
      </c>
      <c r="AM5" s="5">
        <v>30</v>
      </c>
      <c r="AN5" s="5">
        <v>30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122004</v>
      </c>
      <c r="B6" s="3">
        <f t="shared" si="1"/>
        <v>122004</v>
      </c>
      <c r="C6" s="3" t="s">
        <v>7</v>
      </c>
      <c r="D6" s="3" t="s">
        <v>7</v>
      </c>
      <c r="E6" s="3">
        <v>0</v>
      </c>
      <c r="F6" s="3">
        <v>0</v>
      </c>
      <c r="G6" s="3">
        <v>100</v>
      </c>
      <c r="H6" s="3">
        <v>0</v>
      </c>
      <c r="I6" s="3">
        <v>100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60</v>
      </c>
      <c r="Q6" s="3">
        <v>110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46</v>
      </c>
      <c r="AD6" s="5" t="s">
        <v>65</v>
      </c>
      <c r="AE6" s="5" t="s">
        <v>73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-50</v>
      </c>
      <c r="AM6" s="5">
        <v>30</v>
      </c>
      <c r="AN6" s="5">
        <v>30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122005</v>
      </c>
      <c r="B7" s="3">
        <f t="shared" si="1"/>
        <v>122005</v>
      </c>
      <c r="C7" s="3" t="s">
        <v>7</v>
      </c>
      <c r="D7" s="3" t="s">
        <v>7</v>
      </c>
      <c r="E7" s="3">
        <v>0</v>
      </c>
      <c r="F7" s="3">
        <v>0</v>
      </c>
      <c r="G7" s="3">
        <v>100</v>
      </c>
      <c r="H7" s="3">
        <v>0</v>
      </c>
      <c r="I7" s="3">
        <v>100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80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46</v>
      </c>
      <c r="AD7" s="5" t="s">
        <v>65</v>
      </c>
      <c r="AE7" s="5" t="s">
        <v>73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-50</v>
      </c>
      <c r="AM7" s="5">
        <v>30</v>
      </c>
      <c r="AN7" s="5">
        <v>30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8EBDC-F67B-46A3-9F17-A1AB9A145308}">
  <sheetPr>
    <outlinePr summaryBelow="0" summaryRight="0"/>
  </sheetPr>
  <dimension ref="A1:AX10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11" sqref="AX1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ROW()-2+123000</f>
        <v>123000</v>
      </c>
      <c r="B2" s="6">
        <v>123000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154</v>
      </c>
      <c r="AW2" s="7">
        <v>0</v>
      </c>
      <c r="AX2" s="7">
        <v>0</v>
      </c>
    </row>
    <row r="3" spans="1:50" ht="15.75" customHeight="1" x14ac:dyDescent="0.2">
      <c r="A3" s="3">
        <f>ROW()-2+123000</f>
        <v>123001</v>
      </c>
      <c r="B3" s="3">
        <f>INDEX(B:B,MATCH(123000,B:B,0),1)+(ROW()-MATCH(123000,B:B,0))</f>
        <v>123001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ROW()-2+123000</f>
        <v>123002</v>
      </c>
      <c r="B4" s="3">
        <f>INDEX(B:B,MATCH(123000,B:B,0),1)+(ROW()-MATCH(123000,B:B,0))</f>
        <v>123002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123003</v>
      </c>
      <c r="B5" s="3">
        <f t="shared" ref="B5:B10" si="1">INDEX(B:B,MATCH(123000,B:B,0),1)+(ROW()-MATCH(123000,B:B,0))</f>
        <v>123003</v>
      </c>
      <c r="C5" s="3" t="s">
        <v>7</v>
      </c>
      <c r="D5" s="3" t="s">
        <v>38</v>
      </c>
      <c r="E5" s="3">
        <v>0</v>
      </c>
      <c r="F5" s="3">
        <v>0</v>
      </c>
      <c r="G5" s="3">
        <v>120</v>
      </c>
      <c r="H5" s="3">
        <v>0</v>
      </c>
      <c r="I5" s="3">
        <v>50</v>
      </c>
      <c r="J5" s="3">
        <v>0</v>
      </c>
      <c r="K5" s="3">
        <v>120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100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58</v>
      </c>
      <c r="AE5" s="5" t="s">
        <v>109</v>
      </c>
      <c r="AF5" s="5" t="s">
        <v>107</v>
      </c>
      <c r="AG5" s="5" t="s">
        <v>98</v>
      </c>
      <c r="AH5" s="5" t="s">
        <v>105</v>
      </c>
      <c r="AI5" s="5" t="s">
        <v>71</v>
      </c>
      <c r="AJ5" s="5" t="s">
        <v>7</v>
      </c>
      <c r="AK5" s="5" t="s">
        <v>7</v>
      </c>
      <c r="AL5" s="5">
        <v>0</v>
      </c>
      <c r="AM5" s="5">
        <v>20</v>
      </c>
      <c r="AN5" s="5">
        <v>50</v>
      </c>
      <c r="AO5" s="5">
        <v>30</v>
      </c>
      <c r="AP5" s="5">
        <v>20</v>
      </c>
      <c r="AQ5" s="5">
        <v>30</v>
      </c>
      <c r="AR5" s="5">
        <v>50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123004</v>
      </c>
      <c r="B6" s="3">
        <f t="shared" si="1"/>
        <v>123004</v>
      </c>
      <c r="C6" s="3" t="s">
        <v>7</v>
      </c>
      <c r="D6" s="3" t="s">
        <v>7</v>
      </c>
      <c r="E6" s="3">
        <v>0</v>
      </c>
      <c r="F6" s="3">
        <v>0</v>
      </c>
      <c r="G6" s="3">
        <v>120</v>
      </c>
      <c r="H6" s="3">
        <v>0</v>
      </c>
      <c r="I6" s="3">
        <v>50</v>
      </c>
      <c r="J6" s="3">
        <v>0</v>
      </c>
      <c r="K6" s="3">
        <v>100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140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58</v>
      </c>
      <c r="AE6" s="5" t="s">
        <v>109</v>
      </c>
      <c r="AF6" s="5" t="s">
        <v>107</v>
      </c>
      <c r="AG6" s="5" t="s">
        <v>98</v>
      </c>
      <c r="AH6" s="5" t="s">
        <v>105</v>
      </c>
      <c r="AI6" s="5" t="s">
        <v>71</v>
      </c>
      <c r="AJ6" s="5" t="s">
        <v>7</v>
      </c>
      <c r="AK6" s="5" t="s">
        <v>7</v>
      </c>
      <c r="AL6" s="5">
        <v>0</v>
      </c>
      <c r="AM6" s="5">
        <v>20</v>
      </c>
      <c r="AN6" s="5">
        <v>50</v>
      </c>
      <c r="AO6" s="5">
        <v>30</v>
      </c>
      <c r="AP6" s="5">
        <v>20</v>
      </c>
      <c r="AQ6" s="5">
        <v>30</v>
      </c>
      <c r="AR6" s="5">
        <v>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123005</v>
      </c>
      <c r="B7" s="3">
        <f t="shared" si="1"/>
        <v>123005</v>
      </c>
      <c r="C7" s="3" t="s">
        <v>7</v>
      </c>
      <c r="D7" s="3" t="s">
        <v>7</v>
      </c>
      <c r="E7" s="3">
        <v>0</v>
      </c>
      <c r="F7" s="3">
        <v>0</v>
      </c>
      <c r="G7" s="3">
        <v>120</v>
      </c>
      <c r="H7" s="3">
        <v>0</v>
      </c>
      <c r="I7" s="3">
        <v>50</v>
      </c>
      <c r="J7" s="3">
        <v>0</v>
      </c>
      <c r="K7" s="3">
        <v>150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58</v>
      </c>
      <c r="AE7" s="5" t="s">
        <v>109</v>
      </c>
      <c r="AF7" s="5" t="s">
        <v>107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20</v>
      </c>
      <c r="AN7" s="5">
        <v>50</v>
      </c>
      <c r="AO7" s="5">
        <v>30</v>
      </c>
      <c r="AP7" s="5">
        <v>20</v>
      </c>
      <c r="AQ7" s="5">
        <v>30</v>
      </c>
      <c r="AR7" s="5">
        <v>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123006</v>
      </c>
      <c r="B8" s="3">
        <f t="shared" si="1"/>
        <v>123006</v>
      </c>
      <c r="C8" s="3" t="s">
        <v>7</v>
      </c>
      <c r="D8" s="3" t="s">
        <v>41</v>
      </c>
      <c r="E8" s="3">
        <v>0</v>
      </c>
      <c r="F8" s="3">
        <v>0</v>
      </c>
      <c r="G8" s="3">
        <v>120</v>
      </c>
      <c r="H8" s="3">
        <v>30</v>
      </c>
      <c r="I8" s="3">
        <v>0</v>
      </c>
      <c r="J8" s="3">
        <v>0</v>
      </c>
      <c r="K8" s="3">
        <v>90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100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58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20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123007</v>
      </c>
      <c r="B9" s="3">
        <f t="shared" si="1"/>
        <v>123007</v>
      </c>
      <c r="C9" s="3" t="s">
        <v>7</v>
      </c>
      <c r="D9" s="3" t="s">
        <v>7</v>
      </c>
      <c r="E9" s="3">
        <v>0</v>
      </c>
      <c r="F9" s="3">
        <v>0</v>
      </c>
      <c r="G9" s="3">
        <v>120</v>
      </c>
      <c r="H9" s="3">
        <v>30</v>
      </c>
      <c r="I9" s="3">
        <v>0</v>
      </c>
      <c r="J9" s="3">
        <v>0</v>
      </c>
      <c r="K9" s="3">
        <v>80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140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58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20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123008</v>
      </c>
      <c r="B10" s="3">
        <f t="shared" si="1"/>
        <v>123008</v>
      </c>
      <c r="C10" s="3" t="s">
        <v>7</v>
      </c>
      <c r="D10" s="3" t="s">
        <v>7</v>
      </c>
      <c r="E10" s="3">
        <v>0</v>
      </c>
      <c r="F10" s="3">
        <v>0</v>
      </c>
      <c r="G10" s="3">
        <v>120</v>
      </c>
      <c r="H10" s="3">
        <v>30</v>
      </c>
      <c r="I10" s="3">
        <v>0</v>
      </c>
      <c r="J10" s="3">
        <v>0</v>
      </c>
      <c r="K10" s="3">
        <v>120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20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30A7D-8EE5-4554-9400-DCE351295699}">
  <sheetPr>
    <outlinePr summaryBelow="0" summaryRight="0"/>
  </sheetPr>
  <dimension ref="A1:AX31"/>
  <sheetViews>
    <sheetView zoomScale="85" zoomScaleNormal="85" workbookViewId="0">
      <pane ySplit="1" topLeftCell="A2" activePane="bottomLeft" state="frozen"/>
      <selection activeCell="D1" sqref="D1"/>
      <selection pane="bottomLeft" activeCell="AX32" sqref="AX3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ROW()-2+124000</f>
        <v>124000</v>
      </c>
      <c r="B2" s="6">
        <v>124000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154</v>
      </c>
      <c r="AW2" s="7">
        <v>0</v>
      </c>
      <c r="AX2" s="7">
        <v>0</v>
      </c>
    </row>
    <row r="3" spans="1:50" ht="15.75" customHeight="1" x14ac:dyDescent="0.2">
      <c r="A3" s="3">
        <f>ROW()-2+124000</f>
        <v>124001</v>
      </c>
      <c r="B3" s="3">
        <f t="shared" ref="B3:B10" si="0">INDEX(B:B,MATCH(124000,B:B,0),1)+(ROW()-MATCH(124000,B:B,0))</f>
        <v>124001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31" si="1">ROW()-2+124000</f>
        <v>124002</v>
      </c>
      <c r="B4" s="3">
        <f t="shared" si="0"/>
        <v>124002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1"/>
        <v>124003</v>
      </c>
      <c r="B5" s="3">
        <f t="shared" si="0"/>
        <v>124003</v>
      </c>
      <c r="C5" s="3" t="s">
        <v>176</v>
      </c>
      <c r="D5" s="3" t="s">
        <v>7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1"/>
        <v>124004</v>
      </c>
      <c r="B6" s="3">
        <f t="shared" si="0"/>
        <v>124004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1"/>
        <v>124005</v>
      </c>
      <c r="B7" s="3">
        <f t="shared" si="0"/>
        <v>124005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1"/>
        <v>124006</v>
      </c>
      <c r="B8" s="3">
        <f t="shared" si="0"/>
        <v>124006</v>
      </c>
      <c r="C8" s="3" t="s">
        <v>177</v>
      </c>
      <c r="D8" s="3" t="s">
        <v>7</v>
      </c>
      <c r="E8" s="3">
        <v>0</v>
      </c>
      <c r="F8" s="3">
        <v>0</v>
      </c>
      <c r="G8" s="3">
        <v>54</v>
      </c>
      <c r="H8" s="3">
        <v>0</v>
      </c>
      <c r="I8" s="3">
        <v>40</v>
      </c>
      <c r="J8" s="3">
        <v>80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70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82</v>
      </c>
      <c r="AD8" s="5" t="s">
        <v>27</v>
      </c>
      <c r="AE8" s="5" t="s">
        <v>66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5</v>
      </c>
      <c r="AM8" s="5">
        <v>20</v>
      </c>
      <c r="AN8" s="5">
        <v>10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10" t="s">
        <v>165</v>
      </c>
      <c r="AW8" s="5">
        <v>0</v>
      </c>
      <c r="AX8" s="5">
        <v>0</v>
      </c>
    </row>
    <row r="9" spans="1:50" ht="15.75" customHeight="1" x14ac:dyDescent="0.2">
      <c r="A9" s="3">
        <f t="shared" si="1"/>
        <v>124007</v>
      </c>
      <c r="B9" s="3">
        <f t="shared" si="0"/>
        <v>124007</v>
      </c>
      <c r="C9" s="3" t="s">
        <v>7</v>
      </c>
      <c r="D9" s="3" t="s">
        <v>7</v>
      </c>
      <c r="E9" s="3">
        <v>0</v>
      </c>
      <c r="F9" s="3">
        <v>0</v>
      </c>
      <c r="G9" s="3">
        <v>54</v>
      </c>
      <c r="H9" s="3">
        <v>0</v>
      </c>
      <c r="I9" s="3">
        <v>40</v>
      </c>
      <c r="J9" s="3">
        <v>80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82</v>
      </c>
      <c r="AD9" s="5" t="s">
        <v>27</v>
      </c>
      <c r="AE9" s="5" t="s">
        <v>66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5</v>
      </c>
      <c r="AM9" s="5">
        <v>20</v>
      </c>
      <c r="AN9" s="5">
        <v>10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10" t="s">
        <v>165</v>
      </c>
      <c r="AW9" s="5">
        <v>0</v>
      </c>
      <c r="AX9" s="5">
        <v>0</v>
      </c>
    </row>
    <row r="10" spans="1:50" ht="15.75" customHeight="1" x14ac:dyDescent="0.2">
      <c r="A10" s="3">
        <f t="shared" si="1"/>
        <v>124008</v>
      </c>
      <c r="B10" s="3">
        <f t="shared" si="0"/>
        <v>124008</v>
      </c>
      <c r="C10" s="3" t="s">
        <v>7</v>
      </c>
      <c r="D10" s="3" t="s">
        <v>7</v>
      </c>
      <c r="E10" s="3">
        <v>0</v>
      </c>
      <c r="F10" s="3">
        <v>0</v>
      </c>
      <c r="G10" s="3">
        <v>54</v>
      </c>
      <c r="H10" s="3">
        <v>0</v>
      </c>
      <c r="I10" s="3">
        <v>40</v>
      </c>
      <c r="J10" s="3">
        <v>120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82</v>
      </c>
      <c r="AD10" s="5" t="s">
        <v>27</v>
      </c>
      <c r="AE10" s="5" t="s">
        <v>66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5</v>
      </c>
      <c r="AM10" s="5">
        <v>20</v>
      </c>
      <c r="AN10" s="5">
        <v>10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10" t="s">
        <v>165</v>
      </c>
      <c r="AW10" s="5">
        <v>0</v>
      </c>
      <c r="AX10" s="5">
        <v>0</v>
      </c>
    </row>
    <row r="11" spans="1:50" ht="15.75" customHeight="1" x14ac:dyDescent="0.2">
      <c r="A11" s="3">
        <f t="shared" si="1"/>
        <v>124009</v>
      </c>
      <c r="B11" s="3">
        <f t="shared" ref="B11:B31" si="2">INDEX(B:B,MATCH(124000,B:B,0),1)+(ROW()-MATCH(124000,B:B,0))</f>
        <v>124009</v>
      </c>
      <c r="C11" s="3" t="s">
        <v>178</v>
      </c>
      <c r="D11" s="3" t="s">
        <v>7</v>
      </c>
      <c r="E11" s="3">
        <v>0</v>
      </c>
      <c r="F11" s="3">
        <v>0</v>
      </c>
      <c r="G11" s="3">
        <v>120</v>
      </c>
      <c r="H11" s="3">
        <v>0</v>
      </c>
      <c r="I11" s="3">
        <v>50</v>
      </c>
      <c r="J11" s="3">
        <v>0</v>
      </c>
      <c r="K11" s="3">
        <v>120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100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7</v>
      </c>
      <c r="AD11" s="5" t="s">
        <v>58</v>
      </c>
      <c r="AE11" s="5" t="s">
        <v>109</v>
      </c>
      <c r="AF11" s="5" t="s">
        <v>107</v>
      </c>
      <c r="AG11" s="5" t="s">
        <v>98</v>
      </c>
      <c r="AH11" s="5" t="s">
        <v>105</v>
      </c>
      <c r="AI11" s="5" t="s">
        <v>71</v>
      </c>
      <c r="AJ11" s="5" t="s">
        <v>7</v>
      </c>
      <c r="AK11" s="5" t="s">
        <v>7</v>
      </c>
      <c r="AL11" s="5">
        <v>0</v>
      </c>
      <c r="AM11" s="5">
        <v>20</v>
      </c>
      <c r="AN11" s="5">
        <v>50</v>
      </c>
      <c r="AO11" s="5">
        <v>30</v>
      </c>
      <c r="AP11" s="5">
        <v>20</v>
      </c>
      <c r="AQ11" s="5">
        <v>30</v>
      </c>
      <c r="AR11" s="5">
        <v>50</v>
      </c>
      <c r="AS11" s="5">
        <v>0</v>
      </c>
      <c r="AT11" s="5">
        <v>0</v>
      </c>
      <c r="AU11" s="5">
        <v>0</v>
      </c>
      <c r="AV11" s="4" t="s">
        <v>43</v>
      </c>
      <c r="AW11" s="5">
        <v>0</v>
      </c>
      <c r="AX11" s="5">
        <v>0</v>
      </c>
    </row>
    <row r="12" spans="1:50" ht="15.75" customHeight="1" x14ac:dyDescent="0.2">
      <c r="A12" s="3">
        <f t="shared" si="1"/>
        <v>124010</v>
      </c>
      <c r="B12" s="3">
        <f t="shared" si="2"/>
        <v>124010</v>
      </c>
      <c r="C12" s="3" t="s">
        <v>7</v>
      </c>
      <c r="D12" s="3" t="s">
        <v>7</v>
      </c>
      <c r="E12" s="3">
        <v>0</v>
      </c>
      <c r="F12" s="3">
        <v>0</v>
      </c>
      <c r="G12" s="3">
        <v>120</v>
      </c>
      <c r="H12" s="3">
        <v>0</v>
      </c>
      <c r="I12" s="3">
        <v>50</v>
      </c>
      <c r="J12" s="3">
        <v>0</v>
      </c>
      <c r="K12" s="3">
        <v>100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140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7</v>
      </c>
      <c r="AD12" s="5" t="s">
        <v>58</v>
      </c>
      <c r="AE12" s="5" t="s">
        <v>109</v>
      </c>
      <c r="AF12" s="5" t="s">
        <v>107</v>
      </c>
      <c r="AG12" s="5" t="s">
        <v>98</v>
      </c>
      <c r="AH12" s="5" t="s">
        <v>105</v>
      </c>
      <c r="AI12" s="5" t="s">
        <v>71</v>
      </c>
      <c r="AJ12" s="5" t="s">
        <v>7</v>
      </c>
      <c r="AK12" s="5" t="s">
        <v>7</v>
      </c>
      <c r="AL12" s="5">
        <v>0</v>
      </c>
      <c r="AM12" s="5">
        <v>20</v>
      </c>
      <c r="AN12" s="5">
        <v>50</v>
      </c>
      <c r="AO12" s="5">
        <v>30</v>
      </c>
      <c r="AP12" s="5">
        <v>20</v>
      </c>
      <c r="AQ12" s="5">
        <v>30</v>
      </c>
      <c r="AR12" s="5">
        <v>50</v>
      </c>
      <c r="AS12" s="5">
        <v>0</v>
      </c>
      <c r="AT12" s="5">
        <v>0</v>
      </c>
      <c r="AU12" s="5">
        <v>0</v>
      </c>
      <c r="AV12" s="4" t="s">
        <v>44</v>
      </c>
      <c r="AW12" s="5">
        <v>0</v>
      </c>
      <c r="AX12" s="5">
        <v>0</v>
      </c>
    </row>
    <row r="13" spans="1:50" ht="15.75" customHeight="1" x14ac:dyDescent="0.2">
      <c r="A13" s="3">
        <f t="shared" si="1"/>
        <v>124011</v>
      </c>
      <c r="B13" s="3">
        <f t="shared" si="2"/>
        <v>124011</v>
      </c>
      <c r="C13" s="3" t="s">
        <v>7</v>
      </c>
      <c r="D13" s="3" t="s">
        <v>7</v>
      </c>
      <c r="E13" s="3">
        <v>0</v>
      </c>
      <c r="F13" s="3">
        <v>0</v>
      </c>
      <c r="G13" s="3">
        <v>120</v>
      </c>
      <c r="H13" s="3">
        <v>0</v>
      </c>
      <c r="I13" s="3">
        <v>50</v>
      </c>
      <c r="J13" s="3">
        <v>0</v>
      </c>
      <c r="K13" s="3">
        <v>150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63</v>
      </c>
      <c r="AD13" s="5" t="s">
        <v>58</v>
      </c>
      <c r="AE13" s="5" t="s">
        <v>109</v>
      </c>
      <c r="AF13" s="5" t="s">
        <v>107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100</v>
      </c>
      <c r="AM13" s="5">
        <v>20</v>
      </c>
      <c r="AN13" s="5">
        <v>50</v>
      </c>
      <c r="AO13" s="5">
        <v>30</v>
      </c>
      <c r="AP13" s="5">
        <v>20</v>
      </c>
      <c r="AQ13" s="5">
        <v>30</v>
      </c>
      <c r="AR13" s="5">
        <v>50</v>
      </c>
      <c r="AS13" s="5">
        <v>0</v>
      </c>
      <c r="AT13" s="5">
        <v>0</v>
      </c>
      <c r="AU13" s="5">
        <v>0</v>
      </c>
      <c r="AV13" s="4" t="s">
        <v>45</v>
      </c>
      <c r="AW13" s="5">
        <v>0</v>
      </c>
      <c r="AX13" s="5">
        <v>0</v>
      </c>
    </row>
    <row r="14" spans="1:50" ht="15.75" customHeight="1" x14ac:dyDescent="0.2">
      <c r="A14" s="3">
        <f t="shared" si="1"/>
        <v>124012</v>
      </c>
      <c r="B14" s="3">
        <f t="shared" si="2"/>
        <v>124012</v>
      </c>
      <c r="C14" s="3" t="s">
        <v>179</v>
      </c>
      <c r="D14" s="3" t="s">
        <v>7</v>
      </c>
      <c r="E14" s="3">
        <v>0</v>
      </c>
      <c r="F14" s="3">
        <v>0</v>
      </c>
      <c r="G14" s="3">
        <v>120</v>
      </c>
      <c r="H14" s="3">
        <v>30</v>
      </c>
      <c r="I14" s="3">
        <v>0</v>
      </c>
      <c r="J14" s="3">
        <v>0</v>
      </c>
      <c r="K14" s="3">
        <v>90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100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7</v>
      </c>
      <c r="AD14" s="5" t="s">
        <v>58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0</v>
      </c>
      <c r="AM14" s="5">
        <v>20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43</v>
      </c>
      <c r="AW14" s="5">
        <v>0</v>
      </c>
      <c r="AX14" s="5">
        <v>0</v>
      </c>
    </row>
    <row r="15" spans="1:50" ht="15.75" customHeight="1" x14ac:dyDescent="0.2">
      <c r="A15" s="3">
        <f t="shared" si="1"/>
        <v>124013</v>
      </c>
      <c r="B15" s="3">
        <f t="shared" si="2"/>
        <v>124013</v>
      </c>
      <c r="C15" s="3" t="s">
        <v>7</v>
      </c>
      <c r="D15" s="3" t="s">
        <v>7</v>
      </c>
      <c r="E15" s="3">
        <v>0</v>
      </c>
      <c r="F15" s="3">
        <v>0</v>
      </c>
      <c r="G15" s="3">
        <v>120</v>
      </c>
      <c r="H15" s="3">
        <v>30</v>
      </c>
      <c r="I15" s="3">
        <v>0</v>
      </c>
      <c r="J15" s="3">
        <v>0</v>
      </c>
      <c r="K15" s="3">
        <v>80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140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7</v>
      </c>
      <c r="AD15" s="5" t="s">
        <v>58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0</v>
      </c>
      <c r="AM15" s="5">
        <v>20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44</v>
      </c>
      <c r="AW15" s="5">
        <v>0</v>
      </c>
      <c r="AX15" s="5">
        <v>0</v>
      </c>
    </row>
    <row r="16" spans="1:50" ht="15.75" customHeight="1" x14ac:dyDescent="0.2">
      <c r="A16" s="3">
        <f t="shared" si="1"/>
        <v>124014</v>
      </c>
      <c r="B16" s="3">
        <f t="shared" si="2"/>
        <v>124014</v>
      </c>
      <c r="C16" s="3" t="s">
        <v>7</v>
      </c>
      <c r="D16" s="3" t="s">
        <v>7</v>
      </c>
      <c r="E16" s="3">
        <v>0</v>
      </c>
      <c r="F16" s="3">
        <v>0</v>
      </c>
      <c r="G16" s="3">
        <v>120</v>
      </c>
      <c r="H16" s="3">
        <v>30</v>
      </c>
      <c r="I16" s="3">
        <v>0</v>
      </c>
      <c r="J16" s="3">
        <v>0</v>
      </c>
      <c r="K16" s="3">
        <v>120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63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100</v>
      </c>
      <c r="AM16" s="5">
        <v>20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45</v>
      </c>
      <c r="AW16" s="5">
        <v>0</v>
      </c>
      <c r="AX16" s="5">
        <v>0</v>
      </c>
    </row>
    <row r="17" spans="1:50" ht="15.75" customHeight="1" x14ac:dyDescent="0.2">
      <c r="A17" s="3">
        <f t="shared" si="1"/>
        <v>124015</v>
      </c>
      <c r="B17" s="3">
        <f t="shared" si="2"/>
        <v>124015</v>
      </c>
      <c r="C17" s="3" t="s">
        <v>180</v>
      </c>
      <c r="D17" s="3" t="s">
        <v>7</v>
      </c>
      <c r="E17" s="3">
        <v>0</v>
      </c>
      <c r="F17" s="3">
        <v>0</v>
      </c>
      <c r="G17" s="3">
        <v>130</v>
      </c>
      <c r="H17" s="3">
        <v>35</v>
      </c>
      <c r="I17" s="3">
        <v>30</v>
      </c>
      <c r="J17" s="3">
        <v>0</v>
      </c>
      <c r="K17" s="3">
        <v>120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7</v>
      </c>
      <c r="AD17" s="5" t="s">
        <v>22</v>
      </c>
      <c r="AE17" s="5" t="s">
        <v>60</v>
      </c>
      <c r="AF17" s="5" t="s">
        <v>70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0</v>
      </c>
      <c r="AM17" s="5">
        <v>10</v>
      </c>
      <c r="AN17" s="5">
        <v>30</v>
      </c>
      <c r="AO17" s="5">
        <v>30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43</v>
      </c>
      <c r="AW17" s="5">
        <v>0</v>
      </c>
      <c r="AX17" s="5">
        <v>0</v>
      </c>
    </row>
    <row r="18" spans="1:50" ht="15.75" customHeight="1" x14ac:dyDescent="0.2">
      <c r="A18" s="3">
        <f t="shared" si="1"/>
        <v>124016</v>
      </c>
      <c r="B18" s="3">
        <f t="shared" si="2"/>
        <v>124016</v>
      </c>
      <c r="C18" s="3" t="s">
        <v>7</v>
      </c>
      <c r="D18" s="3" t="s">
        <v>7</v>
      </c>
      <c r="E18" s="3">
        <v>0</v>
      </c>
      <c r="F18" s="3">
        <v>0</v>
      </c>
      <c r="G18" s="3">
        <v>130</v>
      </c>
      <c r="H18" s="3">
        <v>35</v>
      </c>
      <c r="I18" s="3">
        <v>30</v>
      </c>
      <c r="J18" s="3">
        <v>0</v>
      </c>
      <c r="K18" s="3">
        <v>100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140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7</v>
      </c>
      <c r="AD18" s="5" t="s">
        <v>57</v>
      </c>
      <c r="AE18" s="5" t="s">
        <v>47</v>
      </c>
      <c r="AF18" s="5" t="s">
        <v>39</v>
      </c>
      <c r="AG18" s="5" t="s">
        <v>70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0</v>
      </c>
      <c r="AM18" s="5">
        <v>15</v>
      </c>
      <c r="AN18" s="5">
        <v>10</v>
      </c>
      <c r="AO18" s="5">
        <v>15</v>
      </c>
      <c r="AP18" s="5">
        <v>30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44</v>
      </c>
      <c r="AW18" s="5">
        <v>0</v>
      </c>
      <c r="AX18" s="5">
        <v>0</v>
      </c>
    </row>
    <row r="19" spans="1:50" ht="15.75" customHeight="1" x14ac:dyDescent="0.2">
      <c r="A19" s="3">
        <f t="shared" si="1"/>
        <v>124017</v>
      </c>
      <c r="B19" s="3">
        <f t="shared" si="2"/>
        <v>124017</v>
      </c>
      <c r="C19" s="3" t="s">
        <v>7</v>
      </c>
      <c r="D19" s="3" t="s">
        <v>7</v>
      </c>
      <c r="E19" s="3">
        <v>0</v>
      </c>
      <c r="F19" s="3">
        <v>0</v>
      </c>
      <c r="G19" s="3">
        <v>130</v>
      </c>
      <c r="H19" s="3">
        <v>35</v>
      </c>
      <c r="I19" s="3">
        <v>30</v>
      </c>
      <c r="J19" s="3">
        <v>0</v>
      </c>
      <c r="K19" s="3">
        <v>160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63</v>
      </c>
      <c r="AD19" s="5" t="s">
        <v>70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100</v>
      </c>
      <c r="AM19" s="5">
        <v>20</v>
      </c>
      <c r="AN19" s="5">
        <v>30</v>
      </c>
      <c r="AO19" s="5">
        <v>30</v>
      </c>
      <c r="AP19" s="5">
        <v>15</v>
      </c>
      <c r="AQ19" s="5">
        <v>15</v>
      </c>
      <c r="AR19" s="5">
        <v>0</v>
      </c>
      <c r="AS19" s="5">
        <v>0</v>
      </c>
      <c r="AT19" s="5">
        <v>0</v>
      </c>
      <c r="AU19" s="5">
        <v>0</v>
      </c>
      <c r="AV19" s="4" t="s">
        <v>45</v>
      </c>
      <c r="AW19" s="5">
        <v>0</v>
      </c>
      <c r="AX19" s="5">
        <v>0</v>
      </c>
    </row>
    <row r="20" spans="1:50" ht="15.75" customHeight="1" x14ac:dyDescent="0.2">
      <c r="A20" s="3">
        <f t="shared" si="1"/>
        <v>124018</v>
      </c>
      <c r="B20" s="3">
        <f t="shared" si="2"/>
        <v>124018</v>
      </c>
      <c r="C20" s="3" t="s">
        <v>181</v>
      </c>
      <c r="D20" s="3" t="s">
        <v>7</v>
      </c>
      <c r="E20" s="3">
        <v>0</v>
      </c>
      <c r="F20" s="3">
        <v>0</v>
      </c>
      <c r="G20" s="3">
        <v>130</v>
      </c>
      <c r="H20" s="3">
        <v>35</v>
      </c>
      <c r="I20" s="3">
        <v>30</v>
      </c>
      <c r="J20" s="3">
        <v>0</v>
      </c>
      <c r="K20" s="3">
        <v>120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100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5" t="s">
        <v>7</v>
      </c>
      <c r="AD20" s="5" t="s">
        <v>22</v>
      </c>
      <c r="AE20" s="5" t="s">
        <v>60</v>
      </c>
      <c r="AF20" s="5" t="s">
        <v>70</v>
      </c>
      <c r="AG20" s="5" t="s">
        <v>7</v>
      </c>
      <c r="AH20" s="5" t="s">
        <v>7</v>
      </c>
      <c r="AI20" s="5" t="s">
        <v>7</v>
      </c>
      <c r="AJ20" s="5" t="s">
        <v>7</v>
      </c>
      <c r="AK20" s="5" t="s">
        <v>7</v>
      </c>
      <c r="AL20" s="5">
        <v>0</v>
      </c>
      <c r="AM20" s="5">
        <v>10</v>
      </c>
      <c r="AN20" s="5">
        <v>30</v>
      </c>
      <c r="AO20" s="5">
        <v>30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4" t="s">
        <v>43</v>
      </c>
      <c r="AW20" s="5">
        <v>0</v>
      </c>
      <c r="AX20" s="5">
        <v>0</v>
      </c>
    </row>
    <row r="21" spans="1:50" ht="15.75" customHeight="1" x14ac:dyDescent="0.2">
      <c r="A21" s="3">
        <f t="shared" si="1"/>
        <v>124019</v>
      </c>
      <c r="B21" s="3">
        <f t="shared" si="2"/>
        <v>124019</v>
      </c>
      <c r="C21" s="3" t="s">
        <v>7</v>
      </c>
      <c r="D21" s="3" t="s">
        <v>7</v>
      </c>
      <c r="E21" s="3">
        <v>0</v>
      </c>
      <c r="F21" s="3">
        <v>0</v>
      </c>
      <c r="G21" s="3">
        <v>130</v>
      </c>
      <c r="H21" s="3">
        <v>35</v>
      </c>
      <c r="I21" s="3">
        <v>30</v>
      </c>
      <c r="J21" s="3">
        <v>0</v>
      </c>
      <c r="K21" s="3">
        <v>100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140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 t="s">
        <v>7</v>
      </c>
      <c r="AD21" s="5" t="s">
        <v>57</v>
      </c>
      <c r="AE21" s="5" t="s">
        <v>47</v>
      </c>
      <c r="AF21" s="5" t="s">
        <v>39</v>
      </c>
      <c r="AG21" s="5" t="s">
        <v>70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0</v>
      </c>
      <c r="AM21" s="5">
        <v>15</v>
      </c>
      <c r="AN21" s="5">
        <v>10</v>
      </c>
      <c r="AO21" s="5">
        <v>15</v>
      </c>
      <c r="AP21" s="5">
        <v>30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44</v>
      </c>
      <c r="AW21" s="5">
        <v>0</v>
      </c>
      <c r="AX21" s="5">
        <v>0</v>
      </c>
    </row>
    <row r="22" spans="1:50" ht="15.75" customHeight="1" x14ac:dyDescent="0.2">
      <c r="A22" s="3">
        <f t="shared" si="1"/>
        <v>124020</v>
      </c>
      <c r="B22" s="3">
        <f t="shared" si="2"/>
        <v>124020</v>
      </c>
      <c r="C22" s="3" t="s">
        <v>7</v>
      </c>
      <c r="D22" s="3" t="s">
        <v>7</v>
      </c>
      <c r="E22" s="3">
        <v>0</v>
      </c>
      <c r="F22" s="3">
        <v>0</v>
      </c>
      <c r="G22" s="3">
        <v>130</v>
      </c>
      <c r="H22" s="3">
        <v>35</v>
      </c>
      <c r="I22" s="3">
        <v>30</v>
      </c>
      <c r="J22" s="3">
        <v>0</v>
      </c>
      <c r="K22" s="3">
        <v>160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 t="s">
        <v>63</v>
      </c>
      <c r="AD22" s="5" t="s">
        <v>70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100</v>
      </c>
      <c r="AM22" s="5">
        <v>20</v>
      </c>
      <c r="AN22" s="5">
        <v>30</v>
      </c>
      <c r="AO22" s="5">
        <v>30</v>
      </c>
      <c r="AP22" s="5">
        <v>15</v>
      </c>
      <c r="AQ22" s="5">
        <v>15</v>
      </c>
      <c r="AR22" s="5">
        <v>0</v>
      </c>
      <c r="AS22" s="5">
        <v>0</v>
      </c>
      <c r="AT22" s="5">
        <v>0</v>
      </c>
      <c r="AU22" s="5">
        <v>0</v>
      </c>
      <c r="AV22" s="4" t="s">
        <v>45</v>
      </c>
      <c r="AW22" s="5">
        <v>0</v>
      </c>
      <c r="AX22" s="5">
        <v>0</v>
      </c>
    </row>
    <row r="23" spans="1:50" ht="15.75" customHeight="1" x14ac:dyDescent="0.2">
      <c r="A23" s="3">
        <f t="shared" si="1"/>
        <v>124021</v>
      </c>
      <c r="B23" s="3">
        <f t="shared" si="2"/>
        <v>124021</v>
      </c>
      <c r="C23" s="3" t="s">
        <v>183</v>
      </c>
      <c r="D23" s="3" t="s">
        <v>7</v>
      </c>
      <c r="E23" s="3">
        <v>0</v>
      </c>
      <c r="F23" s="3">
        <v>0</v>
      </c>
      <c r="G23" s="3">
        <v>110</v>
      </c>
      <c r="H23" s="3">
        <v>0</v>
      </c>
      <c r="I23" s="3">
        <v>30</v>
      </c>
      <c r="J23" s="3">
        <v>0</v>
      </c>
      <c r="K23" s="3">
        <v>0</v>
      </c>
      <c r="L23" s="3">
        <v>60</v>
      </c>
      <c r="M23" s="3">
        <v>0</v>
      </c>
      <c r="N23" s="3">
        <v>0</v>
      </c>
      <c r="O23" s="3">
        <v>0</v>
      </c>
      <c r="P23" s="3">
        <v>0</v>
      </c>
      <c r="Q23" s="3">
        <v>70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70</v>
      </c>
      <c r="AD23" s="5" t="s">
        <v>65</v>
      </c>
      <c r="AE23" s="5" t="s">
        <v>73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25</v>
      </c>
      <c r="AM23" s="5">
        <v>30</v>
      </c>
      <c r="AN23" s="5">
        <v>30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43</v>
      </c>
      <c r="AW23" s="5">
        <v>0</v>
      </c>
      <c r="AX23" s="5">
        <v>0</v>
      </c>
    </row>
    <row r="24" spans="1:50" ht="15.75" customHeight="1" x14ac:dyDescent="0.2">
      <c r="A24" s="3">
        <f t="shared" si="1"/>
        <v>124022</v>
      </c>
      <c r="B24" s="3">
        <f t="shared" si="2"/>
        <v>124022</v>
      </c>
      <c r="C24" s="3" t="s">
        <v>7</v>
      </c>
      <c r="D24" s="3" t="s">
        <v>7</v>
      </c>
      <c r="E24" s="3">
        <v>0</v>
      </c>
      <c r="F24" s="3">
        <v>0</v>
      </c>
      <c r="G24" s="3">
        <v>110</v>
      </c>
      <c r="H24" s="3">
        <v>0</v>
      </c>
      <c r="I24" s="3">
        <v>30</v>
      </c>
      <c r="J24" s="3">
        <v>0</v>
      </c>
      <c r="K24" s="3">
        <v>0</v>
      </c>
      <c r="L24" s="3">
        <v>50</v>
      </c>
      <c r="M24" s="3">
        <v>0</v>
      </c>
      <c r="N24" s="3">
        <v>0</v>
      </c>
      <c r="O24" s="3">
        <v>0</v>
      </c>
      <c r="P24" s="3">
        <v>0</v>
      </c>
      <c r="Q24" s="3">
        <v>100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70</v>
      </c>
      <c r="AD24" s="5" t="s">
        <v>65</v>
      </c>
      <c r="AE24" s="5" t="s">
        <v>73</v>
      </c>
      <c r="AF24" s="5" t="s">
        <v>72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25</v>
      </c>
      <c r="AM24" s="5">
        <v>30</v>
      </c>
      <c r="AN24" s="5">
        <v>30</v>
      </c>
      <c r="AO24" s="5">
        <v>10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44</v>
      </c>
      <c r="AW24" s="5">
        <v>0</v>
      </c>
      <c r="AX24" s="5">
        <v>0</v>
      </c>
    </row>
    <row r="25" spans="1:50" ht="15.75" customHeight="1" x14ac:dyDescent="0.2">
      <c r="A25" s="3">
        <f t="shared" si="1"/>
        <v>124023</v>
      </c>
      <c r="B25" s="3">
        <f t="shared" si="2"/>
        <v>124023</v>
      </c>
      <c r="C25" s="3" t="s">
        <v>7</v>
      </c>
      <c r="D25" s="3" t="s">
        <v>7</v>
      </c>
      <c r="E25" s="3">
        <v>0</v>
      </c>
      <c r="F25" s="3">
        <v>0</v>
      </c>
      <c r="G25" s="3">
        <v>110</v>
      </c>
      <c r="H25" s="3">
        <v>0</v>
      </c>
      <c r="I25" s="3">
        <v>30</v>
      </c>
      <c r="J25" s="3">
        <v>0</v>
      </c>
      <c r="K25" s="3">
        <v>0</v>
      </c>
      <c r="L25" s="3">
        <v>70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70</v>
      </c>
      <c r="AD25" s="5" t="s">
        <v>65</v>
      </c>
      <c r="AE25" s="5" t="s">
        <v>73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25</v>
      </c>
      <c r="AM25" s="5">
        <v>20</v>
      </c>
      <c r="AN25" s="5">
        <v>20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45</v>
      </c>
      <c r="AW25" s="5">
        <v>0</v>
      </c>
      <c r="AX25" s="5">
        <v>0</v>
      </c>
    </row>
    <row r="26" spans="1:50" ht="15.75" customHeight="1" x14ac:dyDescent="0.2">
      <c r="A26" s="3">
        <f t="shared" si="1"/>
        <v>124024</v>
      </c>
      <c r="B26" s="3">
        <f t="shared" si="2"/>
        <v>124024</v>
      </c>
      <c r="C26" s="3" t="s">
        <v>182</v>
      </c>
      <c r="D26" s="3" t="s">
        <v>7</v>
      </c>
      <c r="E26" s="3">
        <v>0</v>
      </c>
      <c r="F26" s="3">
        <v>0</v>
      </c>
      <c r="G26" s="3">
        <v>330</v>
      </c>
      <c r="H26" s="3">
        <v>40</v>
      </c>
      <c r="I26" s="3">
        <v>110</v>
      </c>
      <c r="J26" s="3">
        <v>0</v>
      </c>
      <c r="K26" s="3">
        <v>120</v>
      </c>
      <c r="L26" s="3">
        <v>80</v>
      </c>
      <c r="M26" s="3">
        <v>0</v>
      </c>
      <c r="N26" s="3">
        <v>0</v>
      </c>
      <c r="O26" s="3">
        <v>0</v>
      </c>
      <c r="P26" s="3">
        <v>0</v>
      </c>
      <c r="Q26" s="3">
        <v>100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 t="s">
        <v>70</v>
      </c>
      <c r="AD26" s="5" t="s">
        <v>65</v>
      </c>
      <c r="AE26" s="5" t="s">
        <v>73</v>
      </c>
      <c r="AF26" s="5" t="s">
        <v>130</v>
      </c>
      <c r="AG26" s="5" t="s">
        <v>128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15</v>
      </c>
      <c r="AM26" s="5">
        <v>30</v>
      </c>
      <c r="AN26" s="5">
        <v>30</v>
      </c>
      <c r="AO26" s="5">
        <v>30</v>
      </c>
      <c r="AP26" s="5">
        <v>50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43</v>
      </c>
      <c r="AW26" s="5">
        <v>0</v>
      </c>
      <c r="AX26" s="5">
        <v>0</v>
      </c>
    </row>
    <row r="27" spans="1:50" ht="15.75" customHeight="1" x14ac:dyDescent="0.2">
      <c r="A27" s="3">
        <f t="shared" si="1"/>
        <v>124025</v>
      </c>
      <c r="B27" s="3">
        <f t="shared" si="2"/>
        <v>124025</v>
      </c>
      <c r="C27" s="3" t="s">
        <v>7</v>
      </c>
      <c r="D27" s="3" t="s">
        <v>7</v>
      </c>
      <c r="E27" s="3">
        <v>0</v>
      </c>
      <c r="F27" s="3">
        <v>0</v>
      </c>
      <c r="G27" s="3">
        <v>330</v>
      </c>
      <c r="H27" s="3">
        <v>40</v>
      </c>
      <c r="I27" s="3">
        <v>110</v>
      </c>
      <c r="J27" s="3">
        <v>0</v>
      </c>
      <c r="K27" s="3">
        <v>80</v>
      </c>
      <c r="L27" s="3">
        <v>70</v>
      </c>
      <c r="M27" s="3">
        <v>0</v>
      </c>
      <c r="N27" s="3">
        <v>0</v>
      </c>
      <c r="O27" s="3">
        <v>0</v>
      </c>
      <c r="P27" s="3">
        <v>0</v>
      </c>
      <c r="Q27" s="3">
        <v>130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 t="s">
        <v>70</v>
      </c>
      <c r="AD27" s="5" t="s">
        <v>65</v>
      </c>
      <c r="AE27" s="5" t="s">
        <v>73</v>
      </c>
      <c r="AF27" s="5" t="s">
        <v>72</v>
      </c>
      <c r="AG27" s="5" t="s">
        <v>39</v>
      </c>
      <c r="AH27" s="5" t="s">
        <v>130</v>
      </c>
      <c r="AI27" s="5" t="s">
        <v>128</v>
      </c>
      <c r="AJ27" s="5" t="s">
        <v>7</v>
      </c>
      <c r="AK27" s="5" t="s">
        <v>7</v>
      </c>
      <c r="AL27" s="5">
        <v>15</v>
      </c>
      <c r="AM27" s="5">
        <v>30</v>
      </c>
      <c r="AN27" s="5">
        <v>30</v>
      </c>
      <c r="AO27" s="5">
        <v>10</v>
      </c>
      <c r="AP27" s="5">
        <v>10</v>
      </c>
      <c r="AQ27" s="5">
        <v>30</v>
      </c>
      <c r="AR27" s="5">
        <v>50</v>
      </c>
      <c r="AS27" s="5">
        <v>0</v>
      </c>
      <c r="AT27" s="5">
        <v>0</v>
      </c>
      <c r="AU27" s="5">
        <v>0</v>
      </c>
      <c r="AV27" s="4" t="s">
        <v>44</v>
      </c>
      <c r="AW27" s="5">
        <v>0</v>
      </c>
      <c r="AX27" s="5">
        <v>0</v>
      </c>
    </row>
    <row r="28" spans="1:50" ht="15.75" customHeight="1" x14ac:dyDescent="0.2">
      <c r="A28" s="3">
        <f t="shared" si="1"/>
        <v>124026</v>
      </c>
      <c r="B28" s="3">
        <f t="shared" si="2"/>
        <v>124026</v>
      </c>
      <c r="C28" s="3" t="s">
        <v>7</v>
      </c>
      <c r="D28" s="3" t="s">
        <v>7</v>
      </c>
      <c r="E28" s="3">
        <v>0</v>
      </c>
      <c r="F28" s="3">
        <v>0</v>
      </c>
      <c r="G28" s="3">
        <v>330</v>
      </c>
      <c r="H28" s="3">
        <v>40</v>
      </c>
      <c r="I28" s="3">
        <v>110</v>
      </c>
      <c r="J28" s="3">
        <v>0</v>
      </c>
      <c r="K28" s="3">
        <v>160</v>
      </c>
      <c r="L28" s="3">
        <v>110</v>
      </c>
      <c r="M28" s="3">
        <v>0</v>
      </c>
      <c r="N28" s="3">
        <v>0</v>
      </c>
      <c r="O28" s="3">
        <v>0</v>
      </c>
      <c r="P28" s="3">
        <v>0</v>
      </c>
      <c r="Q28" s="3">
        <v>180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 t="s">
        <v>70</v>
      </c>
      <c r="AD28" s="5" t="s">
        <v>65</v>
      </c>
      <c r="AE28" s="5" t="s">
        <v>73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15</v>
      </c>
      <c r="AM28" s="5">
        <v>20</v>
      </c>
      <c r="AN28" s="5">
        <v>20</v>
      </c>
      <c r="AO28" s="5">
        <v>30</v>
      </c>
      <c r="AP28" s="5">
        <v>50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4" t="s">
        <v>45</v>
      </c>
      <c r="AW28" s="5">
        <v>0</v>
      </c>
      <c r="AX28" s="5">
        <v>0</v>
      </c>
    </row>
    <row r="29" spans="1:50" ht="15.75" customHeight="1" x14ac:dyDescent="0.2">
      <c r="A29" s="3">
        <f t="shared" si="1"/>
        <v>124027</v>
      </c>
      <c r="B29" s="3">
        <f t="shared" si="2"/>
        <v>124027</v>
      </c>
      <c r="C29" s="3" t="s">
        <v>184</v>
      </c>
      <c r="D29" s="3" t="s">
        <v>7</v>
      </c>
      <c r="E29" s="3">
        <v>0</v>
      </c>
      <c r="F29" s="3">
        <v>0</v>
      </c>
      <c r="G29" s="3">
        <v>100</v>
      </c>
      <c r="H29" s="3">
        <v>0</v>
      </c>
      <c r="I29" s="3">
        <v>100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70</v>
      </c>
      <c r="Q29" s="3">
        <v>80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5" t="s">
        <v>46</v>
      </c>
      <c r="AD29" s="5" t="s">
        <v>65</v>
      </c>
      <c r="AE29" s="5" t="s">
        <v>73</v>
      </c>
      <c r="AF29" s="5" t="s">
        <v>7</v>
      </c>
      <c r="AG29" s="5" t="s">
        <v>7</v>
      </c>
      <c r="AH29" s="5" t="s">
        <v>7</v>
      </c>
      <c r="AI29" s="5" t="s">
        <v>7</v>
      </c>
      <c r="AJ29" s="5" t="s">
        <v>7</v>
      </c>
      <c r="AK29" s="5" t="s">
        <v>7</v>
      </c>
      <c r="AL29" s="5">
        <v>-50</v>
      </c>
      <c r="AM29" s="5">
        <v>30</v>
      </c>
      <c r="AN29" s="5">
        <v>30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4" t="s">
        <v>43</v>
      </c>
      <c r="AW29" s="5">
        <v>0</v>
      </c>
      <c r="AX29" s="5">
        <v>0</v>
      </c>
    </row>
    <row r="30" spans="1:50" ht="15.75" customHeight="1" x14ac:dyDescent="0.2">
      <c r="A30" s="3">
        <f t="shared" si="1"/>
        <v>124028</v>
      </c>
      <c r="B30" s="3">
        <f t="shared" si="2"/>
        <v>124028</v>
      </c>
      <c r="C30" s="3" t="s">
        <v>7</v>
      </c>
      <c r="D30" s="3" t="s">
        <v>7</v>
      </c>
      <c r="E30" s="3">
        <v>0</v>
      </c>
      <c r="F30" s="3">
        <v>0</v>
      </c>
      <c r="G30" s="3">
        <v>100</v>
      </c>
      <c r="H30" s="3">
        <v>0</v>
      </c>
      <c r="I30" s="3">
        <v>100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60</v>
      </c>
      <c r="Q30" s="3">
        <v>110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5" t="s">
        <v>46</v>
      </c>
      <c r="AD30" s="5" t="s">
        <v>65</v>
      </c>
      <c r="AE30" s="5" t="s">
        <v>73</v>
      </c>
      <c r="AF30" s="5" t="s">
        <v>7</v>
      </c>
      <c r="AG30" s="5" t="s">
        <v>7</v>
      </c>
      <c r="AH30" s="5" t="s">
        <v>7</v>
      </c>
      <c r="AI30" s="5" t="s">
        <v>7</v>
      </c>
      <c r="AJ30" s="5" t="s">
        <v>7</v>
      </c>
      <c r="AK30" s="5" t="s">
        <v>7</v>
      </c>
      <c r="AL30" s="5">
        <v>-50</v>
      </c>
      <c r="AM30" s="5">
        <v>30</v>
      </c>
      <c r="AN30" s="5">
        <v>30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4" t="s">
        <v>44</v>
      </c>
      <c r="AW30" s="5">
        <v>0</v>
      </c>
      <c r="AX30" s="5">
        <v>0</v>
      </c>
    </row>
    <row r="31" spans="1:50" ht="15.75" customHeight="1" x14ac:dyDescent="0.2">
      <c r="A31" s="3">
        <f t="shared" si="1"/>
        <v>124029</v>
      </c>
      <c r="B31" s="3">
        <f t="shared" si="2"/>
        <v>124029</v>
      </c>
      <c r="C31" s="3" t="s">
        <v>7</v>
      </c>
      <c r="D31" s="3" t="s">
        <v>7</v>
      </c>
      <c r="E31" s="3">
        <v>0</v>
      </c>
      <c r="F31" s="3">
        <v>0</v>
      </c>
      <c r="G31" s="3">
        <v>100</v>
      </c>
      <c r="H31" s="3">
        <v>0</v>
      </c>
      <c r="I31" s="3">
        <v>100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80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5" t="s">
        <v>46</v>
      </c>
      <c r="AD31" s="5" t="s">
        <v>65</v>
      </c>
      <c r="AE31" s="5" t="s">
        <v>73</v>
      </c>
      <c r="AF31" s="5" t="s">
        <v>7</v>
      </c>
      <c r="AG31" s="5" t="s">
        <v>7</v>
      </c>
      <c r="AH31" s="5" t="s">
        <v>7</v>
      </c>
      <c r="AI31" s="5" t="s">
        <v>7</v>
      </c>
      <c r="AJ31" s="5" t="s">
        <v>7</v>
      </c>
      <c r="AK31" s="5" t="s">
        <v>7</v>
      </c>
      <c r="AL31" s="5">
        <v>-50</v>
      </c>
      <c r="AM31" s="5">
        <v>30</v>
      </c>
      <c r="AN31" s="5">
        <v>30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4" t="s">
        <v>45</v>
      </c>
      <c r="AW31" s="5">
        <v>0</v>
      </c>
      <c r="AX31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X28"/>
  <sheetViews>
    <sheetView zoomScale="85" zoomScaleNormal="85" workbookViewId="0">
      <pane ySplit="1" topLeftCell="A2" activePane="bottomLeft" state="frozen"/>
      <selection activeCell="D1" sqref="D1"/>
      <selection pane="bottomLeft" activeCell="O19" sqref="O19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28" width="6.710937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ROW()-2+20000</f>
        <v>20000</v>
      </c>
      <c r="B2" s="6">
        <v>20000</v>
      </c>
      <c r="C2" s="6" t="s">
        <v>223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30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147</v>
      </c>
      <c r="AW2" s="7">
        <v>0</v>
      </c>
      <c r="AX2" s="7">
        <v>0</v>
      </c>
    </row>
    <row r="3" spans="1:50" ht="15.75" customHeight="1" x14ac:dyDescent="0.2">
      <c r="A3" s="3">
        <f>ROW()-2+20000</f>
        <v>20001</v>
      </c>
      <c r="B3" s="3">
        <f t="shared" ref="B3:B10" si="0">INDEX(B:B,MATCH(20000,B:B,0),1)+(ROW()-MATCH(20000,B:B,0))</f>
        <v>20001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30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1">ROW()-2+20000</f>
        <v>20002</v>
      </c>
      <c r="B4" s="3">
        <f t="shared" si="0"/>
        <v>20002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30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1"/>
        <v>20003</v>
      </c>
      <c r="B5" s="3">
        <f t="shared" si="0"/>
        <v>20003</v>
      </c>
      <c r="C5" s="3" t="s">
        <v>7</v>
      </c>
      <c r="D5" s="3" t="s">
        <v>172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90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1"/>
        <v>20004</v>
      </c>
      <c r="B6" s="3">
        <f t="shared" si="0"/>
        <v>20004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40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1"/>
        <v>20005</v>
      </c>
      <c r="B7" s="3">
        <f t="shared" si="0"/>
        <v>20005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110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60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1"/>
        <v>20006</v>
      </c>
      <c r="B8" s="3">
        <f t="shared" si="0"/>
        <v>20006</v>
      </c>
      <c r="C8" s="3" t="s">
        <v>7</v>
      </c>
      <c r="D8" s="3" t="s">
        <v>51</v>
      </c>
      <c r="E8" s="3">
        <v>0</v>
      </c>
      <c r="F8" s="3">
        <v>0</v>
      </c>
      <c r="G8" s="3">
        <v>80</v>
      </c>
      <c r="H8" s="3">
        <v>200</v>
      </c>
      <c r="I8" s="3">
        <v>0</v>
      </c>
      <c r="J8" s="3">
        <v>0</v>
      </c>
      <c r="K8" s="3">
        <v>0</v>
      </c>
      <c r="L8" s="3">
        <v>100</v>
      </c>
      <c r="M8" s="3">
        <v>0</v>
      </c>
      <c r="N8" s="3">
        <v>0</v>
      </c>
      <c r="O8" s="3">
        <v>0</v>
      </c>
      <c r="P8" s="3">
        <v>0</v>
      </c>
      <c r="Q8" s="3">
        <v>70</v>
      </c>
      <c r="R8" s="3">
        <v>0</v>
      </c>
      <c r="S8" s="3">
        <v>30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70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20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148</v>
      </c>
      <c r="AW8" s="5">
        <v>0</v>
      </c>
      <c r="AX8" s="5">
        <v>0</v>
      </c>
    </row>
    <row r="9" spans="1:50" ht="15.75" customHeight="1" x14ac:dyDescent="0.2">
      <c r="A9" s="3">
        <f t="shared" si="1"/>
        <v>20007</v>
      </c>
      <c r="B9" s="3">
        <f t="shared" si="0"/>
        <v>20007</v>
      </c>
      <c r="C9" s="3" t="s">
        <v>7</v>
      </c>
      <c r="D9" s="3" t="s">
        <v>7</v>
      </c>
      <c r="E9" s="3">
        <v>0</v>
      </c>
      <c r="F9" s="3">
        <v>0</v>
      </c>
      <c r="G9" s="3">
        <v>80</v>
      </c>
      <c r="H9" s="3">
        <v>200</v>
      </c>
      <c r="I9" s="3">
        <v>0</v>
      </c>
      <c r="J9" s="3">
        <v>0</v>
      </c>
      <c r="K9" s="3">
        <v>0</v>
      </c>
      <c r="L9" s="3">
        <v>100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30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70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20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149</v>
      </c>
      <c r="AW9" s="5">
        <v>0</v>
      </c>
      <c r="AX9" s="5">
        <v>0</v>
      </c>
    </row>
    <row r="10" spans="1:50" ht="15.75" customHeight="1" x14ac:dyDescent="0.2">
      <c r="A10" s="3">
        <f t="shared" si="1"/>
        <v>20008</v>
      </c>
      <c r="B10" s="3">
        <f t="shared" si="0"/>
        <v>20008</v>
      </c>
      <c r="C10" s="3" t="s">
        <v>7</v>
      </c>
      <c r="D10" s="3" t="s">
        <v>7</v>
      </c>
      <c r="E10" s="3">
        <v>0</v>
      </c>
      <c r="F10" s="3">
        <v>0</v>
      </c>
      <c r="G10" s="3">
        <v>80</v>
      </c>
      <c r="H10" s="3">
        <v>200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30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70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20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150</v>
      </c>
      <c r="AW10" s="5">
        <v>0</v>
      </c>
      <c r="AX10" s="5">
        <v>1</v>
      </c>
    </row>
    <row r="11" spans="1:50" s="9" customFormat="1" ht="15.75" customHeight="1" x14ac:dyDescent="0.2">
      <c r="A11" s="6">
        <f>ROW()-2+20000</f>
        <v>20009</v>
      </c>
      <c r="B11" s="6">
        <v>21000</v>
      </c>
      <c r="C11" s="6" t="s">
        <v>151</v>
      </c>
      <c r="D11" s="6" t="s">
        <v>7</v>
      </c>
      <c r="E11" s="6">
        <v>30</v>
      </c>
      <c r="F11" s="6">
        <v>0</v>
      </c>
      <c r="G11" s="6">
        <v>80</v>
      </c>
      <c r="H11" s="6">
        <v>200</v>
      </c>
      <c r="I11" s="6">
        <v>0</v>
      </c>
      <c r="J11" s="6">
        <v>0</v>
      </c>
      <c r="K11" s="6">
        <v>0</v>
      </c>
      <c r="L11" s="6">
        <v>100</v>
      </c>
      <c r="M11" s="6">
        <v>0</v>
      </c>
      <c r="N11" s="6">
        <v>0</v>
      </c>
      <c r="O11" s="6">
        <v>0</v>
      </c>
      <c r="P11" s="6">
        <v>0</v>
      </c>
      <c r="Q11" s="6">
        <v>70</v>
      </c>
      <c r="R11" s="6">
        <v>0</v>
      </c>
      <c r="S11" s="6">
        <v>30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7" t="s">
        <v>70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7" t="s">
        <v>7</v>
      </c>
      <c r="AK11" s="7" t="s">
        <v>7</v>
      </c>
      <c r="AL11" s="7">
        <v>20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8" t="s">
        <v>147</v>
      </c>
      <c r="AW11" s="7">
        <v>0</v>
      </c>
      <c r="AX11" s="7">
        <v>0</v>
      </c>
    </row>
    <row r="12" spans="1:50" ht="15.75" customHeight="1" x14ac:dyDescent="0.2">
      <c r="A12" s="3">
        <f>ROW()-2+20000</f>
        <v>20010</v>
      </c>
      <c r="B12" s="3">
        <f>INDEX(B:B,MATCH(21000,B:B,0),1)+(ROW()-MATCH(21000,B:B,0))</f>
        <v>21001</v>
      </c>
      <c r="C12" s="3" t="s">
        <v>7</v>
      </c>
      <c r="D12" s="3" t="s">
        <v>7</v>
      </c>
      <c r="E12" s="3">
        <v>30</v>
      </c>
      <c r="F12" s="3">
        <v>0</v>
      </c>
      <c r="G12" s="3">
        <v>80</v>
      </c>
      <c r="H12" s="3">
        <v>200</v>
      </c>
      <c r="I12" s="3">
        <v>0</v>
      </c>
      <c r="J12" s="3">
        <v>0</v>
      </c>
      <c r="K12" s="3">
        <v>0</v>
      </c>
      <c r="L12" s="3">
        <v>100</v>
      </c>
      <c r="M12" s="3">
        <v>0</v>
      </c>
      <c r="N12" s="3">
        <v>0</v>
      </c>
      <c r="O12" s="3">
        <v>0</v>
      </c>
      <c r="P12" s="3">
        <v>0</v>
      </c>
      <c r="Q12" s="3">
        <v>90</v>
      </c>
      <c r="R12" s="3">
        <v>0</v>
      </c>
      <c r="S12" s="3">
        <v>30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70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20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149</v>
      </c>
      <c r="AW12" s="5">
        <v>0</v>
      </c>
      <c r="AX12" s="5">
        <v>0</v>
      </c>
    </row>
    <row r="13" spans="1:50" ht="15.75" customHeight="1" x14ac:dyDescent="0.2">
      <c r="A13" s="3">
        <f t="shared" ref="A13:A19" si="2">ROW()-2+20000</f>
        <v>20011</v>
      </c>
      <c r="B13" s="3">
        <f t="shared" ref="B13:B19" si="3">INDEX(B:B,MATCH(21000,B:B,0),1)+(ROW()-MATCH(21000,B:B,0))</f>
        <v>21002</v>
      </c>
      <c r="C13" s="3" t="s">
        <v>7</v>
      </c>
      <c r="D13" s="3" t="s">
        <v>7</v>
      </c>
      <c r="E13" s="3">
        <v>30</v>
      </c>
      <c r="F13" s="3">
        <v>0</v>
      </c>
      <c r="G13" s="3">
        <v>80</v>
      </c>
      <c r="H13" s="3">
        <v>200</v>
      </c>
      <c r="I13" s="3">
        <v>0</v>
      </c>
      <c r="J13" s="3">
        <v>0</v>
      </c>
      <c r="K13" s="3">
        <v>0</v>
      </c>
      <c r="L13" s="3">
        <v>100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30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70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20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150</v>
      </c>
      <c r="AW13" s="5">
        <v>0</v>
      </c>
      <c r="AX13" s="5">
        <v>0</v>
      </c>
    </row>
    <row r="14" spans="1:50" ht="15.75" customHeight="1" x14ac:dyDescent="0.2">
      <c r="A14" s="3">
        <f t="shared" si="2"/>
        <v>20012</v>
      </c>
      <c r="B14" s="3">
        <f t="shared" si="3"/>
        <v>21003</v>
      </c>
      <c r="C14" s="3" t="s">
        <v>7</v>
      </c>
      <c r="D14" s="3" t="s">
        <v>172</v>
      </c>
      <c r="E14" s="3">
        <v>0</v>
      </c>
      <c r="F14" s="3">
        <v>0</v>
      </c>
      <c r="G14" s="3">
        <v>54</v>
      </c>
      <c r="H14" s="3">
        <v>0</v>
      </c>
      <c r="I14" s="3">
        <v>0</v>
      </c>
      <c r="J14" s="3">
        <v>90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50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26</v>
      </c>
      <c r="AD14" s="5" t="s">
        <v>28</v>
      </c>
      <c r="AE14" s="5" t="s">
        <v>82</v>
      </c>
      <c r="AF14" s="5" t="s">
        <v>27</v>
      </c>
      <c r="AG14" s="5" t="s">
        <v>36</v>
      </c>
      <c r="AH14" s="5" t="s">
        <v>66</v>
      </c>
      <c r="AI14" s="5" t="s">
        <v>7</v>
      </c>
      <c r="AJ14" s="5" t="s">
        <v>7</v>
      </c>
      <c r="AK14" s="5" t="s">
        <v>7</v>
      </c>
      <c r="AL14" s="5">
        <v>5</v>
      </c>
      <c r="AM14" s="5">
        <v>10</v>
      </c>
      <c r="AN14" s="5">
        <v>12</v>
      </c>
      <c r="AO14" s="5">
        <v>20</v>
      </c>
      <c r="AP14" s="5">
        <v>5</v>
      </c>
      <c r="AQ14" s="5">
        <v>10</v>
      </c>
      <c r="AR14" s="5">
        <v>0</v>
      </c>
      <c r="AS14" s="5">
        <v>0</v>
      </c>
      <c r="AT14" s="5">
        <v>0</v>
      </c>
      <c r="AU14" s="5">
        <v>0</v>
      </c>
      <c r="AV14" s="4" t="s">
        <v>86</v>
      </c>
      <c r="AW14" s="5">
        <v>0</v>
      </c>
      <c r="AX14" s="5">
        <v>0</v>
      </c>
    </row>
    <row r="15" spans="1:50" ht="15.75" customHeight="1" x14ac:dyDescent="0.2">
      <c r="A15" s="3">
        <f t="shared" si="2"/>
        <v>20013</v>
      </c>
      <c r="B15" s="3">
        <f t="shared" si="3"/>
        <v>21004</v>
      </c>
      <c r="C15" s="3" t="s">
        <v>7</v>
      </c>
      <c r="D15" s="3" t="s">
        <v>7</v>
      </c>
      <c r="E15" s="3">
        <v>0</v>
      </c>
      <c r="F15" s="3">
        <v>0</v>
      </c>
      <c r="G15" s="3">
        <v>54</v>
      </c>
      <c r="H15" s="3">
        <v>0</v>
      </c>
      <c r="I15" s="3">
        <v>0</v>
      </c>
      <c r="J15" s="3">
        <v>40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70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26</v>
      </c>
      <c r="AD15" s="5" t="s">
        <v>28</v>
      </c>
      <c r="AE15" s="5" t="s">
        <v>82</v>
      </c>
      <c r="AF15" s="5" t="s">
        <v>27</v>
      </c>
      <c r="AG15" s="5" t="s">
        <v>36</v>
      </c>
      <c r="AH15" s="5" t="s">
        <v>66</v>
      </c>
      <c r="AI15" s="5" t="s">
        <v>7</v>
      </c>
      <c r="AJ15" s="5" t="s">
        <v>7</v>
      </c>
      <c r="AK15" s="5" t="s">
        <v>7</v>
      </c>
      <c r="AL15" s="5">
        <v>5</v>
      </c>
      <c r="AM15" s="5">
        <v>10</v>
      </c>
      <c r="AN15" s="5">
        <v>12</v>
      </c>
      <c r="AO15" s="5">
        <v>20</v>
      </c>
      <c r="AP15" s="5">
        <v>5</v>
      </c>
      <c r="AQ15" s="5">
        <v>10</v>
      </c>
      <c r="AR15" s="5">
        <v>0</v>
      </c>
      <c r="AS15" s="5">
        <v>0</v>
      </c>
      <c r="AT15" s="5">
        <v>0</v>
      </c>
      <c r="AU15" s="5">
        <v>0</v>
      </c>
      <c r="AV15" s="4" t="s">
        <v>44</v>
      </c>
      <c r="AW15" s="5">
        <v>0</v>
      </c>
      <c r="AX15" s="5">
        <v>0</v>
      </c>
    </row>
    <row r="16" spans="1:50" ht="15.75" customHeight="1" x14ac:dyDescent="0.2">
      <c r="A16" s="3">
        <f t="shared" si="2"/>
        <v>20014</v>
      </c>
      <c r="B16" s="3">
        <f t="shared" si="3"/>
        <v>21005</v>
      </c>
      <c r="C16" s="3" t="s">
        <v>7</v>
      </c>
      <c r="D16" s="3" t="s">
        <v>7</v>
      </c>
      <c r="E16" s="3">
        <v>0</v>
      </c>
      <c r="F16" s="3">
        <v>0</v>
      </c>
      <c r="G16" s="3">
        <v>54</v>
      </c>
      <c r="H16" s="3">
        <v>0</v>
      </c>
      <c r="I16" s="3">
        <v>0</v>
      </c>
      <c r="J16" s="3">
        <v>110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60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26</v>
      </c>
      <c r="AD16" s="5" t="s">
        <v>28</v>
      </c>
      <c r="AE16" s="5" t="s">
        <v>82</v>
      </c>
      <c r="AF16" s="5" t="s">
        <v>27</v>
      </c>
      <c r="AG16" s="5" t="s">
        <v>36</v>
      </c>
      <c r="AH16" s="5" t="s">
        <v>66</v>
      </c>
      <c r="AI16" s="5" t="s">
        <v>7</v>
      </c>
      <c r="AJ16" s="5" t="s">
        <v>7</v>
      </c>
      <c r="AK16" s="5" t="s">
        <v>7</v>
      </c>
      <c r="AL16" s="5">
        <v>5</v>
      </c>
      <c r="AM16" s="5">
        <v>10</v>
      </c>
      <c r="AN16" s="5">
        <v>12</v>
      </c>
      <c r="AO16" s="5">
        <v>20</v>
      </c>
      <c r="AP16" s="5">
        <v>5</v>
      </c>
      <c r="AQ16" s="5">
        <v>10</v>
      </c>
      <c r="AR16" s="5">
        <v>0</v>
      </c>
      <c r="AS16" s="5">
        <v>0</v>
      </c>
      <c r="AT16" s="5">
        <v>0</v>
      </c>
      <c r="AU16" s="5">
        <v>0</v>
      </c>
      <c r="AV16" s="4" t="s">
        <v>45</v>
      </c>
      <c r="AW16" s="5">
        <v>0</v>
      </c>
      <c r="AX16" s="5">
        <v>0</v>
      </c>
    </row>
    <row r="17" spans="1:50" ht="15.75" customHeight="1" x14ac:dyDescent="0.2">
      <c r="A17" s="3">
        <f t="shared" si="2"/>
        <v>20015</v>
      </c>
      <c r="B17" s="3">
        <f t="shared" si="3"/>
        <v>21006</v>
      </c>
      <c r="C17" s="3" t="s">
        <v>7</v>
      </c>
      <c r="D17" s="3" t="s">
        <v>51</v>
      </c>
      <c r="E17" s="3">
        <v>0</v>
      </c>
      <c r="F17" s="3">
        <v>0</v>
      </c>
      <c r="G17" s="3">
        <v>80</v>
      </c>
      <c r="H17" s="3">
        <v>200</v>
      </c>
      <c r="I17" s="3">
        <v>0</v>
      </c>
      <c r="J17" s="3">
        <v>0</v>
      </c>
      <c r="K17" s="3">
        <v>0</v>
      </c>
      <c r="L17" s="3">
        <v>100</v>
      </c>
      <c r="M17" s="3">
        <v>0</v>
      </c>
      <c r="N17" s="3">
        <v>0</v>
      </c>
      <c r="O17" s="3">
        <v>0</v>
      </c>
      <c r="P17" s="3">
        <v>0</v>
      </c>
      <c r="Q17" s="3">
        <v>70</v>
      </c>
      <c r="R17" s="3">
        <v>0</v>
      </c>
      <c r="S17" s="3">
        <v>30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70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20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148</v>
      </c>
      <c r="AW17" s="5">
        <v>0</v>
      </c>
      <c r="AX17" s="5">
        <v>0</v>
      </c>
    </row>
    <row r="18" spans="1:50" ht="15.75" customHeight="1" x14ac:dyDescent="0.2">
      <c r="A18" s="3">
        <f t="shared" si="2"/>
        <v>20016</v>
      </c>
      <c r="B18" s="3">
        <f t="shared" si="3"/>
        <v>21007</v>
      </c>
      <c r="C18" s="3" t="s">
        <v>7</v>
      </c>
      <c r="D18" s="3" t="s">
        <v>7</v>
      </c>
      <c r="E18" s="3">
        <v>0</v>
      </c>
      <c r="F18" s="3">
        <v>0</v>
      </c>
      <c r="G18" s="3">
        <v>80</v>
      </c>
      <c r="H18" s="3">
        <v>200</v>
      </c>
      <c r="I18" s="3">
        <v>0</v>
      </c>
      <c r="J18" s="3">
        <v>0</v>
      </c>
      <c r="K18" s="3">
        <v>0</v>
      </c>
      <c r="L18" s="3">
        <v>100</v>
      </c>
      <c r="M18" s="3">
        <v>0</v>
      </c>
      <c r="N18" s="3">
        <v>0</v>
      </c>
      <c r="O18" s="3">
        <v>0</v>
      </c>
      <c r="P18" s="3">
        <v>0</v>
      </c>
      <c r="Q18" s="3">
        <v>90</v>
      </c>
      <c r="R18" s="3">
        <v>0</v>
      </c>
      <c r="S18" s="3">
        <v>30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70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20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149</v>
      </c>
      <c r="AW18" s="5">
        <v>0</v>
      </c>
      <c r="AX18" s="5">
        <v>0</v>
      </c>
    </row>
    <row r="19" spans="1:50" ht="15.75" customHeight="1" x14ac:dyDescent="0.2">
      <c r="A19" s="3">
        <f t="shared" si="2"/>
        <v>20017</v>
      </c>
      <c r="B19" s="3">
        <f t="shared" si="3"/>
        <v>21008</v>
      </c>
      <c r="C19" s="3" t="s">
        <v>7</v>
      </c>
      <c r="D19" s="3" t="s">
        <v>7</v>
      </c>
      <c r="E19" s="3">
        <v>0</v>
      </c>
      <c r="F19" s="3">
        <v>0</v>
      </c>
      <c r="G19" s="3">
        <v>80</v>
      </c>
      <c r="H19" s="3">
        <v>200</v>
      </c>
      <c r="I19" s="3">
        <v>0</v>
      </c>
      <c r="J19" s="3">
        <v>0</v>
      </c>
      <c r="K19" s="3">
        <v>0</v>
      </c>
      <c r="L19" s="3">
        <v>100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30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70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20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150</v>
      </c>
      <c r="AW19" s="5">
        <v>0</v>
      </c>
      <c r="AX19" s="5">
        <v>1</v>
      </c>
    </row>
    <row r="20" spans="1:50" s="9" customFormat="1" ht="15.75" customHeight="1" x14ac:dyDescent="0.2">
      <c r="A20" s="6">
        <f>ROW()-2+20000</f>
        <v>20018</v>
      </c>
      <c r="B20" s="6">
        <v>22000</v>
      </c>
      <c r="C20" s="6" t="s">
        <v>151</v>
      </c>
      <c r="D20" s="6" t="s">
        <v>7</v>
      </c>
      <c r="E20" s="6">
        <v>30</v>
      </c>
      <c r="F20" s="6">
        <v>0</v>
      </c>
      <c r="G20" s="6">
        <v>80</v>
      </c>
      <c r="H20" s="6">
        <v>200</v>
      </c>
      <c r="I20" s="6">
        <v>0</v>
      </c>
      <c r="J20" s="6">
        <v>0</v>
      </c>
      <c r="K20" s="6">
        <v>0</v>
      </c>
      <c r="L20" s="6">
        <v>100</v>
      </c>
      <c r="M20" s="6">
        <v>0</v>
      </c>
      <c r="N20" s="6">
        <v>0</v>
      </c>
      <c r="O20" s="6">
        <v>0</v>
      </c>
      <c r="P20" s="6">
        <v>0</v>
      </c>
      <c r="Q20" s="6">
        <v>70</v>
      </c>
      <c r="R20" s="6">
        <v>0</v>
      </c>
      <c r="S20" s="6">
        <v>30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7" t="s">
        <v>70</v>
      </c>
      <c r="AD20" s="7" t="s">
        <v>7</v>
      </c>
      <c r="AE20" s="7" t="s">
        <v>7</v>
      </c>
      <c r="AF20" s="7" t="s">
        <v>7</v>
      </c>
      <c r="AG20" s="7" t="s">
        <v>7</v>
      </c>
      <c r="AH20" s="7" t="s">
        <v>7</v>
      </c>
      <c r="AI20" s="7" t="s">
        <v>7</v>
      </c>
      <c r="AJ20" s="7" t="s">
        <v>7</v>
      </c>
      <c r="AK20" s="7" t="s">
        <v>7</v>
      </c>
      <c r="AL20" s="7">
        <v>20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8" t="s">
        <v>147</v>
      </c>
      <c r="AW20" s="7">
        <v>0</v>
      </c>
      <c r="AX20" s="7">
        <v>0</v>
      </c>
    </row>
    <row r="21" spans="1:50" ht="15.75" customHeight="1" x14ac:dyDescent="0.2">
      <c r="A21" s="3">
        <f>ROW()-2+20000</f>
        <v>20019</v>
      </c>
      <c r="B21" s="3">
        <f>INDEX(B:B,MATCH(22000,B:B,0),1)+(ROW()-MATCH(22000,B:B,0))</f>
        <v>22001</v>
      </c>
      <c r="C21" s="3" t="s">
        <v>7</v>
      </c>
      <c r="D21" s="3" t="s">
        <v>7</v>
      </c>
      <c r="E21" s="3">
        <v>30</v>
      </c>
      <c r="F21" s="3">
        <v>0</v>
      </c>
      <c r="G21" s="3">
        <v>80</v>
      </c>
      <c r="H21" s="3">
        <v>200</v>
      </c>
      <c r="I21" s="3">
        <v>0</v>
      </c>
      <c r="J21" s="3">
        <v>0</v>
      </c>
      <c r="K21" s="3">
        <v>0</v>
      </c>
      <c r="L21" s="3">
        <v>100</v>
      </c>
      <c r="M21" s="3">
        <v>0</v>
      </c>
      <c r="N21" s="3">
        <v>0</v>
      </c>
      <c r="O21" s="3">
        <v>0</v>
      </c>
      <c r="P21" s="3">
        <v>0</v>
      </c>
      <c r="Q21" s="3">
        <v>90</v>
      </c>
      <c r="R21" s="3">
        <v>0</v>
      </c>
      <c r="S21" s="3">
        <v>30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 t="s">
        <v>70</v>
      </c>
      <c r="AD21" s="5" t="s">
        <v>7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20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149</v>
      </c>
      <c r="AW21" s="5">
        <v>0</v>
      </c>
      <c r="AX21" s="5">
        <v>0</v>
      </c>
    </row>
    <row r="22" spans="1:50" ht="15.75" customHeight="1" x14ac:dyDescent="0.2">
      <c r="A22" s="3">
        <f t="shared" ref="A22:A28" si="4">ROW()-2+20000</f>
        <v>20020</v>
      </c>
      <c r="B22" s="3">
        <f t="shared" ref="B22:B28" si="5">INDEX(B:B,MATCH(22000,B:B,0),1)+(ROW()-MATCH(22000,B:B,0))</f>
        <v>22002</v>
      </c>
      <c r="C22" s="3" t="s">
        <v>7</v>
      </c>
      <c r="D22" s="3" t="s">
        <v>7</v>
      </c>
      <c r="E22" s="3">
        <v>30</v>
      </c>
      <c r="F22" s="3">
        <v>0</v>
      </c>
      <c r="G22" s="3">
        <v>80</v>
      </c>
      <c r="H22" s="3">
        <v>200</v>
      </c>
      <c r="I22" s="3">
        <v>0</v>
      </c>
      <c r="J22" s="3">
        <v>0</v>
      </c>
      <c r="K22" s="3">
        <v>0</v>
      </c>
      <c r="L22" s="3">
        <v>100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30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 t="s">
        <v>70</v>
      </c>
      <c r="AD22" s="5" t="s">
        <v>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20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4" t="s">
        <v>150</v>
      </c>
      <c r="AW22" s="5">
        <v>0</v>
      </c>
      <c r="AX22" s="5">
        <v>0</v>
      </c>
    </row>
    <row r="23" spans="1:50" ht="15.75" customHeight="1" x14ac:dyDescent="0.2">
      <c r="A23" s="3">
        <f t="shared" si="4"/>
        <v>20021</v>
      </c>
      <c r="B23" s="3">
        <f t="shared" si="5"/>
        <v>22003</v>
      </c>
      <c r="C23" s="3" t="s">
        <v>7</v>
      </c>
      <c r="D23" s="3" t="s">
        <v>172</v>
      </c>
      <c r="E23" s="3">
        <v>0</v>
      </c>
      <c r="F23" s="3">
        <v>0</v>
      </c>
      <c r="G23" s="3">
        <v>54</v>
      </c>
      <c r="H23" s="3">
        <v>0</v>
      </c>
      <c r="I23" s="3">
        <v>0</v>
      </c>
      <c r="J23" s="3">
        <v>90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50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26</v>
      </c>
      <c r="AD23" s="5" t="s">
        <v>28</v>
      </c>
      <c r="AE23" s="5" t="s">
        <v>82</v>
      </c>
      <c r="AF23" s="5" t="s">
        <v>27</v>
      </c>
      <c r="AG23" s="5" t="s">
        <v>36</v>
      </c>
      <c r="AH23" s="5" t="s">
        <v>66</v>
      </c>
      <c r="AI23" s="5" t="s">
        <v>7</v>
      </c>
      <c r="AJ23" s="5" t="s">
        <v>7</v>
      </c>
      <c r="AK23" s="5" t="s">
        <v>7</v>
      </c>
      <c r="AL23" s="5">
        <v>5</v>
      </c>
      <c r="AM23" s="5">
        <v>10</v>
      </c>
      <c r="AN23" s="5">
        <v>12</v>
      </c>
      <c r="AO23" s="5">
        <v>20</v>
      </c>
      <c r="AP23" s="5">
        <v>5</v>
      </c>
      <c r="AQ23" s="5">
        <v>10</v>
      </c>
      <c r="AR23" s="5">
        <v>0</v>
      </c>
      <c r="AS23" s="5">
        <v>0</v>
      </c>
      <c r="AT23" s="5">
        <v>0</v>
      </c>
      <c r="AU23" s="5">
        <v>0</v>
      </c>
      <c r="AV23" s="4" t="s">
        <v>86</v>
      </c>
      <c r="AW23" s="5">
        <v>0</v>
      </c>
      <c r="AX23" s="5">
        <v>0</v>
      </c>
    </row>
    <row r="24" spans="1:50" ht="15.75" customHeight="1" x14ac:dyDescent="0.2">
      <c r="A24" s="3">
        <f t="shared" si="4"/>
        <v>20022</v>
      </c>
      <c r="B24" s="3">
        <f t="shared" si="5"/>
        <v>22004</v>
      </c>
      <c r="C24" s="3" t="s">
        <v>7</v>
      </c>
      <c r="D24" s="3" t="s">
        <v>7</v>
      </c>
      <c r="E24" s="3">
        <v>0</v>
      </c>
      <c r="F24" s="3">
        <v>0</v>
      </c>
      <c r="G24" s="3">
        <v>54</v>
      </c>
      <c r="H24" s="3">
        <v>0</v>
      </c>
      <c r="I24" s="3">
        <v>0</v>
      </c>
      <c r="J24" s="3">
        <v>40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70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26</v>
      </c>
      <c r="AD24" s="5" t="s">
        <v>28</v>
      </c>
      <c r="AE24" s="5" t="s">
        <v>82</v>
      </c>
      <c r="AF24" s="5" t="s">
        <v>27</v>
      </c>
      <c r="AG24" s="5" t="s">
        <v>36</v>
      </c>
      <c r="AH24" s="5" t="s">
        <v>66</v>
      </c>
      <c r="AI24" s="5" t="s">
        <v>7</v>
      </c>
      <c r="AJ24" s="5" t="s">
        <v>7</v>
      </c>
      <c r="AK24" s="5" t="s">
        <v>7</v>
      </c>
      <c r="AL24" s="5">
        <v>5</v>
      </c>
      <c r="AM24" s="5">
        <v>10</v>
      </c>
      <c r="AN24" s="5">
        <v>12</v>
      </c>
      <c r="AO24" s="5">
        <v>20</v>
      </c>
      <c r="AP24" s="5">
        <v>5</v>
      </c>
      <c r="AQ24" s="5">
        <v>10</v>
      </c>
      <c r="AR24" s="5">
        <v>0</v>
      </c>
      <c r="AS24" s="5">
        <v>0</v>
      </c>
      <c r="AT24" s="5">
        <v>0</v>
      </c>
      <c r="AU24" s="5">
        <v>0</v>
      </c>
      <c r="AV24" s="4" t="s">
        <v>44</v>
      </c>
      <c r="AW24" s="5">
        <v>0</v>
      </c>
      <c r="AX24" s="5">
        <v>0</v>
      </c>
    </row>
    <row r="25" spans="1:50" ht="15.75" customHeight="1" x14ac:dyDescent="0.2">
      <c r="A25" s="3">
        <f t="shared" si="4"/>
        <v>20023</v>
      </c>
      <c r="B25" s="3">
        <f t="shared" si="5"/>
        <v>22005</v>
      </c>
      <c r="C25" s="3" t="s">
        <v>7</v>
      </c>
      <c r="D25" s="3" t="s">
        <v>7</v>
      </c>
      <c r="E25" s="3">
        <v>0</v>
      </c>
      <c r="F25" s="3">
        <v>0</v>
      </c>
      <c r="G25" s="3">
        <v>54</v>
      </c>
      <c r="H25" s="3">
        <v>0</v>
      </c>
      <c r="I25" s="3">
        <v>0</v>
      </c>
      <c r="J25" s="3">
        <v>110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60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26</v>
      </c>
      <c r="AD25" s="5" t="s">
        <v>28</v>
      </c>
      <c r="AE25" s="5" t="s">
        <v>82</v>
      </c>
      <c r="AF25" s="5" t="s">
        <v>27</v>
      </c>
      <c r="AG25" s="5" t="s">
        <v>36</v>
      </c>
      <c r="AH25" s="5" t="s">
        <v>66</v>
      </c>
      <c r="AI25" s="5" t="s">
        <v>7</v>
      </c>
      <c r="AJ25" s="5" t="s">
        <v>7</v>
      </c>
      <c r="AK25" s="5" t="s">
        <v>7</v>
      </c>
      <c r="AL25" s="5">
        <v>5</v>
      </c>
      <c r="AM25" s="5">
        <v>10</v>
      </c>
      <c r="AN25" s="5">
        <v>12</v>
      </c>
      <c r="AO25" s="5">
        <v>20</v>
      </c>
      <c r="AP25" s="5">
        <v>5</v>
      </c>
      <c r="AQ25" s="5">
        <v>10</v>
      </c>
      <c r="AR25" s="5">
        <v>0</v>
      </c>
      <c r="AS25" s="5">
        <v>0</v>
      </c>
      <c r="AT25" s="5">
        <v>0</v>
      </c>
      <c r="AU25" s="5">
        <v>0</v>
      </c>
      <c r="AV25" s="4" t="s">
        <v>45</v>
      </c>
      <c r="AW25" s="5">
        <v>0</v>
      </c>
      <c r="AX25" s="5">
        <v>0</v>
      </c>
    </row>
    <row r="26" spans="1:50" ht="15.75" customHeight="1" x14ac:dyDescent="0.2">
      <c r="A26" s="3">
        <f t="shared" si="4"/>
        <v>20024</v>
      </c>
      <c r="B26" s="3">
        <f t="shared" si="5"/>
        <v>22006</v>
      </c>
      <c r="C26" s="3" t="s">
        <v>7</v>
      </c>
      <c r="D26" s="3" t="s">
        <v>51</v>
      </c>
      <c r="E26" s="3">
        <v>0</v>
      </c>
      <c r="F26" s="3">
        <v>0</v>
      </c>
      <c r="G26" s="3">
        <v>80</v>
      </c>
      <c r="H26" s="3">
        <v>200</v>
      </c>
      <c r="I26" s="3">
        <v>0</v>
      </c>
      <c r="J26" s="3">
        <v>0</v>
      </c>
      <c r="K26" s="3">
        <v>0</v>
      </c>
      <c r="L26" s="3">
        <v>100</v>
      </c>
      <c r="M26" s="3">
        <v>0</v>
      </c>
      <c r="N26" s="3">
        <v>0</v>
      </c>
      <c r="O26" s="3">
        <v>0</v>
      </c>
      <c r="P26" s="3">
        <v>0</v>
      </c>
      <c r="Q26" s="3">
        <v>70</v>
      </c>
      <c r="R26" s="3">
        <v>0</v>
      </c>
      <c r="S26" s="3">
        <v>30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 t="s">
        <v>70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20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148</v>
      </c>
      <c r="AW26" s="5">
        <v>0</v>
      </c>
      <c r="AX26" s="5">
        <v>0</v>
      </c>
    </row>
    <row r="27" spans="1:50" ht="15.75" customHeight="1" x14ac:dyDescent="0.2">
      <c r="A27" s="3">
        <f t="shared" si="4"/>
        <v>20025</v>
      </c>
      <c r="B27" s="3">
        <f t="shared" si="5"/>
        <v>22007</v>
      </c>
      <c r="C27" s="3" t="s">
        <v>7</v>
      </c>
      <c r="D27" s="3" t="s">
        <v>7</v>
      </c>
      <c r="E27" s="3">
        <v>0</v>
      </c>
      <c r="F27" s="3">
        <v>0</v>
      </c>
      <c r="G27" s="3">
        <v>80</v>
      </c>
      <c r="H27" s="3">
        <v>200</v>
      </c>
      <c r="I27" s="3">
        <v>0</v>
      </c>
      <c r="J27" s="3">
        <v>0</v>
      </c>
      <c r="K27" s="3">
        <v>0</v>
      </c>
      <c r="L27" s="3">
        <v>100</v>
      </c>
      <c r="M27" s="3">
        <v>0</v>
      </c>
      <c r="N27" s="3">
        <v>0</v>
      </c>
      <c r="O27" s="3">
        <v>0</v>
      </c>
      <c r="P27" s="3">
        <v>0</v>
      </c>
      <c r="Q27" s="3">
        <v>90</v>
      </c>
      <c r="R27" s="3">
        <v>0</v>
      </c>
      <c r="S27" s="3">
        <v>30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 t="s">
        <v>70</v>
      </c>
      <c r="AD27" s="5" t="s">
        <v>7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20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149</v>
      </c>
      <c r="AW27" s="5">
        <v>0</v>
      </c>
      <c r="AX27" s="5">
        <v>0</v>
      </c>
    </row>
    <row r="28" spans="1:50" ht="15.75" customHeight="1" x14ac:dyDescent="0.2">
      <c r="A28" s="3">
        <f t="shared" si="4"/>
        <v>20026</v>
      </c>
      <c r="B28" s="3">
        <f t="shared" si="5"/>
        <v>22008</v>
      </c>
      <c r="C28" s="3" t="s">
        <v>7</v>
      </c>
      <c r="D28" s="3" t="s">
        <v>7</v>
      </c>
      <c r="E28" s="3">
        <v>0</v>
      </c>
      <c r="F28" s="3">
        <v>0</v>
      </c>
      <c r="G28" s="3">
        <v>80</v>
      </c>
      <c r="H28" s="3">
        <v>200</v>
      </c>
      <c r="I28" s="3">
        <v>0</v>
      </c>
      <c r="J28" s="3">
        <v>0</v>
      </c>
      <c r="K28" s="3">
        <v>0</v>
      </c>
      <c r="L28" s="3">
        <v>100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30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 t="s">
        <v>70</v>
      </c>
      <c r="AD28" s="5" t="s">
        <v>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20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4" t="s">
        <v>150</v>
      </c>
      <c r="AW28" s="5">
        <v>0</v>
      </c>
      <c r="AX28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F2648-8D20-42A2-8C03-57476DA8BE36}">
  <sheetPr>
    <outlinePr summaryBelow="0" summaryRight="0"/>
  </sheetPr>
  <dimension ref="A1:AX10"/>
  <sheetViews>
    <sheetView zoomScale="85" zoomScaleNormal="85" workbookViewId="0">
      <pane ySplit="1" topLeftCell="A2" activePane="bottomLeft" state="frozen"/>
      <selection activeCell="D1" sqref="D1"/>
      <selection pane="bottomLeft" activeCell="U14" sqref="U14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ROW()-2+125000</f>
        <v>125000</v>
      </c>
      <c r="B2" s="6">
        <v>125000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154</v>
      </c>
      <c r="AW2" s="7">
        <v>0</v>
      </c>
      <c r="AX2" s="7">
        <v>0</v>
      </c>
    </row>
    <row r="3" spans="1:50" ht="15.75" customHeight="1" x14ac:dyDescent="0.2">
      <c r="A3" s="3">
        <f>ROW()-2+125000</f>
        <v>125001</v>
      </c>
      <c r="B3" s="3">
        <f t="shared" ref="B3:B10" si="0">INDEX(B:B,MATCH(125000,B:B,0),1)+(ROW()-MATCH(125000,B:B,0))</f>
        <v>125001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1">ROW()-2+125000</f>
        <v>125002</v>
      </c>
      <c r="B4" s="3">
        <f t="shared" si="0"/>
        <v>125002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1"/>
        <v>125003</v>
      </c>
      <c r="B5" s="3">
        <f t="shared" si="0"/>
        <v>125003</v>
      </c>
      <c r="C5" s="3" t="s">
        <v>185</v>
      </c>
      <c r="D5" s="3" t="s">
        <v>7</v>
      </c>
      <c r="E5" s="3">
        <v>0</v>
      </c>
      <c r="F5" s="3">
        <v>0</v>
      </c>
      <c r="G5" s="3">
        <v>110</v>
      </c>
      <c r="H5" s="3">
        <v>80</v>
      </c>
      <c r="I5" s="3">
        <v>0</v>
      </c>
      <c r="J5" s="3">
        <v>0</v>
      </c>
      <c r="K5" s="3">
        <v>0</v>
      </c>
      <c r="L5" s="3">
        <v>80</v>
      </c>
      <c r="M5" s="3">
        <v>0</v>
      </c>
      <c r="N5" s="3">
        <v>0</v>
      </c>
      <c r="O5" s="3">
        <v>0</v>
      </c>
      <c r="P5" s="3">
        <v>0</v>
      </c>
      <c r="Q5" s="3">
        <v>100</v>
      </c>
      <c r="R5" s="3">
        <v>0</v>
      </c>
      <c r="S5" s="3">
        <v>0</v>
      </c>
      <c r="T5" s="3">
        <v>20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1"/>
        <v>125004</v>
      </c>
      <c r="B6" s="3">
        <f t="shared" si="0"/>
        <v>125004</v>
      </c>
      <c r="C6" s="3" t="s">
        <v>7</v>
      </c>
      <c r="D6" s="3" t="s">
        <v>7</v>
      </c>
      <c r="E6" s="3">
        <v>0</v>
      </c>
      <c r="F6" s="3">
        <v>0</v>
      </c>
      <c r="G6" s="3">
        <v>110</v>
      </c>
      <c r="H6" s="3">
        <v>80</v>
      </c>
      <c r="I6" s="3">
        <v>0</v>
      </c>
      <c r="J6" s="3">
        <v>0</v>
      </c>
      <c r="K6" s="3">
        <v>0</v>
      </c>
      <c r="L6" s="3">
        <v>80</v>
      </c>
      <c r="M6" s="3">
        <v>0</v>
      </c>
      <c r="N6" s="3">
        <v>0</v>
      </c>
      <c r="O6" s="3">
        <v>0</v>
      </c>
      <c r="P6" s="3">
        <v>0</v>
      </c>
      <c r="Q6" s="3">
        <v>110</v>
      </c>
      <c r="R6" s="3">
        <v>0</v>
      </c>
      <c r="S6" s="3">
        <v>0</v>
      </c>
      <c r="T6" s="3">
        <v>20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1"/>
        <v>125005</v>
      </c>
      <c r="B7" s="3">
        <f t="shared" si="0"/>
        <v>125005</v>
      </c>
      <c r="C7" s="3" t="s">
        <v>7</v>
      </c>
      <c r="D7" s="3" t="s">
        <v>7</v>
      </c>
      <c r="E7" s="3">
        <v>0</v>
      </c>
      <c r="F7" s="3">
        <v>0</v>
      </c>
      <c r="G7" s="3">
        <v>110</v>
      </c>
      <c r="H7" s="3">
        <v>80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20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1"/>
        <v>125006</v>
      </c>
      <c r="B8" s="3">
        <f t="shared" si="0"/>
        <v>125006</v>
      </c>
      <c r="C8" s="3" t="s">
        <v>7</v>
      </c>
      <c r="D8" s="3" t="s">
        <v>51</v>
      </c>
      <c r="E8" s="3">
        <v>0</v>
      </c>
      <c r="F8" s="3">
        <v>0</v>
      </c>
      <c r="G8" s="3">
        <v>110</v>
      </c>
      <c r="H8" s="3">
        <v>80</v>
      </c>
      <c r="I8" s="3">
        <v>0</v>
      </c>
      <c r="J8" s="3">
        <v>0</v>
      </c>
      <c r="K8" s="3">
        <v>0</v>
      </c>
      <c r="L8" s="3">
        <v>80</v>
      </c>
      <c r="M8" s="3">
        <v>0</v>
      </c>
      <c r="N8" s="3">
        <v>0</v>
      </c>
      <c r="O8" s="3">
        <v>0</v>
      </c>
      <c r="P8" s="3">
        <v>0</v>
      </c>
      <c r="Q8" s="3">
        <v>100</v>
      </c>
      <c r="R8" s="3">
        <v>0</v>
      </c>
      <c r="S8" s="3">
        <v>0</v>
      </c>
      <c r="T8" s="3">
        <v>50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1"/>
        <v>125007</v>
      </c>
      <c r="B9" s="3">
        <f t="shared" si="0"/>
        <v>125007</v>
      </c>
      <c r="C9" s="3" t="s">
        <v>7</v>
      </c>
      <c r="D9" s="3" t="s">
        <v>7</v>
      </c>
      <c r="E9" s="3">
        <v>0</v>
      </c>
      <c r="F9" s="3">
        <v>0</v>
      </c>
      <c r="G9" s="3">
        <v>110</v>
      </c>
      <c r="H9" s="3">
        <v>80</v>
      </c>
      <c r="I9" s="3">
        <v>0</v>
      </c>
      <c r="J9" s="3">
        <v>0</v>
      </c>
      <c r="K9" s="3">
        <v>0</v>
      </c>
      <c r="L9" s="3">
        <v>80</v>
      </c>
      <c r="M9" s="3">
        <v>0</v>
      </c>
      <c r="N9" s="3">
        <v>0</v>
      </c>
      <c r="O9" s="3">
        <v>0</v>
      </c>
      <c r="P9" s="3">
        <v>0</v>
      </c>
      <c r="Q9" s="3">
        <v>110</v>
      </c>
      <c r="R9" s="3">
        <v>0</v>
      </c>
      <c r="S9" s="3">
        <v>0</v>
      </c>
      <c r="T9" s="3">
        <v>50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1"/>
        <v>125008</v>
      </c>
      <c r="B10" s="3">
        <f t="shared" si="0"/>
        <v>125008</v>
      </c>
      <c r="C10" s="3" t="s">
        <v>7</v>
      </c>
      <c r="D10" s="3" t="s">
        <v>7</v>
      </c>
      <c r="E10" s="3">
        <v>0</v>
      </c>
      <c r="F10" s="3">
        <v>0</v>
      </c>
      <c r="G10" s="3">
        <v>110</v>
      </c>
      <c r="H10" s="3">
        <v>80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50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759C5-9CF1-47E5-9D1C-40B80E1E1D69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AX8" sqref="AX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ROW()-2+126000</f>
        <v>126000</v>
      </c>
      <c r="B2" s="6">
        <v>126000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154</v>
      </c>
      <c r="AW2" s="7">
        <v>0</v>
      </c>
      <c r="AX2" s="7">
        <v>0</v>
      </c>
    </row>
    <row r="3" spans="1:50" ht="15.75" customHeight="1" x14ac:dyDescent="0.2">
      <c r="A3" s="3">
        <f>ROW()-2+126000</f>
        <v>126001</v>
      </c>
      <c r="B3" s="3">
        <f>INDEX(B:B,MATCH(126000,B:B,0),1)+(ROW()-MATCH(126000,B:B,0))</f>
        <v>126001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ROW()-2+126000</f>
        <v>126002</v>
      </c>
      <c r="B4" s="3">
        <f t="shared" ref="B4:B7" si="1">INDEX(B:B,MATCH(126000,B:B,0),1)+(ROW()-MATCH(126000,B:B,0))</f>
        <v>126002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126003</v>
      </c>
      <c r="B5" s="3">
        <f t="shared" si="1"/>
        <v>126003</v>
      </c>
      <c r="C5" s="3" t="s">
        <v>7</v>
      </c>
      <c r="D5" s="3" t="s">
        <v>51</v>
      </c>
      <c r="E5" s="3">
        <v>0</v>
      </c>
      <c r="F5" s="3">
        <v>0</v>
      </c>
      <c r="G5" s="3">
        <v>110</v>
      </c>
      <c r="H5" s="3">
        <v>80</v>
      </c>
      <c r="I5" s="3">
        <v>0</v>
      </c>
      <c r="J5" s="3">
        <v>0</v>
      </c>
      <c r="K5" s="3">
        <v>0</v>
      </c>
      <c r="L5" s="3">
        <v>80</v>
      </c>
      <c r="M5" s="3">
        <v>0</v>
      </c>
      <c r="N5" s="3">
        <v>0</v>
      </c>
      <c r="O5" s="3">
        <v>0</v>
      </c>
      <c r="P5" s="3">
        <v>0</v>
      </c>
      <c r="Q5" s="3">
        <v>100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126004</v>
      </c>
      <c r="B6" s="3">
        <f t="shared" si="1"/>
        <v>126004</v>
      </c>
      <c r="C6" s="3" t="s">
        <v>7</v>
      </c>
      <c r="D6" s="3" t="s">
        <v>7</v>
      </c>
      <c r="E6" s="3">
        <v>0</v>
      </c>
      <c r="F6" s="3">
        <v>0</v>
      </c>
      <c r="G6" s="3">
        <v>110</v>
      </c>
      <c r="H6" s="3">
        <v>80</v>
      </c>
      <c r="I6" s="3">
        <v>0</v>
      </c>
      <c r="J6" s="3">
        <v>0</v>
      </c>
      <c r="K6" s="3">
        <v>0</v>
      </c>
      <c r="L6" s="3">
        <v>80</v>
      </c>
      <c r="M6" s="3">
        <v>0</v>
      </c>
      <c r="N6" s="3">
        <v>0</v>
      </c>
      <c r="O6" s="3">
        <v>0</v>
      </c>
      <c r="P6" s="3">
        <v>0</v>
      </c>
      <c r="Q6" s="3">
        <v>110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126005</v>
      </c>
      <c r="B7" s="3">
        <f t="shared" si="1"/>
        <v>126005</v>
      </c>
      <c r="C7" s="3" t="s">
        <v>7</v>
      </c>
      <c r="D7" s="3" t="s">
        <v>7</v>
      </c>
      <c r="E7" s="3">
        <v>0</v>
      </c>
      <c r="F7" s="3">
        <v>0</v>
      </c>
      <c r="G7" s="3">
        <v>110</v>
      </c>
      <c r="H7" s="3">
        <v>80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021D4-3795-4D84-8E45-C6D0AB49B853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AX8" sqref="AX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ROW()-2+127000</f>
        <v>127000</v>
      </c>
      <c r="B2" s="6">
        <v>127000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154</v>
      </c>
      <c r="AW2" s="7">
        <v>0</v>
      </c>
      <c r="AX2" s="7">
        <v>0</v>
      </c>
    </row>
    <row r="3" spans="1:50" ht="15.75" customHeight="1" x14ac:dyDescent="0.2">
      <c r="A3" s="3">
        <f>ROW()-2+127000</f>
        <v>127001</v>
      </c>
      <c r="B3" s="3">
        <f>INDEX(B:B,MATCH(127000,B:B,0),1)+(ROW()-MATCH(127000,B:B,0))</f>
        <v>127001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ROW()-2+127000</f>
        <v>127002</v>
      </c>
      <c r="B4" s="3">
        <f t="shared" ref="B4:B7" si="1">INDEX(B:B,MATCH(127000,B:B,0),1)+(ROW()-MATCH(127000,B:B,0))</f>
        <v>127002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127003</v>
      </c>
      <c r="B5" s="3">
        <f t="shared" si="1"/>
        <v>127003</v>
      </c>
      <c r="C5" s="3" t="s">
        <v>7</v>
      </c>
      <c r="D5" s="3" t="s">
        <v>49</v>
      </c>
      <c r="E5" s="3">
        <v>0</v>
      </c>
      <c r="F5" s="3">
        <v>0</v>
      </c>
      <c r="G5" s="3">
        <v>230</v>
      </c>
      <c r="H5" s="3">
        <v>0</v>
      </c>
      <c r="I5" s="3">
        <v>0</v>
      </c>
      <c r="J5" s="3">
        <v>0</v>
      </c>
      <c r="K5" s="3">
        <v>100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127004</v>
      </c>
      <c r="B6" s="3">
        <f t="shared" si="1"/>
        <v>127004</v>
      </c>
      <c r="C6" s="3" t="s">
        <v>7</v>
      </c>
      <c r="D6" s="3" t="s">
        <v>7</v>
      </c>
      <c r="E6" s="3">
        <v>0</v>
      </c>
      <c r="F6" s="3">
        <v>0</v>
      </c>
      <c r="G6" s="3">
        <v>230</v>
      </c>
      <c r="H6" s="3">
        <v>0</v>
      </c>
      <c r="I6" s="3">
        <v>0</v>
      </c>
      <c r="J6" s="3">
        <v>0</v>
      </c>
      <c r="K6" s="3">
        <v>85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130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127005</v>
      </c>
      <c r="B7" s="3">
        <f t="shared" si="1"/>
        <v>127005</v>
      </c>
      <c r="C7" s="3" t="s">
        <v>7</v>
      </c>
      <c r="D7" s="3" t="s">
        <v>7</v>
      </c>
      <c r="E7" s="3">
        <v>0</v>
      </c>
      <c r="F7" s="3">
        <v>0</v>
      </c>
      <c r="G7" s="3">
        <v>230</v>
      </c>
      <c r="H7" s="3">
        <v>0</v>
      </c>
      <c r="I7" s="3">
        <v>0</v>
      </c>
      <c r="J7" s="3">
        <v>0</v>
      </c>
      <c r="K7" s="3">
        <v>120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96ECC-786D-46FF-BB64-9046035DAE65}">
  <sheetPr>
    <outlinePr summaryBelow="0" summaryRight="0"/>
  </sheetPr>
  <dimension ref="A1:AX10"/>
  <sheetViews>
    <sheetView zoomScale="85" zoomScaleNormal="85" workbookViewId="0">
      <pane ySplit="1" topLeftCell="A2" activePane="bottomLeft" state="frozen"/>
      <selection activeCell="D1" sqref="D1"/>
      <selection pane="bottomLeft" activeCell="AX11" sqref="AX1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ROW()-2+140000</f>
        <v>140000</v>
      </c>
      <c r="B2" s="6">
        <v>140000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154</v>
      </c>
      <c r="AW2" s="7">
        <v>0</v>
      </c>
      <c r="AX2" s="7">
        <v>0</v>
      </c>
    </row>
    <row r="3" spans="1:50" ht="15.75" customHeight="1" x14ac:dyDescent="0.2">
      <c r="A3" s="3">
        <f>ROW()-2+140000</f>
        <v>140001</v>
      </c>
      <c r="B3" s="3">
        <f>INDEX(B:B,MATCH(140000,B:B,0),1)+(ROW()-MATCH(140000,B:B,0))</f>
        <v>140001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ROW()-2+140000</f>
        <v>140002</v>
      </c>
      <c r="B4" s="3">
        <f t="shared" ref="B4:B10" si="1">INDEX(B:B,MATCH(140000,B:B,0),1)+(ROW()-MATCH(140000,B:B,0))</f>
        <v>140002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140003</v>
      </c>
      <c r="B5" s="3">
        <f t="shared" si="1"/>
        <v>140003</v>
      </c>
      <c r="C5" s="3" t="s">
        <v>7</v>
      </c>
      <c r="D5" s="3" t="s">
        <v>34</v>
      </c>
      <c r="E5" s="3">
        <v>0</v>
      </c>
      <c r="F5" s="3">
        <v>0</v>
      </c>
      <c r="G5" s="3">
        <v>130</v>
      </c>
      <c r="H5" s="3">
        <v>35</v>
      </c>
      <c r="I5" s="3">
        <v>30</v>
      </c>
      <c r="J5" s="3">
        <v>0</v>
      </c>
      <c r="K5" s="3">
        <v>120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100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22</v>
      </c>
      <c r="AE5" s="5" t="s">
        <v>60</v>
      </c>
      <c r="AF5" s="5" t="s">
        <v>70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10</v>
      </c>
      <c r="AN5" s="5">
        <v>30</v>
      </c>
      <c r="AO5" s="5">
        <v>30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140004</v>
      </c>
      <c r="B6" s="3">
        <f t="shared" si="1"/>
        <v>140004</v>
      </c>
      <c r="C6" s="3" t="s">
        <v>7</v>
      </c>
      <c r="D6" s="3" t="s">
        <v>7</v>
      </c>
      <c r="E6" s="3">
        <v>0</v>
      </c>
      <c r="F6" s="3">
        <v>0</v>
      </c>
      <c r="G6" s="3">
        <v>130</v>
      </c>
      <c r="H6" s="3">
        <v>35</v>
      </c>
      <c r="I6" s="3">
        <v>30</v>
      </c>
      <c r="J6" s="3">
        <v>0</v>
      </c>
      <c r="K6" s="3">
        <v>100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140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57</v>
      </c>
      <c r="AE6" s="5" t="s">
        <v>47</v>
      </c>
      <c r="AF6" s="5" t="s">
        <v>39</v>
      </c>
      <c r="AG6" s="5" t="s">
        <v>70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15</v>
      </c>
      <c r="AN6" s="5">
        <v>10</v>
      </c>
      <c r="AO6" s="5">
        <v>15</v>
      </c>
      <c r="AP6" s="5">
        <v>30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140005</v>
      </c>
      <c r="B7" s="3">
        <f t="shared" si="1"/>
        <v>140005</v>
      </c>
      <c r="C7" s="3" t="s">
        <v>7</v>
      </c>
      <c r="D7" s="3" t="s">
        <v>7</v>
      </c>
      <c r="E7" s="3">
        <v>0</v>
      </c>
      <c r="F7" s="3">
        <v>0</v>
      </c>
      <c r="G7" s="3">
        <v>130</v>
      </c>
      <c r="H7" s="3">
        <v>35</v>
      </c>
      <c r="I7" s="3">
        <v>30</v>
      </c>
      <c r="J7" s="3">
        <v>0</v>
      </c>
      <c r="K7" s="3">
        <v>160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70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20</v>
      </c>
      <c r="AN7" s="5">
        <v>30</v>
      </c>
      <c r="AO7" s="5">
        <v>30</v>
      </c>
      <c r="AP7" s="5">
        <v>15</v>
      </c>
      <c r="AQ7" s="5">
        <v>15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140006</v>
      </c>
      <c r="B8" s="3">
        <f t="shared" si="1"/>
        <v>140006</v>
      </c>
      <c r="C8" s="3" t="s">
        <v>7</v>
      </c>
      <c r="D8" s="3" t="s">
        <v>117</v>
      </c>
      <c r="E8" s="3">
        <v>0</v>
      </c>
      <c r="F8" s="3">
        <v>0</v>
      </c>
      <c r="G8" s="3">
        <v>80</v>
      </c>
      <c r="H8" s="3">
        <v>0</v>
      </c>
      <c r="I8" s="3">
        <v>0</v>
      </c>
      <c r="J8" s="3">
        <v>0</v>
      </c>
      <c r="K8" s="3">
        <v>150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22</v>
      </c>
      <c r="AE8" s="5" t="s">
        <v>46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10</v>
      </c>
      <c r="AN8" s="5">
        <v>10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140007</v>
      </c>
      <c r="B9" s="3">
        <f t="shared" si="1"/>
        <v>140007</v>
      </c>
      <c r="C9" s="3" t="s">
        <v>7</v>
      </c>
      <c r="D9" s="3" t="s">
        <v>7</v>
      </c>
      <c r="E9" s="3">
        <v>0</v>
      </c>
      <c r="F9" s="3">
        <v>0</v>
      </c>
      <c r="G9" s="3">
        <v>80</v>
      </c>
      <c r="H9" s="3">
        <v>0</v>
      </c>
      <c r="I9" s="3">
        <v>0</v>
      </c>
      <c r="J9" s="3">
        <v>0</v>
      </c>
      <c r="K9" s="3">
        <v>100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57</v>
      </c>
      <c r="AE9" s="5" t="s">
        <v>47</v>
      </c>
      <c r="AF9" s="5" t="s">
        <v>39</v>
      </c>
      <c r="AG9" s="5" t="s">
        <v>46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15</v>
      </c>
      <c r="AN9" s="5">
        <v>10</v>
      </c>
      <c r="AO9" s="5">
        <v>15</v>
      </c>
      <c r="AP9" s="5">
        <v>10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140008</v>
      </c>
      <c r="B10" s="3">
        <f t="shared" si="1"/>
        <v>140008</v>
      </c>
      <c r="C10" s="3" t="s">
        <v>7</v>
      </c>
      <c r="D10" s="3" t="s">
        <v>7</v>
      </c>
      <c r="E10" s="3">
        <v>0</v>
      </c>
      <c r="F10" s="3">
        <v>0</v>
      </c>
      <c r="G10" s="3">
        <v>80</v>
      </c>
      <c r="H10" s="3">
        <v>0</v>
      </c>
      <c r="I10" s="3">
        <v>0</v>
      </c>
      <c r="J10" s="3">
        <v>0</v>
      </c>
      <c r="K10" s="3">
        <v>200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46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10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1D6FA-105E-4850-9987-B0A14C2C02FD}">
  <sheetPr>
    <outlinePr summaryBelow="0" summaryRight="0"/>
  </sheetPr>
  <dimension ref="A1:AX10"/>
  <sheetViews>
    <sheetView zoomScale="85" zoomScaleNormal="85" workbookViewId="0">
      <pane ySplit="1" topLeftCell="A2" activePane="bottomLeft" state="frozen"/>
      <selection activeCell="D1" sqref="D1"/>
      <selection pane="bottomLeft" activeCell="D11" sqref="D1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ROW()-2+141000</f>
        <v>141000</v>
      </c>
      <c r="B2" s="6">
        <v>141000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154</v>
      </c>
      <c r="AW2" s="7">
        <v>0</v>
      </c>
      <c r="AX2" s="7">
        <v>0</v>
      </c>
    </row>
    <row r="3" spans="1:50" ht="15.75" customHeight="1" x14ac:dyDescent="0.2">
      <c r="A3" s="3">
        <f>ROW()-2+141000</f>
        <v>141001</v>
      </c>
      <c r="B3" s="3">
        <f>INDEX(B:B,MATCH(141000,B:B,0),1)+(ROW()-MATCH(141000,B:B,0))</f>
        <v>141001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ROW()-2+141000</f>
        <v>141002</v>
      </c>
      <c r="B4" s="3">
        <f t="shared" ref="B4:B10" si="1">INDEX(B:B,MATCH(141000,B:B,0),1)+(ROW()-MATCH(141000,B:B,0))</f>
        <v>141002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141003</v>
      </c>
      <c r="B5" s="3">
        <f t="shared" si="1"/>
        <v>141003</v>
      </c>
      <c r="C5" s="3" t="s">
        <v>7</v>
      </c>
      <c r="D5" s="3" t="s">
        <v>94</v>
      </c>
      <c r="E5" s="3">
        <v>0</v>
      </c>
      <c r="F5" s="3">
        <v>0</v>
      </c>
      <c r="G5" s="3">
        <v>58</v>
      </c>
      <c r="H5" s="3">
        <v>80</v>
      </c>
      <c r="I5" s="3">
        <v>0</v>
      </c>
      <c r="J5" s="3">
        <v>120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70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125</v>
      </c>
      <c r="AD5" s="5" t="s">
        <v>126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50</v>
      </c>
      <c r="AM5" s="5">
        <v>15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141004</v>
      </c>
      <c r="B6" s="3">
        <f t="shared" si="1"/>
        <v>141004</v>
      </c>
      <c r="C6" s="3" t="s">
        <v>7</v>
      </c>
      <c r="D6" s="3" t="s">
        <v>7</v>
      </c>
      <c r="E6" s="3">
        <v>0</v>
      </c>
      <c r="F6" s="3">
        <v>0</v>
      </c>
      <c r="G6" s="3">
        <v>58</v>
      </c>
      <c r="H6" s="3">
        <v>80</v>
      </c>
      <c r="I6" s="3">
        <v>0</v>
      </c>
      <c r="J6" s="3">
        <v>110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125</v>
      </c>
      <c r="AD6" s="5" t="s">
        <v>126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50</v>
      </c>
      <c r="AM6" s="5">
        <v>15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141005</v>
      </c>
      <c r="B7" s="3">
        <f t="shared" si="1"/>
        <v>141005</v>
      </c>
      <c r="C7" s="3" t="s">
        <v>7</v>
      </c>
      <c r="D7" s="3" t="s">
        <v>7</v>
      </c>
      <c r="E7" s="3">
        <v>50</v>
      </c>
      <c r="F7" s="3">
        <v>0</v>
      </c>
      <c r="G7" s="3">
        <v>58</v>
      </c>
      <c r="H7" s="3">
        <v>80</v>
      </c>
      <c r="I7" s="3">
        <v>0</v>
      </c>
      <c r="J7" s="3">
        <v>170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125</v>
      </c>
      <c r="AD7" s="5" t="s">
        <v>126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50</v>
      </c>
      <c r="AM7" s="5">
        <v>15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141006</v>
      </c>
      <c r="B8" s="3">
        <f t="shared" si="1"/>
        <v>141006</v>
      </c>
      <c r="C8" s="3" t="s">
        <v>7</v>
      </c>
      <c r="D8" s="3" t="s">
        <v>125</v>
      </c>
      <c r="E8" s="3">
        <v>0</v>
      </c>
      <c r="F8" s="3">
        <v>0</v>
      </c>
      <c r="G8" s="3">
        <v>27</v>
      </c>
      <c r="H8" s="3">
        <v>165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50</v>
      </c>
      <c r="R8" s="3">
        <v>60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46</v>
      </c>
      <c r="AD8" s="5" t="s">
        <v>37</v>
      </c>
      <c r="AE8" s="5" t="s">
        <v>70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-50</v>
      </c>
      <c r="AM8" s="5">
        <v>100</v>
      </c>
      <c r="AN8" s="5">
        <v>10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141007</v>
      </c>
      <c r="B9" s="3">
        <f t="shared" si="1"/>
        <v>141007</v>
      </c>
      <c r="C9" s="3" t="s">
        <v>7</v>
      </c>
      <c r="D9" s="3" t="s">
        <v>7</v>
      </c>
      <c r="E9" s="3">
        <v>0</v>
      </c>
      <c r="F9" s="3">
        <v>0</v>
      </c>
      <c r="G9" s="3">
        <v>27</v>
      </c>
      <c r="H9" s="3">
        <v>165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70</v>
      </c>
      <c r="R9" s="3">
        <v>50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46</v>
      </c>
      <c r="AD9" s="5" t="s">
        <v>37</v>
      </c>
      <c r="AE9" s="5" t="s">
        <v>70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-50</v>
      </c>
      <c r="AM9" s="5">
        <v>100</v>
      </c>
      <c r="AN9" s="5">
        <v>10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141008</v>
      </c>
      <c r="B10" s="3">
        <f t="shared" si="1"/>
        <v>141008</v>
      </c>
      <c r="C10" s="3" t="s">
        <v>7</v>
      </c>
      <c r="D10" s="3" t="s">
        <v>7</v>
      </c>
      <c r="E10" s="3">
        <v>0</v>
      </c>
      <c r="F10" s="3">
        <v>0</v>
      </c>
      <c r="G10" s="3">
        <v>27</v>
      </c>
      <c r="H10" s="3">
        <v>165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70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46</v>
      </c>
      <c r="AD10" s="5" t="s">
        <v>37</v>
      </c>
      <c r="AE10" s="5" t="s">
        <v>70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-50</v>
      </c>
      <c r="AM10" s="5">
        <v>100</v>
      </c>
      <c r="AN10" s="5">
        <v>10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B2A0A-8A3B-46D1-822A-BB057B9D4CA3}">
  <sheetPr>
    <outlinePr summaryBelow="0" summaryRight="0"/>
  </sheetPr>
  <dimension ref="A1:AX7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9" sqref="AX9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ROW()-2+142000</f>
        <v>142000</v>
      </c>
      <c r="B2" s="6">
        <v>142000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154</v>
      </c>
      <c r="AW2" s="7">
        <v>0</v>
      </c>
      <c r="AX2" s="7">
        <v>0</v>
      </c>
    </row>
    <row r="3" spans="1:50" ht="15.75" customHeight="1" x14ac:dyDescent="0.2">
      <c r="A3" s="3">
        <f>ROW()-2+142000</f>
        <v>142001</v>
      </c>
      <c r="B3" s="3">
        <f>INDEX(B:B,MATCH(142000,B:B,0),1)+(ROW()-MATCH(142000,B:B,0))</f>
        <v>142001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ROW()-2+142000</f>
        <v>142002</v>
      </c>
      <c r="B4" s="3">
        <f t="shared" ref="B4:B7" si="1">INDEX(B:B,MATCH(142000,B:B,0),1)+(ROW()-MATCH(142000,B:B,0))</f>
        <v>142002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142003</v>
      </c>
      <c r="B5" s="3">
        <f t="shared" si="1"/>
        <v>142003</v>
      </c>
      <c r="C5" s="3" t="s">
        <v>7</v>
      </c>
      <c r="D5" s="3" t="s">
        <v>49</v>
      </c>
      <c r="E5" s="3">
        <v>0</v>
      </c>
      <c r="F5" s="3">
        <v>0</v>
      </c>
      <c r="G5" s="3">
        <v>230</v>
      </c>
      <c r="H5" s="3">
        <v>0</v>
      </c>
      <c r="I5" s="3">
        <v>0</v>
      </c>
      <c r="J5" s="3">
        <v>0</v>
      </c>
      <c r="K5" s="3">
        <v>100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142004</v>
      </c>
      <c r="B6" s="3">
        <f t="shared" si="1"/>
        <v>142004</v>
      </c>
      <c r="C6" s="3" t="s">
        <v>7</v>
      </c>
      <c r="D6" s="3" t="s">
        <v>7</v>
      </c>
      <c r="E6" s="3">
        <v>0</v>
      </c>
      <c r="F6" s="3">
        <v>0</v>
      </c>
      <c r="G6" s="3">
        <v>230</v>
      </c>
      <c r="H6" s="3">
        <v>0</v>
      </c>
      <c r="I6" s="3">
        <v>0</v>
      </c>
      <c r="J6" s="3">
        <v>0</v>
      </c>
      <c r="K6" s="3">
        <v>85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130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142005</v>
      </c>
      <c r="B7" s="3">
        <f t="shared" si="1"/>
        <v>142005</v>
      </c>
      <c r="C7" s="3" t="s">
        <v>7</v>
      </c>
      <c r="D7" s="3" t="s">
        <v>7</v>
      </c>
      <c r="E7" s="3">
        <v>0</v>
      </c>
      <c r="F7" s="3">
        <v>0</v>
      </c>
      <c r="G7" s="3">
        <v>230</v>
      </c>
      <c r="H7" s="3">
        <v>0</v>
      </c>
      <c r="I7" s="3">
        <v>0</v>
      </c>
      <c r="J7" s="3">
        <v>0</v>
      </c>
      <c r="K7" s="3">
        <v>120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8DCAA-7500-4A16-A8C5-B85DF19A8F3B}">
  <sheetPr>
    <outlinePr summaryBelow="0" summaryRight="0"/>
  </sheetPr>
  <dimension ref="A1:AX10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14" sqref="AX14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ROW()-2+143000</f>
        <v>143000</v>
      </c>
      <c r="B2" s="6">
        <v>143000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154</v>
      </c>
      <c r="AW2" s="7">
        <v>0</v>
      </c>
      <c r="AX2" s="7">
        <v>0</v>
      </c>
    </row>
    <row r="3" spans="1:50" ht="15.75" customHeight="1" x14ac:dyDescent="0.2">
      <c r="A3" s="3">
        <f>ROW()-2+143000</f>
        <v>143001</v>
      </c>
      <c r="B3" s="3">
        <f>INDEX(B:B,MATCH(143000,B:B,0),1)+(ROW()-MATCH(143000,B:B,0))</f>
        <v>143001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ROW()-2+143000</f>
        <v>143002</v>
      </c>
      <c r="B4" s="3">
        <f>INDEX(B:B,MATCH(143000,B:B,0),1)+(ROW()-MATCH(143000,B:B,0))</f>
        <v>143002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143003</v>
      </c>
      <c r="B5" s="3">
        <f t="shared" ref="B5:B7" si="1">INDEX(B:B,MATCH(143000,B:B,0),1)+(ROW()-MATCH(143000,B:B,0))</f>
        <v>143003</v>
      </c>
      <c r="C5" s="3" t="s">
        <v>7</v>
      </c>
      <c r="D5" s="3" t="s">
        <v>51</v>
      </c>
      <c r="E5" s="3">
        <v>0</v>
      </c>
      <c r="F5" s="3">
        <v>0</v>
      </c>
      <c r="G5" s="3">
        <v>110</v>
      </c>
      <c r="H5" s="3">
        <v>80</v>
      </c>
      <c r="I5" s="3">
        <v>0</v>
      </c>
      <c r="J5" s="3">
        <v>0</v>
      </c>
      <c r="K5" s="3">
        <v>0</v>
      </c>
      <c r="L5" s="3">
        <v>80</v>
      </c>
      <c r="M5" s="3">
        <v>0</v>
      </c>
      <c r="N5" s="3">
        <v>0</v>
      </c>
      <c r="O5" s="3">
        <v>0</v>
      </c>
      <c r="P5" s="3">
        <v>0</v>
      </c>
      <c r="Q5" s="3">
        <v>100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143004</v>
      </c>
      <c r="B6" s="3">
        <f t="shared" si="1"/>
        <v>143004</v>
      </c>
      <c r="C6" s="3" t="s">
        <v>7</v>
      </c>
      <c r="D6" s="3" t="s">
        <v>7</v>
      </c>
      <c r="E6" s="3">
        <v>0</v>
      </c>
      <c r="F6" s="3">
        <v>0</v>
      </c>
      <c r="G6" s="3">
        <v>110</v>
      </c>
      <c r="H6" s="3">
        <v>80</v>
      </c>
      <c r="I6" s="3">
        <v>0</v>
      </c>
      <c r="J6" s="3">
        <v>0</v>
      </c>
      <c r="K6" s="3">
        <v>0</v>
      </c>
      <c r="L6" s="3">
        <v>80</v>
      </c>
      <c r="M6" s="3">
        <v>0</v>
      </c>
      <c r="N6" s="3">
        <v>0</v>
      </c>
      <c r="O6" s="3">
        <v>0</v>
      </c>
      <c r="P6" s="3">
        <v>0</v>
      </c>
      <c r="Q6" s="3">
        <v>110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143005</v>
      </c>
      <c r="B7" s="3">
        <f t="shared" si="1"/>
        <v>143005</v>
      </c>
      <c r="C7" s="3" t="s">
        <v>7</v>
      </c>
      <c r="D7" s="3" t="s">
        <v>7</v>
      </c>
      <c r="E7" s="3">
        <v>0</v>
      </c>
      <c r="F7" s="3">
        <v>0</v>
      </c>
      <c r="G7" s="3">
        <v>110</v>
      </c>
      <c r="H7" s="3">
        <v>80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143006</v>
      </c>
      <c r="B8" s="3">
        <f>INDEX(B:B,MATCH(143000,B:B,0),1)+(ROW()-MATCH(143000,B:B,0))</f>
        <v>143006</v>
      </c>
      <c r="C8" s="3" t="s">
        <v>7</v>
      </c>
      <c r="D8" s="3" t="s">
        <v>115</v>
      </c>
      <c r="E8" s="3">
        <v>0</v>
      </c>
      <c r="F8" s="3">
        <v>0</v>
      </c>
      <c r="G8" s="3">
        <v>100</v>
      </c>
      <c r="H8" s="3">
        <v>0</v>
      </c>
      <c r="I8" s="3">
        <v>30</v>
      </c>
      <c r="J8" s="3">
        <v>0</v>
      </c>
      <c r="K8" s="3">
        <v>0</v>
      </c>
      <c r="L8" s="3">
        <v>0</v>
      </c>
      <c r="M8" s="3">
        <v>55</v>
      </c>
      <c r="N8" s="3">
        <v>0</v>
      </c>
      <c r="O8" s="3">
        <v>0</v>
      </c>
      <c r="P8" s="3">
        <v>0</v>
      </c>
      <c r="Q8" s="3">
        <v>50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22</v>
      </c>
      <c r="AE8" s="5" t="s">
        <v>65</v>
      </c>
      <c r="AF8" s="5" t="s">
        <v>70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10</v>
      </c>
      <c r="AN8" s="5">
        <v>50</v>
      </c>
      <c r="AO8" s="5">
        <v>30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143007</v>
      </c>
      <c r="B9" s="3">
        <f>INDEX(B:B,MATCH(143000,B:B,0),1)+(ROW()-MATCH(143000,B:B,0))</f>
        <v>143007</v>
      </c>
      <c r="C9" s="3" t="s">
        <v>7</v>
      </c>
      <c r="D9" s="3" t="s">
        <v>7</v>
      </c>
      <c r="E9" s="3">
        <v>0</v>
      </c>
      <c r="F9" s="3">
        <v>0</v>
      </c>
      <c r="G9" s="3">
        <v>100</v>
      </c>
      <c r="H9" s="3">
        <v>0</v>
      </c>
      <c r="I9" s="3">
        <v>30</v>
      </c>
      <c r="J9" s="3">
        <v>0</v>
      </c>
      <c r="K9" s="3">
        <v>0</v>
      </c>
      <c r="L9" s="3">
        <v>0</v>
      </c>
      <c r="M9" s="3">
        <v>50</v>
      </c>
      <c r="N9" s="3">
        <v>0</v>
      </c>
      <c r="O9" s="3">
        <v>0</v>
      </c>
      <c r="P9" s="3">
        <v>0</v>
      </c>
      <c r="Q9" s="3">
        <v>80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57</v>
      </c>
      <c r="AE9" s="5" t="s">
        <v>47</v>
      </c>
      <c r="AF9" s="5" t="s">
        <v>39</v>
      </c>
      <c r="AG9" s="5" t="s">
        <v>65</v>
      </c>
      <c r="AH9" s="5" t="s">
        <v>70</v>
      </c>
      <c r="AI9" s="5" t="s">
        <v>7</v>
      </c>
      <c r="AJ9" s="5" t="s">
        <v>7</v>
      </c>
      <c r="AK9" s="5" t="s">
        <v>7</v>
      </c>
      <c r="AL9" s="5">
        <v>0</v>
      </c>
      <c r="AM9" s="5">
        <v>15</v>
      </c>
      <c r="AN9" s="5">
        <v>10</v>
      </c>
      <c r="AO9" s="5">
        <v>15</v>
      </c>
      <c r="AP9" s="5">
        <v>50</v>
      </c>
      <c r="AQ9" s="5">
        <v>30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143008</v>
      </c>
      <c r="B10" s="3">
        <f>INDEX(B:B,MATCH(143000,B:B,0),1)+(ROW()-MATCH(143000,B:B,0))</f>
        <v>143008</v>
      </c>
      <c r="C10" s="3" t="s">
        <v>7</v>
      </c>
      <c r="D10" s="3" t="s">
        <v>7</v>
      </c>
      <c r="E10" s="3">
        <v>0</v>
      </c>
      <c r="F10" s="3">
        <v>0</v>
      </c>
      <c r="G10" s="3">
        <v>100</v>
      </c>
      <c r="H10" s="3">
        <v>0</v>
      </c>
      <c r="I10" s="3">
        <v>30</v>
      </c>
      <c r="J10" s="3">
        <v>0</v>
      </c>
      <c r="K10" s="3">
        <v>0</v>
      </c>
      <c r="L10" s="3">
        <v>0</v>
      </c>
      <c r="M10" s="3">
        <v>65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50</v>
      </c>
      <c r="AN10" s="5">
        <v>30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A9DC7-83E7-4F16-A312-5A0376A1CF12}">
  <sheetPr>
    <outlinePr summaryBelow="0" summaryRight="0"/>
  </sheetPr>
  <dimension ref="A1:AX13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15" sqref="AX15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ROW()-2+144000</f>
        <v>144000</v>
      </c>
      <c r="B2" s="6">
        <v>144000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154</v>
      </c>
      <c r="AW2" s="7">
        <v>0</v>
      </c>
      <c r="AX2" s="7">
        <v>0</v>
      </c>
    </row>
    <row r="3" spans="1:50" ht="15.75" customHeight="1" x14ac:dyDescent="0.2">
      <c r="A3" s="3">
        <f>ROW()-2+144000</f>
        <v>144001</v>
      </c>
      <c r="B3" s="3">
        <f>INDEX(B:B,MATCH(144000,B:B,0),1)+(ROW()-MATCH(144000,B:B,0))</f>
        <v>144001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3" si="0">ROW()-2+144000</f>
        <v>144002</v>
      </c>
      <c r="B4" s="3">
        <f t="shared" ref="B4:B13" si="1">INDEX(B:B,MATCH(144000,B:B,0),1)+(ROW()-MATCH(144000,B:B,0))</f>
        <v>144002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144003</v>
      </c>
      <c r="B5" s="3">
        <f t="shared" si="1"/>
        <v>144003</v>
      </c>
      <c r="C5" s="3" t="s">
        <v>7</v>
      </c>
      <c r="D5" s="3" t="s">
        <v>114</v>
      </c>
      <c r="E5" s="3">
        <v>0</v>
      </c>
      <c r="F5" s="3">
        <v>0</v>
      </c>
      <c r="G5" s="3">
        <v>30</v>
      </c>
      <c r="H5" s="3">
        <v>30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50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46</v>
      </c>
      <c r="AD5" s="5" t="s">
        <v>120</v>
      </c>
      <c r="AE5" s="5" t="s">
        <v>60</v>
      </c>
      <c r="AF5" s="5" t="s">
        <v>65</v>
      </c>
      <c r="AG5" s="5" t="s">
        <v>121</v>
      </c>
      <c r="AH5" s="5" t="s">
        <v>122</v>
      </c>
      <c r="AI5" s="5" t="s">
        <v>62</v>
      </c>
      <c r="AJ5" s="5" t="s">
        <v>39</v>
      </c>
      <c r="AK5" s="5" t="s">
        <v>123</v>
      </c>
      <c r="AL5" s="5">
        <v>-50</v>
      </c>
      <c r="AM5" s="5">
        <v>30</v>
      </c>
      <c r="AN5" s="5">
        <v>20</v>
      </c>
      <c r="AO5" s="5">
        <v>12</v>
      </c>
      <c r="AP5" s="5">
        <v>12</v>
      </c>
      <c r="AQ5" s="5">
        <v>40</v>
      </c>
      <c r="AR5" s="5">
        <v>10</v>
      </c>
      <c r="AS5" s="5">
        <v>10</v>
      </c>
      <c r="AT5" s="5">
        <v>30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144004</v>
      </c>
      <c r="B6" s="3">
        <f t="shared" si="1"/>
        <v>144004</v>
      </c>
      <c r="C6" s="3" t="s">
        <v>7</v>
      </c>
      <c r="D6" s="3" t="s">
        <v>7</v>
      </c>
      <c r="E6" s="3">
        <v>0</v>
      </c>
      <c r="F6" s="3">
        <v>0</v>
      </c>
      <c r="G6" s="3">
        <v>30</v>
      </c>
      <c r="H6" s="3">
        <v>30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40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46</v>
      </c>
      <c r="AD6" s="5" t="s">
        <v>120</v>
      </c>
      <c r="AE6" s="5" t="s">
        <v>60</v>
      </c>
      <c r="AF6" s="5" t="s">
        <v>65</v>
      </c>
      <c r="AG6" s="5" t="s">
        <v>121</v>
      </c>
      <c r="AH6" s="5" t="s">
        <v>122</v>
      </c>
      <c r="AI6" s="5" t="s">
        <v>62</v>
      </c>
      <c r="AJ6" s="5" t="s">
        <v>39</v>
      </c>
      <c r="AK6" s="5" t="s">
        <v>123</v>
      </c>
      <c r="AL6" s="5">
        <v>-50</v>
      </c>
      <c r="AM6" s="5">
        <v>30</v>
      </c>
      <c r="AN6" s="5">
        <v>20</v>
      </c>
      <c r="AO6" s="5">
        <v>12</v>
      </c>
      <c r="AP6" s="5">
        <v>12</v>
      </c>
      <c r="AQ6" s="5">
        <v>40</v>
      </c>
      <c r="AR6" s="5">
        <v>10</v>
      </c>
      <c r="AS6" s="5">
        <v>10</v>
      </c>
      <c r="AT6" s="5">
        <v>30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144005</v>
      </c>
      <c r="B7" s="3">
        <f t="shared" si="1"/>
        <v>144005</v>
      </c>
      <c r="C7" s="3" t="s">
        <v>7</v>
      </c>
      <c r="D7" s="3" t="s">
        <v>7</v>
      </c>
      <c r="E7" s="3">
        <v>0</v>
      </c>
      <c r="F7" s="3">
        <v>0</v>
      </c>
      <c r="G7" s="3">
        <v>30</v>
      </c>
      <c r="H7" s="3">
        <v>30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80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46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-50</v>
      </c>
      <c r="AM7" s="5">
        <v>30</v>
      </c>
      <c r="AN7" s="5">
        <v>20</v>
      </c>
      <c r="AO7" s="5">
        <v>12</v>
      </c>
      <c r="AP7" s="5">
        <v>12</v>
      </c>
      <c r="AQ7" s="5">
        <v>40</v>
      </c>
      <c r="AR7" s="5">
        <v>10</v>
      </c>
      <c r="AS7" s="5">
        <v>10</v>
      </c>
      <c r="AT7" s="5">
        <v>30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144006</v>
      </c>
      <c r="B8" s="3">
        <f t="shared" si="1"/>
        <v>144006</v>
      </c>
      <c r="C8" s="3" t="s">
        <v>7</v>
      </c>
      <c r="D8" s="3" t="s">
        <v>171</v>
      </c>
      <c r="E8" s="3">
        <v>0</v>
      </c>
      <c r="F8" s="3">
        <v>0</v>
      </c>
      <c r="G8" s="3">
        <v>30</v>
      </c>
      <c r="H8" s="3">
        <v>30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50</v>
      </c>
      <c r="R8" s="3">
        <v>50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46</v>
      </c>
      <c r="AD8" s="5" t="s">
        <v>120</v>
      </c>
      <c r="AE8" s="5" t="s">
        <v>60</v>
      </c>
      <c r="AF8" s="5" t="s">
        <v>65</v>
      </c>
      <c r="AG8" s="5" t="s">
        <v>121</v>
      </c>
      <c r="AH8" s="5" t="s">
        <v>122</v>
      </c>
      <c r="AI8" s="5" t="s">
        <v>62</v>
      </c>
      <c r="AJ8" s="5" t="s">
        <v>39</v>
      </c>
      <c r="AK8" s="5" t="s">
        <v>123</v>
      </c>
      <c r="AL8" s="5">
        <v>-50</v>
      </c>
      <c r="AM8" s="5">
        <v>30</v>
      </c>
      <c r="AN8" s="5">
        <v>20</v>
      </c>
      <c r="AO8" s="5">
        <v>12</v>
      </c>
      <c r="AP8" s="5">
        <v>12</v>
      </c>
      <c r="AQ8" s="5">
        <v>40</v>
      </c>
      <c r="AR8" s="5">
        <v>10</v>
      </c>
      <c r="AS8" s="5">
        <v>10</v>
      </c>
      <c r="AT8" s="5">
        <v>30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144007</v>
      </c>
      <c r="B9" s="3">
        <f t="shared" si="1"/>
        <v>144007</v>
      </c>
      <c r="C9" s="3" t="s">
        <v>7</v>
      </c>
      <c r="D9" s="3" t="s">
        <v>7</v>
      </c>
      <c r="E9" s="3">
        <v>0</v>
      </c>
      <c r="F9" s="3">
        <v>0</v>
      </c>
      <c r="G9" s="3">
        <v>30</v>
      </c>
      <c r="H9" s="3">
        <v>30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70</v>
      </c>
      <c r="R9" s="3">
        <v>40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46</v>
      </c>
      <c r="AD9" s="5" t="s">
        <v>120</v>
      </c>
      <c r="AE9" s="5" t="s">
        <v>60</v>
      </c>
      <c r="AF9" s="5" t="s">
        <v>65</v>
      </c>
      <c r="AG9" s="5" t="s">
        <v>121</v>
      </c>
      <c r="AH9" s="5" t="s">
        <v>122</v>
      </c>
      <c r="AI9" s="5" t="s">
        <v>62</v>
      </c>
      <c r="AJ9" s="5" t="s">
        <v>39</v>
      </c>
      <c r="AK9" s="5" t="s">
        <v>123</v>
      </c>
      <c r="AL9" s="5">
        <v>-50</v>
      </c>
      <c r="AM9" s="5">
        <v>30</v>
      </c>
      <c r="AN9" s="5">
        <v>20</v>
      </c>
      <c r="AO9" s="5">
        <v>12</v>
      </c>
      <c r="AP9" s="5">
        <v>12</v>
      </c>
      <c r="AQ9" s="5">
        <v>40</v>
      </c>
      <c r="AR9" s="5">
        <v>10</v>
      </c>
      <c r="AS9" s="5">
        <v>10</v>
      </c>
      <c r="AT9" s="5">
        <v>30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144008</v>
      </c>
      <c r="B10" s="3">
        <f t="shared" si="1"/>
        <v>144008</v>
      </c>
      <c r="C10" s="3" t="s">
        <v>7</v>
      </c>
      <c r="D10" s="3" t="s">
        <v>7</v>
      </c>
      <c r="E10" s="3">
        <v>0</v>
      </c>
      <c r="F10" s="3">
        <v>0</v>
      </c>
      <c r="G10" s="3">
        <v>30</v>
      </c>
      <c r="H10" s="3">
        <v>30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80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46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-50</v>
      </c>
      <c r="AM10" s="5">
        <v>30</v>
      </c>
      <c r="AN10" s="5">
        <v>20</v>
      </c>
      <c r="AO10" s="5">
        <v>12</v>
      </c>
      <c r="AP10" s="5">
        <v>12</v>
      </c>
      <c r="AQ10" s="5">
        <v>40</v>
      </c>
      <c r="AR10" s="5">
        <v>10</v>
      </c>
      <c r="AS10" s="5">
        <v>10</v>
      </c>
      <c r="AT10" s="5">
        <v>30</v>
      </c>
      <c r="AU10" s="5">
        <v>0</v>
      </c>
      <c r="AV10" s="4" t="s">
        <v>45</v>
      </c>
      <c r="AW10" s="5">
        <v>0</v>
      </c>
      <c r="AX10" s="5">
        <v>0</v>
      </c>
    </row>
    <row r="11" spans="1:50" ht="15.75" customHeight="1" x14ac:dyDescent="0.2">
      <c r="A11" s="3">
        <f t="shared" si="0"/>
        <v>144009</v>
      </c>
      <c r="B11" s="3">
        <f t="shared" si="1"/>
        <v>144009</v>
      </c>
      <c r="C11" s="3" t="s">
        <v>7</v>
      </c>
      <c r="D11" s="3" t="s">
        <v>132</v>
      </c>
      <c r="E11" s="3">
        <v>0</v>
      </c>
      <c r="F11" s="3">
        <v>0</v>
      </c>
      <c r="G11" s="3">
        <v>30</v>
      </c>
      <c r="H11" s="3">
        <v>30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50</v>
      </c>
      <c r="R11" s="3">
        <v>50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46</v>
      </c>
      <c r="AD11" s="5" t="s">
        <v>120</v>
      </c>
      <c r="AE11" s="5" t="s">
        <v>60</v>
      </c>
      <c r="AF11" s="5" t="s">
        <v>65</v>
      </c>
      <c r="AG11" s="5" t="s">
        <v>121</v>
      </c>
      <c r="AH11" s="5" t="s">
        <v>122</v>
      </c>
      <c r="AI11" s="5" t="s">
        <v>62</v>
      </c>
      <c r="AJ11" s="5" t="s">
        <v>39</v>
      </c>
      <c r="AK11" s="5" t="s">
        <v>123</v>
      </c>
      <c r="AL11" s="5">
        <v>-50</v>
      </c>
      <c r="AM11" s="5">
        <v>30</v>
      </c>
      <c r="AN11" s="5">
        <v>20</v>
      </c>
      <c r="AO11" s="5">
        <v>12</v>
      </c>
      <c r="AP11" s="5">
        <v>12</v>
      </c>
      <c r="AQ11" s="5">
        <v>40</v>
      </c>
      <c r="AR11" s="5">
        <v>10</v>
      </c>
      <c r="AS11" s="5">
        <v>10</v>
      </c>
      <c r="AT11" s="5">
        <v>30</v>
      </c>
      <c r="AU11" s="5">
        <v>0</v>
      </c>
      <c r="AV11" s="4" t="s">
        <v>43</v>
      </c>
      <c r="AW11" s="5">
        <v>0</v>
      </c>
      <c r="AX11" s="5">
        <v>0</v>
      </c>
    </row>
    <row r="12" spans="1:50" ht="15.75" customHeight="1" x14ac:dyDescent="0.2">
      <c r="A12" s="3">
        <f t="shared" si="0"/>
        <v>144010</v>
      </c>
      <c r="B12" s="3">
        <f t="shared" si="1"/>
        <v>144010</v>
      </c>
      <c r="C12" s="3" t="s">
        <v>7</v>
      </c>
      <c r="D12" s="3" t="s">
        <v>7</v>
      </c>
      <c r="E12" s="3">
        <v>0</v>
      </c>
      <c r="F12" s="3">
        <v>0</v>
      </c>
      <c r="G12" s="3">
        <v>30</v>
      </c>
      <c r="H12" s="3">
        <v>30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70</v>
      </c>
      <c r="R12" s="3">
        <v>40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46</v>
      </c>
      <c r="AD12" s="5" t="s">
        <v>120</v>
      </c>
      <c r="AE12" s="5" t="s">
        <v>60</v>
      </c>
      <c r="AF12" s="5" t="s">
        <v>65</v>
      </c>
      <c r="AG12" s="5" t="s">
        <v>121</v>
      </c>
      <c r="AH12" s="5" t="s">
        <v>122</v>
      </c>
      <c r="AI12" s="5" t="s">
        <v>62</v>
      </c>
      <c r="AJ12" s="5" t="s">
        <v>39</v>
      </c>
      <c r="AK12" s="5" t="s">
        <v>123</v>
      </c>
      <c r="AL12" s="5">
        <v>-50</v>
      </c>
      <c r="AM12" s="5">
        <v>30</v>
      </c>
      <c r="AN12" s="5">
        <v>20</v>
      </c>
      <c r="AO12" s="5">
        <v>12</v>
      </c>
      <c r="AP12" s="5">
        <v>12</v>
      </c>
      <c r="AQ12" s="5">
        <v>40</v>
      </c>
      <c r="AR12" s="5">
        <v>10</v>
      </c>
      <c r="AS12" s="5">
        <v>10</v>
      </c>
      <c r="AT12" s="5">
        <v>30</v>
      </c>
      <c r="AU12" s="5">
        <v>0</v>
      </c>
      <c r="AV12" s="4" t="s">
        <v>44</v>
      </c>
      <c r="AW12" s="5">
        <v>0</v>
      </c>
      <c r="AX12" s="5">
        <v>0</v>
      </c>
    </row>
    <row r="13" spans="1:50" ht="15.75" customHeight="1" x14ac:dyDescent="0.2">
      <c r="A13" s="3">
        <f t="shared" si="0"/>
        <v>144011</v>
      </c>
      <c r="B13" s="3">
        <f t="shared" si="1"/>
        <v>144011</v>
      </c>
      <c r="C13" s="3" t="s">
        <v>7</v>
      </c>
      <c r="D13" s="3" t="s">
        <v>7</v>
      </c>
      <c r="E13" s="3">
        <v>0</v>
      </c>
      <c r="F13" s="3">
        <v>0</v>
      </c>
      <c r="G13" s="3">
        <v>30</v>
      </c>
      <c r="H13" s="3">
        <v>30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80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46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-50</v>
      </c>
      <c r="AM13" s="5">
        <v>30</v>
      </c>
      <c r="AN13" s="5">
        <v>20</v>
      </c>
      <c r="AO13" s="5">
        <v>12</v>
      </c>
      <c r="AP13" s="5">
        <v>12</v>
      </c>
      <c r="AQ13" s="5">
        <v>40</v>
      </c>
      <c r="AR13" s="5">
        <v>10</v>
      </c>
      <c r="AS13" s="5">
        <v>10</v>
      </c>
      <c r="AT13" s="5">
        <v>30</v>
      </c>
      <c r="AU13" s="5">
        <v>0</v>
      </c>
      <c r="AV13" s="4" t="s">
        <v>45</v>
      </c>
      <c r="AW13" s="5">
        <v>0</v>
      </c>
      <c r="AX13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9D095-8E91-4A4A-9341-1F3A07CD896A}">
  <sheetPr>
    <outlinePr summaryBelow="0" summaryRight="0"/>
  </sheetPr>
  <dimension ref="A1:AX7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B7" sqref="B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ROW()-2+145000</f>
        <v>145000</v>
      </c>
      <c r="B2" s="6">
        <v>145000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154</v>
      </c>
      <c r="AW2" s="7">
        <v>0</v>
      </c>
      <c r="AX2" s="7">
        <v>0</v>
      </c>
    </row>
    <row r="3" spans="1:50" ht="15.75" customHeight="1" x14ac:dyDescent="0.2">
      <c r="A3" s="3">
        <f>ROW()-2+145000</f>
        <v>145001</v>
      </c>
      <c r="B3" s="3">
        <f>INDEX(B:B,MATCH(145000,B:B,0),1)+(ROW()-MATCH(145000,B:B,0))</f>
        <v>145001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ROW()-2+145000</f>
        <v>145002</v>
      </c>
      <c r="B4" s="3">
        <f t="shared" ref="B4:B7" si="1">INDEX(B:B,MATCH(145000,B:B,0),1)+(ROW()-MATCH(145000,B:B,0))</f>
        <v>145002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145003</v>
      </c>
      <c r="B5" s="3">
        <f t="shared" si="1"/>
        <v>145003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145004</v>
      </c>
      <c r="B6" s="3">
        <f t="shared" si="1"/>
        <v>145004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145005</v>
      </c>
      <c r="B7" s="3">
        <f t="shared" si="1"/>
        <v>145005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6DA33-1438-4725-B77F-94BD4EED024E}">
  <sheetPr>
    <outlinePr summaryBelow="0" summaryRight="0"/>
  </sheetPr>
  <dimension ref="A1:AX7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B7" sqref="B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ROW()-2+146000</f>
        <v>146000</v>
      </c>
      <c r="B2" s="6">
        <v>146000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154</v>
      </c>
      <c r="AW2" s="7">
        <v>0</v>
      </c>
      <c r="AX2" s="7">
        <v>0</v>
      </c>
    </row>
    <row r="3" spans="1:50" ht="15.75" customHeight="1" x14ac:dyDescent="0.2">
      <c r="A3" s="3">
        <f>ROW()-2+146000</f>
        <v>146001</v>
      </c>
      <c r="B3" s="3">
        <f>INDEX(B:B,MATCH(146000,B:B,0),1)+(ROW()-MATCH(146000,B:B,0))</f>
        <v>146001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ROW()-2+146000</f>
        <v>146002</v>
      </c>
      <c r="B4" s="3">
        <f t="shared" ref="B4:B7" si="1">INDEX(B:B,MATCH(146000,B:B,0),1)+(ROW()-MATCH(146000,B:B,0))</f>
        <v>146002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146003</v>
      </c>
      <c r="B5" s="3">
        <f t="shared" si="1"/>
        <v>146003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146004</v>
      </c>
      <c r="B6" s="3">
        <f t="shared" si="1"/>
        <v>146004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146005</v>
      </c>
      <c r="B7" s="3">
        <f t="shared" si="1"/>
        <v>146005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154AD-F848-42A8-B68D-8294379A5816}">
  <sheetPr>
    <outlinePr summaryBelow="0" summaryRight="0"/>
  </sheetPr>
  <dimension ref="A1:AX72"/>
  <sheetViews>
    <sheetView zoomScale="85" zoomScaleNormal="85" workbookViewId="0">
      <pane ySplit="1" topLeftCell="A47" activePane="bottomLeft" state="frozen"/>
      <selection activeCell="D1" sqref="D1"/>
      <selection pane="bottomLeft" activeCell="C2" sqref="C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28" width="6.710937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ROW()-2+30000</f>
        <v>30000</v>
      </c>
      <c r="B2" s="6">
        <v>30000</v>
      </c>
      <c r="C2" s="6" t="s">
        <v>218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147</v>
      </c>
      <c r="AW2" s="7">
        <v>0</v>
      </c>
      <c r="AX2" s="7">
        <v>0</v>
      </c>
    </row>
    <row r="3" spans="1:50" ht="15.75" customHeight="1" x14ac:dyDescent="0.2">
      <c r="A3" s="3">
        <f>ROW()-2+30000</f>
        <v>30001</v>
      </c>
      <c r="B3" s="3">
        <f t="shared" ref="B3:B45" si="0">INDEX(B:B,MATCH(30000,B:B,0),1)+(ROW()-MATCH(30000,B:B,0))</f>
        <v>30001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45" si="1">ROW()-2+30000</f>
        <v>30002</v>
      </c>
      <c r="B4" s="3">
        <f t="shared" si="0"/>
        <v>30002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1"/>
        <v>30003</v>
      </c>
      <c r="B5" s="3">
        <f t="shared" si="0"/>
        <v>30003</v>
      </c>
      <c r="C5" s="3" t="s">
        <v>7</v>
      </c>
      <c r="D5" s="3" t="s">
        <v>7</v>
      </c>
      <c r="E5" s="3">
        <v>30</v>
      </c>
      <c r="F5" s="3">
        <v>0</v>
      </c>
      <c r="G5" s="3">
        <v>80</v>
      </c>
      <c r="H5" s="3">
        <v>200</v>
      </c>
      <c r="I5" s="3">
        <v>0</v>
      </c>
      <c r="J5" s="3">
        <v>0</v>
      </c>
      <c r="K5" s="3">
        <v>0</v>
      </c>
      <c r="L5" s="3">
        <v>100</v>
      </c>
      <c r="M5" s="3">
        <v>0</v>
      </c>
      <c r="N5" s="3">
        <v>0</v>
      </c>
      <c r="O5" s="3">
        <v>0</v>
      </c>
      <c r="P5" s="3">
        <v>0</v>
      </c>
      <c r="Q5" s="3">
        <v>90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70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20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149</v>
      </c>
      <c r="AW5" s="5">
        <v>0</v>
      </c>
      <c r="AX5" s="5">
        <v>0</v>
      </c>
    </row>
    <row r="6" spans="1:50" ht="15.75" customHeight="1" x14ac:dyDescent="0.2">
      <c r="A6" s="3">
        <f t="shared" si="1"/>
        <v>30004</v>
      </c>
      <c r="B6" s="3">
        <f t="shared" si="0"/>
        <v>30004</v>
      </c>
      <c r="C6" s="3" t="s">
        <v>7</v>
      </c>
      <c r="D6" s="3" t="s">
        <v>7</v>
      </c>
      <c r="E6" s="3">
        <v>30</v>
      </c>
      <c r="F6" s="3">
        <v>0</v>
      </c>
      <c r="G6" s="3">
        <v>80</v>
      </c>
      <c r="H6" s="3">
        <v>200</v>
      </c>
      <c r="I6" s="3">
        <v>0</v>
      </c>
      <c r="J6" s="3">
        <v>0</v>
      </c>
      <c r="K6" s="3">
        <v>0</v>
      </c>
      <c r="L6" s="3">
        <v>100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70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20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150</v>
      </c>
      <c r="AW6" s="5">
        <v>0</v>
      </c>
      <c r="AX6" s="5">
        <v>0</v>
      </c>
    </row>
    <row r="7" spans="1:50" ht="15.75" customHeight="1" x14ac:dyDescent="0.2">
      <c r="A7" s="3">
        <f t="shared" si="1"/>
        <v>30005</v>
      </c>
      <c r="B7" s="3">
        <f t="shared" si="0"/>
        <v>30005</v>
      </c>
      <c r="C7" s="3" t="s">
        <v>7</v>
      </c>
      <c r="D7" s="3" t="s">
        <v>21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60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60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0</v>
      </c>
      <c r="AS7" s="5">
        <v>0</v>
      </c>
      <c r="AT7" s="5">
        <v>0</v>
      </c>
      <c r="AU7" s="5">
        <v>0</v>
      </c>
      <c r="AV7" s="4" t="s">
        <v>86</v>
      </c>
      <c r="AW7" s="5">
        <v>0</v>
      </c>
      <c r="AX7" s="5">
        <v>0</v>
      </c>
    </row>
    <row r="8" spans="1:50" ht="15.75" customHeight="1" x14ac:dyDescent="0.2">
      <c r="A8" s="3">
        <f t="shared" si="1"/>
        <v>30006</v>
      </c>
      <c r="B8" s="3">
        <f t="shared" si="0"/>
        <v>30006</v>
      </c>
      <c r="C8" s="3" t="s">
        <v>7</v>
      </c>
      <c r="D8" s="3" t="s">
        <v>7</v>
      </c>
      <c r="E8" s="3">
        <v>0</v>
      </c>
      <c r="F8" s="3">
        <v>0</v>
      </c>
      <c r="G8" s="3">
        <v>54</v>
      </c>
      <c r="H8" s="3">
        <v>0</v>
      </c>
      <c r="I8" s="3">
        <v>0</v>
      </c>
      <c r="J8" s="3">
        <v>60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100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26</v>
      </c>
      <c r="AD8" s="5" t="s">
        <v>28</v>
      </c>
      <c r="AE8" s="5" t="s">
        <v>82</v>
      </c>
      <c r="AF8" s="5" t="s">
        <v>27</v>
      </c>
      <c r="AG8" s="5" t="s">
        <v>36</v>
      </c>
      <c r="AH8" s="5" t="s">
        <v>66</v>
      </c>
      <c r="AI8" s="5" t="s">
        <v>7</v>
      </c>
      <c r="AJ8" s="5" t="s">
        <v>7</v>
      </c>
      <c r="AK8" s="5" t="s">
        <v>7</v>
      </c>
      <c r="AL8" s="5">
        <v>5</v>
      </c>
      <c r="AM8" s="5">
        <v>10</v>
      </c>
      <c r="AN8" s="5">
        <v>12</v>
      </c>
      <c r="AO8" s="5">
        <v>20</v>
      </c>
      <c r="AP8" s="5">
        <v>5</v>
      </c>
      <c r="AQ8" s="5">
        <v>10</v>
      </c>
      <c r="AR8" s="5">
        <v>0</v>
      </c>
      <c r="AS8" s="5">
        <v>0</v>
      </c>
      <c r="AT8" s="5">
        <v>0</v>
      </c>
      <c r="AU8" s="5">
        <v>0</v>
      </c>
      <c r="AV8" s="4" t="s">
        <v>44</v>
      </c>
      <c r="AW8" s="5">
        <v>0</v>
      </c>
      <c r="AX8" s="5">
        <v>0</v>
      </c>
    </row>
    <row r="9" spans="1:50" ht="15.75" customHeight="1" x14ac:dyDescent="0.2">
      <c r="A9" s="3">
        <f t="shared" si="1"/>
        <v>30007</v>
      </c>
      <c r="B9" s="3">
        <f t="shared" si="0"/>
        <v>30007</v>
      </c>
      <c r="C9" s="3" t="s">
        <v>7</v>
      </c>
      <c r="D9" s="3" t="s">
        <v>7</v>
      </c>
      <c r="E9" s="3">
        <v>0</v>
      </c>
      <c r="F9" s="3">
        <v>0</v>
      </c>
      <c r="G9" s="3">
        <v>54</v>
      </c>
      <c r="H9" s="3">
        <v>0</v>
      </c>
      <c r="I9" s="3">
        <v>0</v>
      </c>
      <c r="J9" s="3">
        <v>100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26</v>
      </c>
      <c r="AD9" s="5" t="s">
        <v>28</v>
      </c>
      <c r="AE9" s="5" t="s">
        <v>82</v>
      </c>
      <c r="AF9" s="5" t="s">
        <v>27</v>
      </c>
      <c r="AG9" s="5" t="s">
        <v>36</v>
      </c>
      <c r="AH9" s="5" t="s">
        <v>66</v>
      </c>
      <c r="AI9" s="5" t="s">
        <v>7</v>
      </c>
      <c r="AJ9" s="5" t="s">
        <v>7</v>
      </c>
      <c r="AK9" s="5" t="s">
        <v>7</v>
      </c>
      <c r="AL9" s="5">
        <v>5</v>
      </c>
      <c r="AM9" s="5">
        <v>10</v>
      </c>
      <c r="AN9" s="5">
        <v>12</v>
      </c>
      <c r="AO9" s="5">
        <v>20</v>
      </c>
      <c r="AP9" s="5">
        <v>5</v>
      </c>
      <c r="AQ9" s="5">
        <v>10</v>
      </c>
      <c r="AR9" s="5">
        <v>0</v>
      </c>
      <c r="AS9" s="5">
        <v>0</v>
      </c>
      <c r="AT9" s="5">
        <v>0</v>
      </c>
      <c r="AU9" s="5">
        <v>0</v>
      </c>
      <c r="AV9" s="4" t="s">
        <v>45</v>
      </c>
      <c r="AW9" s="5">
        <v>0</v>
      </c>
      <c r="AX9" s="5">
        <v>0</v>
      </c>
    </row>
    <row r="10" spans="1:50" ht="15.75" customHeight="1" x14ac:dyDescent="0.2">
      <c r="A10" s="3">
        <f t="shared" si="1"/>
        <v>30008</v>
      </c>
      <c r="B10" s="3">
        <f t="shared" si="0"/>
        <v>30008</v>
      </c>
      <c r="C10" s="3" t="s">
        <v>7</v>
      </c>
      <c r="D10" s="3" t="s">
        <v>167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50</v>
      </c>
      <c r="K10" s="3">
        <v>0</v>
      </c>
      <c r="L10" s="3">
        <v>0</v>
      </c>
      <c r="M10" s="3">
        <v>100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7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89</v>
      </c>
      <c r="AW10" s="5">
        <v>0</v>
      </c>
      <c r="AX10" s="5">
        <v>0</v>
      </c>
    </row>
    <row r="11" spans="1:50" ht="15.75" customHeight="1" x14ac:dyDescent="0.2">
      <c r="A11" s="3">
        <f t="shared" si="1"/>
        <v>30009</v>
      </c>
      <c r="B11" s="3">
        <f t="shared" si="0"/>
        <v>30009</v>
      </c>
      <c r="C11" s="3" t="s">
        <v>7</v>
      </c>
      <c r="D11" s="3" t="s">
        <v>7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50</v>
      </c>
      <c r="K11" s="3">
        <v>0</v>
      </c>
      <c r="L11" s="3">
        <v>0</v>
      </c>
      <c r="M11" s="3">
        <v>100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7</v>
      </c>
      <c r="AD11" s="5" t="s">
        <v>7</v>
      </c>
      <c r="AE11" s="5" t="s">
        <v>7</v>
      </c>
      <c r="AF11" s="5" t="s">
        <v>7</v>
      </c>
      <c r="AG11" s="5" t="s">
        <v>7</v>
      </c>
      <c r="AH11" s="5" t="s">
        <v>7</v>
      </c>
      <c r="AI11" s="5" t="s">
        <v>7</v>
      </c>
      <c r="AJ11" s="5" t="s">
        <v>7</v>
      </c>
      <c r="AK11" s="5" t="s">
        <v>7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4" t="s">
        <v>89</v>
      </c>
      <c r="AW11" s="5">
        <v>0</v>
      </c>
      <c r="AX11" s="5">
        <v>0</v>
      </c>
    </row>
    <row r="12" spans="1:50" ht="15.75" customHeight="1" x14ac:dyDescent="0.2">
      <c r="A12" s="3">
        <f t="shared" si="1"/>
        <v>30010</v>
      </c>
      <c r="B12" s="3">
        <f t="shared" si="0"/>
        <v>30010</v>
      </c>
      <c r="C12" s="3" t="s">
        <v>7</v>
      </c>
      <c r="D12" s="3" t="s">
        <v>7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50</v>
      </c>
      <c r="K12" s="3">
        <v>0</v>
      </c>
      <c r="L12" s="3">
        <v>0</v>
      </c>
      <c r="M12" s="3">
        <v>150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7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89</v>
      </c>
      <c r="AW12" s="5">
        <v>0</v>
      </c>
      <c r="AX12" s="5">
        <v>0</v>
      </c>
    </row>
    <row r="13" spans="1:50" ht="15.75" customHeight="1" x14ac:dyDescent="0.2">
      <c r="A13" s="3">
        <f t="shared" si="1"/>
        <v>30011</v>
      </c>
      <c r="B13" s="3">
        <f t="shared" si="0"/>
        <v>30011</v>
      </c>
      <c r="C13" s="3" t="s">
        <v>166</v>
      </c>
      <c r="D13" s="3" t="s">
        <v>7</v>
      </c>
      <c r="E13" s="3">
        <v>0</v>
      </c>
      <c r="F13" s="3">
        <v>0</v>
      </c>
      <c r="G13" s="3">
        <v>54</v>
      </c>
      <c r="H13" s="3">
        <v>0</v>
      </c>
      <c r="I13" s="3">
        <v>40</v>
      </c>
      <c r="J13" s="3">
        <v>60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70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82</v>
      </c>
      <c r="AD13" s="5" t="s">
        <v>27</v>
      </c>
      <c r="AE13" s="5" t="s">
        <v>66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5</v>
      </c>
      <c r="AM13" s="5">
        <v>20</v>
      </c>
      <c r="AN13" s="5">
        <v>10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10" t="s">
        <v>165</v>
      </c>
      <c r="AW13" s="5">
        <v>0</v>
      </c>
      <c r="AX13" s="5">
        <v>0</v>
      </c>
    </row>
    <row r="14" spans="1:50" ht="15.75" customHeight="1" x14ac:dyDescent="0.2">
      <c r="A14" s="3">
        <f t="shared" si="1"/>
        <v>30012</v>
      </c>
      <c r="B14" s="3">
        <f t="shared" si="0"/>
        <v>30012</v>
      </c>
      <c r="C14" s="3" t="s">
        <v>7</v>
      </c>
      <c r="D14" s="3" t="s">
        <v>7</v>
      </c>
      <c r="E14" s="3">
        <v>0</v>
      </c>
      <c r="F14" s="3">
        <v>0</v>
      </c>
      <c r="G14" s="3">
        <v>54</v>
      </c>
      <c r="H14" s="3">
        <v>0</v>
      </c>
      <c r="I14" s="3">
        <v>40</v>
      </c>
      <c r="J14" s="3">
        <v>60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90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82</v>
      </c>
      <c r="AD14" s="5" t="s">
        <v>27</v>
      </c>
      <c r="AE14" s="5" t="s">
        <v>66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5</v>
      </c>
      <c r="AM14" s="5">
        <v>20</v>
      </c>
      <c r="AN14" s="5">
        <v>10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10" t="s">
        <v>165</v>
      </c>
      <c r="AW14" s="5">
        <v>0</v>
      </c>
      <c r="AX14" s="5">
        <v>0</v>
      </c>
    </row>
    <row r="15" spans="1:50" ht="15.75" customHeight="1" x14ac:dyDescent="0.2">
      <c r="A15" s="3">
        <f t="shared" si="1"/>
        <v>30013</v>
      </c>
      <c r="B15" s="3">
        <f t="shared" si="0"/>
        <v>30013</v>
      </c>
      <c r="C15" s="3" t="s">
        <v>7</v>
      </c>
      <c r="D15" s="3" t="s">
        <v>7</v>
      </c>
      <c r="E15" s="3">
        <v>0</v>
      </c>
      <c r="F15" s="3">
        <v>0</v>
      </c>
      <c r="G15" s="3">
        <v>54</v>
      </c>
      <c r="H15" s="3">
        <v>0</v>
      </c>
      <c r="I15" s="3">
        <v>40</v>
      </c>
      <c r="J15" s="3">
        <v>100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82</v>
      </c>
      <c r="AD15" s="5" t="s">
        <v>27</v>
      </c>
      <c r="AE15" s="5" t="s">
        <v>66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5</v>
      </c>
      <c r="AM15" s="5">
        <v>20</v>
      </c>
      <c r="AN15" s="5">
        <v>10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10" t="s">
        <v>165</v>
      </c>
      <c r="AW15" s="5">
        <v>0</v>
      </c>
      <c r="AX15" s="5">
        <v>0</v>
      </c>
    </row>
    <row r="16" spans="1:50" ht="15.75" customHeight="1" x14ac:dyDescent="0.2">
      <c r="A16" s="3">
        <f t="shared" si="1"/>
        <v>30014</v>
      </c>
      <c r="B16" s="3">
        <f t="shared" si="0"/>
        <v>30014</v>
      </c>
      <c r="C16" s="3" t="s">
        <v>197</v>
      </c>
      <c r="D16" s="3" t="s">
        <v>7</v>
      </c>
      <c r="E16" s="3">
        <v>0</v>
      </c>
      <c r="F16" s="3">
        <v>0</v>
      </c>
      <c r="G16" s="3">
        <v>54</v>
      </c>
      <c r="H16" s="3">
        <v>20</v>
      </c>
      <c r="I16" s="3">
        <v>30</v>
      </c>
      <c r="J16" s="3">
        <v>60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50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22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10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10" t="s">
        <v>165</v>
      </c>
      <c r="AW16" s="5">
        <v>0</v>
      </c>
      <c r="AX16" s="5">
        <v>0</v>
      </c>
    </row>
    <row r="17" spans="1:50" ht="15.75" customHeight="1" x14ac:dyDescent="0.2">
      <c r="A17" s="3">
        <f t="shared" si="1"/>
        <v>30015</v>
      </c>
      <c r="B17" s="3">
        <f t="shared" si="0"/>
        <v>30015</v>
      </c>
      <c r="C17" s="3" t="s">
        <v>7</v>
      </c>
      <c r="D17" s="3" t="s">
        <v>7</v>
      </c>
      <c r="E17" s="3">
        <v>0</v>
      </c>
      <c r="F17" s="3">
        <v>0</v>
      </c>
      <c r="G17" s="3">
        <v>54</v>
      </c>
      <c r="H17" s="3">
        <v>20</v>
      </c>
      <c r="I17" s="3">
        <v>30</v>
      </c>
      <c r="J17" s="3">
        <v>60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50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22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10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10" t="s">
        <v>165</v>
      </c>
      <c r="AW17" s="5">
        <v>0</v>
      </c>
      <c r="AX17" s="5">
        <v>0</v>
      </c>
    </row>
    <row r="18" spans="1:50" ht="15.75" customHeight="1" x14ac:dyDescent="0.2">
      <c r="A18" s="3">
        <f t="shared" si="1"/>
        <v>30016</v>
      </c>
      <c r="B18" s="3">
        <f t="shared" si="0"/>
        <v>30016</v>
      </c>
      <c r="C18" s="3" t="s">
        <v>7</v>
      </c>
      <c r="D18" s="3" t="s">
        <v>7</v>
      </c>
      <c r="E18" s="3">
        <v>0</v>
      </c>
      <c r="F18" s="3">
        <v>0</v>
      </c>
      <c r="G18" s="3">
        <v>54</v>
      </c>
      <c r="H18" s="3">
        <v>20</v>
      </c>
      <c r="I18" s="3">
        <v>30</v>
      </c>
      <c r="J18" s="3">
        <v>100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50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22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10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10" t="s">
        <v>165</v>
      </c>
      <c r="AW18" s="5">
        <v>0</v>
      </c>
      <c r="AX18" s="5">
        <v>0</v>
      </c>
    </row>
    <row r="19" spans="1:50" ht="15.75" customHeight="1" x14ac:dyDescent="0.2">
      <c r="A19" s="3">
        <f t="shared" si="1"/>
        <v>30017</v>
      </c>
      <c r="B19" s="3">
        <f t="shared" si="0"/>
        <v>30017</v>
      </c>
      <c r="C19" s="3" t="s">
        <v>198</v>
      </c>
      <c r="D19" s="3" t="s">
        <v>7</v>
      </c>
      <c r="E19" s="3">
        <v>20</v>
      </c>
      <c r="F19" s="3">
        <v>0</v>
      </c>
      <c r="G19" s="3">
        <v>54</v>
      </c>
      <c r="H19" s="3">
        <v>0</v>
      </c>
      <c r="I19" s="3">
        <v>30</v>
      </c>
      <c r="J19" s="3">
        <v>50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50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65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25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10" t="s">
        <v>165</v>
      </c>
      <c r="AW19" s="5">
        <v>0</v>
      </c>
      <c r="AX19" s="5">
        <v>0</v>
      </c>
    </row>
    <row r="20" spans="1:50" ht="15.75" customHeight="1" x14ac:dyDescent="0.2">
      <c r="A20" s="3">
        <f t="shared" si="1"/>
        <v>30018</v>
      </c>
      <c r="B20" s="3">
        <f t="shared" si="0"/>
        <v>30018</v>
      </c>
      <c r="C20" s="3" t="s">
        <v>7</v>
      </c>
      <c r="D20" s="3" t="s">
        <v>7</v>
      </c>
      <c r="E20" s="3">
        <v>20</v>
      </c>
      <c r="F20" s="3">
        <v>0</v>
      </c>
      <c r="G20" s="3">
        <v>54</v>
      </c>
      <c r="H20" s="3">
        <v>0</v>
      </c>
      <c r="I20" s="3">
        <v>30</v>
      </c>
      <c r="J20" s="3">
        <v>50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70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5" t="s">
        <v>65</v>
      </c>
      <c r="AD20" s="5" t="s">
        <v>7</v>
      </c>
      <c r="AE20" s="5" t="s">
        <v>7</v>
      </c>
      <c r="AF20" s="5" t="s">
        <v>7</v>
      </c>
      <c r="AG20" s="5" t="s">
        <v>7</v>
      </c>
      <c r="AH20" s="5" t="s">
        <v>7</v>
      </c>
      <c r="AI20" s="5" t="s">
        <v>7</v>
      </c>
      <c r="AJ20" s="5" t="s">
        <v>7</v>
      </c>
      <c r="AK20" s="5" t="s">
        <v>7</v>
      </c>
      <c r="AL20" s="5">
        <v>25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10" t="s">
        <v>165</v>
      </c>
      <c r="AW20" s="5">
        <v>0</v>
      </c>
      <c r="AX20" s="5">
        <v>0</v>
      </c>
    </row>
    <row r="21" spans="1:50" ht="15.75" customHeight="1" x14ac:dyDescent="0.2">
      <c r="A21" s="3">
        <f t="shared" si="1"/>
        <v>30019</v>
      </c>
      <c r="B21" s="3">
        <f t="shared" si="0"/>
        <v>30019</v>
      </c>
      <c r="C21" s="3" t="s">
        <v>7</v>
      </c>
      <c r="D21" s="3" t="s">
        <v>7</v>
      </c>
      <c r="E21" s="3">
        <v>20</v>
      </c>
      <c r="F21" s="3">
        <v>0</v>
      </c>
      <c r="G21" s="3">
        <v>54</v>
      </c>
      <c r="H21" s="3">
        <v>0</v>
      </c>
      <c r="I21" s="3">
        <v>30</v>
      </c>
      <c r="J21" s="3">
        <v>80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50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 t="s">
        <v>65</v>
      </c>
      <c r="AD21" s="5" t="s">
        <v>7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25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10" t="s">
        <v>165</v>
      </c>
      <c r="AW21" s="5">
        <v>0</v>
      </c>
      <c r="AX21" s="5">
        <v>0</v>
      </c>
    </row>
    <row r="22" spans="1:50" ht="15.75" customHeight="1" x14ac:dyDescent="0.2">
      <c r="A22" s="3">
        <f t="shared" si="1"/>
        <v>30020</v>
      </c>
      <c r="B22" s="3">
        <f t="shared" si="0"/>
        <v>30020</v>
      </c>
      <c r="C22" s="3" t="s">
        <v>199</v>
      </c>
      <c r="D22" s="3" t="s">
        <v>7</v>
      </c>
      <c r="E22" s="3">
        <v>0</v>
      </c>
      <c r="F22" s="3">
        <v>0</v>
      </c>
      <c r="G22" s="3">
        <v>70</v>
      </c>
      <c r="H22" s="3">
        <v>0</v>
      </c>
      <c r="I22" s="3">
        <v>0</v>
      </c>
      <c r="J22" s="3">
        <v>50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50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10" t="s">
        <v>165</v>
      </c>
      <c r="AW22" s="5">
        <v>0</v>
      </c>
      <c r="AX22" s="5">
        <v>0</v>
      </c>
    </row>
    <row r="23" spans="1:50" ht="15.75" customHeight="1" x14ac:dyDescent="0.2">
      <c r="A23" s="3">
        <f t="shared" si="1"/>
        <v>30021</v>
      </c>
      <c r="B23" s="3">
        <f t="shared" si="0"/>
        <v>30021</v>
      </c>
      <c r="C23" s="3" t="s">
        <v>7</v>
      </c>
      <c r="D23" s="3" t="s">
        <v>7</v>
      </c>
      <c r="E23" s="3">
        <v>0</v>
      </c>
      <c r="F23" s="3">
        <v>0</v>
      </c>
      <c r="G23" s="3">
        <v>70</v>
      </c>
      <c r="H23" s="3">
        <v>0</v>
      </c>
      <c r="I23" s="3">
        <v>0</v>
      </c>
      <c r="J23" s="3">
        <v>50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70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10" t="s">
        <v>165</v>
      </c>
      <c r="AW23" s="5">
        <v>0</v>
      </c>
      <c r="AX23" s="5">
        <v>0</v>
      </c>
    </row>
    <row r="24" spans="1:50" ht="15.75" customHeight="1" x14ac:dyDescent="0.2">
      <c r="A24" s="3">
        <f t="shared" si="1"/>
        <v>30022</v>
      </c>
      <c r="B24" s="3">
        <f t="shared" si="0"/>
        <v>30022</v>
      </c>
      <c r="C24" s="3" t="s">
        <v>7</v>
      </c>
      <c r="D24" s="3" t="s">
        <v>7</v>
      </c>
      <c r="E24" s="3">
        <v>0</v>
      </c>
      <c r="F24" s="3">
        <v>0</v>
      </c>
      <c r="G24" s="3">
        <v>70</v>
      </c>
      <c r="H24" s="3">
        <v>0</v>
      </c>
      <c r="I24" s="3">
        <v>0</v>
      </c>
      <c r="J24" s="3">
        <v>80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50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7</v>
      </c>
      <c r="AD24" s="5" t="s">
        <v>7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10" t="s">
        <v>165</v>
      </c>
      <c r="AW24" s="5">
        <v>0</v>
      </c>
      <c r="AX24" s="5">
        <v>0</v>
      </c>
    </row>
    <row r="25" spans="1:50" ht="15.75" customHeight="1" x14ac:dyDescent="0.2">
      <c r="A25" s="3">
        <f t="shared" si="1"/>
        <v>30023</v>
      </c>
      <c r="B25" s="3">
        <f t="shared" si="0"/>
        <v>30023</v>
      </c>
      <c r="C25" s="3" t="s">
        <v>200</v>
      </c>
      <c r="D25" s="3" t="s">
        <v>7</v>
      </c>
      <c r="E25" s="3">
        <v>0</v>
      </c>
      <c r="F25" s="3">
        <v>0</v>
      </c>
      <c r="G25" s="3">
        <v>54</v>
      </c>
      <c r="H25" s="3">
        <v>0</v>
      </c>
      <c r="I25" s="3">
        <v>30</v>
      </c>
      <c r="J25" s="3">
        <v>50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50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10" t="s">
        <v>165</v>
      </c>
      <c r="AW25" s="5">
        <v>0</v>
      </c>
      <c r="AX25" s="5">
        <v>0</v>
      </c>
    </row>
    <row r="26" spans="1:50" ht="15.75" customHeight="1" x14ac:dyDescent="0.2">
      <c r="A26" s="3">
        <f t="shared" si="1"/>
        <v>30024</v>
      </c>
      <c r="B26" s="3">
        <f t="shared" si="0"/>
        <v>30024</v>
      </c>
      <c r="C26" s="3" t="s">
        <v>7</v>
      </c>
      <c r="D26" s="3" t="s">
        <v>7</v>
      </c>
      <c r="E26" s="3">
        <v>0</v>
      </c>
      <c r="F26" s="3">
        <v>0</v>
      </c>
      <c r="G26" s="3">
        <v>54</v>
      </c>
      <c r="H26" s="3">
        <v>0</v>
      </c>
      <c r="I26" s="3">
        <v>30</v>
      </c>
      <c r="J26" s="3">
        <v>50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70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 t="s">
        <v>7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10" t="s">
        <v>165</v>
      </c>
      <c r="AW26" s="5">
        <v>0</v>
      </c>
      <c r="AX26" s="5">
        <v>0</v>
      </c>
    </row>
    <row r="27" spans="1:50" ht="15.75" customHeight="1" x14ac:dyDescent="0.2">
      <c r="A27" s="3">
        <f t="shared" si="1"/>
        <v>30025</v>
      </c>
      <c r="B27" s="3">
        <f t="shared" si="0"/>
        <v>30025</v>
      </c>
      <c r="C27" s="3" t="s">
        <v>7</v>
      </c>
      <c r="D27" s="3" t="s">
        <v>7</v>
      </c>
      <c r="E27" s="3">
        <v>0</v>
      </c>
      <c r="F27" s="3">
        <v>0</v>
      </c>
      <c r="G27" s="3">
        <v>54</v>
      </c>
      <c r="H27" s="3">
        <v>0</v>
      </c>
      <c r="I27" s="3">
        <v>30</v>
      </c>
      <c r="J27" s="3">
        <v>80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50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 t="s">
        <v>7</v>
      </c>
      <c r="AD27" s="5" t="s">
        <v>7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10" t="s">
        <v>165</v>
      </c>
      <c r="AW27" s="5">
        <v>0</v>
      </c>
      <c r="AX27" s="5">
        <v>0</v>
      </c>
    </row>
    <row r="28" spans="1:50" ht="15.75" customHeight="1" x14ac:dyDescent="0.2">
      <c r="A28" s="3">
        <f t="shared" si="1"/>
        <v>30026</v>
      </c>
      <c r="B28" s="3">
        <f t="shared" si="0"/>
        <v>30026</v>
      </c>
      <c r="C28" s="3" t="s">
        <v>201</v>
      </c>
      <c r="D28" s="3" t="s">
        <v>7</v>
      </c>
      <c r="E28" s="3">
        <v>0</v>
      </c>
      <c r="F28" s="3">
        <v>0</v>
      </c>
      <c r="G28" s="3">
        <v>54</v>
      </c>
      <c r="H28" s="3">
        <v>0</v>
      </c>
      <c r="I28" s="3">
        <v>30</v>
      </c>
      <c r="J28" s="3">
        <v>50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50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 t="s">
        <v>7</v>
      </c>
      <c r="AD28" s="5" t="s">
        <v>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10" t="s">
        <v>165</v>
      </c>
      <c r="AW28" s="5">
        <v>0</v>
      </c>
      <c r="AX28" s="5">
        <v>0</v>
      </c>
    </row>
    <row r="29" spans="1:50" ht="15.75" customHeight="1" x14ac:dyDescent="0.2">
      <c r="A29" s="3">
        <f t="shared" si="1"/>
        <v>30027</v>
      </c>
      <c r="B29" s="3">
        <f t="shared" si="0"/>
        <v>30027</v>
      </c>
      <c r="C29" s="3" t="s">
        <v>7</v>
      </c>
      <c r="D29" s="3" t="s">
        <v>7</v>
      </c>
      <c r="E29" s="3">
        <v>0</v>
      </c>
      <c r="F29" s="3">
        <v>0</v>
      </c>
      <c r="G29" s="3">
        <v>54</v>
      </c>
      <c r="H29" s="3">
        <v>0</v>
      </c>
      <c r="I29" s="3">
        <v>30</v>
      </c>
      <c r="J29" s="3">
        <v>50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70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5" t="s">
        <v>7</v>
      </c>
      <c r="AD29" s="5" t="s">
        <v>7</v>
      </c>
      <c r="AE29" s="5" t="s">
        <v>7</v>
      </c>
      <c r="AF29" s="5" t="s">
        <v>7</v>
      </c>
      <c r="AG29" s="5" t="s">
        <v>7</v>
      </c>
      <c r="AH29" s="5" t="s">
        <v>7</v>
      </c>
      <c r="AI29" s="5" t="s">
        <v>7</v>
      </c>
      <c r="AJ29" s="5" t="s">
        <v>7</v>
      </c>
      <c r="AK29" s="5" t="s">
        <v>7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10" t="s">
        <v>165</v>
      </c>
      <c r="AW29" s="5">
        <v>0</v>
      </c>
      <c r="AX29" s="5">
        <v>0</v>
      </c>
    </row>
    <row r="30" spans="1:50" ht="15.75" customHeight="1" x14ac:dyDescent="0.2">
      <c r="A30" s="3">
        <f t="shared" si="1"/>
        <v>30028</v>
      </c>
      <c r="B30" s="3">
        <f t="shared" si="0"/>
        <v>30028</v>
      </c>
      <c r="C30" s="3" t="s">
        <v>7</v>
      </c>
      <c r="D30" s="3" t="s">
        <v>7</v>
      </c>
      <c r="E30" s="3">
        <v>0</v>
      </c>
      <c r="F30" s="3">
        <v>0</v>
      </c>
      <c r="G30" s="3">
        <v>54</v>
      </c>
      <c r="H30" s="3">
        <v>0</v>
      </c>
      <c r="I30" s="3">
        <v>30</v>
      </c>
      <c r="J30" s="3">
        <v>80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50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5" t="s">
        <v>7</v>
      </c>
      <c r="AD30" s="5" t="s">
        <v>7</v>
      </c>
      <c r="AE30" s="5" t="s">
        <v>7</v>
      </c>
      <c r="AF30" s="5" t="s">
        <v>7</v>
      </c>
      <c r="AG30" s="5" t="s">
        <v>7</v>
      </c>
      <c r="AH30" s="5" t="s">
        <v>7</v>
      </c>
      <c r="AI30" s="5" t="s">
        <v>7</v>
      </c>
      <c r="AJ30" s="5" t="s">
        <v>7</v>
      </c>
      <c r="AK30" s="5" t="s">
        <v>7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10" t="s">
        <v>165</v>
      </c>
      <c r="AW30" s="5">
        <v>0</v>
      </c>
      <c r="AX30" s="5">
        <v>0</v>
      </c>
    </row>
    <row r="31" spans="1:50" ht="15.75" customHeight="1" x14ac:dyDescent="0.2">
      <c r="A31" s="3">
        <f t="shared" si="1"/>
        <v>30029</v>
      </c>
      <c r="B31" s="3">
        <f t="shared" si="0"/>
        <v>30029</v>
      </c>
      <c r="C31" s="3" t="s">
        <v>177</v>
      </c>
      <c r="D31" s="3" t="s">
        <v>7</v>
      </c>
      <c r="E31" s="3">
        <v>0</v>
      </c>
      <c r="F31" s="3">
        <v>0</v>
      </c>
      <c r="G31" s="3">
        <v>80</v>
      </c>
      <c r="H31" s="3">
        <v>0</v>
      </c>
      <c r="I31" s="3">
        <v>30</v>
      </c>
      <c r="J31" s="3">
        <v>50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50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5" t="s">
        <v>7</v>
      </c>
      <c r="AD31" s="5" t="s">
        <v>7</v>
      </c>
      <c r="AE31" s="5" t="s">
        <v>7</v>
      </c>
      <c r="AF31" s="5" t="s">
        <v>7</v>
      </c>
      <c r="AG31" s="5" t="s">
        <v>7</v>
      </c>
      <c r="AH31" s="5" t="s">
        <v>7</v>
      </c>
      <c r="AI31" s="5" t="s">
        <v>7</v>
      </c>
      <c r="AJ31" s="5" t="s">
        <v>7</v>
      </c>
      <c r="AK31" s="5" t="s">
        <v>7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10" t="s">
        <v>165</v>
      </c>
      <c r="AW31" s="5">
        <v>0</v>
      </c>
      <c r="AX31" s="5">
        <v>0</v>
      </c>
    </row>
    <row r="32" spans="1:50" ht="15.75" customHeight="1" x14ac:dyDescent="0.2">
      <c r="A32" s="3">
        <f t="shared" si="1"/>
        <v>30030</v>
      </c>
      <c r="B32" s="3">
        <f t="shared" si="0"/>
        <v>30030</v>
      </c>
      <c r="C32" s="3" t="s">
        <v>7</v>
      </c>
      <c r="D32" s="3" t="s">
        <v>7</v>
      </c>
      <c r="E32" s="3">
        <v>0</v>
      </c>
      <c r="F32" s="3">
        <v>0</v>
      </c>
      <c r="G32" s="3">
        <v>80</v>
      </c>
      <c r="H32" s="3">
        <v>0</v>
      </c>
      <c r="I32" s="3">
        <v>30</v>
      </c>
      <c r="J32" s="3">
        <v>50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70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5" t="s">
        <v>7</v>
      </c>
      <c r="AD32" s="5" t="s">
        <v>7</v>
      </c>
      <c r="AE32" s="5" t="s">
        <v>7</v>
      </c>
      <c r="AF32" s="5" t="s">
        <v>7</v>
      </c>
      <c r="AG32" s="5" t="s">
        <v>7</v>
      </c>
      <c r="AH32" s="5" t="s">
        <v>7</v>
      </c>
      <c r="AI32" s="5" t="s">
        <v>7</v>
      </c>
      <c r="AJ32" s="5" t="s">
        <v>7</v>
      </c>
      <c r="AK32" s="5" t="s">
        <v>7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10" t="s">
        <v>165</v>
      </c>
      <c r="AW32" s="5">
        <v>0</v>
      </c>
      <c r="AX32" s="5">
        <v>0</v>
      </c>
    </row>
    <row r="33" spans="1:50" ht="15.75" customHeight="1" x14ac:dyDescent="0.2">
      <c r="A33" s="3">
        <f t="shared" si="1"/>
        <v>30031</v>
      </c>
      <c r="B33" s="3">
        <f t="shared" si="0"/>
        <v>30031</v>
      </c>
      <c r="C33" s="3" t="s">
        <v>7</v>
      </c>
      <c r="D33" s="3" t="s">
        <v>7</v>
      </c>
      <c r="E33" s="3">
        <v>0</v>
      </c>
      <c r="F33" s="3">
        <v>0</v>
      </c>
      <c r="G33" s="3">
        <v>80</v>
      </c>
      <c r="H33" s="3">
        <v>0</v>
      </c>
      <c r="I33" s="3">
        <v>30</v>
      </c>
      <c r="J33" s="3">
        <v>80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50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5" t="s">
        <v>7</v>
      </c>
      <c r="AD33" s="5" t="s">
        <v>7</v>
      </c>
      <c r="AE33" s="5" t="s">
        <v>7</v>
      </c>
      <c r="AF33" s="5" t="s">
        <v>7</v>
      </c>
      <c r="AG33" s="5" t="s">
        <v>7</v>
      </c>
      <c r="AH33" s="5" t="s">
        <v>7</v>
      </c>
      <c r="AI33" s="5" t="s">
        <v>7</v>
      </c>
      <c r="AJ33" s="5" t="s">
        <v>7</v>
      </c>
      <c r="AK33" s="5" t="s">
        <v>7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10" t="s">
        <v>165</v>
      </c>
      <c r="AW33" s="5">
        <v>0</v>
      </c>
      <c r="AX33" s="5">
        <v>0</v>
      </c>
    </row>
    <row r="34" spans="1:50" ht="15.75" customHeight="1" x14ac:dyDescent="0.2">
      <c r="A34" s="3">
        <f t="shared" si="1"/>
        <v>30032</v>
      </c>
      <c r="B34" s="3">
        <f t="shared" si="0"/>
        <v>30032</v>
      </c>
      <c r="C34" s="3" t="s">
        <v>202</v>
      </c>
      <c r="D34" s="3" t="s">
        <v>7</v>
      </c>
      <c r="E34" s="3">
        <v>0</v>
      </c>
      <c r="F34" s="3">
        <v>0</v>
      </c>
      <c r="G34" s="3">
        <v>80</v>
      </c>
      <c r="H34" s="3">
        <v>0</v>
      </c>
      <c r="I34" s="3">
        <v>30</v>
      </c>
      <c r="J34" s="3">
        <v>50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50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5" t="s">
        <v>7</v>
      </c>
      <c r="AD34" s="5" t="s">
        <v>7</v>
      </c>
      <c r="AE34" s="5" t="s">
        <v>7</v>
      </c>
      <c r="AF34" s="5" t="s">
        <v>7</v>
      </c>
      <c r="AG34" s="5" t="s">
        <v>7</v>
      </c>
      <c r="AH34" s="5" t="s">
        <v>7</v>
      </c>
      <c r="AI34" s="5" t="s">
        <v>7</v>
      </c>
      <c r="AJ34" s="5" t="s">
        <v>7</v>
      </c>
      <c r="AK34" s="5" t="s">
        <v>7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10" t="s">
        <v>165</v>
      </c>
      <c r="AW34" s="5">
        <v>0</v>
      </c>
      <c r="AX34" s="5">
        <v>0</v>
      </c>
    </row>
    <row r="35" spans="1:50" ht="15.75" customHeight="1" x14ac:dyDescent="0.2">
      <c r="A35" s="3">
        <f t="shared" si="1"/>
        <v>30033</v>
      </c>
      <c r="B35" s="3">
        <f t="shared" si="0"/>
        <v>30033</v>
      </c>
      <c r="C35" s="3" t="s">
        <v>7</v>
      </c>
      <c r="D35" s="3" t="s">
        <v>7</v>
      </c>
      <c r="E35" s="3">
        <v>0</v>
      </c>
      <c r="F35" s="3">
        <v>0</v>
      </c>
      <c r="G35" s="3">
        <v>80</v>
      </c>
      <c r="H35" s="3">
        <v>0</v>
      </c>
      <c r="I35" s="3">
        <v>30</v>
      </c>
      <c r="J35" s="3">
        <v>50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70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5" t="s">
        <v>7</v>
      </c>
      <c r="AD35" s="5" t="s">
        <v>7</v>
      </c>
      <c r="AE35" s="5" t="s">
        <v>7</v>
      </c>
      <c r="AF35" s="5" t="s">
        <v>7</v>
      </c>
      <c r="AG35" s="5" t="s">
        <v>7</v>
      </c>
      <c r="AH35" s="5" t="s">
        <v>7</v>
      </c>
      <c r="AI35" s="5" t="s">
        <v>7</v>
      </c>
      <c r="AJ35" s="5" t="s">
        <v>7</v>
      </c>
      <c r="AK35" s="5" t="s">
        <v>7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10" t="s">
        <v>165</v>
      </c>
      <c r="AW35" s="5">
        <v>0</v>
      </c>
      <c r="AX35" s="5">
        <v>0</v>
      </c>
    </row>
    <row r="36" spans="1:50" ht="15.75" customHeight="1" x14ac:dyDescent="0.2">
      <c r="A36" s="3">
        <f t="shared" si="1"/>
        <v>30034</v>
      </c>
      <c r="B36" s="3">
        <f t="shared" si="0"/>
        <v>30034</v>
      </c>
      <c r="C36" s="3" t="s">
        <v>7</v>
      </c>
      <c r="D36" s="3" t="s">
        <v>7</v>
      </c>
      <c r="E36" s="3">
        <v>0</v>
      </c>
      <c r="F36" s="3">
        <v>0</v>
      </c>
      <c r="G36" s="3">
        <v>80</v>
      </c>
      <c r="H36" s="3">
        <v>0</v>
      </c>
      <c r="I36" s="3">
        <v>30</v>
      </c>
      <c r="J36" s="3">
        <v>80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50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5" t="s">
        <v>7</v>
      </c>
      <c r="AD36" s="5" t="s">
        <v>7</v>
      </c>
      <c r="AE36" s="5" t="s">
        <v>7</v>
      </c>
      <c r="AF36" s="5" t="s">
        <v>7</v>
      </c>
      <c r="AG36" s="5" t="s">
        <v>7</v>
      </c>
      <c r="AH36" s="5" t="s">
        <v>7</v>
      </c>
      <c r="AI36" s="5" t="s">
        <v>7</v>
      </c>
      <c r="AJ36" s="5" t="s">
        <v>7</v>
      </c>
      <c r="AK36" s="5" t="s">
        <v>7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10" t="s">
        <v>165</v>
      </c>
      <c r="AW36" s="5">
        <v>0</v>
      </c>
      <c r="AX36" s="5">
        <v>0</v>
      </c>
    </row>
    <row r="37" spans="1:50" ht="15.75" customHeight="1" x14ac:dyDescent="0.2">
      <c r="A37" s="3">
        <f t="shared" si="1"/>
        <v>30035</v>
      </c>
      <c r="B37" s="3">
        <f t="shared" si="0"/>
        <v>30035</v>
      </c>
      <c r="C37" s="3" t="s">
        <v>7</v>
      </c>
      <c r="D37" s="3" t="s">
        <v>25</v>
      </c>
      <c r="E37" s="3">
        <v>0</v>
      </c>
      <c r="F37" s="3">
        <v>0</v>
      </c>
      <c r="G37" s="3">
        <v>54</v>
      </c>
      <c r="H37" s="3">
        <v>0</v>
      </c>
      <c r="I37" s="3">
        <v>40</v>
      </c>
      <c r="J37" s="3">
        <v>60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70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5" t="s">
        <v>82</v>
      </c>
      <c r="AD37" s="5" t="s">
        <v>27</v>
      </c>
      <c r="AE37" s="5" t="s">
        <v>66</v>
      </c>
      <c r="AF37" s="5" t="s">
        <v>7</v>
      </c>
      <c r="AG37" s="5" t="s">
        <v>7</v>
      </c>
      <c r="AH37" s="5" t="s">
        <v>7</v>
      </c>
      <c r="AI37" s="5" t="s">
        <v>7</v>
      </c>
      <c r="AJ37" s="5" t="s">
        <v>7</v>
      </c>
      <c r="AK37" s="5" t="s">
        <v>7</v>
      </c>
      <c r="AL37" s="5">
        <v>5</v>
      </c>
      <c r="AM37" s="5">
        <v>20</v>
      </c>
      <c r="AN37" s="5">
        <v>10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10" t="s">
        <v>165</v>
      </c>
      <c r="AW37" s="5">
        <v>0</v>
      </c>
      <c r="AX37" s="5">
        <v>0</v>
      </c>
    </row>
    <row r="38" spans="1:50" ht="15.75" customHeight="1" x14ac:dyDescent="0.2">
      <c r="A38" s="3">
        <f t="shared" si="1"/>
        <v>30036</v>
      </c>
      <c r="B38" s="3">
        <f t="shared" si="0"/>
        <v>30036</v>
      </c>
      <c r="C38" s="3" t="s">
        <v>7</v>
      </c>
      <c r="D38" s="3" t="s">
        <v>7</v>
      </c>
      <c r="E38" s="3">
        <v>0</v>
      </c>
      <c r="F38" s="3">
        <v>0</v>
      </c>
      <c r="G38" s="3">
        <v>54</v>
      </c>
      <c r="H38" s="3">
        <v>0</v>
      </c>
      <c r="I38" s="3">
        <v>40</v>
      </c>
      <c r="J38" s="3">
        <v>60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90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5" t="s">
        <v>82</v>
      </c>
      <c r="AD38" s="5" t="s">
        <v>27</v>
      </c>
      <c r="AE38" s="5" t="s">
        <v>66</v>
      </c>
      <c r="AF38" s="5" t="s">
        <v>7</v>
      </c>
      <c r="AG38" s="5" t="s">
        <v>7</v>
      </c>
      <c r="AH38" s="5" t="s">
        <v>7</v>
      </c>
      <c r="AI38" s="5" t="s">
        <v>7</v>
      </c>
      <c r="AJ38" s="5" t="s">
        <v>7</v>
      </c>
      <c r="AK38" s="5" t="s">
        <v>7</v>
      </c>
      <c r="AL38" s="5">
        <v>5</v>
      </c>
      <c r="AM38" s="5">
        <v>20</v>
      </c>
      <c r="AN38" s="5">
        <v>10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10" t="s">
        <v>165</v>
      </c>
      <c r="AW38" s="5">
        <v>0</v>
      </c>
      <c r="AX38" s="5">
        <v>0</v>
      </c>
    </row>
    <row r="39" spans="1:50" ht="15.75" customHeight="1" x14ac:dyDescent="0.2">
      <c r="A39" s="3">
        <f t="shared" si="1"/>
        <v>30037</v>
      </c>
      <c r="B39" s="3">
        <f t="shared" si="0"/>
        <v>30037</v>
      </c>
      <c r="C39" s="3" t="s">
        <v>7</v>
      </c>
      <c r="D39" s="3" t="s">
        <v>7</v>
      </c>
      <c r="E39" s="3">
        <v>0</v>
      </c>
      <c r="F39" s="3">
        <v>0</v>
      </c>
      <c r="G39" s="3">
        <v>54</v>
      </c>
      <c r="H39" s="3">
        <v>0</v>
      </c>
      <c r="I39" s="3">
        <v>40</v>
      </c>
      <c r="J39" s="3">
        <v>100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5" t="s">
        <v>82</v>
      </c>
      <c r="AD39" s="5" t="s">
        <v>27</v>
      </c>
      <c r="AE39" s="5" t="s">
        <v>66</v>
      </c>
      <c r="AF39" s="5" t="s">
        <v>7</v>
      </c>
      <c r="AG39" s="5" t="s">
        <v>7</v>
      </c>
      <c r="AH39" s="5" t="s">
        <v>7</v>
      </c>
      <c r="AI39" s="5" t="s">
        <v>7</v>
      </c>
      <c r="AJ39" s="5" t="s">
        <v>7</v>
      </c>
      <c r="AK39" s="5" t="s">
        <v>7</v>
      </c>
      <c r="AL39" s="5">
        <v>5</v>
      </c>
      <c r="AM39" s="5">
        <v>20</v>
      </c>
      <c r="AN39" s="5">
        <v>10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10" t="s">
        <v>165</v>
      </c>
      <c r="AW39" s="5">
        <v>0</v>
      </c>
      <c r="AX39" s="5">
        <v>0</v>
      </c>
    </row>
    <row r="40" spans="1:50" ht="15.75" customHeight="1" x14ac:dyDescent="0.2">
      <c r="A40" s="3">
        <f t="shared" si="1"/>
        <v>30038</v>
      </c>
      <c r="B40" s="3">
        <f t="shared" si="0"/>
        <v>30038</v>
      </c>
      <c r="C40" s="3" t="s">
        <v>7</v>
      </c>
      <c r="D40" s="3" t="s">
        <v>53</v>
      </c>
      <c r="E40" s="3">
        <v>0</v>
      </c>
      <c r="F40" s="3">
        <v>0</v>
      </c>
      <c r="G40" s="3">
        <v>90</v>
      </c>
      <c r="H40" s="3">
        <v>50</v>
      </c>
      <c r="I40" s="3">
        <v>40</v>
      </c>
      <c r="J40" s="3">
        <v>0</v>
      </c>
      <c r="K40" s="3">
        <v>75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80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5" t="s">
        <v>22</v>
      </c>
      <c r="AD40" s="5" t="s">
        <v>121</v>
      </c>
      <c r="AE40" s="5" t="s">
        <v>122</v>
      </c>
      <c r="AF40" s="5" t="s">
        <v>47</v>
      </c>
      <c r="AG40" s="5" t="s">
        <v>7</v>
      </c>
      <c r="AH40" s="5" t="s">
        <v>7</v>
      </c>
      <c r="AI40" s="5" t="s">
        <v>7</v>
      </c>
      <c r="AJ40" s="5" t="s">
        <v>7</v>
      </c>
      <c r="AK40" s="5" t="s">
        <v>7</v>
      </c>
      <c r="AL40" s="5">
        <v>20</v>
      </c>
      <c r="AM40" s="5">
        <v>30</v>
      </c>
      <c r="AN40" s="5">
        <v>30</v>
      </c>
      <c r="AO40" s="5">
        <v>30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4" t="s">
        <v>43</v>
      </c>
      <c r="AW40" s="5">
        <v>0</v>
      </c>
      <c r="AX40" s="5">
        <v>0</v>
      </c>
    </row>
    <row r="41" spans="1:50" ht="15.75" customHeight="1" x14ac:dyDescent="0.2">
      <c r="A41" s="3">
        <f t="shared" si="1"/>
        <v>30039</v>
      </c>
      <c r="B41" s="3">
        <f t="shared" si="0"/>
        <v>30039</v>
      </c>
      <c r="C41" s="3" t="s">
        <v>7</v>
      </c>
      <c r="D41" s="3" t="s">
        <v>7</v>
      </c>
      <c r="E41" s="3">
        <v>0</v>
      </c>
      <c r="F41" s="3">
        <v>0</v>
      </c>
      <c r="G41" s="3">
        <v>90</v>
      </c>
      <c r="H41" s="3">
        <v>50</v>
      </c>
      <c r="I41" s="3">
        <v>40</v>
      </c>
      <c r="J41" s="3">
        <v>0</v>
      </c>
      <c r="K41" s="3">
        <v>75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110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5" t="s">
        <v>22</v>
      </c>
      <c r="AD41" s="5" t="s">
        <v>121</v>
      </c>
      <c r="AE41" s="5" t="s">
        <v>122</v>
      </c>
      <c r="AF41" s="5" t="s">
        <v>47</v>
      </c>
      <c r="AG41" s="5" t="s">
        <v>7</v>
      </c>
      <c r="AH41" s="5" t="s">
        <v>7</v>
      </c>
      <c r="AI41" s="5" t="s">
        <v>7</v>
      </c>
      <c r="AJ41" s="5" t="s">
        <v>7</v>
      </c>
      <c r="AK41" s="5" t="s">
        <v>7</v>
      </c>
      <c r="AL41" s="5">
        <v>20</v>
      </c>
      <c r="AM41" s="5">
        <v>30</v>
      </c>
      <c r="AN41" s="5">
        <v>30</v>
      </c>
      <c r="AO41" s="5">
        <v>30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4" t="s">
        <v>44</v>
      </c>
      <c r="AW41" s="5">
        <v>0</v>
      </c>
      <c r="AX41" s="5">
        <v>0</v>
      </c>
    </row>
    <row r="42" spans="1:50" ht="15.75" customHeight="1" x14ac:dyDescent="0.2">
      <c r="A42" s="3">
        <f t="shared" si="1"/>
        <v>30040</v>
      </c>
      <c r="B42" s="3">
        <f t="shared" si="0"/>
        <v>30040</v>
      </c>
      <c r="C42" s="3" t="s">
        <v>7</v>
      </c>
      <c r="D42" s="3" t="s">
        <v>7</v>
      </c>
      <c r="E42" s="3">
        <v>0</v>
      </c>
      <c r="F42" s="3">
        <v>0</v>
      </c>
      <c r="G42" s="3">
        <v>90</v>
      </c>
      <c r="H42" s="3">
        <v>50</v>
      </c>
      <c r="I42" s="3">
        <v>40</v>
      </c>
      <c r="J42" s="3">
        <v>0</v>
      </c>
      <c r="K42" s="3">
        <v>90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110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5" t="s">
        <v>67</v>
      </c>
      <c r="AD42" s="5" t="s">
        <v>22</v>
      </c>
      <c r="AE42" s="5" t="s">
        <v>121</v>
      </c>
      <c r="AF42" s="5" t="s">
        <v>122</v>
      </c>
      <c r="AG42" s="5" t="s">
        <v>47</v>
      </c>
      <c r="AH42" s="5" t="s">
        <v>7</v>
      </c>
      <c r="AI42" s="5" t="s">
        <v>7</v>
      </c>
      <c r="AJ42" s="5" t="s">
        <v>7</v>
      </c>
      <c r="AK42" s="5" t="s">
        <v>7</v>
      </c>
      <c r="AL42" s="5">
        <v>100</v>
      </c>
      <c r="AM42" s="5">
        <v>20</v>
      </c>
      <c r="AN42" s="5">
        <v>10</v>
      </c>
      <c r="AO42" s="5">
        <v>10</v>
      </c>
      <c r="AP42" s="5">
        <v>10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4" t="s">
        <v>45</v>
      </c>
      <c r="AW42" s="5">
        <v>0</v>
      </c>
      <c r="AX42" s="5">
        <v>0</v>
      </c>
    </row>
    <row r="43" spans="1:50" ht="15.75" customHeight="1" x14ac:dyDescent="0.2">
      <c r="A43" s="3">
        <f t="shared" si="1"/>
        <v>30041</v>
      </c>
      <c r="B43" s="3">
        <f t="shared" si="0"/>
        <v>30041</v>
      </c>
      <c r="C43" s="3" t="s">
        <v>7</v>
      </c>
      <c r="D43" s="3" t="s">
        <v>215</v>
      </c>
      <c r="E43" s="3">
        <v>0</v>
      </c>
      <c r="F43" s="3">
        <v>0</v>
      </c>
      <c r="G43" s="3">
        <v>80</v>
      </c>
      <c r="H43" s="3">
        <v>200</v>
      </c>
      <c r="I43" s="3">
        <v>0</v>
      </c>
      <c r="J43" s="3">
        <v>0</v>
      </c>
      <c r="K43" s="3">
        <v>0</v>
      </c>
      <c r="L43" s="3">
        <v>100</v>
      </c>
      <c r="M43" s="3">
        <v>0</v>
      </c>
      <c r="N43" s="3">
        <v>0</v>
      </c>
      <c r="O43" s="3">
        <v>0</v>
      </c>
      <c r="P43" s="3">
        <v>0</v>
      </c>
      <c r="Q43" s="3">
        <v>70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5" t="s">
        <v>70</v>
      </c>
      <c r="AD43" s="5" t="s">
        <v>7</v>
      </c>
      <c r="AE43" s="5" t="s">
        <v>7</v>
      </c>
      <c r="AF43" s="5" t="s">
        <v>7</v>
      </c>
      <c r="AG43" s="5" t="s">
        <v>7</v>
      </c>
      <c r="AH43" s="5" t="s">
        <v>7</v>
      </c>
      <c r="AI43" s="5" t="s">
        <v>7</v>
      </c>
      <c r="AJ43" s="5" t="s">
        <v>7</v>
      </c>
      <c r="AK43" s="5" t="s">
        <v>7</v>
      </c>
      <c r="AL43" s="5">
        <v>20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4" t="s">
        <v>148</v>
      </c>
      <c r="AW43" s="5">
        <v>0</v>
      </c>
      <c r="AX43" s="5">
        <v>0</v>
      </c>
    </row>
    <row r="44" spans="1:50" ht="15.75" customHeight="1" x14ac:dyDescent="0.2">
      <c r="A44" s="3">
        <f t="shared" si="1"/>
        <v>30042</v>
      </c>
      <c r="B44" s="3">
        <f t="shared" si="0"/>
        <v>30042</v>
      </c>
      <c r="C44" s="3" t="s">
        <v>7</v>
      </c>
      <c r="D44" s="3" t="s">
        <v>7</v>
      </c>
      <c r="E44" s="3">
        <v>0</v>
      </c>
      <c r="F44" s="3">
        <v>0</v>
      </c>
      <c r="G44" s="3">
        <v>80</v>
      </c>
      <c r="H44" s="3">
        <v>200</v>
      </c>
      <c r="I44" s="3">
        <v>0</v>
      </c>
      <c r="J44" s="3">
        <v>0</v>
      </c>
      <c r="K44" s="3">
        <v>0</v>
      </c>
      <c r="L44" s="3">
        <v>100</v>
      </c>
      <c r="M44" s="3">
        <v>0</v>
      </c>
      <c r="N44" s="3">
        <v>0</v>
      </c>
      <c r="O44" s="3">
        <v>0</v>
      </c>
      <c r="P44" s="3">
        <v>0</v>
      </c>
      <c r="Q44" s="3">
        <v>90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5" t="s">
        <v>70</v>
      </c>
      <c r="AD44" s="5" t="s">
        <v>7</v>
      </c>
      <c r="AE44" s="5" t="s">
        <v>7</v>
      </c>
      <c r="AF44" s="5" t="s">
        <v>7</v>
      </c>
      <c r="AG44" s="5" t="s">
        <v>7</v>
      </c>
      <c r="AH44" s="5" t="s">
        <v>7</v>
      </c>
      <c r="AI44" s="5" t="s">
        <v>7</v>
      </c>
      <c r="AJ44" s="5" t="s">
        <v>7</v>
      </c>
      <c r="AK44" s="5" t="s">
        <v>7</v>
      </c>
      <c r="AL44" s="5">
        <v>20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4" t="s">
        <v>149</v>
      </c>
      <c r="AW44" s="5">
        <v>0</v>
      </c>
      <c r="AX44" s="5">
        <v>0</v>
      </c>
    </row>
    <row r="45" spans="1:50" ht="15.75" customHeight="1" x14ac:dyDescent="0.2">
      <c r="A45" s="3">
        <f t="shared" si="1"/>
        <v>30043</v>
      </c>
      <c r="B45" s="3">
        <f t="shared" si="0"/>
        <v>30043</v>
      </c>
      <c r="C45" s="3" t="s">
        <v>7</v>
      </c>
      <c r="D45" s="3" t="s">
        <v>7</v>
      </c>
      <c r="E45" s="3">
        <v>0</v>
      </c>
      <c r="F45" s="3">
        <v>0</v>
      </c>
      <c r="G45" s="3">
        <v>80</v>
      </c>
      <c r="H45" s="3">
        <v>200</v>
      </c>
      <c r="I45" s="3">
        <v>0</v>
      </c>
      <c r="J45" s="3">
        <v>0</v>
      </c>
      <c r="K45" s="3">
        <v>0</v>
      </c>
      <c r="L45" s="3">
        <v>100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5" t="s">
        <v>70</v>
      </c>
      <c r="AD45" s="5" t="s">
        <v>7</v>
      </c>
      <c r="AE45" s="5" t="s">
        <v>7</v>
      </c>
      <c r="AF45" s="5" t="s">
        <v>7</v>
      </c>
      <c r="AG45" s="5" t="s">
        <v>7</v>
      </c>
      <c r="AH45" s="5" t="s">
        <v>7</v>
      </c>
      <c r="AI45" s="5" t="s">
        <v>7</v>
      </c>
      <c r="AJ45" s="5" t="s">
        <v>7</v>
      </c>
      <c r="AK45" s="5" t="s">
        <v>7</v>
      </c>
      <c r="AL45" s="5">
        <v>20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4" t="s">
        <v>150</v>
      </c>
      <c r="AW45" s="5">
        <v>0</v>
      </c>
      <c r="AX45" s="5">
        <v>1</v>
      </c>
    </row>
    <row r="46" spans="1:50" s="9" customFormat="1" ht="15.75" customHeight="1" x14ac:dyDescent="0.2">
      <c r="A46" s="6">
        <f>ROW()-2+30000</f>
        <v>30044</v>
      </c>
      <c r="B46" s="6">
        <v>31000</v>
      </c>
      <c r="C46" s="6" t="s">
        <v>217</v>
      </c>
      <c r="D46" s="6" t="s">
        <v>7</v>
      </c>
      <c r="E46" s="6">
        <v>30</v>
      </c>
      <c r="F46" s="6">
        <v>0</v>
      </c>
      <c r="G46" s="6">
        <v>80</v>
      </c>
      <c r="H46" s="6">
        <v>200</v>
      </c>
      <c r="I46" s="6">
        <v>0</v>
      </c>
      <c r="J46" s="6">
        <v>0</v>
      </c>
      <c r="K46" s="6">
        <v>0</v>
      </c>
      <c r="L46" s="6">
        <v>100</v>
      </c>
      <c r="M46" s="6">
        <v>0</v>
      </c>
      <c r="N46" s="6">
        <v>0</v>
      </c>
      <c r="O46" s="6">
        <v>0</v>
      </c>
      <c r="P46" s="6">
        <v>0</v>
      </c>
      <c r="Q46" s="6">
        <v>70</v>
      </c>
      <c r="R46" s="6">
        <v>0</v>
      </c>
      <c r="S46" s="6">
        <v>30</v>
      </c>
      <c r="T46" s="6">
        <v>30</v>
      </c>
      <c r="U46" s="6">
        <v>30</v>
      </c>
      <c r="V46" s="6">
        <v>30</v>
      </c>
      <c r="W46" s="6">
        <v>30</v>
      </c>
      <c r="X46" s="6">
        <v>30</v>
      </c>
      <c r="Y46" s="6">
        <v>30</v>
      </c>
      <c r="Z46" s="6">
        <v>30</v>
      </c>
      <c r="AA46" s="6">
        <v>30</v>
      </c>
      <c r="AB46" s="6">
        <v>30</v>
      </c>
      <c r="AC46" s="7" t="s">
        <v>70</v>
      </c>
      <c r="AD46" s="7" t="s">
        <v>7</v>
      </c>
      <c r="AE46" s="7" t="s">
        <v>7</v>
      </c>
      <c r="AF46" s="7" t="s">
        <v>7</v>
      </c>
      <c r="AG46" s="7" t="s">
        <v>7</v>
      </c>
      <c r="AH46" s="7" t="s">
        <v>7</v>
      </c>
      <c r="AI46" s="7" t="s">
        <v>7</v>
      </c>
      <c r="AJ46" s="7" t="s">
        <v>7</v>
      </c>
      <c r="AK46" s="7" t="s">
        <v>7</v>
      </c>
      <c r="AL46" s="7">
        <v>20</v>
      </c>
      <c r="AM46" s="7">
        <v>0</v>
      </c>
      <c r="AN46" s="7">
        <v>0</v>
      </c>
      <c r="AO46" s="7">
        <v>0</v>
      </c>
      <c r="AP46" s="7">
        <v>0</v>
      </c>
      <c r="AQ46" s="7">
        <v>0</v>
      </c>
      <c r="AR46" s="7">
        <v>0</v>
      </c>
      <c r="AS46" s="7">
        <v>0</v>
      </c>
      <c r="AT46" s="7">
        <v>0</v>
      </c>
      <c r="AU46" s="7">
        <v>0</v>
      </c>
      <c r="AV46" s="8" t="s">
        <v>147</v>
      </c>
      <c r="AW46" s="7">
        <v>0</v>
      </c>
      <c r="AX46" s="7">
        <v>0</v>
      </c>
    </row>
    <row r="47" spans="1:50" ht="15.75" customHeight="1" x14ac:dyDescent="0.2">
      <c r="A47" s="3">
        <f>ROW()-2+30000</f>
        <v>30045</v>
      </c>
      <c r="B47" s="3">
        <f t="shared" ref="B47:B63" si="2">INDEX(B:B,MATCH(31000,B:B,0),1)+(ROW()-MATCH(31000,B:B,0))</f>
        <v>31001</v>
      </c>
      <c r="C47" s="3" t="s">
        <v>7</v>
      </c>
      <c r="D47" s="3" t="s">
        <v>7</v>
      </c>
      <c r="E47" s="3">
        <v>30</v>
      </c>
      <c r="F47" s="3">
        <v>0</v>
      </c>
      <c r="G47" s="3">
        <v>80</v>
      </c>
      <c r="H47" s="3">
        <v>200</v>
      </c>
      <c r="I47" s="3">
        <v>0</v>
      </c>
      <c r="J47" s="3">
        <v>0</v>
      </c>
      <c r="K47" s="3">
        <v>0</v>
      </c>
      <c r="L47" s="3">
        <v>100</v>
      </c>
      <c r="M47" s="3">
        <v>0</v>
      </c>
      <c r="N47" s="3">
        <v>0</v>
      </c>
      <c r="O47" s="3">
        <v>0</v>
      </c>
      <c r="P47" s="3">
        <v>0</v>
      </c>
      <c r="Q47" s="3">
        <v>90</v>
      </c>
      <c r="R47" s="3">
        <v>0</v>
      </c>
      <c r="S47" s="3">
        <v>30</v>
      </c>
      <c r="T47" s="3">
        <v>30</v>
      </c>
      <c r="U47" s="3">
        <v>30</v>
      </c>
      <c r="V47" s="3">
        <v>30</v>
      </c>
      <c r="W47" s="3">
        <v>30</v>
      </c>
      <c r="X47" s="3">
        <v>30</v>
      </c>
      <c r="Y47" s="3">
        <v>30</v>
      </c>
      <c r="Z47" s="3">
        <v>30</v>
      </c>
      <c r="AA47" s="3">
        <v>30</v>
      </c>
      <c r="AB47" s="3">
        <v>30</v>
      </c>
      <c r="AC47" s="5" t="s">
        <v>70</v>
      </c>
      <c r="AD47" s="5" t="s">
        <v>7</v>
      </c>
      <c r="AE47" s="5" t="s">
        <v>7</v>
      </c>
      <c r="AF47" s="5" t="s">
        <v>7</v>
      </c>
      <c r="AG47" s="5" t="s">
        <v>7</v>
      </c>
      <c r="AH47" s="5" t="s">
        <v>7</v>
      </c>
      <c r="AI47" s="5" t="s">
        <v>7</v>
      </c>
      <c r="AJ47" s="5" t="s">
        <v>7</v>
      </c>
      <c r="AK47" s="5" t="s">
        <v>7</v>
      </c>
      <c r="AL47" s="5">
        <v>20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4" t="s">
        <v>149</v>
      </c>
      <c r="AW47" s="5">
        <v>0</v>
      </c>
      <c r="AX47" s="5">
        <v>0</v>
      </c>
    </row>
    <row r="48" spans="1:50" ht="15.75" customHeight="1" x14ac:dyDescent="0.2">
      <c r="A48" s="3">
        <f t="shared" ref="A48:A72" si="3">ROW()-2+30000</f>
        <v>30046</v>
      </c>
      <c r="B48" s="3">
        <f t="shared" si="2"/>
        <v>31002</v>
      </c>
      <c r="C48" s="3" t="s">
        <v>7</v>
      </c>
      <c r="D48" s="3" t="s">
        <v>7</v>
      </c>
      <c r="E48" s="3">
        <v>30</v>
      </c>
      <c r="F48" s="3">
        <v>0</v>
      </c>
      <c r="G48" s="3">
        <v>80</v>
      </c>
      <c r="H48" s="3">
        <v>200</v>
      </c>
      <c r="I48" s="3">
        <v>0</v>
      </c>
      <c r="J48" s="3">
        <v>0</v>
      </c>
      <c r="K48" s="3">
        <v>0</v>
      </c>
      <c r="L48" s="3">
        <v>100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30</v>
      </c>
      <c r="T48" s="3">
        <v>30</v>
      </c>
      <c r="U48" s="3">
        <v>30</v>
      </c>
      <c r="V48" s="3">
        <v>30</v>
      </c>
      <c r="W48" s="3">
        <v>30</v>
      </c>
      <c r="X48" s="3">
        <v>30</v>
      </c>
      <c r="Y48" s="3">
        <v>30</v>
      </c>
      <c r="Z48" s="3">
        <v>30</v>
      </c>
      <c r="AA48" s="3">
        <v>30</v>
      </c>
      <c r="AB48" s="3">
        <v>30</v>
      </c>
      <c r="AC48" s="5" t="s">
        <v>70</v>
      </c>
      <c r="AD48" s="5" t="s">
        <v>7</v>
      </c>
      <c r="AE48" s="5" t="s">
        <v>7</v>
      </c>
      <c r="AF48" s="5" t="s">
        <v>7</v>
      </c>
      <c r="AG48" s="5" t="s">
        <v>7</v>
      </c>
      <c r="AH48" s="5" t="s">
        <v>7</v>
      </c>
      <c r="AI48" s="5" t="s">
        <v>7</v>
      </c>
      <c r="AJ48" s="5" t="s">
        <v>7</v>
      </c>
      <c r="AK48" s="5" t="s">
        <v>7</v>
      </c>
      <c r="AL48" s="5">
        <v>20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4" t="s">
        <v>150</v>
      </c>
      <c r="AW48" s="5">
        <v>0</v>
      </c>
      <c r="AX48" s="5">
        <v>0</v>
      </c>
    </row>
    <row r="49" spans="1:50" ht="15.75" customHeight="1" x14ac:dyDescent="0.2">
      <c r="A49" s="3">
        <f t="shared" si="3"/>
        <v>30047</v>
      </c>
      <c r="B49" s="3">
        <f t="shared" si="2"/>
        <v>31003</v>
      </c>
      <c r="C49" s="3" t="s">
        <v>7</v>
      </c>
      <c r="D49" s="3" t="s">
        <v>172</v>
      </c>
      <c r="E49" s="3">
        <v>0</v>
      </c>
      <c r="F49" s="3">
        <v>0</v>
      </c>
      <c r="G49" s="3">
        <v>54</v>
      </c>
      <c r="H49" s="3">
        <v>0</v>
      </c>
      <c r="I49" s="3">
        <v>0</v>
      </c>
      <c r="J49" s="3">
        <v>90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50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5" t="s">
        <v>26</v>
      </c>
      <c r="AD49" s="5" t="s">
        <v>28</v>
      </c>
      <c r="AE49" s="5" t="s">
        <v>82</v>
      </c>
      <c r="AF49" s="5" t="s">
        <v>27</v>
      </c>
      <c r="AG49" s="5" t="s">
        <v>36</v>
      </c>
      <c r="AH49" s="5" t="s">
        <v>66</v>
      </c>
      <c r="AI49" s="5" t="s">
        <v>7</v>
      </c>
      <c r="AJ49" s="5" t="s">
        <v>7</v>
      </c>
      <c r="AK49" s="5" t="s">
        <v>7</v>
      </c>
      <c r="AL49" s="5">
        <v>5</v>
      </c>
      <c r="AM49" s="5">
        <v>10</v>
      </c>
      <c r="AN49" s="5">
        <v>12</v>
      </c>
      <c r="AO49" s="5">
        <v>20</v>
      </c>
      <c r="AP49" s="5">
        <v>5</v>
      </c>
      <c r="AQ49" s="5">
        <v>10</v>
      </c>
      <c r="AR49" s="5">
        <v>0</v>
      </c>
      <c r="AS49" s="5">
        <v>0</v>
      </c>
      <c r="AT49" s="5">
        <v>0</v>
      </c>
      <c r="AU49" s="5">
        <v>0</v>
      </c>
      <c r="AV49" s="4" t="s">
        <v>86</v>
      </c>
      <c r="AW49" s="5">
        <v>0</v>
      </c>
      <c r="AX49" s="5">
        <v>0</v>
      </c>
    </row>
    <row r="50" spans="1:50" ht="15.75" customHeight="1" x14ac:dyDescent="0.2">
      <c r="A50" s="3">
        <f t="shared" si="3"/>
        <v>30048</v>
      </c>
      <c r="B50" s="3">
        <f t="shared" si="2"/>
        <v>31004</v>
      </c>
      <c r="C50" s="3" t="s">
        <v>7</v>
      </c>
      <c r="D50" s="3" t="s">
        <v>7</v>
      </c>
      <c r="E50" s="3">
        <v>0</v>
      </c>
      <c r="F50" s="3">
        <v>0</v>
      </c>
      <c r="G50" s="3">
        <v>54</v>
      </c>
      <c r="H50" s="3">
        <v>0</v>
      </c>
      <c r="I50" s="3">
        <v>0</v>
      </c>
      <c r="J50" s="3">
        <v>40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70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5" t="s">
        <v>26</v>
      </c>
      <c r="AD50" s="5" t="s">
        <v>28</v>
      </c>
      <c r="AE50" s="5" t="s">
        <v>82</v>
      </c>
      <c r="AF50" s="5" t="s">
        <v>27</v>
      </c>
      <c r="AG50" s="5" t="s">
        <v>36</v>
      </c>
      <c r="AH50" s="5" t="s">
        <v>66</v>
      </c>
      <c r="AI50" s="5" t="s">
        <v>7</v>
      </c>
      <c r="AJ50" s="5" t="s">
        <v>7</v>
      </c>
      <c r="AK50" s="5" t="s">
        <v>7</v>
      </c>
      <c r="AL50" s="5">
        <v>5</v>
      </c>
      <c r="AM50" s="5">
        <v>10</v>
      </c>
      <c r="AN50" s="5">
        <v>12</v>
      </c>
      <c r="AO50" s="5">
        <v>20</v>
      </c>
      <c r="AP50" s="5">
        <v>5</v>
      </c>
      <c r="AQ50" s="5">
        <v>10</v>
      </c>
      <c r="AR50" s="5">
        <v>0</v>
      </c>
      <c r="AS50" s="5">
        <v>0</v>
      </c>
      <c r="AT50" s="5">
        <v>0</v>
      </c>
      <c r="AU50" s="5">
        <v>0</v>
      </c>
      <c r="AV50" s="4" t="s">
        <v>44</v>
      </c>
      <c r="AW50" s="5">
        <v>0</v>
      </c>
      <c r="AX50" s="5">
        <v>0</v>
      </c>
    </row>
    <row r="51" spans="1:50" ht="15.75" customHeight="1" x14ac:dyDescent="0.2">
      <c r="A51" s="3">
        <f t="shared" si="3"/>
        <v>30049</v>
      </c>
      <c r="B51" s="3">
        <f t="shared" si="2"/>
        <v>31005</v>
      </c>
      <c r="C51" s="3" t="s">
        <v>7</v>
      </c>
      <c r="D51" s="3" t="s">
        <v>7</v>
      </c>
      <c r="E51" s="3">
        <v>0</v>
      </c>
      <c r="F51" s="3">
        <v>0</v>
      </c>
      <c r="G51" s="3">
        <v>54</v>
      </c>
      <c r="H51" s="3">
        <v>0</v>
      </c>
      <c r="I51" s="3">
        <v>0</v>
      </c>
      <c r="J51" s="3">
        <v>110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60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5" t="s">
        <v>26</v>
      </c>
      <c r="AD51" s="5" t="s">
        <v>28</v>
      </c>
      <c r="AE51" s="5" t="s">
        <v>82</v>
      </c>
      <c r="AF51" s="5" t="s">
        <v>27</v>
      </c>
      <c r="AG51" s="5" t="s">
        <v>36</v>
      </c>
      <c r="AH51" s="5" t="s">
        <v>66</v>
      </c>
      <c r="AI51" s="5" t="s">
        <v>7</v>
      </c>
      <c r="AJ51" s="5" t="s">
        <v>7</v>
      </c>
      <c r="AK51" s="5" t="s">
        <v>7</v>
      </c>
      <c r="AL51" s="5">
        <v>5</v>
      </c>
      <c r="AM51" s="5">
        <v>10</v>
      </c>
      <c r="AN51" s="5">
        <v>12</v>
      </c>
      <c r="AO51" s="5">
        <v>20</v>
      </c>
      <c r="AP51" s="5">
        <v>5</v>
      </c>
      <c r="AQ51" s="5">
        <v>10</v>
      </c>
      <c r="AR51" s="5">
        <v>0</v>
      </c>
      <c r="AS51" s="5">
        <v>0</v>
      </c>
      <c r="AT51" s="5">
        <v>0</v>
      </c>
      <c r="AU51" s="5">
        <v>0</v>
      </c>
      <c r="AV51" s="4" t="s">
        <v>45</v>
      </c>
      <c r="AW51" s="5">
        <v>0</v>
      </c>
      <c r="AX51" s="5">
        <v>0</v>
      </c>
    </row>
    <row r="52" spans="1:50" ht="15.75" customHeight="1" x14ac:dyDescent="0.2">
      <c r="A52" s="3">
        <f t="shared" si="3"/>
        <v>30050</v>
      </c>
      <c r="B52" s="3">
        <f t="shared" si="2"/>
        <v>31006</v>
      </c>
      <c r="C52" s="3" t="s">
        <v>7</v>
      </c>
      <c r="D52" s="3" t="s">
        <v>174</v>
      </c>
      <c r="E52" s="3">
        <v>0</v>
      </c>
      <c r="F52" s="3">
        <v>0</v>
      </c>
      <c r="G52" s="3">
        <v>230</v>
      </c>
      <c r="H52" s="3">
        <v>0</v>
      </c>
      <c r="I52" s="3">
        <v>0</v>
      </c>
      <c r="J52" s="3">
        <v>0</v>
      </c>
      <c r="K52" s="3">
        <v>100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80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5" t="s">
        <v>7</v>
      </c>
      <c r="AD52" s="5" t="s">
        <v>7</v>
      </c>
      <c r="AE52" s="5" t="s">
        <v>7</v>
      </c>
      <c r="AF52" s="5" t="s">
        <v>7</v>
      </c>
      <c r="AG52" s="5" t="s">
        <v>7</v>
      </c>
      <c r="AH52" s="5" t="s">
        <v>7</v>
      </c>
      <c r="AI52" s="5" t="s">
        <v>7</v>
      </c>
      <c r="AJ52" s="5" t="s">
        <v>7</v>
      </c>
      <c r="AK52" s="5" t="s">
        <v>7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4" t="s">
        <v>43</v>
      </c>
      <c r="AW52" s="5">
        <v>0</v>
      </c>
      <c r="AX52" s="5">
        <v>0</v>
      </c>
    </row>
    <row r="53" spans="1:50" ht="15.75" customHeight="1" x14ac:dyDescent="0.2">
      <c r="A53" s="3">
        <f t="shared" si="3"/>
        <v>30051</v>
      </c>
      <c r="B53" s="3">
        <f t="shared" si="2"/>
        <v>31007</v>
      </c>
      <c r="C53" s="3" t="s">
        <v>7</v>
      </c>
      <c r="D53" s="3" t="s">
        <v>7</v>
      </c>
      <c r="E53" s="3">
        <v>0</v>
      </c>
      <c r="F53" s="3">
        <v>0</v>
      </c>
      <c r="G53" s="3">
        <v>230</v>
      </c>
      <c r="H53" s="3">
        <v>0</v>
      </c>
      <c r="I53" s="3">
        <v>0</v>
      </c>
      <c r="J53" s="3">
        <v>0</v>
      </c>
      <c r="K53" s="3">
        <v>85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130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5" t="s">
        <v>7</v>
      </c>
      <c r="AD53" s="5" t="s">
        <v>7</v>
      </c>
      <c r="AE53" s="5" t="s">
        <v>7</v>
      </c>
      <c r="AF53" s="5" t="s">
        <v>7</v>
      </c>
      <c r="AG53" s="5" t="s">
        <v>7</v>
      </c>
      <c r="AH53" s="5" t="s">
        <v>7</v>
      </c>
      <c r="AI53" s="5" t="s">
        <v>7</v>
      </c>
      <c r="AJ53" s="5" t="s">
        <v>7</v>
      </c>
      <c r="AK53" s="5" t="s">
        <v>7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4" t="s">
        <v>44</v>
      </c>
      <c r="AW53" s="5">
        <v>0</v>
      </c>
      <c r="AX53" s="5">
        <v>0</v>
      </c>
    </row>
    <row r="54" spans="1:50" ht="15.75" customHeight="1" x14ac:dyDescent="0.2">
      <c r="A54" s="3">
        <f t="shared" si="3"/>
        <v>30052</v>
      </c>
      <c r="B54" s="3">
        <f t="shared" si="2"/>
        <v>31008</v>
      </c>
      <c r="C54" s="3" t="s">
        <v>7</v>
      </c>
      <c r="D54" s="3" t="s">
        <v>7</v>
      </c>
      <c r="E54" s="3">
        <v>0</v>
      </c>
      <c r="F54" s="3">
        <v>0</v>
      </c>
      <c r="G54" s="3">
        <v>230</v>
      </c>
      <c r="H54" s="3">
        <v>0</v>
      </c>
      <c r="I54" s="3">
        <v>0</v>
      </c>
      <c r="J54" s="3">
        <v>0</v>
      </c>
      <c r="K54" s="3">
        <v>120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5" t="s">
        <v>7</v>
      </c>
      <c r="AD54" s="5" t="s">
        <v>7</v>
      </c>
      <c r="AE54" s="5" t="s">
        <v>7</v>
      </c>
      <c r="AF54" s="5" t="s">
        <v>7</v>
      </c>
      <c r="AG54" s="5" t="s">
        <v>7</v>
      </c>
      <c r="AH54" s="5" t="s">
        <v>7</v>
      </c>
      <c r="AI54" s="5" t="s">
        <v>7</v>
      </c>
      <c r="AJ54" s="5" t="s">
        <v>7</v>
      </c>
      <c r="AK54" s="5" t="s">
        <v>7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4" t="s">
        <v>45</v>
      </c>
      <c r="AW54" s="5">
        <v>0</v>
      </c>
      <c r="AX54" s="5">
        <v>0</v>
      </c>
    </row>
    <row r="55" spans="1:50" ht="15.75" customHeight="1" x14ac:dyDescent="0.2">
      <c r="A55" s="3">
        <f t="shared" si="3"/>
        <v>30053</v>
      </c>
      <c r="B55" s="3">
        <f t="shared" si="2"/>
        <v>31009</v>
      </c>
      <c r="C55" s="3" t="s">
        <v>7</v>
      </c>
      <c r="D55" s="3" t="s">
        <v>211</v>
      </c>
      <c r="E55" s="3">
        <v>0</v>
      </c>
      <c r="F55" s="3">
        <v>0</v>
      </c>
      <c r="G55" s="3">
        <v>54</v>
      </c>
      <c r="H55" s="3">
        <v>20</v>
      </c>
      <c r="I55" s="3">
        <v>30</v>
      </c>
      <c r="J55" s="3">
        <v>60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50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5" t="s">
        <v>22</v>
      </c>
      <c r="AD55" s="5" t="s">
        <v>7</v>
      </c>
      <c r="AE55" s="5" t="s">
        <v>7</v>
      </c>
      <c r="AF55" s="5" t="s">
        <v>7</v>
      </c>
      <c r="AG55" s="5" t="s">
        <v>7</v>
      </c>
      <c r="AH55" s="5" t="s">
        <v>7</v>
      </c>
      <c r="AI55" s="5" t="s">
        <v>7</v>
      </c>
      <c r="AJ55" s="5" t="s">
        <v>7</v>
      </c>
      <c r="AK55" s="5" t="s">
        <v>7</v>
      </c>
      <c r="AL55" s="5">
        <v>10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4" t="s">
        <v>210</v>
      </c>
      <c r="AW55" s="5">
        <v>0</v>
      </c>
      <c r="AX55" s="5">
        <v>0</v>
      </c>
    </row>
    <row r="56" spans="1:50" ht="15.75" customHeight="1" x14ac:dyDescent="0.2">
      <c r="A56" s="3">
        <f t="shared" si="3"/>
        <v>30054</v>
      </c>
      <c r="B56" s="3">
        <f t="shared" si="2"/>
        <v>31010</v>
      </c>
      <c r="C56" s="3" t="s">
        <v>7</v>
      </c>
      <c r="D56" s="3" t="s">
        <v>7</v>
      </c>
      <c r="E56" s="3">
        <v>0</v>
      </c>
      <c r="F56" s="3">
        <v>0</v>
      </c>
      <c r="G56" s="3">
        <v>54</v>
      </c>
      <c r="H56" s="3">
        <v>20</v>
      </c>
      <c r="I56" s="3">
        <v>30</v>
      </c>
      <c r="J56" s="3">
        <v>60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80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5" t="s">
        <v>22</v>
      </c>
      <c r="AD56" s="5" t="s">
        <v>7</v>
      </c>
      <c r="AE56" s="5" t="s">
        <v>7</v>
      </c>
      <c r="AF56" s="5" t="s">
        <v>7</v>
      </c>
      <c r="AG56" s="5" t="s">
        <v>7</v>
      </c>
      <c r="AH56" s="5" t="s">
        <v>7</v>
      </c>
      <c r="AI56" s="5" t="s">
        <v>7</v>
      </c>
      <c r="AJ56" s="5" t="s">
        <v>7</v>
      </c>
      <c r="AK56" s="5" t="s">
        <v>7</v>
      </c>
      <c r="AL56" s="5">
        <v>10</v>
      </c>
      <c r="AM56" s="5">
        <v>0</v>
      </c>
      <c r="AN56" s="5">
        <v>0</v>
      </c>
      <c r="AO56" s="5">
        <v>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4" t="s">
        <v>210</v>
      </c>
      <c r="AW56" s="5">
        <v>0</v>
      </c>
      <c r="AX56" s="5">
        <v>0</v>
      </c>
    </row>
    <row r="57" spans="1:50" ht="15.75" customHeight="1" x14ac:dyDescent="0.2">
      <c r="A57" s="3">
        <f t="shared" si="3"/>
        <v>30055</v>
      </c>
      <c r="B57" s="3">
        <f t="shared" si="2"/>
        <v>31011</v>
      </c>
      <c r="C57" s="3" t="s">
        <v>7</v>
      </c>
      <c r="D57" s="3" t="s">
        <v>7</v>
      </c>
      <c r="E57" s="3">
        <v>0</v>
      </c>
      <c r="F57" s="3">
        <v>0</v>
      </c>
      <c r="G57" s="3">
        <v>54</v>
      </c>
      <c r="H57" s="3">
        <v>20</v>
      </c>
      <c r="I57" s="3">
        <v>30</v>
      </c>
      <c r="J57" s="3">
        <v>110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50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5" t="s">
        <v>22</v>
      </c>
      <c r="AD57" s="5" t="s">
        <v>7</v>
      </c>
      <c r="AE57" s="5" t="s">
        <v>7</v>
      </c>
      <c r="AF57" s="5" t="s">
        <v>7</v>
      </c>
      <c r="AG57" s="5" t="s">
        <v>7</v>
      </c>
      <c r="AH57" s="5" t="s">
        <v>7</v>
      </c>
      <c r="AI57" s="5" t="s">
        <v>7</v>
      </c>
      <c r="AJ57" s="5" t="s">
        <v>7</v>
      </c>
      <c r="AK57" s="5" t="s">
        <v>7</v>
      </c>
      <c r="AL57" s="5">
        <v>10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4" t="s">
        <v>210</v>
      </c>
      <c r="AW57" s="5">
        <v>0</v>
      </c>
      <c r="AX57" s="5">
        <v>0</v>
      </c>
    </row>
    <row r="58" spans="1:50" ht="15.75" customHeight="1" x14ac:dyDescent="0.2">
      <c r="A58" s="3">
        <f t="shared" si="3"/>
        <v>30056</v>
      </c>
      <c r="B58" s="3">
        <f t="shared" si="2"/>
        <v>31012</v>
      </c>
      <c r="C58" s="3" t="s">
        <v>7</v>
      </c>
      <c r="D58" s="3" t="s">
        <v>213</v>
      </c>
      <c r="E58" s="3">
        <v>0</v>
      </c>
      <c r="F58" s="3">
        <v>0</v>
      </c>
      <c r="G58" s="3">
        <v>55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75</v>
      </c>
      <c r="Q58" s="3">
        <v>55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5" t="s">
        <v>46</v>
      </c>
      <c r="AD58" s="5" t="s">
        <v>65</v>
      </c>
      <c r="AE58" s="5" t="s">
        <v>203</v>
      </c>
      <c r="AF58" s="5" t="s">
        <v>7</v>
      </c>
      <c r="AG58" s="5" t="s">
        <v>7</v>
      </c>
      <c r="AH58" s="5" t="s">
        <v>7</v>
      </c>
      <c r="AI58" s="5" t="s">
        <v>7</v>
      </c>
      <c r="AJ58" s="5" t="s">
        <v>7</v>
      </c>
      <c r="AK58" s="5" t="s">
        <v>7</v>
      </c>
      <c r="AL58" s="5">
        <v>-50</v>
      </c>
      <c r="AM58" s="5">
        <v>30</v>
      </c>
      <c r="AN58" s="5">
        <v>50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4" t="s">
        <v>212</v>
      </c>
      <c r="AW58" s="5">
        <v>0</v>
      </c>
      <c r="AX58" s="5">
        <v>0</v>
      </c>
    </row>
    <row r="59" spans="1:50" ht="15.75" customHeight="1" x14ac:dyDescent="0.2">
      <c r="A59" s="3">
        <f t="shared" si="3"/>
        <v>30057</v>
      </c>
      <c r="B59" s="3">
        <f t="shared" si="2"/>
        <v>31013</v>
      </c>
      <c r="C59" s="3" t="s">
        <v>7</v>
      </c>
      <c r="D59" s="3" t="s">
        <v>7</v>
      </c>
      <c r="E59" s="3">
        <v>0</v>
      </c>
      <c r="F59" s="3">
        <v>0</v>
      </c>
      <c r="G59" s="3">
        <v>55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75</v>
      </c>
      <c r="Q59" s="3">
        <v>65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5" t="s">
        <v>46</v>
      </c>
      <c r="AD59" s="5" t="s">
        <v>65</v>
      </c>
      <c r="AE59" s="5" t="s">
        <v>203</v>
      </c>
      <c r="AF59" s="5" t="s">
        <v>7</v>
      </c>
      <c r="AG59" s="5" t="s">
        <v>7</v>
      </c>
      <c r="AH59" s="5" t="s">
        <v>7</v>
      </c>
      <c r="AI59" s="5" t="s">
        <v>7</v>
      </c>
      <c r="AJ59" s="5" t="s">
        <v>7</v>
      </c>
      <c r="AK59" s="5" t="s">
        <v>7</v>
      </c>
      <c r="AL59" s="5">
        <v>-50</v>
      </c>
      <c r="AM59" s="5">
        <v>30</v>
      </c>
      <c r="AN59" s="5">
        <v>50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4" t="s">
        <v>212</v>
      </c>
      <c r="AW59" s="5">
        <v>0</v>
      </c>
      <c r="AX59" s="5">
        <v>0</v>
      </c>
    </row>
    <row r="60" spans="1:50" ht="15.75" customHeight="1" x14ac:dyDescent="0.2">
      <c r="A60" s="3">
        <f t="shared" si="3"/>
        <v>30058</v>
      </c>
      <c r="B60" s="3">
        <f t="shared" si="2"/>
        <v>31014</v>
      </c>
      <c r="C60" s="3" t="s">
        <v>7</v>
      </c>
      <c r="D60" s="3" t="s">
        <v>7</v>
      </c>
      <c r="E60" s="3">
        <v>0</v>
      </c>
      <c r="F60" s="3">
        <v>0</v>
      </c>
      <c r="G60" s="3">
        <v>55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105</v>
      </c>
      <c r="Q60" s="3">
        <v>55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5" t="s">
        <v>46</v>
      </c>
      <c r="AD60" s="5" t="s">
        <v>65</v>
      </c>
      <c r="AE60" s="5" t="s">
        <v>203</v>
      </c>
      <c r="AF60" s="5" t="s">
        <v>7</v>
      </c>
      <c r="AG60" s="5" t="s">
        <v>7</v>
      </c>
      <c r="AH60" s="5" t="s">
        <v>7</v>
      </c>
      <c r="AI60" s="5" t="s">
        <v>7</v>
      </c>
      <c r="AJ60" s="5" t="s">
        <v>7</v>
      </c>
      <c r="AK60" s="5" t="s">
        <v>7</v>
      </c>
      <c r="AL60" s="5">
        <v>-50</v>
      </c>
      <c r="AM60" s="5">
        <v>30</v>
      </c>
      <c r="AN60" s="5">
        <v>50</v>
      </c>
      <c r="AO60" s="5">
        <v>0</v>
      </c>
      <c r="AP60" s="5">
        <v>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4" t="s">
        <v>212</v>
      </c>
      <c r="AW60" s="5">
        <v>0</v>
      </c>
      <c r="AX60" s="5">
        <v>0</v>
      </c>
    </row>
    <row r="61" spans="1:50" ht="15.75" customHeight="1" x14ac:dyDescent="0.2">
      <c r="A61" s="3">
        <f t="shared" si="3"/>
        <v>30059</v>
      </c>
      <c r="B61" s="3">
        <f t="shared" si="2"/>
        <v>31015</v>
      </c>
      <c r="C61" s="3" t="s">
        <v>7</v>
      </c>
      <c r="D61" s="3" t="s">
        <v>215</v>
      </c>
      <c r="E61" s="3">
        <v>0</v>
      </c>
      <c r="F61" s="3">
        <v>0</v>
      </c>
      <c r="G61" s="3">
        <v>80</v>
      </c>
      <c r="H61" s="3">
        <v>200</v>
      </c>
      <c r="I61" s="3">
        <v>0</v>
      </c>
      <c r="J61" s="3">
        <v>0</v>
      </c>
      <c r="K61" s="3">
        <v>0</v>
      </c>
      <c r="L61" s="3">
        <v>100</v>
      </c>
      <c r="M61" s="3">
        <v>0</v>
      </c>
      <c r="N61" s="3">
        <v>0</v>
      </c>
      <c r="O61" s="3">
        <v>0</v>
      </c>
      <c r="P61" s="3">
        <v>0</v>
      </c>
      <c r="Q61" s="3">
        <v>70</v>
      </c>
      <c r="R61" s="3">
        <v>0</v>
      </c>
      <c r="S61" s="3">
        <v>30</v>
      </c>
      <c r="T61" s="3">
        <v>30</v>
      </c>
      <c r="U61" s="3">
        <v>30</v>
      </c>
      <c r="V61" s="3">
        <v>30</v>
      </c>
      <c r="W61" s="3">
        <v>30</v>
      </c>
      <c r="X61" s="3">
        <v>30</v>
      </c>
      <c r="Y61" s="3">
        <v>30</v>
      </c>
      <c r="Z61" s="3">
        <v>30</v>
      </c>
      <c r="AA61" s="3">
        <v>30</v>
      </c>
      <c r="AB61" s="3">
        <v>30</v>
      </c>
      <c r="AC61" s="5" t="s">
        <v>70</v>
      </c>
      <c r="AD61" s="5" t="s">
        <v>7</v>
      </c>
      <c r="AE61" s="5" t="s">
        <v>7</v>
      </c>
      <c r="AF61" s="5" t="s">
        <v>7</v>
      </c>
      <c r="AG61" s="5" t="s">
        <v>7</v>
      </c>
      <c r="AH61" s="5" t="s">
        <v>7</v>
      </c>
      <c r="AI61" s="5" t="s">
        <v>7</v>
      </c>
      <c r="AJ61" s="5" t="s">
        <v>7</v>
      </c>
      <c r="AK61" s="5" t="s">
        <v>7</v>
      </c>
      <c r="AL61" s="5">
        <v>20</v>
      </c>
      <c r="AM61" s="5">
        <v>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4" t="s">
        <v>148</v>
      </c>
      <c r="AW61" s="5">
        <v>0</v>
      </c>
      <c r="AX61" s="5">
        <v>0</v>
      </c>
    </row>
    <row r="62" spans="1:50" ht="15.75" customHeight="1" x14ac:dyDescent="0.2">
      <c r="A62" s="3">
        <f t="shared" si="3"/>
        <v>30060</v>
      </c>
      <c r="B62" s="3">
        <f t="shared" si="2"/>
        <v>31016</v>
      </c>
      <c r="C62" s="3" t="s">
        <v>7</v>
      </c>
      <c r="D62" s="3" t="s">
        <v>7</v>
      </c>
      <c r="E62" s="3">
        <v>0</v>
      </c>
      <c r="F62" s="3">
        <v>0</v>
      </c>
      <c r="G62" s="3">
        <v>80</v>
      </c>
      <c r="H62" s="3">
        <v>200</v>
      </c>
      <c r="I62" s="3">
        <v>0</v>
      </c>
      <c r="J62" s="3">
        <v>0</v>
      </c>
      <c r="K62" s="3">
        <v>0</v>
      </c>
      <c r="L62" s="3">
        <v>100</v>
      </c>
      <c r="M62" s="3">
        <v>0</v>
      </c>
      <c r="N62" s="3">
        <v>0</v>
      </c>
      <c r="O62" s="3">
        <v>0</v>
      </c>
      <c r="P62" s="3">
        <v>0</v>
      </c>
      <c r="Q62" s="3">
        <v>90</v>
      </c>
      <c r="R62" s="3">
        <v>0</v>
      </c>
      <c r="S62" s="3">
        <v>30</v>
      </c>
      <c r="T62" s="3">
        <v>30</v>
      </c>
      <c r="U62" s="3">
        <v>30</v>
      </c>
      <c r="V62" s="3">
        <v>30</v>
      </c>
      <c r="W62" s="3">
        <v>30</v>
      </c>
      <c r="X62" s="3">
        <v>30</v>
      </c>
      <c r="Y62" s="3">
        <v>30</v>
      </c>
      <c r="Z62" s="3">
        <v>30</v>
      </c>
      <c r="AA62" s="3">
        <v>30</v>
      </c>
      <c r="AB62" s="3">
        <v>30</v>
      </c>
      <c r="AC62" s="5" t="s">
        <v>70</v>
      </c>
      <c r="AD62" s="5" t="s">
        <v>7</v>
      </c>
      <c r="AE62" s="5" t="s">
        <v>7</v>
      </c>
      <c r="AF62" s="5" t="s">
        <v>7</v>
      </c>
      <c r="AG62" s="5" t="s">
        <v>7</v>
      </c>
      <c r="AH62" s="5" t="s">
        <v>7</v>
      </c>
      <c r="AI62" s="5" t="s">
        <v>7</v>
      </c>
      <c r="AJ62" s="5" t="s">
        <v>7</v>
      </c>
      <c r="AK62" s="5" t="s">
        <v>7</v>
      </c>
      <c r="AL62" s="5">
        <v>20</v>
      </c>
      <c r="AM62" s="5">
        <v>0</v>
      </c>
      <c r="AN62" s="5">
        <v>0</v>
      </c>
      <c r="AO62" s="5">
        <v>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4" t="s">
        <v>149</v>
      </c>
      <c r="AW62" s="5">
        <v>0</v>
      </c>
      <c r="AX62" s="5">
        <v>0</v>
      </c>
    </row>
    <row r="63" spans="1:50" ht="15.75" customHeight="1" x14ac:dyDescent="0.2">
      <c r="A63" s="3">
        <f t="shared" si="3"/>
        <v>30061</v>
      </c>
      <c r="B63" s="3">
        <f t="shared" si="2"/>
        <v>31017</v>
      </c>
      <c r="C63" s="3" t="s">
        <v>7</v>
      </c>
      <c r="D63" s="3" t="s">
        <v>7</v>
      </c>
      <c r="E63" s="3">
        <v>0</v>
      </c>
      <c r="F63" s="3">
        <v>0</v>
      </c>
      <c r="G63" s="3">
        <v>80</v>
      </c>
      <c r="H63" s="3">
        <v>200</v>
      </c>
      <c r="I63" s="3">
        <v>0</v>
      </c>
      <c r="J63" s="3">
        <v>0</v>
      </c>
      <c r="K63" s="3">
        <v>0</v>
      </c>
      <c r="L63" s="3">
        <v>100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30</v>
      </c>
      <c r="T63" s="3">
        <v>30</v>
      </c>
      <c r="U63" s="3">
        <v>30</v>
      </c>
      <c r="V63" s="3">
        <v>30</v>
      </c>
      <c r="W63" s="3">
        <v>30</v>
      </c>
      <c r="X63" s="3">
        <v>30</v>
      </c>
      <c r="Y63" s="3">
        <v>30</v>
      </c>
      <c r="Z63" s="3">
        <v>30</v>
      </c>
      <c r="AA63" s="3">
        <v>30</v>
      </c>
      <c r="AB63" s="3">
        <v>30</v>
      </c>
      <c r="AC63" s="5" t="s">
        <v>70</v>
      </c>
      <c r="AD63" s="5" t="s">
        <v>7</v>
      </c>
      <c r="AE63" s="5" t="s">
        <v>7</v>
      </c>
      <c r="AF63" s="5" t="s">
        <v>7</v>
      </c>
      <c r="AG63" s="5" t="s">
        <v>7</v>
      </c>
      <c r="AH63" s="5" t="s">
        <v>7</v>
      </c>
      <c r="AI63" s="5" t="s">
        <v>7</v>
      </c>
      <c r="AJ63" s="5" t="s">
        <v>7</v>
      </c>
      <c r="AK63" s="5" t="s">
        <v>7</v>
      </c>
      <c r="AL63" s="5">
        <v>20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4" t="s">
        <v>150</v>
      </c>
      <c r="AW63" s="5">
        <v>0</v>
      </c>
      <c r="AX63" s="5">
        <v>1</v>
      </c>
    </row>
    <row r="64" spans="1:50" s="9" customFormat="1" ht="15.75" customHeight="1" x14ac:dyDescent="0.2">
      <c r="A64" s="6">
        <f t="shared" si="3"/>
        <v>30062</v>
      </c>
      <c r="B64" s="6">
        <v>32000</v>
      </c>
      <c r="C64" s="6" t="s">
        <v>214</v>
      </c>
      <c r="D64" s="6" t="s">
        <v>7</v>
      </c>
      <c r="E64" s="6">
        <v>30</v>
      </c>
      <c r="F64" s="6">
        <v>0</v>
      </c>
      <c r="G64" s="6">
        <v>80</v>
      </c>
      <c r="H64" s="6">
        <v>200</v>
      </c>
      <c r="I64" s="6">
        <v>0</v>
      </c>
      <c r="J64" s="6">
        <v>0</v>
      </c>
      <c r="K64" s="6">
        <v>0</v>
      </c>
      <c r="L64" s="6">
        <v>100</v>
      </c>
      <c r="M64" s="6">
        <v>0</v>
      </c>
      <c r="N64" s="6">
        <v>0</v>
      </c>
      <c r="O64" s="6">
        <v>0</v>
      </c>
      <c r="P64" s="6">
        <v>0</v>
      </c>
      <c r="Q64" s="6">
        <v>70</v>
      </c>
      <c r="R64" s="6">
        <v>0</v>
      </c>
      <c r="S64" s="6">
        <v>30</v>
      </c>
      <c r="T64" s="6">
        <v>30</v>
      </c>
      <c r="U64" s="6">
        <v>30</v>
      </c>
      <c r="V64" s="6">
        <v>30</v>
      </c>
      <c r="W64" s="6">
        <v>30</v>
      </c>
      <c r="X64" s="6">
        <v>30</v>
      </c>
      <c r="Y64" s="6">
        <v>30</v>
      </c>
      <c r="Z64" s="6">
        <v>30</v>
      </c>
      <c r="AA64" s="6">
        <v>30</v>
      </c>
      <c r="AB64" s="6">
        <v>30</v>
      </c>
      <c r="AC64" s="7" t="s">
        <v>70</v>
      </c>
      <c r="AD64" s="7" t="s">
        <v>7</v>
      </c>
      <c r="AE64" s="7" t="s">
        <v>7</v>
      </c>
      <c r="AF64" s="7" t="s">
        <v>7</v>
      </c>
      <c r="AG64" s="7" t="s">
        <v>7</v>
      </c>
      <c r="AH64" s="7" t="s">
        <v>7</v>
      </c>
      <c r="AI64" s="7" t="s">
        <v>7</v>
      </c>
      <c r="AJ64" s="7" t="s">
        <v>7</v>
      </c>
      <c r="AK64" s="7" t="s">
        <v>7</v>
      </c>
      <c r="AL64" s="7">
        <v>20</v>
      </c>
      <c r="AM64" s="7">
        <v>0</v>
      </c>
      <c r="AN64" s="7">
        <v>0</v>
      </c>
      <c r="AO64" s="7">
        <v>0</v>
      </c>
      <c r="AP64" s="7">
        <v>0</v>
      </c>
      <c r="AQ64" s="7">
        <v>0</v>
      </c>
      <c r="AR64" s="7">
        <v>0</v>
      </c>
      <c r="AS64" s="7">
        <v>0</v>
      </c>
      <c r="AT64" s="7">
        <v>0</v>
      </c>
      <c r="AU64" s="7">
        <v>0</v>
      </c>
      <c r="AV64" s="8" t="s">
        <v>147</v>
      </c>
      <c r="AW64" s="7">
        <v>0</v>
      </c>
      <c r="AX64" s="7">
        <v>0</v>
      </c>
    </row>
    <row r="65" spans="1:50" ht="15.75" customHeight="1" x14ac:dyDescent="0.2">
      <c r="A65" s="3">
        <f t="shared" si="3"/>
        <v>30063</v>
      </c>
      <c r="B65" s="3">
        <f>INDEX(B:B,MATCH(32000,B:B,0),1)+(ROW()-MATCH(32000,B:B,0))</f>
        <v>32001</v>
      </c>
      <c r="C65" s="3" t="s">
        <v>7</v>
      </c>
      <c r="D65" s="3" t="s">
        <v>7</v>
      </c>
      <c r="E65" s="3">
        <v>30</v>
      </c>
      <c r="F65" s="3">
        <v>0</v>
      </c>
      <c r="G65" s="3">
        <v>80</v>
      </c>
      <c r="H65" s="3">
        <v>200</v>
      </c>
      <c r="I65" s="3">
        <v>0</v>
      </c>
      <c r="J65" s="3">
        <v>0</v>
      </c>
      <c r="K65" s="3">
        <v>0</v>
      </c>
      <c r="L65" s="3">
        <v>100</v>
      </c>
      <c r="M65" s="3">
        <v>0</v>
      </c>
      <c r="N65" s="3">
        <v>0</v>
      </c>
      <c r="O65" s="3">
        <v>0</v>
      </c>
      <c r="P65" s="3">
        <v>0</v>
      </c>
      <c r="Q65" s="3">
        <v>90</v>
      </c>
      <c r="R65" s="3">
        <v>0</v>
      </c>
      <c r="S65" s="3">
        <v>30</v>
      </c>
      <c r="T65" s="3">
        <v>30</v>
      </c>
      <c r="U65" s="3">
        <v>30</v>
      </c>
      <c r="V65" s="3">
        <v>30</v>
      </c>
      <c r="W65" s="3">
        <v>30</v>
      </c>
      <c r="X65" s="3">
        <v>30</v>
      </c>
      <c r="Y65" s="3">
        <v>30</v>
      </c>
      <c r="Z65" s="3">
        <v>30</v>
      </c>
      <c r="AA65" s="3">
        <v>30</v>
      </c>
      <c r="AB65" s="3">
        <v>30</v>
      </c>
      <c r="AC65" s="5" t="s">
        <v>70</v>
      </c>
      <c r="AD65" s="5" t="s">
        <v>7</v>
      </c>
      <c r="AE65" s="5" t="s">
        <v>7</v>
      </c>
      <c r="AF65" s="5" t="s">
        <v>7</v>
      </c>
      <c r="AG65" s="5" t="s">
        <v>7</v>
      </c>
      <c r="AH65" s="5" t="s">
        <v>7</v>
      </c>
      <c r="AI65" s="5" t="s">
        <v>7</v>
      </c>
      <c r="AJ65" s="5" t="s">
        <v>7</v>
      </c>
      <c r="AK65" s="5" t="s">
        <v>7</v>
      </c>
      <c r="AL65" s="5">
        <v>20</v>
      </c>
      <c r="AM65" s="5">
        <v>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4" t="s">
        <v>149</v>
      </c>
      <c r="AW65" s="5">
        <v>0</v>
      </c>
      <c r="AX65" s="5">
        <v>0</v>
      </c>
    </row>
    <row r="66" spans="1:50" ht="15.75" customHeight="1" x14ac:dyDescent="0.2">
      <c r="A66" s="3">
        <f t="shared" si="3"/>
        <v>30064</v>
      </c>
      <c r="B66" s="3">
        <f>INDEX(B:B,MATCH(32000,B:B,0),1)+(ROW()-MATCH(32000,B:B,0))</f>
        <v>32002</v>
      </c>
      <c r="C66" s="3" t="s">
        <v>7</v>
      </c>
      <c r="D66" s="3" t="s">
        <v>7</v>
      </c>
      <c r="E66" s="3">
        <v>30</v>
      </c>
      <c r="F66" s="3">
        <v>0</v>
      </c>
      <c r="G66" s="3">
        <v>80</v>
      </c>
      <c r="H66" s="3">
        <v>200</v>
      </c>
      <c r="I66" s="3">
        <v>0</v>
      </c>
      <c r="J66" s="3">
        <v>0</v>
      </c>
      <c r="K66" s="3">
        <v>0</v>
      </c>
      <c r="L66" s="3">
        <v>100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30</v>
      </c>
      <c r="T66" s="3">
        <v>30</v>
      </c>
      <c r="U66" s="3">
        <v>30</v>
      </c>
      <c r="V66" s="3">
        <v>30</v>
      </c>
      <c r="W66" s="3">
        <v>30</v>
      </c>
      <c r="X66" s="3">
        <v>30</v>
      </c>
      <c r="Y66" s="3">
        <v>30</v>
      </c>
      <c r="Z66" s="3">
        <v>30</v>
      </c>
      <c r="AA66" s="3">
        <v>30</v>
      </c>
      <c r="AB66" s="3">
        <v>30</v>
      </c>
      <c r="AC66" s="5" t="s">
        <v>70</v>
      </c>
      <c r="AD66" s="5" t="s">
        <v>7</v>
      </c>
      <c r="AE66" s="5" t="s">
        <v>7</v>
      </c>
      <c r="AF66" s="5" t="s">
        <v>7</v>
      </c>
      <c r="AG66" s="5" t="s">
        <v>7</v>
      </c>
      <c r="AH66" s="5" t="s">
        <v>7</v>
      </c>
      <c r="AI66" s="5" t="s">
        <v>7</v>
      </c>
      <c r="AJ66" s="5" t="s">
        <v>7</v>
      </c>
      <c r="AK66" s="5" t="s">
        <v>7</v>
      </c>
      <c r="AL66" s="5">
        <v>20</v>
      </c>
      <c r="AM66" s="5">
        <v>0</v>
      </c>
      <c r="AN66" s="5">
        <v>0</v>
      </c>
      <c r="AO66" s="5">
        <v>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4" t="s">
        <v>150</v>
      </c>
      <c r="AW66" s="5">
        <v>0</v>
      </c>
      <c r="AX66" s="5">
        <v>0</v>
      </c>
    </row>
    <row r="67" spans="1:50" ht="15.75" customHeight="1" x14ac:dyDescent="0.2">
      <c r="A67" s="3">
        <f t="shared" si="3"/>
        <v>30065</v>
      </c>
      <c r="B67" s="3">
        <f t="shared" ref="B67:B69" si="4">INDEX(B:B,MATCH(32000,B:B,0),1)+(ROW()-MATCH(32000,B:B,0))</f>
        <v>32003</v>
      </c>
      <c r="C67" s="3" t="s">
        <v>7</v>
      </c>
      <c r="D67" s="3" t="s">
        <v>172</v>
      </c>
      <c r="E67" s="3">
        <v>0</v>
      </c>
      <c r="F67" s="3">
        <v>0</v>
      </c>
      <c r="G67" s="3">
        <v>54</v>
      </c>
      <c r="H67" s="3">
        <v>0</v>
      </c>
      <c r="I67" s="3">
        <v>0</v>
      </c>
      <c r="J67" s="3">
        <v>90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50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5" t="s">
        <v>26</v>
      </c>
      <c r="AD67" s="5" t="s">
        <v>28</v>
      </c>
      <c r="AE67" s="5" t="s">
        <v>82</v>
      </c>
      <c r="AF67" s="5" t="s">
        <v>27</v>
      </c>
      <c r="AG67" s="5" t="s">
        <v>36</v>
      </c>
      <c r="AH67" s="5" t="s">
        <v>66</v>
      </c>
      <c r="AI67" s="5" t="s">
        <v>7</v>
      </c>
      <c r="AJ67" s="5" t="s">
        <v>7</v>
      </c>
      <c r="AK67" s="5" t="s">
        <v>7</v>
      </c>
      <c r="AL67" s="5">
        <v>5</v>
      </c>
      <c r="AM67" s="5">
        <v>10</v>
      </c>
      <c r="AN67" s="5">
        <v>12</v>
      </c>
      <c r="AO67" s="5">
        <v>20</v>
      </c>
      <c r="AP67" s="5">
        <v>5</v>
      </c>
      <c r="AQ67" s="5">
        <v>10</v>
      </c>
      <c r="AR67" s="5">
        <v>0</v>
      </c>
      <c r="AS67" s="5">
        <v>0</v>
      </c>
      <c r="AT67" s="5">
        <v>0</v>
      </c>
      <c r="AU67" s="5">
        <v>0</v>
      </c>
      <c r="AV67" s="4" t="s">
        <v>86</v>
      </c>
      <c r="AW67" s="5">
        <v>0</v>
      </c>
      <c r="AX67" s="5">
        <v>0</v>
      </c>
    </row>
    <row r="68" spans="1:50" ht="15.75" customHeight="1" x14ac:dyDescent="0.2">
      <c r="A68" s="3">
        <f t="shared" si="3"/>
        <v>30066</v>
      </c>
      <c r="B68" s="3">
        <f t="shared" si="4"/>
        <v>32004</v>
      </c>
      <c r="C68" s="3" t="s">
        <v>7</v>
      </c>
      <c r="D68" s="3" t="s">
        <v>7</v>
      </c>
      <c r="E68" s="3">
        <v>0</v>
      </c>
      <c r="F68" s="3">
        <v>0</v>
      </c>
      <c r="G68" s="3">
        <v>54</v>
      </c>
      <c r="H68" s="3">
        <v>0</v>
      </c>
      <c r="I68" s="3">
        <v>0</v>
      </c>
      <c r="J68" s="3">
        <v>40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70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5" t="s">
        <v>26</v>
      </c>
      <c r="AD68" s="5" t="s">
        <v>28</v>
      </c>
      <c r="AE68" s="5" t="s">
        <v>82</v>
      </c>
      <c r="AF68" s="5" t="s">
        <v>27</v>
      </c>
      <c r="AG68" s="5" t="s">
        <v>36</v>
      </c>
      <c r="AH68" s="5" t="s">
        <v>66</v>
      </c>
      <c r="AI68" s="5" t="s">
        <v>7</v>
      </c>
      <c r="AJ68" s="5" t="s">
        <v>7</v>
      </c>
      <c r="AK68" s="5" t="s">
        <v>7</v>
      </c>
      <c r="AL68" s="5">
        <v>5</v>
      </c>
      <c r="AM68" s="5">
        <v>10</v>
      </c>
      <c r="AN68" s="5">
        <v>12</v>
      </c>
      <c r="AO68" s="5">
        <v>20</v>
      </c>
      <c r="AP68" s="5">
        <v>5</v>
      </c>
      <c r="AQ68" s="5">
        <v>10</v>
      </c>
      <c r="AR68" s="5">
        <v>0</v>
      </c>
      <c r="AS68" s="5">
        <v>0</v>
      </c>
      <c r="AT68" s="5">
        <v>0</v>
      </c>
      <c r="AU68" s="5">
        <v>0</v>
      </c>
      <c r="AV68" s="4" t="s">
        <v>44</v>
      </c>
      <c r="AW68" s="5">
        <v>0</v>
      </c>
      <c r="AX68" s="5">
        <v>0</v>
      </c>
    </row>
    <row r="69" spans="1:50" ht="15.75" customHeight="1" x14ac:dyDescent="0.2">
      <c r="A69" s="3">
        <f t="shared" si="3"/>
        <v>30067</v>
      </c>
      <c r="B69" s="3">
        <f t="shared" si="4"/>
        <v>32005</v>
      </c>
      <c r="C69" s="3" t="s">
        <v>7</v>
      </c>
      <c r="D69" s="3" t="s">
        <v>7</v>
      </c>
      <c r="E69" s="3">
        <v>0</v>
      </c>
      <c r="F69" s="3">
        <v>0</v>
      </c>
      <c r="G69" s="3">
        <v>54</v>
      </c>
      <c r="H69" s="3">
        <v>0</v>
      </c>
      <c r="I69" s="3">
        <v>0</v>
      </c>
      <c r="J69" s="3">
        <v>110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60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5" t="s">
        <v>26</v>
      </c>
      <c r="AD69" s="5" t="s">
        <v>28</v>
      </c>
      <c r="AE69" s="5" t="s">
        <v>82</v>
      </c>
      <c r="AF69" s="5" t="s">
        <v>27</v>
      </c>
      <c r="AG69" s="5" t="s">
        <v>36</v>
      </c>
      <c r="AH69" s="5" t="s">
        <v>66</v>
      </c>
      <c r="AI69" s="5" t="s">
        <v>7</v>
      </c>
      <c r="AJ69" s="5" t="s">
        <v>7</v>
      </c>
      <c r="AK69" s="5" t="s">
        <v>7</v>
      </c>
      <c r="AL69" s="5">
        <v>5</v>
      </c>
      <c r="AM69" s="5">
        <v>10</v>
      </c>
      <c r="AN69" s="5">
        <v>12</v>
      </c>
      <c r="AO69" s="5">
        <v>20</v>
      </c>
      <c r="AP69" s="5">
        <v>5</v>
      </c>
      <c r="AQ69" s="5">
        <v>10</v>
      </c>
      <c r="AR69" s="5">
        <v>0</v>
      </c>
      <c r="AS69" s="5">
        <v>0</v>
      </c>
      <c r="AT69" s="5">
        <v>0</v>
      </c>
      <c r="AU69" s="5">
        <v>0</v>
      </c>
      <c r="AV69" s="4" t="s">
        <v>45</v>
      </c>
      <c r="AW69" s="5">
        <v>0</v>
      </c>
      <c r="AX69" s="5">
        <v>0</v>
      </c>
    </row>
    <row r="70" spans="1:50" ht="15.75" customHeight="1" x14ac:dyDescent="0.2">
      <c r="A70" s="3">
        <f t="shared" si="3"/>
        <v>30068</v>
      </c>
      <c r="B70" s="3">
        <f>INDEX(B:B,MATCH(32000,B:B,0),1)+(ROW()-MATCH(32000,B:B,0))</f>
        <v>32006</v>
      </c>
      <c r="C70" s="3" t="s">
        <v>7</v>
      </c>
      <c r="D70" s="3" t="s">
        <v>215</v>
      </c>
      <c r="E70" s="3">
        <v>0</v>
      </c>
      <c r="F70" s="3">
        <v>0</v>
      </c>
      <c r="G70" s="3">
        <v>80</v>
      </c>
      <c r="H70" s="3">
        <v>200</v>
      </c>
      <c r="I70" s="3">
        <v>0</v>
      </c>
      <c r="J70" s="3">
        <v>0</v>
      </c>
      <c r="K70" s="3">
        <v>0</v>
      </c>
      <c r="L70" s="3">
        <v>100</v>
      </c>
      <c r="M70" s="3">
        <v>0</v>
      </c>
      <c r="N70" s="3">
        <v>0</v>
      </c>
      <c r="O70" s="3">
        <v>0</v>
      </c>
      <c r="P70" s="3">
        <v>0</v>
      </c>
      <c r="Q70" s="3">
        <v>70</v>
      </c>
      <c r="R70" s="3">
        <v>0</v>
      </c>
      <c r="S70" s="3">
        <v>30</v>
      </c>
      <c r="T70" s="3">
        <v>30</v>
      </c>
      <c r="U70" s="3">
        <v>30</v>
      </c>
      <c r="V70" s="3">
        <v>30</v>
      </c>
      <c r="W70" s="3">
        <v>30</v>
      </c>
      <c r="X70" s="3">
        <v>30</v>
      </c>
      <c r="Y70" s="3">
        <v>30</v>
      </c>
      <c r="Z70" s="3">
        <v>30</v>
      </c>
      <c r="AA70" s="3">
        <v>30</v>
      </c>
      <c r="AB70" s="3">
        <v>30</v>
      </c>
      <c r="AC70" s="5" t="s">
        <v>70</v>
      </c>
      <c r="AD70" s="5" t="s">
        <v>7</v>
      </c>
      <c r="AE70" s="5" t="s">
        <v>7</v>
      </c>
      <c r="AF70" s="5" t="s">
        <v>7</v>
      </c>
      <c r="AG70" s="5" t="s">
        <v>7</v>
      </c>
      <c r="AH70" s="5" t="s">
        <v>7</v>
      </c>
      <c r="AI70" s="5" t="s">
        <v>7</v>
      </c>
      <c r="AJ70" s="5" t="s">
        <v>7</v>
      </c>
      <c r="AK70" s="5" t="s">
        <v>7</v>
      </c>
      <c r="AL70" s="5">
        <v>20</v>
      </c>
      <c r="AM70" s="5">
        <v>0</v>
      </c>
      <c r="AN70" s="5">
        <v>0</v>
      </c>
      <c r="AO70" s="5">
        <v>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4" t="s">
        <v>148</v>
      </c>
      <c r="AW70" s="5">
        <v>0</v>
      </c>
      <c r="AX70" s="5">
        <v>0</v>
      </c>
    </row>
    <row r="71" spans="1:50" ht="15.75" customHeight="1" x14ac:dyDescent="0.2">
      <c r="A71" s="3">
        <f t="shared" si="3"/>
        <v>30069</v>
      </c>
      <c r="B71" s="3">
        <f>INDEX(B:B,MATCH(32000,B:B,0),1)+(ROW()-MATCH(32000,B:B,0))</f>
        <v>32007</v>
      </c>
      <c r="C71" s="3" t="s">
        <v>7</v>
      </c>
      <c r="D71" s="3" t="s">
        <v>7</v>
      </c>
      <c r="E71" s="3">
        <v>0</v>
      </c>
      <c r="F71" s="3">
        <v>0</v>
      </c>
      <c r="G71" s="3">
        <v>80</v>
      </c>
      <c r="H71" s="3">
        <v>200</v>
      </c>
      <c r="I71" s="3">
        <v>0</v>
      </c>
      <c r="J71" s="3">
        <v>0</v>
      </c>
      <c r="K71" s="3">
        <v>0</v>
      </c>
      <c r="L71" s="3">
        <v>100</v>
      </c>
      <c r="M71" s="3">
        <v>0</v>
      </c>
      <c r="N71" s="3">
        <v>0</v>
      </c>
      <c r="O71" s="3">
        <v>0</v>
      </c>
      <c r="P71" s="3">
        <v>0</v>
      </c>
      <c r="Q71" s="3">
        <v>90</v>
      </c>
      <c r="R71" s="3">
        <v>0</v>
      </c>
      <c r="S71" s="3">
        <v>30</v>
      </c>
      <c r="T71" s="3">
        <v>30</v>
      </c>
      <c r="U71" s="3">
        <v>30</v>
      </c>
      <c r="V71" s="3">
        <v>30</v>
      </c>
      <c r="W71" s="3">
        <v>30</v>
      </c>
      <c r="X71" s="3">
        <v>30</v>
      </c>
      <c r="Y71" s="3">
        <v>30</v>
      </c>
      <c r="Z71" s="3">
        <v>30</v>
      </c>
      <c r="AA71" s="3">
        <v>30</v>
      </c>
      <c r="AB71" s="3">
        <v>30</v>
      </c>
      <c r="AC71" s="5" t="s">
        <v>70</v>
      </c>
      <c r="AD71" s="5" t="s">
        <v>7</v>
      </c>
      <c r="AE71" s="5" t="s">
        <v>7</v>
      </c>
      <c r="AF71" s="5" t="s">
        <v>7</v>
      </c>
      <c r="AG71" s="5" t="s">
        <v>7</v>
      </c>
      <c r="AH71" s="5" t="s">
        <v>7</v>
      </c>
      <c r="AI71" s="5" t="s">
        <v>7</v>
      </c>
      <c r="AJ71" s="5" t="s">
        <v>7</v>
      </c>
      <c r="AK71" s="5" t="s">
        <v>7</v>
      </c>
      <c r="AL71" s="5">
        <v>20</v>
      </c>
      <c r="AM71" s="5">
        <v>0</v>
      </c>
      <c r="AN71" s="5">
        <v>0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4" t="s">
        <v>149</v>
      </c>
      <c r="AW71" s="5">
        <v>0</v>
      </c>
      <c r="AX71" s="5">
        <v>0</v>
      </c>
    </row>
    <row r="72" spans="1:50" ht="15.75" customHeight="1" x14ac:dyDescent="0.2">
      <c r="A72" s="3">
        <f t="shared" si="3"/>
        <v>30070</v>
      </c>
      <c r="B72" s="3">
        <f>INDEX(B:B,MATCH(32000,B:B,0),1)+(ROW()-MATCH(32000,B:B,0))</f>
        <v>32008</v>
      </c>
      <c r="C72" s="3" t="s">
        <v>7</v>
      </c>
      <c r="D72" s="3" t="s">
        <v>7</v>
      </c>
      <c r="E72" s="3">
        <v>0</v>
      </c>
      <c r="F72" s="3">
        <v>0</v>
      </c>
      <c r="G72" s="3">
        <v>80</v>
      </c>
      <c r="H72" s="3">
        <v>200</v>
      </c>
      <c r="I72" s="3">
        <v>0</v>
      </c>
      <c r="J72" s="3">
        <v>0</v>
      </c>
      <c r="K72" s="3">
        <v>0</v>
      </c>
      <c r="L72" s="3">
        <v>100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30</v>
      </c>
      <c r="T72" s="3">
        <v>30</v>
      </c>
      <c r="U72" s="3">
        <v>30</v>
      </c>
      <c r="V72" s="3">
        <v>30</v>
      </c>
      <c r="W72" s="3">
        <v>30</v>
      </c>
      <c r="X72" s="3">
        <v>30</v>
      </c>
      <c r="Y72" s="3">
        <v>30</v>
      </c>
      <c r="Z72" s="3">
        <v>30</v>
      </c>
      <c r="AA72" s="3">
        <v>30</v>
      </c>
      <c r="AB72" s="3">
        <v>30</v>
      </c>
      <c r="AC72" s="5" t="s">
        <v>70</v>
      </c>
      <c r="AD72" s="5" t="s">
        <v>7</v>
      </c>
      <c r="AE72" s="5" t="s">
        <v>7</v>
      </c>
      <c r="AF72" s="5" t="s">
        <v>7</v>
      </c>
      <c r="AG72" s="5" t="s">
        <v>7</v>
      </c>
      <c r="AH72" s="5" t="s">
        <v>7</v>
      </c>
      <c r="AI72" s="5" t="s">
        <v>7</v>
      </c>
      <c r="AJ72" s="5" t="s">
        <v>7</v>
      </c>
      <c r="AK72" s="5" t="s">
        <v>7</v>
      </c>
      <c r="AL72" s="5">
        <v>20</v>
      </c>
      <c r="AM72" s="5">
        <v>0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4" t="s">
        <v>150</v>
      </c>
      <c r="AW72" s="5">
        <v>0</v>
      </c>
      <c r="AX72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B931E-A657-4B25-A510-F2530E92F6B9}">
  <sheetPr>
    <outlinePr summaryBelow="0" summaryRight="0"/>
  </sheetPr>
  <dimension ref="A1:AX7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8" sqref="AX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ROW()-2+147000</f>
        <v>147000</v>
      </c>
      <c r="B2" s="6">
        <v>147000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154</v>
      </c>
      <c r="AW2" s="7">
        <v>0</v>
      </c>
      <c r="AX2" s="7">
        <v>0</v>
      </c>
    </row>
    <row r="3" spans="1:50" ht="15.75" customHeight="1" x14ac:dyDescent="0.2">
      <c r="A3" s="3">
        <f>ROW()-2+147000</f>
        <v>147001</v>
      </c>
      <c r="B3" s="3">
        <f>INDEX(B:B,MATCH(147000,B:B,0),1)+(ROW()-MATCH(147000,B:B,0))</f>
        <v>147001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ROW()-2+147000</f>
        <v>147002</v>
      </c>
      <c r="B4" s="3">
        <f t="shared" ref="B4:B7" si="1">INDEX(B:B,MATCH(147000,B:B,0),1)+(ROW()-MATCH(147000,B:B,0))</f>
        <v>147002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147003</v>
      </c>
      <c r="B5" s="3">
        <f t="shared" si="1"/>
        <v>147003</v>
      </c>
      <c r="C5" s="3" t="s">
        <v>97</v>
      </c>
      <c r="D5" s="3" t="s">
        <v>7</v>
      </c>
      <c r="E5" s="3">
        <v>0</v>
      </c>
      <c r="F5" s="3">
        <v>0</v>
      </c>
      <c r="G5" s="3">
        <v>100</v>
      </c>
      <c r="H5" s="3">
        <v>0</v>
      </c>
      <c r="I5" s="3">
        <v>0</v>
      </c>
      <c r="J5" s="3">
        <v>0</v>
      </c>
      <c r="K5" s="3">
        <v>60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66</v>
      </c>
      <c r="AD5" s="5" t="s">
        <v>82</v>
      </c>
      <c r="AE5" s="5" t="s">
        <v>26</v>
      </c>
      <c r="AF5" s="5" t="s">
        <v>27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20</v>
      </c>
      <c r="AM5" s="5">
        <v>20</v>
      </c>
      <c r="AN5" s="5">
        <v>20</v>
      </c>
      <c r="AO5" s="5">
        <v>20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147004</v>
      </c>
      <c r="B6" s="3">
        <f t="shared" si="1"/>
        <v>147004</v>
      </c>
      <c r="C6" s="3" t="s">
        <v>7</v>
      </c>
      <c r="D6" s="3" t="s">
        <v>7</v>
      </c>
      <c r="E6" s="3">
        <v>0</v>
      </c>
      <c r="F6" s="3">
        <v>0</v>
      </c>
      <c r="G6" s="3">
        <v>100</v>
      </c>
      <c r="H6" s="3">
        <v>0</v>
      </c>
      <c r="I6" s="3">
        <v>0</v>
      </c>
      <c r="J6" s="3">
        <v>0</v>
      </c>
      <c r="K6" s="3">
        <v>50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66</v>
      </c>
      <c r="AD6" s="5" t="s">
        <v>82</v>
      </c>
      <c r="AE6" s="5" t="s">
        <v>26</v>
      </c>
      <c r="AF6" s="5" t="s">
        <v>27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20</v>
      </c>
      <c r="AM6" s="5">
        <v>20</v>
      </c>
      <c r="AN6" s="5">
        <v>20</v>
      </c>
      <c r="AO6" s="5">
        <v>20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147005</v>
      </c>
      <c r="B7" s="3">
        <f t="shared" si="1"/>
        <v>147005</v>
      </c>
      <c r="C7" s="3" t="s">
        <v>7</v>
      </c>
      <c r="D7" s="3" t="s">
        <v>7</v>
      </c>
      <c r="E7" s="3">
        <v>0</v>
      </c>
      <c r="F7" s="3">
        <v>0</v>
      </c>
      <c r="G7" s="3">
        <v>100</v>
      </c>
      <c r="H7" s="3">
        <v>0</v>
      </c>
      <c r="I7" s="3">
        <v>0</v>
      </c>
      <c r="J7" s="3">
        <v>0</v>
      </c>
      <c r="K7" s="3">
        <v>120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66</v>
      </c>
      <c r="AD7" s="5" t="s">
        <v>82</v>
      </c>
      <c r="AE7" s="5" t="s">
        <v>26</v>
      </c>
      <c r="AF7" s="5" t="s">
        <v>27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20</v>
      </c>
      <c r="AM7" s="5">
        <v>20</v>
      </c>
      <c r="AN7" s="5">
        <v>20</v>
      </c>
      <c r="AO7" s="5">
        <v>20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1C8D8-0C24-4EE5-A6DE-EF1FB1DF06FE}">
  <sheetPr>
    <outlinePr summaryBelow="0" summaryRight="0"/>
  </sheetPr>
  <dimension ref="A1:AX7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4" sqref="A4:A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ROW()-2+160000</f>
        <v>160000</v>
      </c>
      <c r="B2" s="6">
        <v>160000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154</v>
      </c>
      <c r="AW2" s="7">
        <v>0</v>
      </c>
      <c r="AX2" s="7">
        <v>0</v>
      </c>
    </row>
    <row r="3" spans="1:50" ht="15.75" customHeight="1" x14ac:dyDescent="0.2">
      <c r="A3" s="3">
        <f>ROW()-2+160000</f>
        <v>160001</v>
      </c>
      <c r="B3" s="3">
        <f>INDEX(B:B,MATCH(160000,B:B,0),1)+(ROW()-MATCH(160000,B:B,0))</f>
        <v>160001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ROW()-2+160000</f>
        <v>160002</v>
      </c>
      <c r="B4" s="3">
        <f t="shared" ref="B4:B7" si="1">INDEX(B:B,MATCH(160000,B:B,0),1)+(ROW()-MATCH(160000,B:B,0))</f>
        <v>160002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160003</v>
      </c>
      <c r="B5" s="3">
        <f t="shared" si="1"/>
        <v>160003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160004</v>
      </c>
      <c r="B6" s="3">
        <f t="shared" si="1"/>
        <v>160004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160005</v>
      </c>
      <c r="B7" s="3">
        <f t="shared" si="1"/>
        <v>160005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FFB35-78F2-4D9A-AE8E-9BDAC7FA3F14}">
  <sheetPr>
    <outlinePr summaryBelow="0" summaryRight="0"/>
  </sheetPr>
  <dimension ref="A1:AX10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11" sqref="AX1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ROW()-2+161000</f>
        <v>161000</v>
      </c>
      <c r="B2" s="6">
        <v>161000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154</v>
      </c>
      <c r="AW2" s="7">
        <v>0</v>
      </c>
      <c r="AX2" s="7">
        <v>0</v>
      </c>
    </row>
    <row r="3" spans="1:50" ht="15.75" customHeight="1" x14ac:dyDescent="0.2">
      <c r="A3" s="3">
        <f>ROW()-2+161000</f>
        <v>161001</v>
      </c>
      <c r="B3" s="3">
        <f>INDEX(B:B,MATCH(161000,B:B,0),1)+(ROW()-MATCH(161000,B:B,0))</f>
        <v>161001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ROW()-2+161000</f>
        <v>161002</v>
      </c>
      <c r="B4" s="3">
        <f t="shared" ref="B4:B10" si="1">INDEX(B:B,MATCH(161000,B:B,0),1)+(ROW()-MATCH(161000,B:B,0))</f>
        <v>161002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161003</v>
      </c>
      <c r="B5" s="3">
        <f t="shared" si="1"/>
        <v>161003</v>
      </c>
      <c r="C5" s="3" t="s">
        <v>7</v>
      </c>
      <c r="D5" s="3" t="s">
        <v>51</v>
      </c>
      <c r="E5" s="3">
        <v>0</v>
      </c>
      <c r="F5" s="3">
        <v>0</v>
      </c>
      <c r="G5" s="3">
        <v>110</v>
      </c>
      <c r="H5" s="3">
        <v>80</v>
      </c>
      <c r="I5" s="3">
        <v>0</v>
      </c>
      <c r="J5" s="3">
        <v>0</v>
      </c>
      <c r="K5" s="3">
        <v>0</v>
      </c>
      <c r="L5" s="3">
        <v>80</v>
      </c>
      <c r="M5" s="3">
        <v>0</v>
      </c>
      <c r="N5" s="3">
        <v>0</v>
      </c>
      <c r="O5" s="3">
        <v>0</v>
      </c>
      <c r="P5" s="3">
        <v>0</v>
      </c>
      <c r="Q5" s="3">
        <v>100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161004</v>
      </c>
      <c r="B6" s="3">
        <f t="shared" si="1"/>
        <v>161004</v>
      </c>
      <c r="C6" s="3" t="s">
        <v>7</v>
      </c>
      <c r="D6" s="3" t="s">
        <v>7</v>
      </c>
      <c r="E6" s="3">
        <v>0</v>
      </c>
      <c r="F6" s="3">
        <v>0</v>
      </c>
      <c r="G6" s="3">
        <v>110</v>
      </c>
      <c r="H6" s="3">
        <v>80</v>
      </c>
      <c r="I6" s="3">
        <v>0</v>
      </c>
      <c r="J6" s="3">
        <v>0</v>
      </c>
      <c r="K6" s="3">
        <v>0</v>
      </c>
      <c r="L6" s="3">
        <v>80</v>
      </c>
      <c r="M6" s="3">
        <v>0</v>
      </c>
      <c r="N6" s="3">
        <v>0</v>
      </c>
      <c r="O6" s="3">
        <v>0</v>
      </c>
      <c r="P6" s="3">
        <v>0</v>
      </c>
      <c r="Q6" s="3">
        <v>110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161005</v>
      </c>
      <c r="B7" s="3">
        <f t="shared" si="1"/>
        <v>161005</v>
      </c>
      <c r="C7" s="3" t="s">
        <v>7</v>
      </c>
      <c r="D7" s="3" t="s">
        <v>7</v>
      </c>
      <c r="E7" s="3">
        <v>0</v>
      </c>
      <c r="F7" s="3">
        <v>0</v>
      </c>
      <c r="G7" s="3">
        <v>110</v>
      </c>
      <c r="H7" s="3">
        <v>80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161006</v>
      </c>
      <c r="B8" s="3">
        <f t="shared" si="1"/>
        <v>161006</v>
      </c>
      <c r="C8" s="3" t="s">
        <v>7</v>
      </c>
      <c r="D8" s="3" t="s">
        <v>168</v>
      </c>
      <c r="E8" s="3">
        <v>0</v>
      </c>
      <c r="F8" s="3">
        <v>0</v>
      </c>
      <c r="G8" s="3">
        <v>110</v>
      </c>
      <c r="H8" s="3">
        <v>80</v>
      </c>
      <c r="I8" s="3">
        <v>0</v>
      </c>
      <c r="J8" s="3">
        <v>0</v>
      </c>
      <c r="K8" s="3">
        <v>0</v>
      </c>
      <c r="L8" s="3">
        <v>80</v>
      </c>
      <c r="M8" s="3">
        <v>0</v>
      </c>
      <c r="N8" s="3">
        <v>0</v>
      </c>
      <c r="O8" s="3">
        <v>0</v>
      </c>
      <c r="P8" s="3">
        <v>0</v>
      </c>
      <c r="Q8" s="3">
        <v>100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161007</v>
      </c>
      <c r="B9" s="3">
        <f t="shared" si="1"/>
        <v>161007</v>
      </c>
      <c r="C9" s="3" t="s">
        <v>7</v>
      </c>
      <c r="D9" s="3" t="s">
        <v>7</v>
      </c>
      <c r="E9" s="3">
        <v>0</v>
      </c>
      <c r="F9" s="3">
        <v>0</v>
      </c>
      <c r="G9" s="3">
        <v>110</v>
      </c>
      <c r="H9" s="3">
        <v>80</v>
      </c>
      <c r="I9" s="3">
        <v>0</v>
      </c>
      <c r="J9" s="3">
        <v>0</v>
      </c>
      <c r="K9" s="3">
        <v>0</v>
      </c>
      <c r="L9" s="3">
        <v>80</v>
      </c>
      <c r="M9" s="3">
        <v>0</v>
      </c>
      <c r="N9" s="3">
        <v>0</v>
      </c>
      <c r="O9" s="3">
        <v>0</v>
      </c>
      <c r="P9" s="3">
        <v>0</v>
      </c>
      <c r="Q9" s="3">
        <v>110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161008</v>
      </c>
      <c r="B10" s="3">
        <f t="shared" si="1"/>
        <v>161008</v>
      </c>
      <c r="C10" s="3" t="s">
        <v>7</v>
      </c>
      <c r="D10" s="3" t="s">
        <v>7</v>
      </c>
      <c r="E10" s="3">
        <v>0</v>
      </c>
      <c r="F10" s="3">
        <v>0</v>
      </c>
      <c r="G10" s="3">
        <v>110</v>
      </c>
      <c r="H10" s="3">
        <v>80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C5671-2977-44C0-B1A3-E1320A5F00FE}">
  <sheetPr>
    <outlinePr summaryBelow="0" summaryRight="0"/>
  </sheetPr>
  <dimension ref="A1:AX16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17" sqref="AX1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ROW()-2+162000</f>
        <v>162000</v>
      </c>
      <c r="B2" s="6">
        <v>162000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154</v>
      </c>
      <c r="AW2" s="7">
        <v>0</v>
      </c>
      <c r="AX2" s="7">
        <v>0</v>
      </c>
    </row>
    <row r="3" spans="1:50" ht="15.75" customHeight="1" x14ac:dyDescent="0.2">
      <c r="A3" s="3">
        <f>ROW()-2+162000</f>
        <v>162001</v>
      </c>
      <c r="B3" s="3">
        <f>INDEX(B:B,MATCH(162000,B:B,0),1)+(ROW()-MATCH(162000,B:B,0))</f>
        <v>162001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6" si="0">ROW()-2+162000</f>
        <v>162002</v>
      </c>
      <c r="B4" s="3">
        <f t="shared" ref="B4:B16" si="1">INDEX(B:B,MATCH(162000,B:B,0),1)+(ROW()-MATCH(162000,B:B,0))</f>
        <v>162002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162003</v>
      </c>
      <c r="B5" s="3">
        <f t="shared" si="1"/>
        <v>162003</v>
      </c>
      <c r="C5" s="3" t="s">
        <v>186</v>
      </c>
      <c r="D5" s="3" t="s">
        <v>7</v>
      </c>
      <c r="E5" s="3">
        <v>0</v>
      </c>
      <c r="F5" s="3">
        <v>0</v>
      </c>
      <c r="G5" s="3">
        <v>230</v>
      </c>
      <c r="H5" s="3">
        <v>0</v>
      </c>
      <c r="I5" s="3">
        <v>0</v>
      </c>
      <c r="J5" s="3">
        <v>0</v>
      </c>
      <c r="K5" s="3">
        <v>100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162004</v>
      </c>
      <c r="B6" s="3">
        <f t="shared" si="1"/>
        <v>162004</v>
      </c>
      <c r="C6" s="3" t="s">
        <v>7</v>
      </c>
      <c r="D6" s="3" t="s">
        <v>7</v>
      </c>
      <c r="E6" s="3">
        <v>0</v>
      </c>
      <c r="F6" s="3">
        <v>0</v>
      </c>
      <c r="G6" s="3">
        <v>230</v>
      </c>
      <c r="H6" s="3">
        <v>0</v>
      </c>
      <c r="I6" s="3">
        <v>0</v>
      </c>
      <c r="J6" s="3">
        <v>0</v>
      </c>
      <c r="K6" s="3">
        <v>85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130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162005</v>
      </c>
      <c r="B7" s="3">
        <f t="shared" si="1"/>
        <v>162005</v>
      </c>
      <c r="C7" s="3" t="s">
        <v>7</v>
      </c>
      <c r="D7" s="3" t="s">
        <v>7</v>
      </c>
      <c r="E7" s="3">
        <v>0</v>
      </c>
      <c r="F7" s="3">
        <v>0</v>
      </c>
      <c r="G7" s="3">
        <v>230</v>
      </c>
      <c r="H7" s="3">
        <v>0</v>
      </c>
      <c r="I7" s="3">
        <v>0</v>
      </c>
      <c r="J7" s="3">
        <v>0</v>
      </c>
      <c r="K7" s="3">
        <v>120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7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162006</v>
      </c>
      <c r="B8" s="3">
        <f t="shared" si="1"/>
        <v>162006</v>
      </c>
      <c r="C8" s="3" t="s">
        <v>187</v>
      </c>
      <c r="D8" s="3" t="s">
        <v>7</v>
      </c>
      <c r="E8" s="3">
        <v>0</v>
      </c>
      <c r="F8" s="3">
        <v>0</v>
      </c>
      <c r="G8" s="3">
        <v>230</v>
      </c>
      <c r="H8" s="3">
        <v>0</v>
      </c>
      <c r="I8" s="3">
        <v>0</v>
      </c>
      <c r="J8" s="3">
        <v>0</v>
      </c>
      <c r="K8" s="3">
        <v>100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80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162007</v>
      </c>
      <c r="B9" s="3">
        <f t="shared" si="1"/>
        <v>162007</v>
      </c>
      <c r="C9" s="3" t="s">
        <v>7</v>
      </c>
      <c r="D9" s="3" t="s">
        <v>7</v>
      </c>
      <c r="E9" s="3">
        <v>0</v>
      </c>
      <c r="F9" s="3">
        <v>0</v>
      </c>
      <c r="G9" s="3">
        <v>230</v>
      </c>
      <c r="H9" s="3">
        <v>0</v>
      </c>
      <c r="I9" s="3">
        <v>0</v>
      </c>
      <c r="J9" s="3">
        <v>0</v>
      </c>
      <c r="K9" s="3">
        <v>85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130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162008</v>
      </c>
      <c r="B10" s="3">
        <f t="shared" si="1"/>
        <v>162008</v>
      </c>
      <c r="C10" s="3" t="s">
        <v>7</v>
      </c>
      <c r="D10" s="3" t="s">
        <v>7</v>
      </c>
      <c r="E10" s="3">
        <v>0</v>
      </c>
      <c r="F10" s="3">
        <v>0</v>
      </c>
      <c r="G10" s="3">
        <v>230</v>
      </c>
      <c r="H10" s="3">
        <v>0</v>
      </c>
      <c r="I10" s="3">
        <v>0</v>
      </c>
      <c r="J10" s="3">
        <v>0</v>
      </c>
      <c r="K10" s="3">
        <v>120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7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0</v>
      </c>
    </row>
    <row r="11" spans="1:50" ht="15.75" customHeight="1" x14ac:dyDescent="0.2">
      <c r="A11" s="3">
        <f t="shared" si="0"/>
        <v>162009</v>
      </c>
      <c r="B11" s="3">
        <f t="shared" si="1"/>
        <v>162009</v>
      </c>
      <c r="C11" s="3" t="s">
        <v>188</v>
      </c>
      <c r="D11" s="3" t="s">
        <v>7</v>
      </c>
      <c r="E11" s="3">
        <v>0</v>
      </c>
      <c r="F11" s="3">
        <v>0</v>
      </c>
      <c r="G11" s="3">
        <v>230</v>
      </c>
      <c r="H11" s="3">
        <v>0</v>
      </c>
      <c r="I11" s="3">
        <v>0</v>
      </c>
      <c r="J11" s="3">
        <v>0</v>
      </c>
      <c r="K11" s="3">
        <v>100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80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7</v>
      </c>
      <c r="AD11" s="5" t="s">
        <v>7</v>
      </c>
      <c r="AE11" s="5" t="s">
        <v>7</v>
      </c>
      <c r="AF11" s="5" t="s">
        <v>7</v>
      </c>
      <c r="AG11" s="5" t="s">
        <v>7</v>
      </c>
      <c r="AH11" s="5" t="s">
        <v>7</v>
      </c>
      <c r="AI11" s="5" t="s">
        <v>7</v>
      </c>
      <c r="AJ11" s="5" t="s">
        <v>7</v>
      </c>
      <c r="AK11" s="5" t="s">
        <v>7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4" t="s">
        <v>43</v>
      </c>
      <c r="AW11" s="5">
        <v>0</v>
      </c>
      <c r="AX11" s="5">
        <v>0</v>
      </c>
    </row>
    <row r="12" spans="1:50" ht="15.75" customHeight="1" x14ac:dyDescent="0.2">
      <c r="A12" s="3">
        <f t="shared" si="0"/>
        <v>162010</v>
      </c>
      <c r="B12" s="3">
        <f t="shared" si="1"/>
        <v>162010</v>
      </c>
      <c r="C12" s="3" t="s">
        <v>7</v>
      </c>
      <c r="D12" s="3" t="s">
        <v>7</v>
      </c>
      <c r="E12" s="3">
        <v>0</v>
      </c>
      <c r="F12" s="3">
        <v>0</v>
      </c>
      <c r="G12" s="3">
        <v>230</v>
      </c>
      <c r="H12" s="3">
        <v>0</v>
      </c>
      <c r="I12" s="3">
        <v>0</v>
      </c>
      <c r="J12" s="3">
        <v>0</v>
      </c>
      <c r="K12" s="3">
        <v>85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130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7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44</v>
      </c>
      <c r="AW12" s="5">
        <v>0</v>
      </c>
      <c r="AX12" s="5">
        <v>0</v>
      </c>
    </row>
    <row r="13" spans="1:50" ht="15.75" customHeight="1" x14ac:dyDescent="0.2">
      <c r="A13" s="3">
        <f t="shared" si="0"/>
        <v>162011</v>
      </c>
      <c r="B13" s="3">
        <f t="shared" si="1"/>
        <v>162011</v>
      </c>
      <c r="C13" s="3" t="s">
        <v>7</v>
      </c>
      <c r="D13" s="3" t="s">
        <v>7</v>
      </c>
      <c r="E13" s="3">
        <v>0</v>
      </c>
      <c r="F13" s="3">
        <v>0</v>
      </c>
      <c r="G13" s="3">
        <v>230</v>
      </c>
      <c r="H13" s="3">
        <v>0</v>
      </c>
      <c r="I13" s="3">
        <v>0</v>
      </c>
      <c r="J13" s="3">
        <v>0</v>
      </c>
      <c r="K13" s="3">
        <v>120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45</v>
      </c>
      <c r="AW13" s="5">
        <v>0</v>
      </c>
      <c r="AX13" s="5">
        <v>0</v>
      </c>
    </row>
    <row r="14" spans="1:50" ht="15.75" customHeight="1" x14ac:dyDescent="0.2">
      <c r="A14" s="3">
        <f t="shared" si="0"/>
        <v>162012</v>
      </c>
      <c r="B14" s="3">
        <f t="shared" si="1"/>
        <v>162012</v>
      </c>
      <c r="C14" s="3" t="s">
        <v>189</v>
      </c>
      <c r="D14" s="3" t="s">
        <v>7</v>
      </c>
      <c r="E14" s="3">
        <v>0</v>
      </c>
      <c r="F14" s="3">
        <v>0</v>
      </c>
      <c r="G14" s="3">
        <v>230</v>
      </c>
      <c r="H14" s="3">
        <v>0</v>
      </c>
      <c r="I14" s="3">
        <v>0</v>
      </c>
      <c r="J14" s="3">
        <v>0</v>
      </c>
      <c r="K14" s="3">
        <v>100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80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43</v>
      </c>
      <c r="AW14" s="5">
        <v>0</v>
      </c>
      <c r="AX14" s="5">
        <v>0</v>
      </c>
    </row>
    <row r="15" spans="1:50" ht="15.75" customHeight="1" x14ac:dyDescent="0.2">
      <c r="A15" s="3">
        <f t="shared" si="0"/>
        <v>162013</v>
      </c>
      <c r="B15" s="3">
        <f t="shared" si="1"/>
        <v>162013</v>
      </c>
      <c r="C15" s="3" t="s">
        <v>7</v>
      </c>
      <c r="D15" s="3" t="s">
        <v>7</v>
      </c>
      <c r="E15" s="3">
        <v>0</v>
      </c>
      <c r="F15" s="3">
        <v>0</v>
      </c>
      <c r="G15" s="3">
        <v>230</v>
      </c>
      <c r="H15" s="3">
        <v>0</v>
      </c>
      <c r="I15" s="3">
        <v>0</v>
      </c>
      <c r="J15" s="3">
        <v>0</v>
      </c>
      <c r="K15" s="3">
        <v>85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130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44</v>
      </c>
      <c r="AW15" s="5">
        <v>0</v>
      </c>
      <c r="AX15" s="5">
        <v>0</v>
      </c>
    </row>
    <row r="16" spans="1:50" ht="15.75" customHeight="1" x14ac:dyDescent="0.2">
      <c r="A16" s="3">
        <f t="shared" si="0"/>
        <v>162014</v>
      </c>
      <c r="B16" s="3">
        <f t="shared" si="1"/>
        <v>162014</v>
      </c>
      <c r="C16" s="3" t="s">
        <v>7</v>
      </c>
      <c r="D16" s="3" t="s">
        <v>7</v>
      </c>
      <c r="E16" s="3">
        <v>0</v>
      </c>
      <c r="F16" s="3">
        <v>0</v>
      </c>
      <c r="G16" s="3">
        <v>230</v>
      </c>
      <c r="H16" s="3">
        <v>0</v>
      </c>
      <c r="I16" s="3">
        <v>0</v>
      </c>
      <c r="J16" s="3">
        <v>0</v>
      </c>
      <c r="K16" s="3">
        <v>120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7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45</v>
      </c>
      <c r="AW16" s="5">
        <v>0</v>
      </c>
      <c r="AX16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3EE20-3951-46C3-B967-D1BE95E3D5EC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A4" sqref="A4:A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ROW()-2+163000</f>
        <v>163000</v>
      </c>
      <c r="B2" s="6">
        <v>163000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154</v>
      </c>
      <c r="AW2" s="7">
        <v>0</v>
      </c>
      <c r="AX2" s="7">
        <v>0</v>
      </c>
    </row>
    <row r="3" spans="1:50" ht="15.75" customHeight="1" x14ac:dyDescent="0.2">
      <c r="A3" s="3">
        <f>ROW()-2+163000</f>
        <v>163001</v>
      </c>
      <c r="B3" s="3">
        <f>INDEX(B:B,MATCH(163000,B:B,0),1)+(ROW()-MATCH(163000,B:B,0))</f>
        <v>163001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ROW()-2+163000</f>
        <v>163002</v>
      </c>
      <c r="B4" s="3">
        <f t="shared" ref="B4:B7" si="1">INDEX(B:B,MATCH(163000,B:B,0),1)+(ROW()-MATCH(163000,B:B,0))</f>
        <v>163002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163003</v>
      </c>
      <c r="B5" s="3">
        <f t="shared" si="1"/>
        <v>163003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163004</v>
      </c>
      <c r="B6" s="3">
        <f t="shared" si="1"/>
        <v>163004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163005</v>
      </c>
      <c r="B7" s="3">
        <f t="shared" si="1"/>
        <v>163005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0FFB0-A791-48FF-B8B7-38D98817C9AB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B7" sqref="B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ROW()-2+164000</f>
        <v>164000</v>
      </c>
      <c r="B2" s="6">
        <v>164000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154</v>
      </c>
      <c r="AW2" s="7">
        <v>0</v>
      </c>
      <c r="AX2" s="7">
        <v>0</v>
      </c>
    </row>
    <row r="3" spans="1:50" ht="15.75" customHeight="1" x14ac:dyDescent="0.2">
      <c r="A3" s="3">
        <f>ROW()-2+164000</f>
        <v>164001</v>
      </c>
      <c r="B3" s="3">
        <f>INDEX(B:B,MATCH(164000,B:B,0),1)+(ROW()-MATCH(164000,B:B,0))</f>
        <v>164001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ROW()-2+164000</f>
        <v>164002</v>
      </c>
      <c r="B4" s="3">
        <f t="shared" ref="B4:B7" si="1">INDEX(B:B,MATCH(164000,B:B,0),1)+(ROW()-MATCH(164000,B:B,0))</f>
        <v>164002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164003</v>
      </c>
      <c r="B5" s="3">
        <f t="shared" si="1"/>
        <v>164003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164004</v>
      </c>
      <c r="B6" s="3">
        <f t="shared" si="1"/>
        <v>164004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164005</v>
      </c>
      <c r="B7" s="3">
        <f t="shared" si="1"/>
        <v>164005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BEE84-E088-4D6F-8206-C44E99D89744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B7" sqref="B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ROW()-2+165000</f>
        <v>165000</v>
      </c>
      <c r="B2" s="6">
        <v>165000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154</v>
      </c>
      <c r="AW2" s="7">
        <v>0</v>
      </c>
      <c r="AX2" s="7">
        <v>0</v>
      </c>
    </row>
    <row r="3" spans="1:50" ht="15.75" customHeight="1" x14ac:dyDescent="0.2">
      <c r="A3" s="3">
        <f>ROW()-2+165000</f>
        <v>165001</v>
      </c>
      <c r="B3" s="3">
        <f>INDEX(B:B,MATCH(165000,B:B,0),1)+(ROW()-MATCH(165000,B:B,0))</f>
        <v>165001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ROW()-2+165000</f>
        <v>165002</v>
      </c>
      <c r="B4" s="3">
        <f t="shared" ref="B4:B7" si="1">INDEX(B:B,MATCH(165000,B:B,0),1)+(ROW()-MATCH(165000,B:B,0))</f>
        <v>165002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165003</v>
      </c>
      <c r="B5" s="3">
        <f t="shared" si="1"/>
        <v>165003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165004</v>
      </c>
      <c r="B6" s="3">
        <f t="shared" si="1"/>
        <v>165004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165005</v>
      </c>
      <c r="B7" s="3">
        <f t="shared" si="1"/>
        <v>165005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78CB5-9AE4-4B59-84CE-F695145E20EE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B6" sqref="B6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ROW()-2+166000</f>
        <v>166000</v>
      </c>
      <c r="B2" s="6">
        <v>166000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154</v>
      </c>
      <c r="AW2" s="7">
        <v>0</v>
      </c>
      <c r="AX2" s="7">
        <v>0</v>
      </c>
    </row>
    <row r="3" spans="1:50" ht="15.75" customHeight="1" x14ac:dyDescent="0.2">
      <c r="A3" s="3">
        <f>ROW()-2+166000</f>
        <v>166001</v>
      </c>
      <c r="B3" s="3">
        <f>INDEX(B:B,MATCH(166000,B:B,0),1)+(ROW()-MATCH(166000,B:B,0))</f>
        <v>166001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ROW()-2+166000</f>
        <v>166002</v>
      </c>
      <c r="B4" s="3">
        <f t="shared" ref="B4:B7" si="1">INDEX(B:B,MATCH(166000,B:B,0),1)+(ROW()-MATCH(166000,B:B,0))</f>
        <v>166002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166003</v>
      </c>
      <c r="B5" s="3">
        <f t="shared" si="1"/>
        <v>166003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166004</v>
      </c>
      <c r="B6" s="3">
        <f t="shared" si="1"/>
        <v>166004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166005</v>
      </c>
      <c r="B7" s="3">
        <f t="shared" si="1"/>
        <v>166005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B5845-0795-4010-993D-FE7B0EF01B49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C6" sqref="C6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ROW()-2+167000</f>
        <v>167000</v>
      </c>
      <c r="B2" s="6">
        <v>167000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154</v>
      </c>
      <c r="AW2" s="7">
        <v>0</v>
      </c>
      <c r="AX2" s="7">
        <v>0</v>
      </c>
    </row>
    <row r="3" spans="1:50" ht="15.75" customHeight="1" x14ac:dyDescent="0.2">
      <c r="A3" s="3">
        <f>ROW()-2+167000</f>
        <v>167001</v>
      </c>
      <c r="B3" s="3">
        <f>INDEX(B:B,MATCH(167000,B:B,0),1)+(ROW()-MATCH(167000,B:B,0))</f>
        <v>167001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ROW()-2+167000</f>
        <v>167002</v>
      </c>
      <c r="B4" s="3">
        <f t="shared" ref="B4:B7" si="1">INDEX(B:B,MATCH(167000,B:B,0),1)+(ROW()-MATCH(167000,B:B,0))</f>
        <v>167002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167003</v>
      </c>
      <c r="B5" s="3">
        <f t="shared" si="1"/>
        <v>167003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167004</v>
      </c>
      <c r="B6" s="3">
        <f t="shared" si="1"/>
        <v>167004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167005</v>
      </c>
      <c r="B7" s="3">
        <f t="shared" si="1"/>
        <v>167005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574FE-1018-40C7-8757-861327F4C599}">
  <sheetPr>
    <outlinePr summaryBelow="0" summaryRight="0"/>
  </sheetPr>
  <dimension ref="A1:AX28"/>
  <sheetViews>
    <sheetView zoomScale="85" zoomScaleNormal="85" workbookViewId="0">
      <pane ySplit="1" topLeftCell="A2" activePane="bottomLeft" state="frozen"/>
      <selection activeCell="D1" sqref="D1"/>
      <selection pane="bottomLeft" activeCell="D26" sqref="D26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28" width="6.710937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ROW()-2+40000</f>
        <v>40000</v>
      </c>
      <c r="B2" s="6">
        <v>40000</v>
      </c>
      <c r="C2" s="6" t="s">
        <v>222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30</v>
      </c>
      <c r="T2" s="6">
        <v>30</v>
      </c>
      <c r="U2" s="6">
        <v>30</v>
      </c>
      <c r="V2" s="6">
        <v>30</v>
      </c>
      <c r="W2" s="6">
        <v>30</v>
      </c>
      <c r="X2" s="6">
        <v>30</v>
      </c>
      <c r="Y2" s="6">
        <v>30</v>
      </c>
      <c r="Z2" s="6">
        <v>30</v>
      </c>
      <c r="AA2" s="6">
        <v>30</v>
      </c>
      <c r="AB2" s="6">
        <v>30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147</v>
      </c>
      <c r="AW2" s="7">
        <v>0</v>
      </c>
      <c r="AX2" s="7">
        <v>0</v>
      </c>
    </row>
    <row r="3" spans="1:50" ht="15.75" customHeight="1" x14ac:dyDescent="0.2">
      <c r="A3" s="3">
        <f>ROW()-2+40000</f>
        <v>40001</v>
      </c>
      <c r="B3" s="3">
        <f>INDEX(B:B,MATCH(40000,B:B,0),1)+(ROW()-MATCH(40000,B:B,0))</f>
        <v>40001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30</v>
      </c>
      <c r="T3" s="3">
        <v>30</v>
      </c>
      <c r="U3" s="3">
        <v>30</v>
      </c>
      <c r="V3" s="3">
        <v>30</v>
      </c>
      <c r="W3" s="3">
        <v>30</v>
      </c>
      <c r="X3" s="3">
        <v>30</v>
      </c>
      <c r="Y3" s="3">
        <v>30</v>
      </c>
      <c r="Z3" s="3">
        <v>30</v>
      </c>
      <c r="AA3" s="3">
        <v>30</v>
      </c>
      <c r="AB3" s="3">
        <v>30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ROW()-2+40000</f>
        <v>40002</v>
      </c>
      <c r="B4" s="3">
        <f t="shared" ref="B4:B10" si="1">INDEX(B:B,MATCH(40000,B:B,0),1)+(ROW()-MATCH(40000,B:B,0))</f>
        <v>40002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30</v>
      </c>
      <c r="T4" s="3">
        <v>30</v>
      </c>
      <c r="U4" s="3">
        <v>30</v>
      </c>
      <c r="V4" s="3">
        <v>30</v>
      </c>
      <c r="W4" s="3">
        <v>30</v>
      </c>
      <c r="X4" s="3">
        <v>30</v>
      </c>
      <c r="Y4" s="3">
        <v>30</v>
      </c>
      <c r="Z4" s="3">
        <v>30</v>
      </c>
      <c r="AA4" s="3">
        <v>30</v>
      </c>
      <c r="AB4" s="3">
        <v>30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40003</v>
      </c>
      <c r="B5" s="3">
        <f t="shared" si="1"/>
        <v>40003</v>
      </c>
      <c r="C5" s="3" t="s">
        <v>7</v>
      </c>
      <c r="D5" s="3" t="s">
        <v>172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90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40004</v>
      </c>
      <c r="B6" s="3">
        <f t="shared" si="1"/>
        <v>40004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40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40005</v>
      </c>
      <c r="B7" s="3">
        <f t="shared" si="1"/>
        <v>40005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110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60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40006</v>
      </c>
      <c r="B8" s="3">
        <f t="shared" si="1"/>
        <v>40006</v>
      </c>
      <c r="C8" s="3" t="s">
        <v>7</v>
      </c>
      <c r="D8" s="3" t="s">
        <v>215</v>
      </c>
      <c r="E8" s="3">
        <v>0</v>
      </c>
      <c r="F8" s="3">
        <v>0</v>
      </c>
      <c r="G8" s="3">
        <v>80</v>
      </c>
      <c r="H8" s="3">
        <v>200</v>
      </c>
      <c r="I8" s="3">
        <v>0</v>
      </c>
      <c r="J8" s="3">
        <v>0</v>
      </c>
      <c r="K8" s="3">
        <v>0</v>
      </c>
      <c r="L8" s="3">
        <v>100</v>
      </c>
      <c r="M8" s="3">
        <v>0</v>
      </c>
      <c r="N8" s="3">
        <v>0</v>
      </c>
      <c r="O8" s="3">
        <v>0</v>
      </c>
      <c r="P8" s="3">
        <v>0</v>
      </c>
      <c r="Q8" s="3">
        <v>70</v>
      </c>
      <c r="R8" s="3">
        <v>0</v>
      </c>
      <c r="S8" s="3">
        <v>30</v>
      </c>
      <c r="T8" s="3">
        <v>30</v>
      </c>
      <c r="U8" s="3">
        <v>30</v>
      </c>
      <c r="V8" s="3">
        <v>30</v>
      </c>
      <c r="W8" s="3">
        <v>30</v>
      </c>
      <c r="X8" s="3">
        <v>30</v>
      </c>
      <c r="Y8" s="3">
        <v>30</v>
      </c>
      <c r="Z8" s="3">
        <v>30</v>
      </c>
      <c r="AA8" s="3">
        <v>30</v>
      </c>
      <c r="AB8" s="3">
        <v>30</v>
      </c>
      <c r="AC8" s="5" t="s">
        <v>70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20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148</v>
      </c>
      <c r="AW8" s="5">
        <v>0</v>
      </c>
      <c r="AX8" s="5">
        <v>0</v>
      </c>
    </row>
    <row r="9" spans="1:50" ht="15.75" customHeight="1" x14ac:dyDescent="0.2">
      <c r="A9" s="3">
        <f t="shared" si="0"/>
        <v>40007</v>
      </c>
      <c r="B9" s="3">
        <f t="shared" si="1"/>
        <v>40007</v>
      </c>
      <c r="C9" s="3" t="s">
        <v>7</v>
      </c>
      <c r="D9" s="3" t="s">
        <v>7</v>
      </c>
      <c r="E9" s="3">
        <v>0</v>
      </c>
      <c r="F9" s="3">
        <v>0</v>
      </c>
      <c r="G9" s="3">
        <v>80</v>
      </c>
      <c r="H9" s="3">
        <v>200</v>
      </c>
      <c r="I9" s="3">
        <v>0</v>
      </c>
      <c r="J9" s="3">
        <v>0</v>
      </c>
      <c r="K9" s="3">
        <v>0</v>
      </c>
      <c r="L9" s="3">
        <v>100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30</v>
      </c>
      <c r="T9" s="3">
        <v>30</v>
      </c>
      <c r="U9" s="3">
        <v>30</v>
      </c>
      <c r="V9" s="3">
        <v>30</v>
      </c>
      <c r="W9" s="3">
        <v>30</v>
      </c>
      <c r="X9" s="3">
        <v>30</v>
      </c>
      <c r="Y9" s="3">
        <v>30</v>
      </c>
      <c r="Z9" s="3">
        <v>30</v>
      </c>
      <c r="AA9" s="3">
        <v>30</v>
      </c>
      <c r="AB9" s="3">
        <v>30</v>
      </c>
      <c r="AC9" s="5" t="s">
        <v>70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20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149</v>
      </c>
      <c r="AW9" s="5">
        <v>0</v>
      </c>
      <c r="AX9" s="5">
        <v>0</v>
      </c>
    </row>
    <row r="10" spans="1:50" ht="15.75" customHeight="1" x14ac:dyDescent="0.2">
      <c r="A10" s="3">
        <f t="shared" si="0"/>
        <v>40008</v>
      </c>
      <c r="B10" s="3">
        <f t="shared" si="1"/>
        <v>40008</v>
      </c>
      <c r="C10" s="3" t="s">
        <v>7</v>
      </c>
      <c r="D10" s="3" t="s">
        <v>7</v>
      </c>
      <c r="E10" s="3">
        <v>0</v>
      </c>
      <c r="F10" s="3">
        <v>0</v>
      </c>
      <c r="G10" s="3">
        <v>80</v>
      </c>
      <c r="H10" s="3">
        <v>200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30</v>
      </c>
      <c r="T10" s="3">
        <v>30</v>
      </c>
      <c r="U10" s="3">
        <v>30</v>
      </c>
      <c r="V10" s="3">
        <v>30</v>
      </c>
      <c r="W10" s="3">
        <v>30</v>
      </c>
      <c r="X10" s="3">
        <v>30</v>
      </c>
      <c r="Y10" s="3">
        <v>30</v>
      </c>
      <c r="Z10" s="3">
        <v>30</v>
      </c>
      <c r="AA10" s="3">
        <v>30</v>
      </c>
      <c r="AB10" s="3">
        <v>30</v>
      </c>
      <c r="AC10" s="5" t="s">
        <v>70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20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150</v>
      </c>
      <c r="AW10" s="5">
        <v>0</v>
      </c>
      <c r="AX10" s="5">
        <v>1</v>
      </c>
    </row>
    <row r="11" spans="1:50" s="9" customFormat="1" ht="15.75" customHeight="1" x14ac:dyDescent="0.2">
      <c r="A11" s="6">
        <f>ROW()-2+40000</f>
        <v>40009</v>
      </c>
      <c r="B11" s="6">
        <v>41000</v>
      </c>
      <c r="C11" s="6" t="s">
        <v>219</v>
      </c>
      <c r="D11" s="6" t="s">
        <v>7</v>
      </c>
      <c r="E11" s="6">
        <v>30</v>
      </c>
      <c r="F11" s="6">
        <v>0</v>
      </c>
      <c r="G11" s="6">
        <v>80</v>
      </c>
      <c r="H11" s="6">
        <v>200</v>
      </c>
      <c r="I11" s="6">
        <v>0</v>
      </c>
      <c r="J11" s="6">
        <v>0</v>
      </c>
      <c r="K11" s="6">
        <v>0</v>
      </c>
      <c r="L11" s="6">
        <v>100</v>
      </c>
      <c r="M11" s="6">
        <v>0</v>
      </c>
      <c r="N11" s="6">
        <v>0</v>
      </c>
      <c r="O11" s="6">
        <v>0</v>
      </c>
      <c r="P11" s="6">
        <v>0</v>
      </c>
      <c r="Q11" s="6">
        <v>70</v>
      </c>
      <c r="R11" s="6">
        <v>0</v>
      </c>
      <c r="S11" s="6">
        <v>30</v>
      </c>
      <c r="T11" s="6">
        <v>30</v>
      </c>
      <c r="U11" s="6">
        <v>30</v>
      </c>
      <c r="V11" s="6">
        <v>30</v>
      </c>
      <c r="W11" s="6">
        <v>30</v>
      </c>
      <c r="X11" s="6">
        <v>30</v>
      </c>
      <c r="Y11" s="6">
        <v>30</v>
      </c>
      <c r="Z11" s="6">
        <v>30</v>
      </c>
      <c r="AA11" s="6">
        <v>30</v>
      </c>
      <c r="AB11" s="6">
        <v>30</v>
      </c>
      <c r="AC11" s="7" t="s">
        <v>70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7" t="s">
        <v>7</v>
      </c>
      <c r="AK11" s="7" t="s">
        <v>7</v>
      </c>
      <c r="AL11" s="7">
        <v>20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8" t="s">
        <v>147</v>
      </c>
      <c r="AW11" s="7">
        <v>0</v>
      </c>
      <c r="AX11" s="7">
        <v>0</v>
      </c>
    </row>
    <row r="12" spans="1:50" ht="15.75" customHeight="1" x14ac:dyDescent="0.2">
      <c r="A12" s="3">
        <f t="shared" ref="A12:A19" si="2">ROW()-2+40000</f>
        <v>40010</v>
      </c>
      <c r="B12" s="3">
        <f>INDEX(B:B,MATCH(41000,B:B,0),1)+(ROW()-MATCH(41000,B:B,0))</f>
        <v>41001</v>
      </c>
      <c r="C12" s="3" t="s">
        <v>7</v>
      </c>
      <c r="D12" s="3" t="s">
        <v>7</v>
      </c>
      <c r="E12" s="3">
        <v>30</v>
      </c>
      <c r="F12" s="3">
        <v>0</v>
      </c>
      <c r="G12" s="3">
        <v>80</v>
      </c>
      <c r="H12" s="3">
        <v>200</v>
      </c>
      <c r="I12" s="3">
        <v>0</v>
      </c>
      <c r="J12" s="3">
        <v>0</v>
      </c>
      <c r="K12" s="3">
        <v>0</v>
      </c>
      <c r="L12" s="3">
        <v>100</v>
      </c>
      <c r="M12" s="3">
        <v>0</v>
      </c>
      <c r="N12" s="3">
        <v>0</v>
      </c>
      <c r="O12" s="3">
        <v>0</v>
      </c>
      <c r="P12" s="3">
        <v>0</v>
      </c>
      <c r="Q12" s="3">
        <v>90</v>
      </c>
      <c r="R12" s="3">
        <v>0</v>
      </c>
      <c r="S12" s="3">
        <v>30</v>
      </c>
      <c r="T12" s="3">
        <v>30</v>
      </c>
      <c r="U12" s="3">
        <v>30</v>
      </c>
      <c r="V12" s="3">
        <v>30</v>
      </c>
      <c r="W12" s="3">
        <v>30</v>
      </c>
      <c r="X12" s="3">
        <v>30</v>
      </c>
      <c r="Y12" s="3">
        <v>30</v>
      </c>
      <c r="Z12" s="3">
        <v>30</v>
      </c>
      <c r="AA12" s="3">
        <v>30</v>
      </c>
      <c r="AB12" s="3">
        <v>30</v>
      </c>
      <c r="AC12" s="5" t="s">
        <v>70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20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149</v>
      </c>
      <c r="AW12" s="5">
        <v>0</v>
      </c>
      <c r="AX12" s="5">
        <v>0</v>
      </c>
    </row>
    <row r="13" spans="1:50" ht="15.75" customHeight="1" x14ac:dyDescent="0.2">
      <c r="A13" s="3">
        <f t="shared" si="2"/>
        <v>40011</v>
      </c>
      <c r="B13" s="3">
        <f t="shared" ref="B13:B19" si="3">INDEX(B:B,MATCH(41000,B:B,0),1)+(ROW()-MATCH(41000,B:B,0))</f>
        <v>41002</v>
      </c>
      <c r="C13" s="3" t="s">
        <v>7</v>
      </c>
      <c r="D13" s="3" t="s">
        <v>7</v>
      </c>
      <c r="E13" s="3">
        <v>30</v>
      </c>
      <c r="F13" s="3">
        <v>0</v>
      </c>
      <c r="G13" s="3">
        <v>80</v>
      </c>
      <c r="H13" s="3">
        <v>200</v>
      </c>
      <c r="I13" s="3">
        <v>0</v>
      </c>
      <c r="J13" s="3">
        <v>0</v>
      </c>
      <c r="K13" s="3">
        <v>0</v>
      </c>
      <c r="L13" s="3">
        <v>100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30</v>
      </c>
      <c r="T13" s="3">
        <v>30</v>
      </c>
      <c r="U13" s="3">
        <v>30</v>
      </c>
      <c r="V13" s="3">
        <v>30</v>
      </c>
      <c r="W13" s="3">
        <v>30</v>
      </c>
      <c r="X13" s="3">
        <v>30</v>
      </c>
      <c r="Y13" s="3">
        <v>30</v>
      </c>
      <c r="Z13" s="3">
        <v>30</v>
      </c>
      <c r="AA13" s="3">
        <v>30</v>
      </c>
      <c r="AB13" s="3">
        <v>30</v>
      </c>
      <c r="AC13" s="5" t="s">
        <v>70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20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150</v>
      </c>
      <c r="AW13" s="5">
        <v>0</v>
      </c>
      <c r="AX13" s="5">
        <v>0</v>
      </c>
    </row>
    <row r="14" spans="1:50" ht="15.75" customHeight="1" x14ac:dyDescent="0.2">
      <c r="A14" s="3">
        <f t="shared" si="2"/>
        <v>40012</v>
      </c>
      <c r="B14" s="3">
        <f t="shared" si="3"/>
        <v>41003</v>
      </c>
      <c r="C14" s="3" t="s">
        <v>7</v>
      </c>
      <c r="D14" s="3" t="s">
        <v>172</v>
      </c>
      <c r="E14" s="3">
        <v>0</v>
      </c>
      <c r="F14" s="3">
        <v>0</v>
      </c>
      <c r="G14" s="3">
        <v>54</v>
      </c>
      <c r="H14" s="3">
        <v>0</v>
      </c>
      <c r="I14" s="3">
        <v>0</v>
      </c>
      <c r="J14" s="3">
        <v>90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50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26</v>
      </c>
      <c r="AD14" s="5" t="s">
        <v>28</v>
      </c>
      <c r="AE14" s="5" t="s">
        <v>82</v>
      </c>
      <c r="AF14" s="5" t="s">
        <v>27</v>
      </c>
      <c r="AG14" s="5" t="s">
        <v>36</v>
      </c>
      <c r="AH14" s="5" t="s">
        <v>66</v>
      </c>
      <c r="AI14" s="5" t="s">
        <v>7</v>
      </c>
      <c r="AJ14" s="5" t="s">
        <v>7</v>
      </c>
      <c r="AK14" s="5" t="s">
        <v>7</v>
      </c>
      <c r="AL14" s="5">
        <v>5</v>
      </c>
      <c r="AM14" s="5">
        <v>10</v>
      </c>
      <c r="AN14" s="5">
        <v>12</v>
      </c>
      <c r="AO14" s="5">
        <v>20</v>
      </c>
      <c r="AP14" s="5">
        <v>5</v>
      </c>
      <c r="AQ14" s="5">
        <v>10</v>
      </c>
      <c r="AR14" s="5">
        <v>0</v>
      </c>
      <c r="AS14" s="5">
        <v>0</v>
      </c>
      <c r="AT14" s="5">
        <v>0</v>
      </c>
      <c r="AU14" s="5">
        <v>0</v>
      </c>
      <c r="AV14" s="4" t="s">
        <v>86</v>
      </c>
      <c r="AW14" s="5">
        <v>0</v>
      </c>
      <c r="AX14" s="5">
        <v>0</v>
      </c>
    </row>
    <row r="15" spans="1:50" ht="15.75" customHeight="1" x14ac:dyDescent="0.2">
      <c r="A15" s="3">
        <f t="shared" si="2"/>
        <v>40013</v>
      </c>
      <c r="B15" s="3">
        <f t="shared" si="3"/>
        <v>41004</v>
      </c>
      <c r="C15" s="3" t="s">
        <v>7</v>
      </c>
      <c r="D15" s="3" t="s">
        <v>7</v>
      </c>
      <c r="E15" s="3">
        <v>0</v>
      </c>
      <c r="F15" s="3">
        <v>0</v>
      </c>
      <c r="G15" s="3">
        <v>54</v>
      </c>
      <c r="H15" s="3">
        <v>0</v>
      </c>
      <c r="I15" s="3">
        <v>0</v>
      </c>
      <c r="J15" s="3">
        <v>40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70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26</v>
      </c>
      <c r="AD15" s="5" t="s">
        <v>28</v>
      </c>
      <c r="AE15" s="5" t="s">
        <v>82</v>
      </c>
      <c r="AF15" s="5" t="s">
        <v>27</v>
      </c>
      <c r="AG15" s="5" t="s">
        <v>36</v>
      </c>
      <c r="AH15" s="5" t="s">
        <v>66</v>
      </c>
      <c r="AI15" s="5" t="s">
        <v>7</v>
      </c>
      <c r="AJ15" s="5" t="s">
        <v>7</v>
      </c>
      <c r="AK15" s="5" t="s">
        <v>7</v>
      </c>
      <c r="AL15" s="5">
        <v>5</v>
      </c>
      <c r="AM15" s="5">
        <v>10</v>
      </c>
      <c r="AN15" s="5">
        <v>12</v>
      </c>
      <c r="AO15" s="5">
        <v>20</v>
      </c>
      <c r="AP15" s="5">
        <v>5</v>
      </c>
      <c r="AQ15" s="5">
        <v>10</v>
      </c>
      <c r="AR15" s="5">
        <v>0</v>
      </c>
      <c r="AS15" s="5">
        <v>0</v>
      </c>
      <c r="AT15" s="5">
        <v>0</v>
      </c>
      <c r="AU15" s="5">
        <v>0</v>
      </c>
      <c r="AV15" s="4" t="s">
        <v>44</v>
      </c>
      <c r="AW15" s="5">
        <v>0</v>
      </c>
      <c r="AX15" s="5">
        <v>0</v>
      </c>
    </row>
    <row r="16" spans="1:50" ht="15.75" customHeight="1" x14ac:dyDescent="0.2">
      <c r="A16" s="3">
        <f t="shared" si="2"/>
        <v>40014</v>
      </c>
      <c r="B16" s="3">
        <f t="shared" si="3"/>
        <v>41005</v>
      </c>
      <c r="C16" s="3" t="s">
        <v>7</v>
      </c>
      <c r="D16" s="3" t="s">
        <v>7</v>
      </c>
      <c r="E16" s="3">
        <v>0</v>
      </c>
      <c r="F16" s="3">
        <v>0</v>
      </c>
      <c r="G16" s="3">
        <v>54</v>
      </c>
      <c r="H16" s="3">
        <v>0</v>
      </c>
      <c r="I16" s="3">
        <v>0</v>
      </c>
      <c r="J16" s="3">
        <v>110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60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26</v>
      </c>
      <c r="AD16" s="5" t="s">
        <v>28</v>
      </c>
      <c r="AE16" s="5" t="s">
        <v>82</v>
      </c>
      <c r="AF16" s="5" t="s">
        <v>27</v>
      </c>
      <c r="AG16" s="5" t="s">
        <v>36</v>
      </c>
      <c r="AH16" s="5" t="s">
        <v>66</v>
      </c>
      <c r="AI16" s="5" t="s">
        <v>7</v>
      </c>
      <c r="AJ16" s="5" t="s">
        <v>7</v>
      </c>
      <c r="AK16" s="5" t="s">
        <v>7</v>
      </c>
      <c r="AL16" s="5">
        <v>5</v>
      </c>
      <c r="AM16" s="5">
        <v>10</v>
      </c>
      <c r="AN16" s="5">
        <v>12</v>
      </c>
      <c r="AO16" s="5">
        <v>20</v>
      </c>
      <c r="AP16" s="5">
        <v>5</v>
      </c>
      <c r="AQ16" s="5">
        <v>10</v>
      </c>
      <c r="AR16" s="5">
        <v>0</v>
      </c>
      <c r="AS16" s="5">
        <v>0</v>
      </c>
      <c r="AT16" s="5">
        <v>0</v>
      </c>
      <c r="AU16" s="5">
        <v>0</v>
      </c>
      <c r="AV16" s="4" t="s">
        <v>45</v>
      </c>
      <c r="AW16" s="5">
        <v>0</v>
      </c>
      <c r="AX16" s="5">
        <v>0</v>
      </c>
    </row>
    <row r="17" spans="1:50" ht="15.75" customHeight="1" x14ac:dyDescent="0.2">
      <c r="A17" s="3">
        <f t="shared" si="2"/>
        <v>40015</v>
      </c>
      <c r="B17" s="3">
        <f t="shared" si="3"/>
        <v>41006</v>
      </c>
      <c r="C17" s="3" t="s">
        <v>7</v>
      </c>
      <c r="D17" s="3" t="s">
        <v>215</v>
      </c>
      <c r="E17" s="3">
        <v>0</v>
      </c>
      <c r="F17" s="3">
        <v>0</v>
      </c>
      <c r="G17" s="3">
        <v>80</v>
      </c>
      <c r="H17" s="3">
        <v>200</v>
      </c>
      <c r="I17" s="3">
        <v>0</v>
      </c>
      <c r="J17" s="3">
        <v>0</v>
      </c>
      <c r="K17" s="3">
        <v>0</v>
      </c>
      <c r="L17" s="3">
        <v>100</v>
      </c>
      <c r="M17" s="3">
        <v>0</v>
      </c>
      <c r="N17" s="3">
        <v>0</v>
      </c>
      <c r="O17" s="3">
        <v>0</v>
      </c>
      <c r="P17" s="3">
        <v>0</v>
      </c>
      <c r="Q17" s="3">
        <v>70</v>
      </c>
      <c r="R17" s="3">
        <v>0</v>
      </c>
      <c r="S17" s="3">
        <v>30</v>
      </c>
      <c r="T17" s="3">
        <v>30</v>
      </c>
      <c r="U17" s="3">
        <v>30</v>
      </c>
      <c r="V17" s="3">
        <v>30</v>
      </c>
      <c r="W17" s="3">
        <v>30</v>
      </c>
      <c r="X17" s="3">
        <v>30</v>
      </c>
      <c r="Y17" s="3">
        <v>30</v>
      </c>
      <c r="Z17" s="3">
        <v>30</v>
      </c>
      <c r="AA17" s="3">
        <v>30</v>
      </c>
      <c r="AB17" s="3">
        <v>30</v>
      </c>
      <c r="AC17" s="5" t="s">
        <v>70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20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148</v>
      </c>
      <c r="AW17" s="5">
        <v>0</v>
      </c>
      <c r="AX17" s="5">
        <v>0</v>
      </c>
    </row>
    <row r="18" spans="1:50" ht="15.75" customHeight="1" x14ac:dyDescent="0.2">
      <c r="A18" s="3">
        <f t="shared" si="2"/>
        <v>40016</v>
      </c>
      <c r="B18" s="3">
        <f t="shared" si="3"/>
        <v>41007</v>
      </c>
      <c r="C18" s="3" t="s">
        <v>7</v>
      </c>
      <c r="D18" s="3" t="s">
        <v>7</v>
      </c>
      <c r="E18" s="3">
        <v>0</v>
      </c>
      <c r="F18" s="3">
        <v>0</v>
      </c>
      <c r="G18" s="3">
        <v>80</v>
      </c>
      <c r="H18" s="3">
        <v>200</v>
      </c>
      <c r="I18" s="3">
        <v>0</v>
      </c>
      <c r="J18" s="3">
        <v>0</v>
      </c>
      <c r="K18" s="3">
        <v>0</v>
      </c>
      <c r="L18" s="3">
        <v>100</v>
      </c>
      <c r="M18" s="3">
        <v>0</v>
      </c>
      <c r="N18" s="3">
        <v>0</v>
      </c>
      <c r="O18" s="3">
        <v>0</v>
      </c>
      <c r="P18" s="3">
        <v>0</v>
      </c>
      <c r="Q18" s="3">
        <v>90</v>
      </c>
      <c r="R18" s="3">
        <v>0</v>
      </c>
      <c r="S18" s="3">
        <v>30</v>
      </c>
      <c r="T18" s="3">
        <v>30</v>
      </c>
      <c r="U18" s="3">
        <v>30</v>
      </c>
      <c r="V18" s="3">
        <v>30</v>
      </c>
      <c r="W18" s="3">
        <v>30</v>
      </c>
      <c r="X18" s="3">
        <v>30</v>
      </c>
      <c r="Y18" s="3">
        <v>30</v>
      </c>
      <c r="Z18" s="3">
        <v>30</v>
      </c>
      <c r="AA18" s="3">
        <v>30</v>
      </c>
      <c r="AB18" s="3">
        <v>30</v>
      </c>
      <c r="AC18" s="5" t="s">
        <v>70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20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149</v>
      </c>
      <c r="AW18" s="5">
        <v>0</v>
      </c>
      <c r="AX18" s="5">
        <v>0</v>
      </c>
    </row>
    <row r="19" spans="1:50" ht="15.75" customHeight="1" x14ac:dyDescent="0.2">
      <c r="A19" s="3">
        <f t="shared" si="2"/>
        <v>40017</v>
      </c>
      <c r="B19" s="3">
        <f t="shared" si="3"/>
        <v>41008</v>
      </c>
      <c r="C19" s="3" t="s">
        <v>7</v>
      </c>
      <c r="D19" s="3" t="s">
        <v>7</v>
      </c>
      <c r="E19" s="3">
        <v>0</v>
      </c>
      <c r="F19" s="3">
        <v>0</v>
      </c>
      <c r="G19" s="3">
        <v>80</v>
      </c>
      <c r="H19" s="3">
        <v>200</v>
      </c>
      <c r="I19" s="3">
        <v>0</v>
      </c>
      <c r="J19" s="3">
        <v>0</v>
      </c>
      <c r="K19" s="3">
        <v>0</v>
      </c>
      <c r="L19" s="3">
        <v>100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30</v>
      </c>
      <c r="T19" s="3">
        <v>30</v>
      </c>
      <c r="U19" s="3">
        <v>30</v>
      </c>
      <c r="V19" s="3">
        <v>30</v>
      </c>
      <c r="W19" s="3">
        <v>30</v>
      </c>
      <c r="X19" s="3">
        <v>30</v>
      </c>
      <c r="Y19" s="3">
        <v>30</v>
      </c>
      <c r="Z19" s="3">
        <v>30</v>
      </c>
      <c r="AA19" s="3">
        <v>30</v>
      </c>
      <c r="AB19" s="3">
        <v>30</v>
      </c>
      <c r="AC19" s="5" t="s">
        <v>70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20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150</v>
      </c>
      <c r="AW19" s="5">
        <v>0</v>
      </c>
      <c r="AX19" s="5">
        <v>1</v>
      </c>
    </row>
    <row r="20" spans="1:50" s="9" customFormat="1" ht="15.75" customHeight="1" x14ac:dyDescent="0.2">
      <c r="A20" s="6">
        <f>ROW()-2+40000</f>
        <v>40018</v>
      </c>
      <c r="B20" s="6">
        <v>42000</v>
      </c>
      <c r="C20" s="6" t="s">
        <v>220</v>
      </c>
      <c r="D20" s="6" t="s">
        <v>7</v>
      </c>
      <c r="E20" s="6">
        <v>30</v>
      </c>
      <c r="F20" s="6">
        <v>0</v>
      </c>
      <c r="G20" s="6">
        <v>80</v>
      </c>
      <c r="H20" s="6">
        <v>200</v>
      </c>
      <c r="I20" s="6">
        <v>0</v>
      </c>
      <c r="J20" s="6">
        <v>0</v>
      </c>
      <c r="K20" s="6">
        <v>0</v>
      </c>
      <c r="L20" s="6">
        <v>100</v>
      </c>
      <c r="M20" s="6">
        <v>0</v>
      </c>
      <c r="N20" s="6">
        <v>0</v>
      </c>
      <c r="O20" s="6">
        <v>0</v>
      </c>
      <c r="P20" s="6">
        <v>0</v>
      </c>
      <c r="Q20" s="6">
        <v>70</v>
      </c>
      <c r="R20" s="6">
        <v>0</v>
      </c>
      <c r="S20" s="6">
        <v>30</v>
      </c>
      <c r="T20" s="6">
        <v>30</v>
      </c>
      <c r="U20" s="6">
        <v>30</v>
      </c>
      <c r="V20" s="6">
        <v>30</v>
      </c>
      <c r="W20" s="6">
        <v>30</v>
      </c>
      <c r="X20" s="6">
        <v>30</v>
      </c>
      <c r="Y20" s="6">
        <v>30</v>
      </c>
      <c r="Z20" s="6">
        <v>30</v>
      </c>
      <c r="AA20" s="6">
        <v>30</v>
      </c>
      <c r="AB20" s="6">
        <v>30</v>
      </c>
      <c r="AC20" s="7" t="s">
        <v>70</v>
      </c>
      <c r="AD20" s="7" t="s">
        <v>7</v>
      </c>
      <c r="AE20" s="7" t="s">
        <v>7</v>
      </c>
      <c r="AF20" s="7" t="s">
        <v>7</v>
      </c>
      <c r="AG20" s="7" t="s">
        <v>7</v>
      </c>
      <c r="AH20" s="7" t="s">
        <v>7</v>
      </c>
      <c r="AI20" s="7" t="s">
        <v>7</v>
      </c>
      <c r="AJ20" s="7" t="s">
        <v>7</v>
      </c>
      <c r="AK20" s="7" t="s">
        <v>7</v>
      </c>
      <c r="AL20" s="7">
        <v>20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8" t="s">
        <v>147</v>
      </c>
      <c r="AW20" s="7">
        <v>0</v>
      </c>
      <c r="AX20" s="7">
        <v>0</v>
      </c>
    </row>
    <row r="21" spans="1:50" ht="15.75" customHeight="1" x14ac:dyDescent="0.2">
      <c r="A21" s="3">
        <f t="shared" ref="A21:A28" si="4">ROW()-2+40000</f>
        <v>40019</v>
      </c>
      <c r="B21" s="3">
        <f>INDEX(B:B,MATCH(42000,B:B,0),1)+(ROW()-MATCH(42000,B:B,0))</f>
        <v>42001</v>
      </c>
      <c r="C21" s="3" t="s">
        <v>7</v>
      </c>
      <c r="D21" s="3" t="s">
        <v>7</v>
      </c>
      <c r="E21" s="3">
        <v>30</v>
      </c>
      <c r="F21" s="3">
        <v>0</v>
      </c>
      <c r="G21" s="3">
        <v>80</v>
      </c>
      <c r="H21" s="3">
        <v>200</v>
      </c>
      <c r="I21" s="3">
        <v>0</v>
      </c>
      <c r="J21" s="3">
        <v>0</v>
      </c>
      <c r="K21" s="3">
        <v>0</v>
      </c>
      <c r="L21" s="3">
        <v>100</v>
      </c>
      <c r="M21" s="3">
        <v>0</v>
      </c>
      <c r="N21" s="3">
        <v>0</v>
      </c>
      <c r="O21" s="3">
        <v>0</v>
      </c>
      <c r="P21" s="3">
        <v>0</v>
      </c>
      <c r="Q21" s="3">
        <v>90</v>
      </c>
      <c r="R21" s="3">
        <v>0</v>
      </c>
      <c r="S21" s="3">
        <v>30</v>
      </c>
      <c r="T21" s="3">
        <v>30</v>
      </c>
      <c r="U21" s="3">
        <v>30</v>
      </c>
      <c r="V21" s="3">
        <v>30</v>
      </c>
      <c r="W21" s="3">
        <v>30</v>
      </c>
      <c r="X21" s="3">
        <v>30</v>
      </c>
      <c r="Y21" s="3">
        <v>30</v>
      </c>
      <c r="Z21" s="3">
        <v>30</v>
      </c>
      <c r="AA21" s="3">
        <v>30</v>
      </c>
      <c r="AB21" s="3">
        <v>30</v>
      </c>
      <c r="AC21" s="5" t="s">
        <v>70</v>
      </c>
      <c r="AD21" s="5" t="s">
        <v>7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20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149</v>
      </c>
      <c r="AW21" s="5">
        <v>0</v>
      </c>
      <c r="AX21" s="5">
        <v>0</v>
      </c>
    </row>
    <row r="22" spans="1:50" ht="15.75" customHeight="1" x14ac:dyDescent="0.2">
      <c r="A22" s="3">
        <f t="shared" si="4"/>
        <v>40020</v>
      </c>
      <c r="B22" s="3">
        <f t="shared" ref="B22:B28" si="5">INDEX(B:B,MATCH(42000,B:B,0),1)+(ROW()-MATCH(42000,B:B,0))</f>
        <v>42002</v>
      </c>
      <c r="C22" s="3" t="s">
        <v>7</v>
      </c>
      <c r="D22" s="3" t="s">
        <v>7</v>
      </c>
      <c r="E22" s="3">
        <v>30</v>
      </c>
      <c r="F22" s="3">
        <v>0</v>
      </c>
      <c r="G22" s="3">
        <v>80</v>
      </c>
      <c r="H22" s="3">
        <v>200</v>
      </c>
      <c r="I22" s="3">
        <v>0</v>
      </c>
      <c r="J22" s="3">
        <v>0</v>
      </c>
      <c r="K22" s="3">
        <v>0</v>
      </c>
      <c r="L22" s="3">
        <v>100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30</v>
      </c>
      <c r="T22" s="3">
        <v>30</v>
      </c>
      <c r="U22" s="3">
        <v>30</v>
      </c>
      <c r="V22" s="3">
        <v>30</v>
      </c>
      <c r="W22" s="3">
        <v>30</v>
      </c>
      <c r="X22" s="3">
        <v>30</v>
      </c>
      <c r="Y22" s="3">
        <v>30</v>
      </c>
      <c r="Z22" s="3">
        <v>30</v>
      </c>
      <c r="AA22" s="3">
        <v>30</v>
      </c>
      <c r="AB22" s="3">
        <v>30</v>
      </c>
      <c r="AC22" s="5" t="s">
        <v>70</v>
      </c>
      <c r="AD22" s="5" t="s">
        <v>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20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4" t="s">
        <v>150</v>
      </c>
      <c r="AW22" s="5">
        <v>0</v>
      </c>
      <c r="AX22" s="5">
        <v>0</v>
      </c>
    </row>
    <row r="23" spans="1:50" ht="15.75" customHeight="1" x14ac:dyDescent="0.2">
      <c r="A23" s="3">
        <f t="shared" si="4"/>
        <v>40021</v>
      </c>
      <c r="B23" s="3">
        <f t="shared" si="5"/>
        <v>42003</v>
      </c>
      <c r="C23" s="3" t="s">
        <v>7</v>
      </c>
      <c r="D23" s="3" t="s">
        <v>172</v>
      </c>
      <c r="E23" s="3">
        <v>0</v>
      </c>
      <c r="F23" s="3">
        <v>0</v>
      </c>
      <c r="G23" s="3">
        <v>54</v>
      </c>
      <c r="H23" s="3">
        <v>0</v>
      </c>
      <c r="I23" s="3">
        <v>0</v>
      </c>
      <c r="J23" s="3">
        <v>90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50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26</v>
      </c>
      <c r="AD23" s="5" t="s">
        <v>28</v>
      </c>
      <c r="AE23" s="5" t="s">
        <v>82</v>
      </c>
      <c r="AF23" s="5" t="s">
        <v>27</v>
      </c>
      <c r="AG23" s="5" t="s">
        <v>36</v>
      </c>
      <c r="AH23" s="5" t="s">
        <v>66</v>
      </c>
      <c r="AI23" s="5" t="s">
        <v>7</v>
      </c>
      <c r="AJ23" s="5" t="s">
        <v>7</v>
      </c>
      <c r="AK23" s="5" t="s">
        <v>7</v>
      </c>
      <c r="AL23" s="5">
        <v>5</v>
      </c>
      <c r="AM23" s="5">
        <v>10</v>
      </c>
      <c r="AN23" s="5">
        <v>12</v>
      </c>
      <c r="AO23" s="5">
        <v>20</v>
      </c>
      <c r="AP23" s="5">
        <v>5</v>
      </c>
      <c r="AQ23" s="5">
        <v>10</v>
      </c>
      <c r="AR23" s="5">
        <v>0</v>
      </c>
      <c r="AS23" s="5">
        <v>0</v>
      </c>
      <c r="AT23" s="5">
        <v>0</v>
      </c>
      <c r="AU23" s="5">
        <v>0</v>
      </c>
      <c r="AV23" s="4" t="s">
        <v>86</v>
      </c>
      <c r="AW23" s="5">
        <v>0</v>
      </c>
      <c r="AX23" s="5">
        <v>0</v>
      </c>
    </row>
    <row r="24" spans="1:50" ht="15.75" customHeight="1" x14ac:dyDescent="0.2">
      <c r="A24" s="3">
        <f t="shared" si="4"/>
        <v>40022</v>
      </c>
      <c r="B24" s="3">
        <f t="shared" si="5"/>
        <v>42004</v>
      </c>
      <c r="C24" s="3" t="s">
        <v>7</v>
      </c>
      <c r="D24" s="3" t="s">
        <v>7</v>
      </c>
      <c r="E24" s="3">
        <v>0</v>
      </c>
      <c r="F24" s="3">
        <v>0</v>
      </c>
      <c r="G24" s="3">
        <v>54</v>
      </c>
      <c r="H24" s="3">
        <v>0</v>
      </c>
      <c r="I24" s="3">
        <v>0</v>
      </c>
      <c r="J24" s="3">
        <v>40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70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26</v>
      </c>
      <c r="AD24" s="5" t="s">
        <v>28</v>
      </c>
      <c r="AE24" s="5" t="s">
        <v>82</v>
      </c>
      <c r="AF24" s="5" t="s">
        <v>27</v>
      </c>
      <c r="AG24" s="5" t="s">
        <v>36</v>
      </c>
      <c r="AH24" s="5" t="s">
        <v>66</v>
      </c>
      <c r="AI24" s="5" t="s">
        <v>7</v>
      </c>
      <c r="AJ24" s="5" t="s">
        <v>7</v>
      </c>
      <c r="AK24" s="5" t="s">
        <v>7</v>
      </c>
      <c r="AL24" s="5">
        <v>5</v>
      </c>
      <c r="AM24" s="5">
        <v>10</v>
      </c>
      <c r="AN24" s="5">
        <v>12</v>
      </c>
      <c r="AO24" s="5">
        <v>20</v>
      </c>
      <c r="AP24" s="5">
        <v>5</v>
      </c>
      <c r="AQ24" s="5">
        <v>10</v>
      </c>
      <c r="AR24" s="5">
        <v>0</v>
      </c>
      <c r="AS24" s="5">
        <v>0</v>
      </c>
      <c r="AT24" s="5">
        <v>0</v>
      </c>
      <c r="AU24" s="5">
        <v>0</v>
      </c>
      <c r="AV24" s="4" t="s">
        <v>44</v>
      </c>
      <c r="AW24" s="5">
        <v>0</v>
      </c>
      <c r="AX24" s="5">
        <v>0</v>
      </c>
    </row>
    <row r="25" spans="1:50" ht="15.75" customHeight="1" x14ac:dyDescent="0.2">
      <c r="A25" s="3">
        <f t="shared" si="4"/>
        <v>40023</v>
      </c>
      <c r="B25" s="3">
        <f t="shared" si="5"/>
        <v>42005</v>
      </c>
      <c r="C25" s="3" t="s">
        <v>7</v>
      </c>
      <c r="D25" s="3" t="s">
        <v>7</v>
      </c>
      <c r="E25" s="3">
        <v>0</v>
      </c>
      <c r="F25" s="3">
        <v>0</v>
      </c>
      <c r="G25" s="3">
        <v>54</v>
      </c>
      <c r="H25" s="3">
        <v>0</v>
      </c>
      <c r="I25" s="3">
        <v>0</v>
      </c>
      <c r="J25" s="3">
        <v>110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60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26</v>
      </c>
      <c r="AD25" s="5" t="s">
        <v>28</v>
      </c>
      <c r="AE25" s="5" t="s">
        <v>82</v>
      </c>
      <c r="AF25" s="5" t="s">
        <v>27</v>
      </c>
      <c r="AG25" s="5" t="s">
        <v>36</v>
      </c>
      <c r="AH25" s="5" t="s">
        <v>66</v>
      </c>
      <c r="AI25" s="5" t="s">
        <v>7</v>
      </c>
      <c r="AJ25" s="5" t="s">
        <v>7</v>
      </c>
      <c r="AK25" s="5" t="s">
        <v>7</v>
      </c>
      <c r="AL25" s="5">
        <v>5</v>
      </c>
      <c r="AM25" s="5">
        <v>10</v>
      </c>
      <c r="AN25" s="5">
        <v>12</v>
      </c>
      <c r="AO25" s="5">
        <v>20</v>
      </c>
      <c r="AP25" s="5">
        <v>5</v>
      </c>
      <c r="AQ25" s="5">
        <v>10</v>
      </c>
      <c r="AR25" s="5">
        <v>0</v>
      </c>
      <c r="AS25" s="5">
        <v>0</v>
      </c>
      <c r="AT25" s="5">
        <v>0</v>
      </c>
      <c r="AU25" s="5">
        <v>0</v>
      </c>
      <c r="AV25" s="4" t="s">
        <v>45</v>
      </c>
      <c r="AW25" s="5">
        <v>0</v>
      </c>
      <c r="AX25" s="5">
        <v>0</v>
      </c>
    </row>
    <row r="26" spans="1:50" ht="15.75" customHeight="1" x14ac:dyDescent="0.2">
      <c r="A26" s="3">
        <f t="shared" si="4"/>
        <v>40024</v>
      </c>
      <c r="B26" s="3">
        <f t="shared" si="5"/>
        <v>42006</v>
      </c>
      <c r="C26" s="3" t="s">
        <v>7</v>
      </c>
      <c r="D26" s="3" t="s">
        <v>215</v>
      </c>
      <c r="E26" s="3">
        <v>0</v>
      </c>
      <c r="F26" s="3">
        <v>0</v>
      </c>
      <c r="G26" s="3">
        <v>80</v>
      </c>
      <c r="H26" s="3">
        <v>200</v>
      </c>
      <c r="I26" s="3">
        <v>0</v>
      </c>
      <c r="J26" s="3">
        <v>0</v>
      </c>
      <c r="K26" s="3">
        <v>0</v>
      </c>
      <c r="L26" s="3">
        <v>100</v>
      </c>
      <c r="M26" s="3">
        <v>0</v>
      </c>
      <c r="N26" s="3">
        <v>0</v>
      </c>
      <c r="O26" s="3">
        <v>0</v>
      </c>
      <c r="P26" s="3">
        <v>0</v>
      </c>
      <c r="Q26" s="3">
        <v>70</v>
      </c>
      <c r="R26" s="3">
        <v>0</v>
      </c>
      <c r="S26" s="3">
        <v>30</v>
      </c>
      <c r="T26" s="3">
        <v>30</v>
      </c>
      <c r="U26" s="3">
        <v>30</v>
      </c>
      <c r="V26" s="3">
        <v>30</v>
      </c>
      <c r="W26" s="3">
        <v>30</v>
      </c>
      <c r="X26" s="3">
        <v>30</v>
      </c>
      <c r="Y26" s="3">
        <v>30</v>
      </c>
      <c r="Z26" s="3">
        <v>30</v>
      </c>
      <c r="AA26" s="3">
        <v>30</v>
      </c>
      <c r="AB26" s="3">
        <v>30</v>
      </c>
      <c r="AC26" s="5" t="s">
        <v>70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20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148</v>
      </c>
      <c r="AW26" s="5">
        <v>0</v>
      </c>
      <c r="AX26" s="5">
        <v>0</v>
      </c>
    </row>
    <row r="27" spans="1:50" ht="15.75" customHeight="1" x14ac:dyDescent="0.2">
      <c r="A27" s="3">
        <f t="shared" si="4"/>
        <v>40025</v>
      </c>
      <c r="B27" s="3">
        <f t="shared" si="5"/>
        <v>42007</v>
      </c>
      <c r="C27" s="3" t="s">
        <v>7</v>
      </c>
      <c r="D27" s="3" t="s">
        <v>7</v>
      </c>
      <c r="E27" s="3">
        <v>0</v>
      </c>
      <c r="F27" s="3">
        <v>0</v>
      </c>
      <c r="G27" s="3">
        <v>80</v>
      </c>
      <c r="H27" s="3">
        <v>200</v>
      </c>
      <c r="I27" s="3">
        <v>0</v>
      </c>
      <c r="J27" s="3">
        <v>0</v>
      </c>
      <c r="K27" s="3">
        <v>0</v>
      </c>
      <c r="L27" s="3">
        <v>100</v>
      </c>
      <c r="M27" s="3">
        <v>0</v>
      </c>
      <c r="N27" s="3">
        <v>0</v>
      </c>
      <c r="O27" s="3">
        <v>0</v>
      </c>
      <c r="P27" s="3">
        <v>0</v>
      </c>
      <c r="Q27" s="3">
        <v>90</v>
      </c>
      <c r="R27" s="3">
        <v>0</v>
      </c>
      <c r="S27" s="3">
        <v>30</v>
      </c>
      <c r="T27" s="3">
        <v>30</v>
      </c>
      <c r="U27" s="3">
        <v>30</v>
      </c>
      <c r="V27" s="3">
        <v>30</v>
      </c>
      <c r="W27" s="3">
        <v>30</v>
      </c>
      <c r="X27" s="3">
        <v>30</v>
      </c>
      <c r="Y27" s="3">
        <v>30</v>
      </c>
      <c r="Z27" s="3">
        <v>30</v>
      </c>
      <c r="AA27" s="3">
        <v>30</v>
      </c>
      <c r="AB27" s="3">
        <v>30</v>
      </c>
      <c r="AC27" s="5" t="s">
        <v>70</v>
      </c>
      <c r="AD27" s="5" t="s">
        <v>7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20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149</v>
      </c>
      <c r="AW27" s="5">
        <v>0</v>
      </c>
      <c r="AX27" s="5">
        <v>0</v>
      </c>
    </row>
    <row r="28" spans="1:50" ht="15.75" customHeight="1" x14ac:dyDescent="0.2">
      <c r="A28" s="3">
        <f t="shared" si="4"/>
        <v>40026</v>
      </c>
      <c r="B28" s="3">
        <f t="shared" si="5"/>
        <v>42008</v>
      </c>
      <c r="C28" s="3" t="s">
        <v>7</v>
      </c>
      <c r="D28" s="3" t="s">
        <v>7</v>
      </c>
      <c r="E28" s="3">
        <v>0</v>
      </c>
      <c r="F28" s="3">
        <v>0</v>
      </c>
      <c r="G28" s="3">
        <v>80</v>
      </c>
      <c r="H28" s="3">
        <v>200</v>
      </c>
      <c r="I28" s="3">
        <v>0</v>
      </c>
      <c r="J28" s="3">
        <v>0</v>
      </c>
      <c r="K28" s="3">
        <v>0</v>
      </c>
      <c r="L28" s="3">
        <v>100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30</v>
      </c>
      <c r="T28" s="3">
        <v>30</v>
      </c>
      <c r="U28" s="3">
        <v>30</v>
      </c>
      <c r="V28" s="3">
        <v>30</v>
      </c>
      <c r="W28" s="3">
        <v>30</v>
      </c>
      <c r="X28" s="3">
        <v>30</v>
      </c>
      <c r="Y28" s="3">
        <v>30</v>
      </c>
      <c r="Z28" s="3">
        <v>30</v>
      </c>
      <c r="AA28" s="3">
        <v>30</v>
      </c>
      <c r="AB28" s="3">
        <v>30</v>
      </c>
      <c r="AC28" s="5" t="s">
        <v>70</v>
      </c>
      <c r="AD28" s="5" t="s">
        <v>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20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4" t="s">
        <v>150</v>
      </c>
      <c r="AW28" s="5">
        <v>0</v>
      </c>
      <c r="AX28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6048B-CE03-4946-B6BF-F11277C3A13E}">
  <sheetPr>
    <outlinePr summaryBelow="0" summaryRight="0"/>
  </sheetPr>
  <dimension ref="A1:AX28"/>
  <sheetViews>
    <sheetView zoomScale="85" zoomScaleNormal="85" workbookViewId="0">
      <pane ySplit="1" topLeftCell="A2" activePane="bottomLeft" state="frozen"/>
      <selection activeCell="D1" sqref="D1"/>
      <selection pane="bottomLeft" activeCell="A5" sqref="A5:XFD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28" width="6.710937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ROW()-2+50000</f>
        <v>50000</v>
      </c>
      <c r="B2" s="6">
        <v>50000</v>
      </c>
      <c r="C2" s="6" t="s">
        <v>221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30</v>
      </c>
      <c r="T2" s="6">
        <v>30</v>
      </c>
      <c r="U2" s="6">
        <v>30</v>
      </c>
      <c r="V2" s="6">
        <v>30</v>
      </c>
      <c r="W2" s="6">
        <v>30</v>
      </c>
      <c r="X2" s="6">
        <v>30</v>
      </c>
      <c r="Y2" s="6">
        <v>30</v>
      </c>
      <c r="Z2" s="6">
        <v>30</v>
      </c>
      <c r="AA2" s="6">
        <v>30</v>
      </c>
      <c r="AB2" s="6">
        <v>30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147</v>
      </c>
      <c r="AW2" s="7">
        <v>0</v>
      </c>
      <c r="AX2" s="7">
        <v>0</v>
      </c>
    </row>
    <row r="3" spans="1:50" ht="15.75" customHeight="1" x14ac:dyDescent="0.2">
      <c r="A3" s="3">
        <f>ROW()-2+50000</f>
        <v>50001</v>
      </c>
      <c r="B3" s="3">
        <f>INDEX(B:B,MATCH(50000,B:B,0),1)+(ROW()-MATCH(50000,B:B,0))</f>
        <v>50001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30</v>
      </c>
      <c r="T3" s="3">
        <v>30</v>
      </c>
      <c r="U3" s="3">
        <v>30</v>
      </c>
      <c r="V3" s="3">
        <v>30</v>
      </c>
      <c r="W3" s="3">
        <v>30</v>
      </c>
      <c r="X3" s="3">
        <v>30</v>
      </c>
      <c r="Y3" s="3">
        <v>30</v>
      </c>
      <c r="Z3" s="3">
        <v>30</v>
      </c>
      <c r="AA3" s="3">
        <v>30</v>
      </c>
      <c r="AB3" s="3">
        <v>30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ROW()-2+50000</f>
        <v>50002</v>
      </c>
      <c r="B4" s="3">
        <f t="shared" ref="B4:B10" si="1">INDEX(B:B,MATCH(50000,B:B,0),1)+(ROW()-MATCH(50000,B:B,0))</f>
        <v>50002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30</v>
      </c>
      <c r="T4" s="3">
        <v>30</v>
      </c>
      <c r="U4" s="3">
        <v>30</v>
      </c>
      <c r="V4" s="3">
        <v>30</v>
      </c>
      <c r="W4" s="3">
        <v>30</v>
      </c>
      <c r="X4" s="3">
        <v>30</v>
      </c>
      <c r="Y4" s="3">
        <v>30</v>
      </c>
      <c r="Z4" s="3">
        <v>30</v>
      </c>
      <c r="AA4" s="3">
        <v>30</v>
      </c>
      <c r="AB4" s="3">
        <v>30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50003</v>
      </c>
      <c r="B5" s="3">
        <f t="shared" si="1"/>
        <v>50003</v>
      </c>
      <c r="C5" s="3" t="s">
        <v>7</v>
      </c>
      <c r="D5" s="3" t="s">
        <v>172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90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50004</v>
      </c>
      <c r="B6" s="3">
        <f t="shared" si="1"/>
        <v>50004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40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50005</v>
      </c>
      <c r="B7" s="3">
        <f t="shared" si="1"/>
        <v>50005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110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60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50006</v>
      </c>
      <c r="B8" s="3">
        <f t="shared" si="1"/>
        <v>50006</v>
      </c>
      <c r="C8" s="3" t="s">
        <v>7</v>
      </c>
      <c r="D8" s="3" t="s">
        <v>215</v>
      </c>
      <c r="E8" s="3">
        <v>0</v>
      </c>
      <c r="F8" s="3">
        <v>0</v>
      </c>
      <c r="G8" s="3">
        <v>80</v>
      </c>
      <c r="H8" s="3">
        <v>200</v>
      </c>
      <c r="I8" s="3">
        <v>0</v>
      </c>
      <c r="J8" s="3">
        <v>0</v>
      </c>
      <c r="K8" s="3">
        <v>0</v>
      </c>
      <c r="L8" s="3">
        <v>100</v>
      </c>
      <c r="M8" s="3">
        <v>0</v>
      </c>
      <c r="N8" s="3">
        <v>0</v>
      </c>
      <c r="O8" s="3">
        <v>0</v>
      </c>
      <c r="P8" s="3">
        <v>0</v>
      </c>
      <c r="Q8" s="3">
        <v>70</v>
      </c>
      <c r="R8" s="3">
        <v>0</v>
      </c>
      <c r="S8" s="3">
        <v>30</v>
      </c>
      <c r="T8" s="3">
        <v>30</v>
      </c>
      <c r="U8" s="3">
        <v>30</v>
      </c>
      <c r="V8" s="3">
        <v>30</v>
      </c>
      <c r="W8" s="3">
        <v>30</v>
      </c>
      <c r="X8" s="3">
        <v>30</v>
      </c>
      <c r="Y8" s="3">
        <v>30</v>
      </c>
      <c r="Z8" s="3">
        <v>30</v>
      </c>
      <c r="AA8" s="3">
        <v>30</v>
      </c>
      <c r="AB8" s="3">
        <v>30</v>
      </c>
      <c r="AC8" s="5" t="s">
        <v>70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20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148</v>
      </c>
      <c r="AW8" s="5">
        <v>0</v>
      </c>
      <c r="AX8" s="5">
        <v>0</v>
      </c>
    </row>
    <row r="9" spans="1:50" ht="15.75" customHeight="1" x14ac:dyDescent="0.2">
      <c r="A9" s="3">
        <f t="shared" si="0"/>
        <v>50007</v>
      </c>
      <c r="B9" s="3">
        <f t="shared" si="1"/>
        <v>50007</v>
      </c>
      <c r="C9" s="3" t="s">
        <v>7</v>
      </c>
      <c r="D9" s="3" t="s">
        <v>7</v>
      </c>
      <c r="E9" s="3">
        <v>0</v>
      </c>
      <c r="F9" s="3">
        <v>0</v>
      </c>
      <c r="G9" s="3">
        <v>80</v>
      </c>
      <c r="H9" s="3">
        <v>200</v>
      </c>
      <c r="I9" s="3">
        <v>0</v>
      </c>
      <c r="J9" s="3">
        <v>0</v>
      </c>
      <c r="K9" s="3">
        <v>0</v>
      </c>
      <c r="L9" s="3">
        <v>100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30</v>
      </c>
      <c r="T9" s="3">
        <v>30</v>
      </c>
      <c r="U9" s="3">
        <v>30</v>
      </c>
      <c r="V9" s="3">
        <v>30</v>
      </c>
      <c r="W9" s="3">
        <v>30</v>
      </c>
      <c r="X9" s="3">
        <v>30</v>
      </c>
      <c r="Y9" s="3">
        <v>30</v>
      </c>
      <c r="Z9" s="3">
        <v>30</v>
      </c>
      <c r="AA9" s="3">
        <v>30</v>
      </c>
      <c r="AB9" s="3">
        <v>30</v>
      </c>
      <c r="AC9" s="5" t="s">
        <v>70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20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149</v>
      </c>
      <c r="AW9" s="5">
        <v>0</v>
      </c>
      <c r="AX9" s="5">
        <v>0</v>
      </c>
    </row>
    <row r="10" spans="1:50" ht="15.75" customHeight="1" x14ac:dyDescent="0.2">
      <c r="A10" s="3">
        <f t="shared" si="0"/>
        <v>50008</v>
      </c>
      <c r="B10" s="3">
        <f t="shared" si="1"/>
        <v>50008</v>
      </c>
      <c r="C10" s="3" t="s">
        <v>7</v>
      </c>
      <c r="D10" s="3" t="s">
        <v>7</v>
      </c>
      <c r="E10" s="3">
        <v>0</v>
      </c>
      <c r="F10" s="3">
        <v>0</v>
      </c>
      <c r="G10" s="3">
        <v>80</v>
      </c>
      <c r="H10" s="3">
        <v>200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30</v>
      </c>
      <c r="T10" s="3">
        <v>30</v>
      </c>
      <c r="U10" s="3">
        <v>30</v>
      </c>
      <c r="V10" s="3">
        <v>30</v>
      </c>
      <c r="W10" s="3">
        <v>30</v>
      </c>
      <c r="X10" s="3">
        <v>30</v>
      </c>
      <c r="Y10" s="3">
        <v>30</v>
      </c>
      <c r="Z10" s="3">
        <v>30</v>
      </c>
      <c r="AA10" s="3">
        <v>30</v>
      </c>
      <c r="AB10" s="3">
        <v>30</v>
      </c>
      <c r="AC10" s="5" t="s">
        <v>70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20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150</v>
      </c>
      <c r="AW10" s="5">
        <v>0</v>
      </c>
      <c r="AX10" s="5">
        <v>1</v>
      </c>
    </row>
    <row r="11" spans="1:50" s="9" customFormat="1" ht="15.75" customHeight="1" x14ac:dyDescent="0.2">
      <c r="A11" s="6">
        <f>ROW()-2+50000</f>
        <v>50009</v>
      </c>
      <c r="B11" s="6">
        <v>51000</v>
      </c>
      <c r="C11" s="6" t="s">
        <v>219</v>
      </c>
      <c r="D11" s="6" t="s">
        <v>7</v>
      </c>
      <c r="E11" s="6">
        <v>30</v>
      </c>
      <c r="F11" s="6">
        <v>0</v>
      </c>
      <c r="G11" s="6">
        <v>80</v>
      </c>
      <c r="H11" s="6">
        <v>200</v>
      </c>
      <c r="I11" s="6">
        <v>0</v>
      </c>
      <c r="J11" s="6">
        <v>0</v>
      </c>
      <c r="K11" s="6">
        <v>0</v>
      </c>
      <c r="L11" s="6">
        <v>100</v>
      </c>
      <c r="M11" s="6">
        <v>0</v>
      </c>
      <c r="N11" s="6">
        <v>0</v>
      </c>
      <c r="O11" s="6">
        <v>0</v>
      </c>
      <c r="P11" s="6">
        <v>0</v>
      </c>
      <c r="Q11" s="6">
        <v>70</v>
      </c>
      <c r="R11" s="6">
        <v>0</v>
      </c>
      <c r="S11" s="6">
        <v>30</v>
      </c>
      <c r="T11" s="6">
        <v>30</v>
      </c>
      <c r="U11" s="6">
        <v>30</v>
      </c>
      <c r="V11" s="6">
        <v>30</v>
      </c>
      <c r="W11" s="6">
        <v>30</v>
      </c>
      <c r="X11" s="6">
        <v>30</v>
      </c>
      <c r="Y11" s="6">
        <v>30</v>
      </c>
      <c r="Z11" s="6">
        <v>30</v>
      </c>
      <c r="AA11" s="6">
        <v>30</v>
      </c>
      <c r="AB11" s="6">
        <v>30</v>
      </c>
      <c r="AC11" s="7" t="s">
        <v>70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7" t="s">
        <v>7</v>
      </c>
      <c r="AK11" s="7" t="s">
        <v>7</v>
      </c>
      <c r="AL11" s="7">
        <v>20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8" t="s">
        <v>147</v>
      </c>
      <c r="AW11" s="7">
        <v>0</v>
      </c>
      <c r="AX11" s="7">
        <v>0</v>
      </c>
    </row>
    <row r="12" spans="1:50" ht="15.75" customHeight="1" x14ac:dyDescent="0.2">
      <c r="A12" s="3">
        <f t="shared" ref="A12:A19" si="2">ROW()-2+50000</f>
        <v>50010</v>
      </c>
      <c r="B12" s="3">
        <f>INDEX(B:B,MATCH(51000,B:B,0),1)+(ROW()-MATCH(51000,B:B,0))</f>
        <v>51001</v>
      </c>
      <c r="C12" s="3" t="s">
        <v>7</v>
      </c>
      <c r="D12" s="3" t="s">
        <v>7</v>
      </c>
      <c r="E12" s="3">
        <v>30</v>
      </c>
      <c r="F12" s="3">
        <v>0</v>
      </c>
      <c r="G12" s="3">
        <v>80</v>
      </c>
      <c r="H12" s="3">
        <v>200</v>
      </c>
      <c r="I12" s="3">
        <v>0</v>
      </c>
      <c r="J12" s="3">
        <v>0</v>
      </c>
      <c r="K12" s="3">
        <v>0</v>
      </c>
      <c r="L12" s="3">
        <v>100</v>
      </c>
      <c r="M12" s="3">
        <v>0</v>
      </c>
      <c r="N12" s="3">
        <v>0</v>
      </c>
      <c r="O12" s="3">
        <v>0</v>
      </c>
      <c r="P12" s="3">
        <v>0</v>
      </c>
      <c r="Q12" s="3">
        <v>90</v>
      </c>
      <c r="R12" s="3">
        <v>0</v>
      </c>
      <c r="S12" s="3">
        <v>30</v>
      </c>
      <c r="T12" s="3">
        <v>30</v>
      </c>
      <c r="U12" s="3">
        <v>30</v>
      </c>
      <c r="V12" s="3">
        <v>30</v>
      </c>
      <c r="W12" s="3">
        <v>30</v>
      </c>
      <c r="X12" s="3">
        <v>30</v>
      </c>
      <c r="Y12" s="3">
        <v>30</v>
      </c>
      <c r="Z12" s="3">
        <v>30</v>
      </c>
      <c r="AA12" s="3">
        <v>30</v>
      </c>
      <c r="AB12" s="3">
        <v>30</v>
      </c>
      <c r="AC12" s="5" t="s">
        <v>70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20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149</v>
      </c>
      <c r="AW12" s="5">
        <v>0</v>
      </c>
      <c r="AX12" s="5">
        <v>0</v>
      </c>
    </row>
    <row r="13" spans="1:50" ht="15.75" customHeight="1" x14ac:dyDescent="0.2">
      <c r="A13" s="3">
        <f t="shared" si="2"/>
        <v>50011</v>
      </c>
      <c r="B13" s="3">
        <f t="shared" ref="B13:B19" si="3">INDEX(B:B,MATCH(51000,B:B,0),1)+(ROW()-MATCH(51000,B:B,0))</f>
        <v>51002</v>
      </c>
      <c r="C13" s="3" t="s">
        <v>7</v>
      </c>
      <c r="D13" s="3" t="s">
        <v>7</v>
      </c>
      <c r="E13" s="3">
        <v>30</v>
      </c>
      <c r="F13" s="3">
        <v>0</v>
      </c>
      <c r="G13" s="3">
        <v>80</v>
      </c>
      <c r="H13" s="3">
        <v>200</v>
      </c>
      <c r="I13" s="3">
        <v>0</v>
      </c>
      <c r="J13" s="3">
        <v>0</v>
      </c>
      <c r="K13" s="3">
        <v>0</v>
      </c>
      <c r="L13" s="3">
        <v>100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30</v>
      </c>
      <c r="T13" s="3">
        <v>30</v>
      </c>
      <c r="U13" s="3">
        <v>30</v>
      </c>
      <c r="V13" s="3">
        <v>30</v>
      </c>
      <c r="W13" s="3">
        <v>30</v>
      </c>
      <c r="X13" s="3">
        <v>30</v>
      </c>
      <c r="Y13" s="3">
        <v>30</v>
      </c>
      <c r="Z13" s="3">
        <v>30</v>
      </c>
      <c r="AA13" s="3">
        <v>30</v>
      </c>
      <c r="AB13" s="3">
        <v>30</v>
      </c>
      <c r="AC13" s="5" t="s">
        <v>70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20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150</v>
      </c>
      <c r="AW13" s="5">
        <v>0</v>
      </c>
      <c r="AX13" s="5">
        <v>0</v>
      </c>
    </row>
    <row r="14" spans="1:50" ht="15.75" customHeight="1" x14ac:dyDescent="0.2">
      <c r="A14" s="3">
        <f t="shared" si="2"/>
        <v>50012</v>
      </c>
      <c r="B14" s="3">
        <f t="shared" si="3"/>
        <v>51003</v>
      </c>
      <c r="C14" s="3" t="s">
        <v>7</v>
      </c>
      <c r="D14" s="3" t="s">
        <v>172</v>
      </c>
      <c r="E14" s="3">
        <v>0</v>
      </c>
      <c r="F14" s="3">
        <v>0</v>
      </c>
      <c r="G14" s="3">
        <v>54</v>
      </c>
      <c r="H14" s="3">
        <v>0</v>
      </c>
      <c r="I14" s="3">
        <v>0</v>
      </c>
      <c r="J14" s="3">
        <v>90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50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26</v>
      </c>
      <c r="AD14" s="5" t="s">
        <v>28</v>
      </c>
      <c r="AE14" s="5" t="s">
        <v>82</v>
      </c>
      <c r="AF14" s="5" t="s">
        <v>27</v>
      </c>
      <c r="AG14" s="5" t="s">
        <v>36</v>
      </c>
      <c r="AH14" s="5" t="s">
        <v>66</v>
      </c>
      <c r="AI14" s="5" t="s">
        <v>7</v>
      </c>
      <c r="AJ14" s="5" t="s">
        <v>7</v>
      </c>
      <c r="AK14" s="5" t="s">
        <v>7</v>
      </c>
      <c r="AL14" s="5">
        <v>5</v>
      </c>
      <c r="AM14" s="5">
        <v>10</v>
      </c>
      <c r="AN14" s="5">
        <v>12</v>
      </c>
      <c r="AO14" s="5">
        <v>20</v>
      </c>
      <c r="AP14" s="5">
        <v>5</v>
      </c>
      <c r="AQ14" s="5">
        <v>10</v>
      </c>
      <c r="AR14" s="5">
        <v>0</v>
      </c>
      <c r="AS14" s="5">
        <v>0</v>
      </c>
      <c r="AT14" s="5">
        <v>0</v>
      </c>
      <c r="AU14" s="5">
        <v>0</v>
      </c>
      <c r="AV14" s="4" t="s">
        <v>86</v>
      </c>
      <c r="AW14" s="5">
        <v>0</v>
      </c>
      <c r="AX14" s="5">
        <v>0</v>
      </c>
    </row>
    <row r="15" spans="1:50" ht="15.75" customHeight="1" x14ac:dyDescent="0.2">
      <c r="A15" s="3">
        <f t="shared" si="2"/>
        <v>50013</v>
      </c>
      <c r="B15" s="3">
        <f t="shared" si="3"/>
        <v>51004</v>
      </c>
      <c r="C15" s="3" t="s">
        <v>7</v>
      </c>
      <c r="D15" s="3" t="s">
        <v>7</v>
      </c>
      <c r="E15" s="3">
        <v>0</v>
      </c>
      <c r="F15" s="3">
        <v>0</v>
      </c>
      <c r="G15" s="3">
        <v>54</v>
      </c>
      <c r="H15" s="3">
        <v>0</v>
      </c>
      <c r="I15" s="3">
        <v>0</v>
      </c>
      <c r="J15" s="3">
        <v>40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70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26</v>
      </c>
      <c r="AD15" s="5" t="s">
        <v>28</v>
      </c>
      <c r="AE15" s="5" t="s">
        <v>82</v>
      </c>
      <c r="AF15" s="5" t="s">
        <v>27</v>
      </c>
      <c r="AG15" s="5" t="s">
        <v>36</v>
      </c>
      <c r="AH15" s="5" t="s">
        <v>66</v>
      </c>
      <c r="AI15" s="5" t="s">
        <v>7</v>
      </c>
      <c r="AJ15" s="5" t="s">
        <v>7</v>
      </c>
      <c r="AK15" s="5" t="s">
        <v>7</v>
      </c>
      <c r="AL15" s="5">
        <v>5</v>
      </c>
      <c r="AM15" s="5">
        <v>10</v>
      </c>
      <c r="AN15" s="5">
        <v>12</v>
      </c>
      <c r="AO15" s="5">
        <v>20</v>
      </c>
      <c r="AP15" s="5">
        <v>5</v>
      </c>
      <c r="AQ15" s="5">
        <v>10</v>
      </c>
      <c r="AR15" s="5">
        <v>0</v>
      </c>
      <c r="AS15" s="5">
        <v>0</v>
      </c>
      <c r="AT15" s="5">
        <v>0</v>
      </c>
      <c r="AU15" s="5">
        <v>0</v>
      </c>
      <c r="AV15" s="4" t="s">
        <v>44</v>
      </c>
      <c r="AW15" s="5">
        <v>0</v>
      </c>
      <c r="AX15" s="5">
        <v>0</v>
      </c>
    </row>
    <row r="16" spans="1:50" ht="15.75" customHeight="1" x14ac:dyDescent="0.2">
      <c r="A16" s="3">
        <f t="shared" si="2"/>
        <v>50014</v>
      </c>
      <c r="B16" s="3">
        <f t="shared" si="3"/>
        <v>51005</v>
      </c>
      <c r="C16" s="3" t="s">
        <v>7</v>
      </c>
      <c r="D16" s="3" t="s">
        <v>7</v>
      </c>
      <c r="E16" s="3">
        <v>0</v>
      </c>
      <c r="F16" s="3">
        <v>0</v>
      </c>
      <c r="G16" s="3">
        <v>54</v>
      </c>
      <c r="H16" s="3">
        <v>0</v>
      </c>
      <c r="I16" s="3">
        <v>0</v>
      </c>
      <c r="J16" s="3">
        <v>110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60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26</v>
      </c>
      <c r="AD16" s="5" t="s">
        <v>28</v>
      </c>
      <c r="AE16" s="5" t="s">
        <v>82</v>
      </c>
      <c r="AF16" s="5" t="s">
        <v>27</v>
      </c>
      <c r="AG16" s="5" t="s">
        <v>36</v>
      </c>
      <c r="AH16" s="5" t="s">
        <v>66</v>
      </c>
      <c r="AI16" s="5" t="s">
        <v>7</v>
      </c>
      <c r="AJ16" s="5" t="s">
        <v>7</v>
      </c>
      <c r="AK16" s="5" t="s">
        <v>7</v>
      </c>
      <c r="AL16" s="5">
        <v>5</v>
      </c>
      <c r="AM16" s="5">
        <v>10</v>
      </c>
      <c r="AN16" s="5">
        <v>12</v>
      </c>
      <c r="AO16" s="5">
        <v>20</v>
      </c>
      <c r="AP16" s="5">
        <v>5</v>
      </c>
      <c r="AQ16" s="5">
        <v>10</v>
      </c>
      <c r="AR16" s="5">
        <v>0</v>
      </c>
      <c r="AS16" s="5">
        <v>0</v>
      </c>
      <c r="AT16" s="5">
        <v>0</v>
      </c>
      <c r="AU16" s="5">
        <v>0</v>
      </c>
      <c r="AV16" s="4" t="s">
        <v>45</v>
      </c>
      <c r="AW16" s="5">
        <v>0</v>
      </c>
      <c r="AX16" s="5">
        <v>0</v>
      </c>
    </row>
    <row r="17" spans="1:50" ht="15.75" customHeight="1" x14ac:dyDescent="0.2">
      <c r="A17" s="3">
        <f t="shared" si="2"/>
        <v>50015</v>
      </c>
      <c r="B17" s="3">
        <f t="shared" si="3"/>
        <v>51006</v>
      </c>
      <c r="C17" s="3" t="s">
        <v>7</v>
      </c>
      <c r="D17" s="3" t="s">
        <v>215</v>
      </c>
      <c r="E17" s="3">
        <v>0</v>
      </c>
      <c r="F17" s="3">
        <v>0</v>
      </c>
      <c r="G17" s="3">
        <v>80</v>
      </c>
      <c r="H17" s="3">
        <v>200</v>
      </c>
      <c r="I17" s="3">
        <v>0</v>
      </c>
      <c r="J17" s="3">
        <v>0</v>
      </c>
      <c r="K17" s="3">
        <v>0</v>
      </c>
      <c r="L17" s="3">
        <v>100</v>
      </c>
      <c r="M17" s="3">
        <v>0</v>
      </c>
      <c r="N17" s="3">
        <v>0</v>
      </c>
      <c r="O17" s="3">
        <v>0</v>
      </c>
      <c r="P17" s="3">
        <v>0</v>
      </c>
      <c r="Q17" s="3">
        <v>70</v>
      </c>
      <c r="R17" s="3">
        <v>0</v>
      </c>
      <c r="S17" s="3">
        <v>30</v>
      </c>
      <c r="T17" s="3">
        <v>30</v>
      </c>
      <c r="U17" s="3">
        <v>30</v>
      </c>
      <c r="V17" s="3">
        <v>30</v>
      </c>
      <c r="W17" s="3">
        <v>30</v>
      </c>
      <c r="X17" s="3">
        <v>30</v>
      </c>
      <c r="Y17" s="3">
        <v>30</v>
      </c>
      <c r="Z17" s="3">
        <v>30</v>
      </c>
      <c r="AA17" s="3">
        <v>30</v>
      </c>
      <c r="AB17" s="3">
        <v>30</v>
      </c>
      <c r="AC17" s="5" t="s">
        <v>70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20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148</v>
      </c>
      <c r="AW17" s="5">
        <v>0</v>
      </c>
      <c r="AX17" s="5">
        <v>0</v>
      </c>
    </row>
    <row r="18" spans="1:50" ht="15.75" customHeight="1" x14ac:dyDescent="0.2">
      <c r="A18" s="3">
        <f t="shared" si="2"/>
        <v>50016</v>
      </c>
      <c r="B18" s="3">
        <f t="shared" si="3"/>
        <v>51007</v>
      </c>
      <c r="C18" s="3" t="s">
        <v>7</v>
      </c>
      <c r="D18" s="3" t="s">
        <v>7</v>
      </c>
      <c r="E18" s="3">
        <v>0</v>
      </c>
      <c r="F18" s="3">
        <v>0</v>
      </c>
      <c r="G18" s="3">
        <v>80</v>
      </c>
      <c r="H18" s="3">
        <v>200</v>
      </c>
      <c r="I18" s="3">
        <v>0</v>
      </c>
      <c r="J18" s="3">
        <v>0</v>
      </c>
      <c r="K18" s="3">
        <v>0</v>
      </c>
      <c r="L18" s="3">
        <v>100</v>
      </c>
      <c r="M18" s="3">
        <v>0</v>
      </c>
      <c r="N18" s="3">
        <v>0</v>
      </c>
      <c r="O18" s="3">
        <v>0</v>
      </c>
      <c r="P18" s="3">
        <v>0</v>
      </c>
      <c r="Q18" s="3">
        <v>90</v>
      </c>
      <c r="R18" s="3">
        <v>0</v>
      </c>
      <c r="S18" s="3">
        <v>30</v>
      </c>
      <c r="T18" s="3">
        <v>30</v>
      </c>
      <c r="U18" s="3">
        <v>30</v>
      </c>
      <c r="V18" s="3">
        <v>30</v>
      </c>
      <c r="W18" s="3">
        <v>30</v>
      </c>
      <c r="X18" s="3">
        <v>30</v>
      </c>
      <c r="Y18" s="3">
        <v>30</v>
      </c>
      <c r="Z18" s="3">
        <v>30</v>
      </c>
      <c r="AA18" s="3">
        <v>30</v>
      </c>
      <c r="AB18" s="3">
        <v>30</v>
      </c>
      <c r="AC18" s="5" t="s">
        <v>70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20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149</v>
      </c>
      <c r="AW18" s="5">
        <v>0</v>
      </c>
      <c r="AX18" s="5">
        <v>0</v>
      </c>
    </row>
    <row r="19" spans="1:50" ht="15.75" customHeight="1" x14ac:dyDescent="0.2">
      <c r="A19" s="3">
        <f t="shared" si="2"/>
        <v>50017</v>
      </c>
      <c r="B19" s="3">
        <f t="shared" si="3"/>
        <v>51008</v>
      </c>
      <c r="C19" s="3" t="s">
        <v>7</v>
      </c>
      <c r="D19" s="3" t="s">
        <v>7</v>
      </c>
      <c r="E19" s="3">
        <v>0</v>
      </c>
      <c r="F19" s="3">
        <v>0</v>
      </c>
      <c r="G19" s="3">
        <v>80</v>
      </c>
      <c r="H19" s="3">
        <v>200</v>
      </c>
      <c r="I19" s="3">
        <v>0</v>
      </c>
      <c r="J19" s="3">
        <v>0</v>
      </c>
      <c r="K19" s="3">
        <v>0</v>
      </c>
      <c r="L19" s="3">
        <v>100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30</v>
      </c>
      <c r="T19" s="3">
        <v>30</v>
      </c>
      <c r="U19" s="3">
        <v>30</v>
      </c>
      <c r="V19" s="3">
        <v>30</v>
      </c>
      <c r="W19" s="3">
        <v>30</v>
      </c>
      <c r="X19" s="3">
        <v>30</v>
      </c>
      <c r="Y19" s="3">
        <v>30</v>
      </c>
      <c r="Z19" s="3">
        <v>30</v>
      </c>
      <c r="AA19" s="3">
        <v>30</v>
      </c>
      <c r="AB19" s="3">
        <v>30</v>
      </c>
      <c r="AC19" s="5" t="s">
        <v>70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20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150</v>
      </c>
      <c r="AW19" s="5">
        <v>0</v>
      </c>
      <c r="AX19" s="5">
        <v>1</v>
      </c>
    </row>
    <row r="20" spans="1:50" s="9" customFormat="1" ht="15.75" customHeight="1" x14ac:dyDescent="0.2">
      <c r="A20" s="6">
        <f>ROW()-2+50000</f>
        <v>50018</v>
      </c>
      <c r="B20" s="6">
        <v>52000</v>
      </c>
      <c r="C20" s="6" t="s">
        <v>220</v>
      </c>
      <c r="D20" s="6" t="s">
        <v>7</v>
      </c>
      <c r="E20" s="6">
        <v>30</v>
      </c>
      <c r="F20" s="6">
        <v>0</v>
      </c>
      <c r="G20" s="6">
        <v>80</v>
      </c>
      <c r="H20" s="6">
        <v>200</v>
      </c>
      <c r="I20" s="6">
        <v>0</v>
      </c>
      <c r="J20" s="6">
        <v>0</v>
      </c>
      <c r="K20" s="6">
        <v>0</v>
      </c>
      <c r="L20" s="6">
        <v>100</v>
      </c>
      <c r="M20" s="6">
        <v>0</v>
      </c>
      <c r="N20" s="6">
        <v>0</v>
      </c>
      <c r="O20" s="6">
        <v>0</v>
      </c>
      <c r="P20" s="6">
        <v>0</v>
      </c>
      <c r="Q20" s="6">
        <v>70</v>
      </c>
      <c r="R20" s="6">
        <v>0</v>
      </c>
      <c r="S20" s="6">
        <v>30</v>
      </c>
      <c r="T20" s="6">
        <v>30</v>
      </c>
      <c r="U20" s="6">
        <v>30</v>
      </c>
      <c r="V20" s="6">
        <v>30</v>
      </c>
      <c r="W20" s="6">
        <v>30</v>
      </c>
      <c r="X20" s="6">
        <v>30</v>
      </c>
      <c r="Y20" s="6">
        <v>30</v>
      </c>
      <c r="Z20" s="6">
        <v>30</v>
      </c>
      <c r="AA20" s="6">
        <v>30</v>
      </c>
      <c r="AB20" s="6">
        <v>30</v>
      </c>
      <c r="AC20" s="7" t="s">
        <v>70</v>
      </c>
      <c r="AD20" s="7" t="s">
        <v>7</v>
      </c>
      <c r="AE20" s="7" t="s">
        <v>7</v>
      </c>
      <c r="AF20" s="7" t="s">
        <v>7</v>
      </c>
      <c r="AG20" s="7" t="s">
        <v>7</v>
      </c>
      <c r="AH20" s="7" t="s">
        <v>7</v>
      </c>
      <c r="AI20" s="7" t="s">
        <v>7</v>
      </c>
      <c r="AJ20" s="7" t="s">
        <v>7</v>
      </c>
      <c r="AK20" s="7" t="s">
        <v>7</v>
      </c>
      <c r="AL20" s="7">
        <v>20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8" t="s">
        <v>147</v>
      </c>
      <c r="AW20" s="7">
        <v>0</v>
      </c>
      <c r="AX20" s="7">
        <v>0</v>
      </c>
    </row>
    <row r="21" spans="1:50" ht="15.75" customHeight="1" x14ac:dyDescent="0.2">
      <c r="A21" s="3">
        <f t="shared" ref="A21:A28" si="4">ROW()-2+50000</f>
        <v>50019</v>
      </c>
      <c r="B21" s="3">
        <f>INDEX(B:B,MATCH(52000,B:B,0),1)+(ROW()-MATCH(52000,B:B,0))</f>
        <v>52001</v>
      </c>
      <c r="C21" s="3" t="s">
        <v>7</v>
      </c>
      <c r="D21" s="3" t="s">
        <v>7</v>
      </c>
      <c r="E21" s="3">
        <v>30</v>
      </c>
      <c r="F21" s="3">
        <v>0</v>
      </c>
      <c r="G21" s="3">
        <v>80</v>
      </c>
      <c r="H21" s="3">
        <v>200</v>
      </c>
      <c r="I21" s="3">
        <v>0</v>
      </c>
      <c r="J21" s="3">
        <v>0</v>
      </c>
      <c r="K21" s="3">
        <v>0</v>
      </c>
      <c r="L21" s="3">
        <v>100</v>
      </c>
      <c r="M21" s="3">
        <v>0</v>
      </c>
      <c r="N21" s="3">
        <v>0</v>
      </c>
      <c r="O21" s="3">
        <v>0</v>
      </c>
      <c r="P21" s="3">
        <v>0</v>
      </c>
      <c r="Q21" s="3">
        <v>90</v>
      </c>
      <c r="R21" s="3">
        <v>0</v>
      </c>
      <c r="S21" s="3">
        <v>30</v>
      </c>
      <c r="T21" s="3">
        <v>30</v>
      </c>
      <c r="U21" s="3">
        <v>30</v>
      </c>
      <c r="V21" s="3">
        <v>30</v>
      </c>
      <c r="W21" s="3">
        <v>30</v>
      </c>
      <c r="X21" s="3">
        <v>30</v>
      </c>
      <c r="Y21" s="3">
        <v>30</v>
      </c>
      <c r="Z21" s="3">
        <v>30</v>
      </c>
      <c r="AA21" s="3">
        <v>30</v>
      </c>
      <c r="AB21" s="3">
        <v>30</v>
      </c>
      <c r="AC21" s="5" t="s">
        <v>70</v>
      </c>
      <c r="AD21" s="5" t="s">
        <v>7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20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149</v>
      </c>
      <c r="AW21" s="5">
        <v>0</v>
      </c>
      <c r="AX21" s="5">
        <v>0</v>
      </c>
    </row>
    <row r="22" spans="1:50" ht="15.75" customHeight="1" x14ac:dyDescent="0.2">
      <c r="A22" s="3">
        <f t="shared" si="4"/>
        <v>50020</v>
      </c>
      <c r="B22" s="3">
        <f t="shared" ref="B22:B28" si="5">INDEX(B:B,MATCH(52000,B:B,0),1)+(ROW()-MATCH(52000,B:B,0))</f>
        <v>52002</v>
      </c>
      <c r="C22" s="3" t="s">
        <v>7</v>
      </c>
      <c r="D22" s="3" t="s">
        <v>7</v>
      </c>
      <c r="E22" s="3">
        <v>30</v>
      </c>
      <c r="F22" s="3">
        <v>0</v>
      </c>
      <c r="G22" s="3">
        <v>80</v>
      </c>
      <c r="H22" s="3">
        <v>200</v>
      </c>
      <c r="I22" s="3">
        <v>0</v>
      </c>
      <c r="J22" s="3">
        <v>0</v>
      </c>
      <c r="K22" s="3">
        <v>0</v>
      </c>
      <c r="L22" s="3">
        <v>100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30</v>
      </c>
      <c r="T22" s="3">
        <v>30</v>
      </c>
      <c r="U22" s="3">
        <v>30</v>
      </c>
      <c r="V22" s="3">
        <v>30</v>
      </c>
      <c r="W22" s="3">
        <v>30</v>
      </c>
      <c r="X22" s="3">
        <v>30</v>
      </c>
      <c r="Y22" s="3">
        <v>30</v>
      </c>
      <c r="Z22" s="3">
        <v>30</v>
      </c>
      <c r="AA22" s="3">
        <v>30</v>
      </c>
      <c r="AB22" s="3">
        <v>30</v>
      </c>
      <c r="AC22" s="5" t="s">
        <v>70</v>
      </c>
      <c r="AD22" s="5" t="s">
        <v>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20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4" t="s">
        <v>150</v>
      </c>
      <c r="AW22" s="5">
        <v>0</v>
      </c>
      <c r="AX22" s="5">
        <v>0</v>
      </c>
    </row>
    <row r="23" spans="1:50" ht="15.75" customHeight="1" x14ac:dyDescent="0.2">
      <c r="A23" s="3">
        <f t="shared" si="4"/>
        <v>50021</v>
      </c>
      <c r="B23" s="3">
        <f t="shared" si="5"/>
        <v>52003</v>
      </c>
      <c r="C23" s="3" t="s">
        <v>7</v>
      </c>
      <c r="D23" s="3" t="s">
        <v>172</v>
      </c>
      <c r="E23" s="3">
        <v>0</v>
      </c>
      <c r="F23" s="3">
        <v>0</v>
      </c>
      <c r="G23" s="3">
        <v>54</v>
      </c>
      <c r="H23" s="3">
        <v>0</v>
      </c>
      <c r="I23" s="3">
        <v>0</v>
      </c>
      <c r="J23" s="3">
        <v>90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50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26</v>
      </c>
      <c r="AD23" s="5" t="s">
        <v>28</v>
      </c>
      <c r="AE23" s="5" t="s">
        <v>82</v>
      </c>
      <c r="AF23" s="5" t="s">
        <v>27</v>
      </c>
      <c r="AG23" s="5" t="s">
        <v>36</v>
      </c>
      <c r="AH23" s="5" t="s">
        <v>66</v>
      </c>
      <c r="AI23" s="5" t="s">
        <v>7</v>
      </c>
      <c r="AJ23" s="5" t="s">
        <v>7</v>
      </c>
      <c r="AK23" s="5" t="s">
        <v>7</v>
      </c>
      <c r="AL23" s="5">
        <v>5</v>
      </c>
      <c r="AM23" s="5">
        <v>10</v>
      </c>
      <c r="AN23" s="5">
        <v>12</v>
      </c>
      <c r="AO23" s="5">
        <v>20</v>
      </c>
      <c r="AP23" s="5">
        <v>5</v>
      </c>
      <c r="AQ23" s="5">
        <v>10</v>
      </c>
      <c r="AR23" s="5">
        <v>0</v>
      </c>
      <c r="AS23" s="5">
        <v>0</v>
      </c>
      <c r="AT23" s="5">
        <v>0</v>
      </c>
      <c r="AU23" s="5">
        <v>0</v>
      </c>
      <c r="AV23" s="4" t="s">
        <v>86</v>
      </c>
      <c r="AW23" s="5">
        <v>0</v>
      </c>
      <c r="AX23" s="5">
        <v>0</v>
      </c>
    </row>
    <row r="24" spans="1:50" ht="15.75" customHeight="1" x14ac:dyDescent="0.2">
      <c r="A24" s="3">
        <f t="shared" si="4"/>
        <v>50022</v>
      </c>
      <c r="B24" s="3">
        <f t="shared" si="5"/>
        <v>52004</v>
      </c>
      <c r="C24" s="3" t="s">
        <v>7</v>
      </c>
      <c r="D24" s="3" t="s">
        <v>7</v>
      </c>
      <c r="E24" s="3">
        <v>0</v>
      </c>
      <c r="F24" s="3">
        <v>0</v>
      </c>
      <c r="G24" s="3">
        <v>54</v>
      </c>
      <c r="H24" s="3">
        <v>0</v>
      </c>
      <c r="I24" s="3">
        <v>0</v>
      </c>
      <c r="J24" s="3">
        <v>40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70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26</v>
      </c>
      <c r="AD24" s="5" t="s">
        <v>28</v>
      </c>
      <c r="AE24" s="5" t="s">
        <v>82</v>
      </c>
      <c r="AF24" s="5" t="s">
        <v>27</v>
      </c>
      <c r="AG24" s="5" t="s">
        <v>36</v>
      </c>
      <c r="AH24" s="5" t="s">
        <v>66</v>
      </c>
      <c r="AI24" s="5" t="s">
        <v>7</v>
      </c>
      <c r="AJ24" s="5" t="s">
        <v>7</v>
      </c>
      <c r="AK24" s="5" t="s">
        <v>7</v>
      </c>
      <c r="AL24" s="5">
        <v>5</v>
      </c>
      <c r="AM24" s="5">
        <v>10</v>
      </c>
      <c r="AN24" s="5">
        <v>12</v>
      </c>
      <c r="AO24" s="5">
        <v>20</v>
      </c>
      <c r="AP24" s="5">
        <v>5</v>
      </c>
      <c r="AQ24" s="5">
        <v>10</v>
      </c>
      <c r="AR24" s="5">
        <v>0</v>
      </c>
      <c r="AS24" s="5">
        <v>0</v>
      </c>
      <c r="AT24" s="5">
        <v>0</v>
      </c>
      <c r="AU24" s="5">
        <v>0</v>
      </c>
      <c r="AV24" s="4" t="s">
        <v>44</v>
      </c>
      <c r="AW24" s="5">
        <v>0</v>
      </c>
      <c r="AX24" s="5">
        <v>0</v>
      </c>
    </row>
    <row r="25" spans="1:50" ht="15.75" customHeight="1" x14ac:dyDescent="0.2">
      <c r="A25" s="3">
        <f t="shared" si="4"/>
        <v>50023</v>
      </c>
      <c r="B25" s="3">
        <f t="shared" si="5"/>
        <v>52005</v>
      </c>
      <c r="C25" s="3" t="s">
        <v>7</v>
      </c>
      <c r="D25" s="3" t="s">
        <v>7</v>
      </c>
      <c r="E25" s="3">
        <v>0</v>
      </c>
      <c r="F25" s="3">
        <v>0</v>
      </c>
      <c r="G25" s="3">
        <v>54</v>
      </c>
      <c r="H25" s="3">
        <v>0</v>
      </c>
      <c r="I25" s="3">
        <v>0</v>
      </c>
      <c r="J25" s="3">
        <v>110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60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26</v>
      </c>
      <c r="AD25" s="5" t="s">
        <v>28</v>
      </c>
      <c r="AE25" s="5" t="s">
        <v>82</v>
      </c>
      <c r="AF25" s="5" t="s">
        <v>27</v>
      </c>
      <c r="AG25" s="5" t="s">
        <v>36</v>
      </c>
      <c r="AH25" s="5" t="s">
        <v>66</v>
      </c>
      <c r="AI25" s="5" t="s">
        <v>7</v>
      </c>
      <c r="AJ25" s="5" t="s">
        <v>7</v>
      </c>
      <c r="AK25" s="5" t="s">
        <v>7</v>
      </c>
      <c r="AL25" s="5">
        <v>5</v>
      </c>
      <c r="AM25" s="5">
        <v>10</v>
      </c>
      <c r="AN25" s="5">
        <v>12</v>
      </c>
      <c r="AO25" s="5">
        <v>20</v>
      </c>
      <c r="AP25" s="5">
        <v>5</v>
      </c>
      <c r="AQ25" s="5">
        <v>10</v>
      </c>
      <c r="AR25" s="5">
        <v>0</v>
      </c>
      <c r="AS25" s="5">
        <v>0</v>
      </c>
      <c r="AT25" s="5">
        <v>0</v>
      </c>
      <c r="AU25" s="5">
        <v>0</v>
      </c>
      <c r="AV25" s="4" t="s">
        <v>45</v>
      </c>
      <c r="AW25" s="5">
        <v>0</v>
      </c>
      <c r="AX25" s="5">
        <v>0</v>
      </c>
    </row>
    <row r="26" spans="1:50" ht="15.75" customHeight="1" x14ac:dyDescent="0.2">
      <c r="A26" s="3">
        <f t="shared" si="4"/>
        <v>50024</v>
      </c>
      <c r="B26" s="3">
        <f t="shared" si="5"/>
        <v>52006</v>
      </c>
      <c r="C26" s="3" t="s">
        <v>7</v>
      </c>
      <c r="D26" s="3" t="s">
        <v>215</v>
      </c>
      <c r="E26" s="3">
        <v>0</v>
      </c>
      <c r="F26" s="3">
        <v>0</v>
      </c>
      <c r="G26" s="3">
        <v>80</v>
      </c>
      <c r="H26" s="3">
        <v>200</v>
      </c>
      <c r="I26" s="3">
        <v>0</v>
      </c>
      <c r="J26" s="3">
        <v>0</v>
      </c>
      <c r="K26" s="3">
        <v>0</v>
      </c>
      <c r="L26" s="3">
        <v>100</v>
      </c>
      <c r="M26" s="3">
        <v>0</v>
      </c>
      <c r="N26" s="3">
        <v>0</v>
      </c>
      <c r="O26" s="3">
        <v>0</v>
      </c>
      <c r="P26" s="3">
        <v>0</v>
      </c>
      <c r="Q26" s="3">
        <v>70</v>
      </c>
      <c r="R26" s="3">
        <v>0</v>
      </c>
      <c r="S26" s="3">
        <v>30</v>
      </c>
      <c r="T26" s="3">
        <v>30</v>
      </c>
      <c r="U26" s="3">
        <v>30</v>
      </c>
      <c r="V26" s="3">
        <v>30</v>
      </c>
      <c r="W26" s="3">
        <v>30</v>
      </c>
      <c r="X26" s="3">
        <v>30</v>
      </c>
      <c r="Y26" s="3">
        <v>30</v>
      </c>
      <c r="Z26" s="3">
        <v>30</v>
      </c>
      <c r="AA26" s="3">
        <v>30</v>
      </c>
      <c r="AB26" s="3">
        <v>30</v>
      </c>
      <c r="AC26" s="5" t="s">
        <v>70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20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148</v>
      </c>
      <c r="AW26" s="5">
        <v>0</v>
      </c>
      <c r="AX26" s="5">
        <v>0</v>
      </c>
    </row>
    <row r="27" spans="1:50" ht="15.75" customHeight="1" x14ac:dyDescent="0.2">
      <c r="A27" s="3">
        <f t="shared" si="4"/>
        <v>50025</v>
      </c>
      <c r="B27" s="3">
        <f t="shared" si="5"/>
        <v>52007</v>
      </c>
      <c r="C27" s="3" t="s">
        <v>7</v>
      </c>
      <c r="D27" s="3" t="s">
        <v>7</v>
      </c>
      <c r="E27" s="3">
        <v>0</v>
      </c>
      <c r="F27" s="3">
        <v>0</v>
      </c>
      <c r="G27" s="3">
        <v>80</v>
      </c>
      <c r="H27" s="3">
        <v>200</v>
      </c>
      <c r="I27" s="3">
        <v>0</v>
      </c>
      <c r="J27" s="3">
        <v>0</v>
      </c>
      <c r="K27" s="3">
        <v>0</v>
      </c>
      <c r="L27" s="3">
        <v>100</v>
      </c>
      <c r="M27" s="3">
        <v>0</v>
      </c>
      <c r="N27" s="3">
        <v>0</v>
      </c>
      <c r="O27" s="3">
        <v>0</v>
      </c>
      <c r="P27" s="3">
        <v>0</v>
      </c>
      <c r="Q27" s="3">
        <v>90</v>
      </c>
      <c r="R27" s="3">
        <v>0</v>
      </c>
      <c r="S27" s="3">
        <v>30</v>
      </c>
      <c r="T27" s="3">
        <v>30</v>
      </c>
      <c r="U27" s="3">
        <v>30</v>
      </c>
      <c r="V27" s="3">
        <v>30</v>
      </c>
      <c r="W27" s="3">
        <v>30</v>
      </c>
      <c r="X27" s="3">
        <v>30</v>
      </c>
      <c r="Y27" s="3">
        <v>30</v>
      </c>
      <c r="Z27" s="3">
        <v>30</v>
      </c>
      <c r="AA27" s="3">
        <v>30</v>
      </c>
      <c r="AB27" s="3">
        <v>30</v>
      </c>
      <c r="AC27" s="5" t="s">
        <v>70</v>
      </c>
      <c r="AD27" s="5" t="s">
        <v>7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20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149</v>
      </c>
      <c r="AW27" s="5">
        <v>0</v>
      </c>
      <c r="AX27" s="5">
        <v>0</v>
      </c>
    </row>
    <row r="28" spans="1:50" ht="15.75" customHeight="1" x14ac:dyDescent="0.2">
      <c r="A28" s="3">
        <f t="shared" si="4"/>
        <v>50026</v>
      </c>
      <c r="B28" s="3">
        <f t="shared" si="5"/>
        <v>52008</v>
      </c>
      <c r="C28" s="3" t="s">
        <v>7</v>
      </c>
      <c r="D28" s="3" t="s">
        <v>7</v>
      </c>
      <c r="E28" s="3">
        <v>0</v>
      </c>
      <c r="F28" s="3">
        <v>0</v>
      </c>
      <c r="G28" s="3">
        <v>80</v>
      </c>
      <c r="H28" s="3">
        <v>200</v>
      </c>
      <c r="I28" s="3">
        <v>0</v>
      </c>
      <c r="J28" s="3">
        <v>0</v>
      </c>
      <c r="K28" s="3">
        <v>0</v>
      </c>
      <c r="L28" s="3">
        <v>100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30</v>
      </c>
      <c r="T28" s="3">
        <v>30</v>
      </c>
      <c r="U28" s="3">
        <v>30</v>
      </c>
      <c r="V28" s="3">
        <v>30</v>
      </c>
      <c r="W28" s="3">
        <v>30</v>
      </c>
      <c r="X28" s="3">
        <v>30</v>
      </c>
      <c r="Y28" s="3">
        <v>30</v>
      </c>
      <c r="Z28" s="3">
        <v>30</v>
      </c>
      <c r="AA28" s="3">
        <v>30</v>
      </c>
      <c r="AB28" s="3">
        <v>30</v>
      </c>
      <c r="AC28" s="5" t="s">
        <v>70</v>
      </c>
      <c r="AD28" s="5" t="s">
        <v>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20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4" t="s">
        <v>150</v>
      </c>
      <c r="AW28" s="5">
        <v>0</v>
      </c>
      <c r="AX28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D85E6-E226-4493-81AA-9974F6103504}">
  <sheetPr>
    <outlinePr summaryBelow="0" summaryRight="0"/>
  </sheetPr>
  <dimension ref="A1:AX16"/>
  <sheetViews>
    <sheetView tabSelected="1" zoomScale="85" zoomScaleNormal="85" workbookViewId="0">
      <pane ySplit="1" topLeftCell="A2" activePane="bottomLeft" state="frozen"/>
      <selection activeCell="D1" sqref="D1"/>
      <selection pane="bottomLeft" activeCell="D6" sqref="D6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6.8554687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ROW()-2+100000</f>
        <v>100000</v>
      </c>
      <c r="B2" s="6">
        <v>100000</v>
      </c>
      <c r="C2" s="11" t="s">
        <v>204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154</v>
      </c>
      <c r="AW2" s="7">
        <v>0</v>
      </c>
      <c r="AX2" s="7">
        <v>0</v>
      </c>
    </row>
    <row r="3" spans="1:50" ht="15.75" customHeight="1" x14ac:dyDescent="0.2">
      <c r="A3" s="3">
        <f t="shared" ref="A3:A16" si="0">ROW()-2+100000</f>
        <v>100001</v>
      </c>
      <c r="B3" s="3">
        <f>INDEX(B:B,MATCH(100000,B:B,0),1)+(ROW()-MATCH(100000,B:B,0))</f>
        <v>100001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si="0"/>
        <v>100002</v>
      </c>
      <c r="B4" s="3">
        <f>INDEX(B:B,MATCH(100000,B:B,0),1)+(ROW()-MATCH(100000,B:B,0))</f>
        <v>100002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100003</v>
      </c>
      <c r="B5" s="3">
        <f>INDEX(B:B,MATCH(100000,B:B,0),1)+(ROW()-MATCH(100000,B:B,0))</f>
        <v>100003</v>
      </c>
      <c r="C5" s="3" t="s">
        <v>7</v>
      </c>
      <c r="D5" s="3" t="s">
        <v>172</v>
      </c>
      <c r="E5" s="3">
        <v>20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60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100004</v>
      </c>
      <c r="B6" s="3">
        <f>INDEX(B:B,MATCH(100000,B:B,0),1)+(ROW()-MATCH(100000,B:B,0))</f>
        <v>100004</v>
      </c>
      <c r="C6" s="3" t="s">
        <v>7</v>
      </c>
      <c r="D6" s="3" t="s">
        <v>7</v>
      </c>
      <c r="E6" s="3">
        <v>20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100005</v>
      </c>
      <c r="B7" s="3">
        <f>INDEX(B:B,MATCH(100000,B:B,0),1)+(ROW()-MATCH(100000,B:B,0))</f>
        <v>100005</v>
      </c>
      <c r="C7" s="3" t="s">
        <v>7</v>
      </c>
      <c r="D7" s="3" t="s">
        <v>7</v>
      </c>
      <c r="E7" s="3">
        <v>20</v>
      </c>
      <c r="F7" s="3">
        <v>0</v>
      </c>
      <c r="G7" s="3">
        <v>54</v>
      </c>
      <c r="H7" s="3">
        <v>0</v>
      </c>
      <c r="I7" s="3">
        <v>0</v>
      </c>
      <c r="J7" s="3">
        <v>100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100006</v>
      </c>
      <c r="B8" s="3">
        <f>INDEX(B:B,MATCH(100000,B:B,0),1)+(ROW()-MATCH(100000,B:B,0))</f>
        <v>100006</v>
      </c>
      <c r="C8" s="3" t="s">
        <v>7</v>
      </c>
      <c r="D8" s="3" t="s">
        <v>227</v>
      </c>
      <c r="E8" s="3">
        <v>20</v>
      </c>
      <c r="F8" s="3">
        <v>0</v>
      </c>
      <c r="G8" s="3">
        <v>54</v>
      </c>
      <c r="H8" s="3">
        <v>0</v>
      </c>
      <c r="I8" s="3">
        <v>0</v>
      </c>
      <c r="J8" s="3">
        <v>60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60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26</v>
      </c>
      <c r="AD8" s="5" t="s">
        <v>28</v>
      </c>
      <c r="AE8" s="5" t="s">
        <v>82</v>
      </c>
      <c r="AF8" s="5" t="s">
        <v>27</v>
      </c>
      <c r="AG8" s="5" t="s">
        <v>36</v>
      </c>
      <c r="AH8" s="5" t="s">
        <v>66</v>
      </c>
      <c r="AI8" s="5" t="s">
        <v>7</v>
      </c>
      <c r="AJ8" s="5" t="s">
        <v>7</v>
      </c>
      <c r="AK8" s="5" t="s">
        <v>7</v>
      </c>
      <c r="AL8" s="5">
        <v>5</v>
      </c>
      <c r="AM8" s="5">
        <v>10</v>
      </c>
      <c r="AN8" s="5">
        <v>12</v>
      </c>
      <c r="AO8" s="5">
        <v>20</v>
      </c>
      <c r="AP8" s="5">
        <v>5</v>
      </c>
      <c r="AQ8" s="5">
        <v>10</v>
      </c>
      <c r="AR8" s="5">
        <v>0</v>
      </c>
      <c r="AS8" s="5">
        <v>0</v>
      </c>
      <c r="AT8" s="5">
        <v>0</v>
      </c>
      <c r="AU8" s="5">
        <v>0</v>
      </c>
      <c r="AV8" s="4" t="s">
        <v>86</v>
      </c>
      <c r="AW8" s="5">
        <v>0</v>
      </c>
      <c r="AX8" s="5">
        <v>0</v>
      </c>
    </row>
    <row r="9" spans="1:50" ht="15.75" customHeight="1" x14ac:dyDescent="0.2">
      <c r="A9" s="3">
        <f t="shared" si="0"/>
        <v>100007</v>
      </c>
      <c r="B9" s="3">
        <f>INDEX(B:B,MATCH(100000,B:B,0),1)+(ROW()-MATCH(100000,B:B,0))</f>
        <v>100007</v>
      </c>
      <c r="C9" s="3" t="s">
        <v>7</v>
      </c>
      <c r="D9" s="3" t="s">
        <v>7</v>
      </c>
      <c r="E9" s="3">
        <v>20</v>
      </c>
      <c r="F9" s="3">
        <v>0</v>
      </c>
      <c r="G9" s="3">
        <v>54</v>
      </c>
      <c r="H9" s="3">
        <v>0</v>
      </c>
      <c r="I9" s="3">
        <v>0</v>
      </c>
      <c r="J9" s="3">
        <v>60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100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26</v>
      </c>
      <c r="AD9" s="5" t="s">
        <v>28</v>
      </c>
      <c r="AE9" s="5" t="s">
        <v>82</v>
      </c>
      <c r="AF9" s="5" t="s">
        <v>27</v>
      </c>
      <c r="AG9" s="5" t="s">
        <v>36</v>
      </c>
      <c r="AH9" s="5" t="s">
        <v>66</v>
      </c>
      <c r="AI9" s="5" t="s">
        <v>7</v>
      </c>
      <c r="AJ9" s="5" t="s">
        <v>7</v>
      </c>
      <c r="AK9" s="5" t="s">
        <v>7</v>
      </c>
      <c r="AL9" s="5">
        <v>5</v>
      </c>
      <c r="AM9" s="5">
        <v>10</v>
      </c>
      <c r="AN9" s="5">
        <v>12</v>
      </c>
      <c r="AO9" s="5">
        <v>20</v>
      </c>
      <c r="AP9" s="5">
        <v>5</v>
      </c>
      <c r="AQ9" s="5">
        <v>10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100008</v>
      </c>
      <c r="B10" s="3">
        <f>INDEX(B:B,MATCH(100000,B:B,0),1)+(ROW()-MATCH(100000,B:B,0))</f>
        <v>100008</v>
      </c>
      <c r="C10" s="3" t="s">
        <v>7</v>
      </c>
      <c r="D10" s="3" t="s">
        <v>7</v>
      </c>
      <c r="E10" s="3">
        <v>20</v>
      </c>
      <c r="F10" s="3">
        <v>0</v>
      </c>
      <c r="G10" s="3">
        <v>54</v>
      </c>
      <c r="H10" s="3">
        <v>0</v>
      </c>
      <c r="I10" s="3">
        <v>0</v>
      </c>
      <c r="J10" s="3">
        <v>100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26</v>
      </c>
      <c r="AD10" s="5" t="s">
        <v>28</v>
      </c>
      <c r="AE10" s="5" t="s">
        <v>82</v>
      </c>
      <c r="AF10" s="5" t="s">
        <v>27</v>
      </c>
      <c r="AG10" s="5" t="s">
        <v>36</v>
      </c>
      <c r="AH10" s="5" t="s">
        <v>66</v>
      </c>
      <c r="AI10" s="5" t="s">
        <v>7</v>
      </c>
      <c r="AJ10" s="5" t="s">
        <v>7</v>
      </c>
      <c r="AK10" s="5" t="s">
        <v>7</v>
      </c>
      <c r="AL10" s="5">
        <v>5</v>
      </c>
      <c r="AM10" s="5">
        <v>10</v>
      </c>
      <c r="AN10" s="5">
        <v>12</v>
      </c>
      <c r="AO10" s="5">
        <v>20</v>
      </c>
      <c r="AP10" s="5">
        <v>5</v>
      </c>
      <c r="AQ10" s="5">
        <v>10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0</v>
      </c>
    </row>
    <row r="11" spans="1:50" ht="15.75" customHeight="1" x14ac:dyDescent="0.2">
      <c r="A11" s="3">
        <f t="shared" si="0"/>
        <v>100009</v>
      </c>
      <c r="B11" s="3">
        <f>INDEX(B:B,MATCH(100000,B:B,0),1)+(ROW()-MATCH(100000,B:B,0))</f>
        <v>100009</v>
      </c>
      <c r="C11" s="3" t="s">
        <v>7</v>
      </c>
      <c r="D11" s="3" t="s">
        <v>21</v>
      </c>
      <c r="E11" s="3">
        <v>0</v>
      </c>
      <c r="F11" s="3">
        <v>0</v>
      </c>
      <c r="G11" s="3">
        <v>54</v>
      </c>
      <c r="H11" s="3">
        <v>0</v>
      </c>
      <c r="I11" s="3">
        <v>0</v>
      </c>
      <c r="J11" s="3">
        <v>60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60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26</v>
      </c>
      <c r="AD11" s="5" t="s">
        <v>28</v>
      </c>
      <c r="AE11" s="5" t="s">
        <v>82</v>
      </c>
      <c r="AF11" s="5" t="s">
        <v>27</v>
      </c>
      <c r="AG11" s="5" t="s">
        <v>36</v>
      </c>
      <c r="AH11" s="5" t="s">
        <v>66</v>
      </c>
      <c r="AI11" s="5" t="s">
        <v>7</v>
      </c>
      <c r="AJ11" s="5" t="s">
        <v>7</v>
      </c>
      <c r="AK11" s="5" t="s">
        <v>7</v>
      </c>
      <c r="AL11" s="5">
        <v>5</v>
      </c>
      <c r="AM11" s="5">
        <v>10</v>
      </c>
      <c r="AN11" s="5">
        <v>12</v>
      </c>
      <c r="AO11" s="5">
        <v>20</v>
      </c>
      <c r="AP11" s="5">
        <v>5</v>
      </c>
      <c r="AQ11" s="5">
        <v>10</v>
      </c>
      <c r="AR11" s="5">
        <v>0</v>
      </c>
      <c r="AS11" s="5">
        <v>0</v>
      </c>
      <c r="AT11" s="5">
        <v>0</v>
      </c>
      <c r="AU11" s="5">
        <v>0</v>
      </c>
      <c r="AV11" s="4" t="s">
        <v>86</v>
      </c>
      <c r="AW11" s="5">
        <v>0</v>
      </c>
      <c r="AX11" s="5">
        <v>0</v>
      </c>
    </row>
    <row r="12" spans="1:50" ht="15.75" customHeight="1" x14ac:dyDescent="0.2">
      <c r="A12" s="3">
        <f t="shared" si="0"/>
        <v>100010</v>
      </c>
      <c r="B12" s="3">
        <f>INDEX(B:B,MATCH(100000,B:B,0),1)+(ROW()-MATCH(100000,B:B,0))</f>
        <v>100010</v>
      </c>
      <c r="C12" s="3" t="s">
        <v>7</v>
      </c>
      <c r="D12" s="3" t="s">
        <v>7</v>
      </c>
      <c r="E12" s="3">
        <v>0</v>
      </c>
      <c r="F12" s="3">
        <v>0</v>
      </c>
      <c r="G12" s="3">
        <v>54</v>
      </c>
      <c r="H12" s="3">
        <v>0</v>
      </c>
      <c r="I12" s="3">
        <v>0</v>
      </c>
      <c r="J12" s="3">
        <v>60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26</v>
      </c>
      <c r="AD12" s="5" t="s">
        <v>28</v>
      </c>
      <c r="AE12" s="5" t="s">
        <v>82</v>
      </c>
      <c r="AF12" s="5" t="s">
        <v>27</v>
      </c>
      <c r="AG12" s="5" t="s">
        <v>36</v>
      </c>
      <c r="AH12" s="5" t="s">
        <v>66</v>
      </c>
      <c r="AI12" s="5" t="s">
        <v>7</v>
      </c>
      <c r="AJ12" s="5" t="s">
        <v>7</v>
      </c>
      <c r="AK12" s="5" t="s">
        <v>7</v>
      </c>
      <c r="AL12" s="5">
        <v>5</v>
      </c>
      <c r="AM12" s="5">
        <v>10</v>
      </c>
      <c r="AN12" s="5">
        <v>12</v>
      </c>
      <c r="AO12" s="5">
        <v>20</v>
      </c>
      <c r="AP12" s="5">
        <v>5</v>
      </c>
      <c r="AQ12" s="5">
        <v>10</v>
      </c>
      <c r="AR12" s="5">
        <v>0</v>
      </c>
      <c r="AS12" s="5">
        <v>0</v>
      </c>
      <c r="AT12" s="5">
        <v>0</v>
      </c>
      <c r="AU12" s="5">
        <v>0</v>
      </c>
      <c r="AV12" s="4" t="s">
        <v>44</v>
      </c>
      <c r="AW12" s="5">
        <v>0</v>
      </c>
      <c r="AX12" s="5">
        <v>0</v>
      </c>
    </row>
    <row r="13" spans="1:50" ht="15.75" customHeight="1" x14ac:dyDescent="0.2">
      <c r="A13" s="3">
        <f t="shared" si="0"/>
        <v>100011</v>
      </c>
      <c r="B13" s="3">
        <f>INDEX(B:B,MATCH(100000,B:B,0),1)+(ROW()-MATCH(100000,B:B,0))</f>
        <v>100011</v>
      </c>
      <c r="C13" s="3" t="s">
        <v>7</v>
      </c>
      <c r="D13" s="3" t="s">
        <v>7</v>
      </c>
      <c r="E13" s="3">
        <v>0</v>
      </c>
      <c r="F13" s="3">
        <v>0</v>
      </c>
      <c r="G13" s="3">
        <v>54</v>
      </c>
      <c r="H13" s="3">
        <v>0</v>
      </c>
      <c r="I13" s="3">
        <v>0</v>
      </c>
      <c r="J13" s="3">
        <v>100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26</v>
      </c>
      <c r="AD13" s="5" t="s">
        <v>28</v>
      </c>
      <c r="AE13" s="5" t="s">
        <v>82</v>
      </c>
      <c r="AF13" s="5" t="s">
        <v>27</v>
      </c>
      <c r="AG13" s="5" t="s">
        <v>36</v>
      </c>
      <c r="AH13" s="5" t="s">
        <v>66</v>
      </c>
      <c r="AI13" s="5" t="s">
        <v>7</v>
      </c>
      <c r="AJ13" s="5" t="s">
        <v>7</v>
      </c>
      <c r="AK13" s="5" t="s">
        <v>7</v>
      </c>
      <c r="AL13" s="5">
        <v>5</v>
      </c>
      <c r="AM13" s="5">
        <v>10</v>
      </c>
      <c r="AN13" s="5">
        <v>12</v>
      </c>
      <c r="AO13" s="5">
        <v>20</v>
      </c>
      <c r="AP13" s="5">
        <v>5</v>
      </c>
      <c r="AQ13" s="5">
        <v>10</v>
      </c>
      <c r="AR13" s="5">
        <v>0</v>
      </c>
      <c r="AS13" s="5">
        <v>0</v>
      </c>
      <c r="AT13" s="5">
        <v>0</v>
      </c>
      <c r="AU13" s="5">
        <v>0</v>
      </c>
      <c r="AV13" s="4" t="s">
        <v>45</v>
      </c>
      <c r="AW13" s="5">
        <v>0</v>
      </c>
      <c r="AX13" s="5">
        <v>0</v>
      </c>
    </row>
    <row r="14" spans="1:50" ht="15.75" customHeight="1" x14ac:dyDescent="0.2">
      <c r="A14" s="3">
        <f t="shared" si="0"/>
        <v>100012</v>
      </c>
      <c r="B14" s="3">
        <f>INDEX(B:B,MATCH(100000,B:B,0),1)+(ROW()-MATCH(100000,B:B,0))</f>
        <v>100012</v>
      </c>
      <c r="C14" s="3" t="s">
        <v>7</v>
      </c>
      <c r="D14" s="3" t="s">
        <v>167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50</v>
      </c>
      <c r="K14" s="3">
        <v>0</v>
      </c>
      <c r="L14" s="3">
        <v>0</v>
      </c>
      <c r="M14" s="3">
        <v>100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89</v>
      </c>
      <c r="AW14" s="5">
        <v>0</v>
      </c>
      <c r="AX14" s="5">
        <v>0</v>
      </c>
    </row>
    <row r="15" spans="1:50" ht="15.75" customHeight="1" x14ac:dyDescent="0.2">
      <c r="A15" s="3">
        <f t="shared" si="0"/>
        <v>100013</v>
      </c>
      <c r="B15" s="3">
        <f>INDEX(B:B,MATCH(100000,B:B,0),1)+(ROW()-MATCH(100000,B:B,0))</f>
        <v>100013</v>
      </c>
      <c r="C15" s="3" t="s">
        <v>7</v>
      </c>
      <c r="D15" s="3" t="s">
        <v>7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50</v>
      </c>
      <c r="K15" s="3">
        <v>0</v>
      </c>
      <c r="L15" s="3">
        <v>0</v>
      </c>
      <c r="M15" s="3">
        <v>100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89</v>
      </c>
      <c r="AW15" s="5">
        <v>0</v>
      </c>
      <c r="AX15" s="5">
        <v>0</v>
      </c>
    </row>
    <row r="16" spans="1:50" ht="15.75" customHeight="1" x14ac:dyDescent="0.2">
      <c r="A16" s="3">
        <f t="shared" si="0"/>
        <v>100014</v>
      </c>
      <c r="B16" s="3">
        <f>INDEX(B:B,MATCH(100000,B:B,0),1)+(ROW()-MATCH(100000,B:B,0))</f>
        <v>100014</v>
      </c>
      <c r="C16" s="3" t="s">
        <v>7</v>
      </c>
      <c r="D16" s="3" t="s">
        <v>7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50</v>
      </c>
      <c r="K16" s="3">
        <v>0</v>
      </c>
      <c r="L16" s="3">
        <v>0</v>
      </c>
      <c r="M16" s="3">
        <v>150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7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89</v>
      </c>
      <c r="AW16" s="5">
        <v>0</v>
      </c>
      <c r="AX16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3944D-66AC-404B-A101-21B4DBB15163}">
  <sheetPr>
    <outlinePr summaryBelow="0" summaryRight="0"/>
  </sheetPr>
  <dimension ref="A1:AX115"/>
  <sheetViews>
    <sheetView zoomScale="85" zoomScaleNormal="85" workbookViewId="0">
      <pane ySplit="1" topLeftCell="A2" activePane="bottomLeft" state="frozen"/>
      <selection activeCell="D1" sqref="D1"/>
      <selection pane="bottomLeft" activeCell="C2" sqref="C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ROW()-2+101000</f>
        <v>101000</v>
      </c>
      <c r="B2" s="6">
        <v>101000</v>
      </c>
      <c r="C2" s="11" t="s">
        <v>205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154</v>
      </c>
      <c r="AW2" s="7">
        <v>0</v>
      </c>
      <c r="AX2" s="7">
        <v>0</v>
      </c>
    </row>
    <row r="3" spans="1:50" ht="15.75" customHeight="1" x14ac:dyDescent="0.2">
      <c r="A3" s="3">
        <f>ROW()-2+101000</f>
        <v>101001</v>
      </c>
      <c r="B3" s="3">
        <f t="shared" ref="B3:B34" si="0">INDEX(B:B,MATCH(101000,B:B,0),1)+(ROW()-MATCH(101000,B:B,0))</f>
        <v>101001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3" si="1">ROW()-2+101000</f>
        <v>101002</v>
      </c>
      <c r="B4" s="3">
        <f t="shared" si="0"/>
        <v>101002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1"/>
        <v>101003</v>
      </c>
      <c r="B5" s="3">
        <f t="shared" si="0"/>
        <v>101003</v>
      </c>
      <c r="C5" s="3" t="s">
        <v>100</v>
      </c>
      <c r="D5" s="3" t="s">
        <v>7</v>
      </c>
      <c r="E5" s="3">
        <v>50</v>
      </c>
      <c r="F5" s="3">
        <v>0</v>
      </c>
      <c r="G5" s="3">
        <v>200</v>
      </c>
      <c r="H5" s="3">
        <v>0</v>
      </c>
      <c r="I5" s="3">
        <v>50</v>
      </c>
      <c r="J5" s="3">
        <v>0</v>
      </c>
      <c r="K5" s="3">
        <v>100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65</v>
      </c>
      <c r="AD5" s="5" t="s">
        <v>39</v>
      </c>
      <c r="AE5" s="5" t="s">
        <v>72</v>
      </c>
      <c r="AF5" s="5" t="s">
        <v>62</v>
      </c>
      <c r="AG5" s="5" t="s">
        <v>121</v>
      </c>
      <c r="AH5" s="5" t="s">
        <v>83</v>
      </c>
      <c r="AI5" s="5" t="s">
        <v>146</v>
      </c>
      <c r="AJ5" s="5" t="s">
        <v>7</v>
      </c>
      <c r="AK5" s="5" t="s">
        <v>7</v>
      </c>
      <c r="AL5" s="5">
        <v>50</v>
      </c>
      <c r="AM5" s="5">
        <v>20</v>
      </c>
      <c r="AN5" s="5">
        <v>20</v>
      </c>
      <c r="AO5" s="5">
        <v>20</v>
      </c>
      <c r="AP5" s="5">
        <v>20</v>
      </c>
      <c r="AQ5" s="5">
        <v>20</v>
      </c>
      <c r="AR5" s="5">
        <v>40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1"/>
        <v>101004</v>
      </c>
      <c r="B6" s="3">
        <f t="shared" si="0"/>
        <v>101004</v>
      </c>
      <c r="C6" s="3" t="s">
        <v>7</v>
      </c>
      <c r="D6" s="3" t="s">
        <v>7</v>
      </c>
      <c r="E6" s="3">
        <v>50</v>
      </c>
      <c r="F6" s="3">
        <v>0</v>
      </c>
      <c r="G6" s="3">
        <v>200</v>
      </c>
      <c r="H6" s="3">
        <v>0</v>
      </c>
      <c r="I6" s="3">
        <v>50</v>
      </c>
      <c r="J6" s="3">
        <v>0</v>
      </c>
      <c r="K6" s="3">
        <v>80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60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65</v>
      </c>
      <c r="AD6" s="5" t="s">
        <v>39</v>
      </c>
      <c r="AE6" s="5" t="s">
        <v>72</v>
      </c>
      <c r="AF6" s="5" t="s">
        <v>62</v>
      </c>
      <c r="AG6" s="5" t="s">
        <v>121</v>
      </c>
      <c r="AH6" s="5" t="s">
        <v>83</v>
      </c>
      <c r="AI6" s="5" t="s">
        <v>146</v>
      </c>
      <c r="AJ6" s="5" t="s">
        <v>7</v>
      </c>
      <c r="AK6" s="5" t="s">
        <v>7</v>
      </c>
      <c r="AL6" s="5">
        <v>50</v>
      </c>
      <c r="AM6" s="5">
        <v>20</v>
      </c>
      <c r="AN6" s="5">
        <v>20</v>
      </c>
      <c r="AO6" s="5">
        <v>20</v>
      </c>
      <c r="AP6" s="5">
        <v>20</v>
      </c>
      <c r="AQ6" s="5">
        <v>20</v>
      </c>
      <c r="AR6" s="5">
        <v>40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1"/>
        <v>101005</v>
      </c>
      <c r="B7" s="3">
        <f t="shared" si="0"/>
        <v>101005</v>
      </c>
      <c r="C7" s="3" t="s">
        <v>7</v>
      </c>
      <c r="D7" s="3" t="s">
        <v>7</v>
      </c>
      <c r="E7" s="3">
        <v>50</v>
      </c>
      <c r="F7" s="3">
        <v>0</v>
      </c>
      <c r="G7" s="3">
        <v>200</v>
      </c>
      <c r="H7" s="3">
        <v>0</v>
      </c>
      <c r="I7" s="3">
        <v>50</v>
      </c>
      <c r="J7" s="3">
        <v>0</v>
      </c>
      <c r="K7" s="3">
        <v>120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120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65</v>
      </c>
      <c r="AE7" s="5" t="s">
        <v>39</v>
      </c>
      <c r="AF7" s="5" t="s">
        <v>72</v>
      </c>
      <c r="AG7" s="5" t="s">
        <v>62</v>
      </c>
      <c r="AH7" s="5" t="s">
        <v>121</v>
      </c>
      <c r="AI7" s="5" t="s">
        <v>83</v>
      </c>
      <c r="AJ7" s="5" t="s">
        <v>146</v>
      </c>
      <c r="AK7" s="5" t="s">
        <v>7</v>
      </c>
      <c r="AL7" s="5">
        <v>100</v>
      </c>
      <c r="AM7" s="5">
        <v>20</v>
      </c>
      <c r="AN7" s="5">
        <v>20</v>
      </c>
      <c r="AO7" s="5">
        <v>20</v>
      </c>
      <c r="AP7" s="5">
        <v>20</v>
      </c>
      <c r="AQ7" s="5">
        <v>20</v>
      </c>
      <c r="AR7" s="5">
        <v>20</v>
      </c>
      <c r="AS7" s="5">
        <v>30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1"/>
        <v>101006</v>
      </c>
      <c r="B8" s="3">
        <f t="shared" si="0"/>
        <v>101006</v>
      </c>
      <c r="C8" s="3" t="s">
        <v>110</v>
      </c>
      <c r="D8" s="3" t="s">
        <v>7</v>
      </c>
      <c r="E8" s="3">
        <v>30</v>
      </c>
      <c r="F8" s="3">
        <v>0</v>
      </c>
      <c r="G8" s="3">
        <v>200</v>
      </c>
      <c r="H8" s="3">
        <v>180</v>
      </c>
      <c r="I8" s="3">
        <v>0</v>
      </c>
      <c r="J8" s="3">
        <v>0</v>
      </c>
      <c r="K8" s="3">
        <v>85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120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111</v>
      </c>
      <c r="AD8" s="5" t="s">
        <v>146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30</v>
      </c>
      <c r="AM8" s="5">
        <v>40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1"/>
        <v>101007</v>
      </c>
      <c r="B9" s="3">
        <f t="shared" si="0"/>
        <v>101007</v>
      </c>
      <c r="C9" s="3" t="s">
        <v>7</v>
      </c>
      <c r="D9" s="3" t="s">
        <v>7</v>
      </c>
      <c r="E9" s="3">
        <v>30</v>
      </c>
      <c r="F9" s="3">
        <v>0</v>
      </c>
      <c r="G9" s="3">
        <v>200</v>
      </c>
      <c r="H9" s="3">
        <v>180</v>
      </c>
      <c r="I9" s="3">
        <v>0</v>
      </c>
      <c r="J9" s="3">
        <v>0</v>
      </c>
      <c r="K9" s="3">
        <v>80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111</v>
      </c>
      <c r="AD9" s="5" t="s">
        <v>146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30</v>
      </c>
      <c r="AM9" s="5">
        <v>40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1"/>
        <v>101008</v>
      </c>
      <c r="B10" s="3">
        <f t="shared" si="0"/>
        <v>101008</v>
      </c>
      <c r="C10" s="3" t="s">
        <v>7</v>
      </c>
      <c r="D10" s="3" t="s">
        <v>7</v>
      </c>
      <c r="E10" s="3">
        <v>30</v>
      </c>
      <c r="F10" s="3">
        <v>0</v>
      </c>
      <c r="G10" s="3">
        <v>200</v>
      </c>
      <c r="H10" s="3">
        <v>180</v>
      </c>
      <c r="I10" s="3">
        <v>0</v>
      </c>
      <c r="J10" s="3">
        <v>0</v>
      </c>
      <c r="K10" s="3">
        <v>120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170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111</v>
      </c>
      <c r="AE10" s="5" t="s">
        <v>146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20</v>
      </c>
      <c r="AN10" s="5">
        <v>30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0</v>
      </c>
    </row>
    <row r="11" spans="1:50" ht="15.75" customHeight="1" x14ac:dyDescent="0.2">
      <c r="A11" s="3">
        <f t="shared" si="1"/>
        <v>101009</v>
      </c>
      <c r="B11" s="3">
        <f t="shared" si="0"/>
        <v>101009</v>
      </c>
      <c r="C11" s="3" t="s">
        <v>69</v>
      </c>
      <c r="D11" s="3" t="s">
        <v>7</v>
      </c>
      <c r="E11" s="3">
        <v>0</v>
      </c>
      <c r="F11" s="3">
        <v>0</v>
      </c>
      <c r="G11" s="3">
        <v>20</v>
      </c>
      <c r="H11" s="3">
        <v>240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60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46</v>
      </c>
      <c r="AD11" s="5" t="s">
        <v>70</v>
      </c>
      <c r="AE11" s="5" t="s">
        <v>65</v>
      </c>
      <c r="AF11" s="5" t="s">
        <v>67</v>
      </c>
      <c r="AG11" s="5" t="s">
        <v>124</v>
      </c>
      <c r="AH11" s="5" t="s">
        <v>120</v>
      </c>
      <c r="AI11" s="5" t="s">
        <v>120</v>
      </c>
      <c r="AJ11" s="5" t="s">
        <v>7</v>
      </c>
      <c r="AK11" s="5" t="s">
        <v>7</v>
      </c>
      <c r="AL11" s="5">
        <v>-50</v>
      </c>
      <c r="AM11" s="5">
        <v>20</v>
      </c>
      <c r="AN11" s="5">
        <v>30</v>
      </c>
      <c r="AO11" s="5">
        <v>40</v>
      </c>
      <c r="AP11" s="5">
        <v>50</v>
      </c>
      <c r="AQ11" s="5">
        <v>20</v>
      </c>
      <c r="AR11" s="5">
        <v>0</v>
      </c>
      <c r="AS11" s="5">
        <v>0</v>
      </c>
      <c r="AT11" s="5">
        <v>0</v>
      </c>
      <c r="AU11" s="5">
        <v>0</v>
      </c>
      <c r="AV11" s="4" t="s">
        <v>43</v>
      </c>
      <c r="AW11" s="5">
        <v>0</v>
      </c>
      <c r="AX11" s="5">
        <v>0</v>
      </c>
    </row>
    <row r="12" spans="1:50" ht="15.75" customHeight="1" x14ac:dyDescent="0.2">
      <c r="A12" s="3">
        <f t="shared" si="1"/>
        <v>101010</v>
      </c>
      <c r="B12" s="3">
        <f t="shared" si="0"/>
        <v>101010</v>
      </c>
      <c r="C12" s="3" t="s">
        <v>7</v>
      </c>
      <c r="D12" s="3" t="s">
        <v>7</v>
      </c>
      <c r="E12" s="3">
        <v>0</v>
      </c>
      <c r="F12" s="3">
        <v>0</v>
      </c>
      <c r="G12" s="3">
        <v>20</v>
      </c>
      <c r="H12" s="3">
        <v>240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50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46</v>
      </c>
      <c r="AD12" s="5" t="s">
        <v>70</v>
      </c>
      <c r="AE12" s="5" t="s">
        <v>65</v>
      </c>
      <c r="AF12" s="5" t="s">
        <v>67</v>
      </c>
      <c r="AG12" s="5" t="s">
        <v>124</v>
      </c>
      <c r="AH12" s="5" t="s">
        <v>120</v>
      </c>
      <c r="AI12" s="5" t="s">
        <v>120</v>
      </c>
      <c r="AJ12" s="5" t="s">
        <v>7</v>
      </c>
      <c r="AK12" s="5" t="s">
        <v>7</v>
      </c>
      <c r="AL12" s="5">
        <v>-50</v>
      </c>
      <c r="AM12" s="5">
        <v>20</v>
      </c>
      <c r="AN12" s="5">
        <v>30</v>
      </c>
      <c r="AO12" s="5">
        <v>40</v>
      </c>
      <c r="AP12" s="5">
        <v>50</v>
      </c>
      <c r="AQ12" s="5">
        <v>20</v>
      </c>
      <c r="AR12" s="5">
        <v>0</v>
      </c>
      <c r="AS12" s="5">
        <v>0</v>
      </c>
      <c r="AT12" s="5">
        <v>0</v>
      </c>
      <c r="AU12" s="5">
        <v>0</v>
      </c>
      <c r="AV12" s="4" t="s">
        <v>44</v>
      </c>
      <c r="AW12" s="5">
        <v>0</v>
      </c>
      <c r="AX12" s="5">
        <v>0</v>
      </c>
    </row>
    <row r="13" spans="1:50" ht="15.75" customHeight="1" x14ac:dyDescent="0.2">
      <c r="A13" s="3">
        <f t="shared" si="1"/>
        <v>101011</v>
      </c>
      <c r="B13" s="3">
        <f t="shared" si="0"/>
        <v>101011</v>
      </c>
      <c r="C13" s="3" t="s">
        <v>7</v>
      </c>
      <c r="D13" s="3" t="s">
        <v>7</v>
      </c>
      <c r="E13" s="3">
        <v>0</v>
      </c>
      <c r="F13" s="3">
        <v>0</v>
      </c>
      <c r="G13" s="3">
        <v>20</v>
      </c>
      <c r="H13" s="3">
        <v>240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30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46</v>
      </c>
      <c r="AD13" s="5" t="s">
        <v>70</v>
      </c>
      <c r="AE13" s="5" t="s">
        <v>65</v>
      </c>
      <c r="AF13" s="5" t="s">
        <v>67</v>
      </c>
      <c r="AG13" s="5" t="s">
        <v>124</v>
      </c>
      <c r="AH13" s="5" t="s">
        <v>120</v>
      </c>
      <c r="AI13" s="5" t="s">
        <v>120</v>
      </c>
      <c r="AJ13" s="5" t="s">
        <v>7</v>
      </c>
      <c r="AK13" s="5" t="s">
        <v>7</v>
      </c>
      <c r="AL13" s="5">
        <v>-50</v>
      </c>
      <c r="AM13" s="5">
        <v>20</v>
      </c>
      <c r="AN13" s="5">
        <v>30</v>
      </c>
      <c r="AO13" s="5">
        <v>40</v>
      </c>
      <c r="AP13" s="5">
        <v>50</v>
      </c>
      <c r="AQ13" s="5">
        <v>20</v>
      </c>
      <c r="AR13" s="5">
        <v>0</v>
      </c>
      <c r="AS13" s="5">
        <v>0</v>
      </c>
      <c r="AT13" s="5">
        <v>0</v>
      </c>
      <c r="AU13" s="5">
        <v>0</v>
      </c>
      <c r="AV13" s="4" t="s">
        <v>45</v>
      </c>
      <c r="AW13" s="5">
        <v>0</v>
      </c>
      <c r="AX13" s="5">
        <v>0</v>
      </c>
    </row>
    <row r="14" spans="1:50" ht="15.75" customHeight="1" x14ac:dyDescent="0.2">
      <c r="A14" s="3">
        <f t="shared" si="1"/>
        <v>101012</v>
      </c>
      <c r="B14" s="3">
        <f t="shared" si="0"/>
        <v>101012</v>
      </c>
      <c r="C14" s="3" t="s">
        <v>93</v>
      </c>
      <c r="D14" s="3" t="s">
        <v>7</v>
      </c>
      <c r="E14" s="3">
        <v>0</v>
      </c>
      <c r="F14" s="3">
        <v>0</v>
      </c>
      <c r="G14" s="3">
        <v>100</v>
      </c>
      <c r="H14" s="3">
        <v>0</v>
      </c>
      <c r="I14" s="3">
        <v>30</v>
      </c>
      <c r="J14" s="3">
        <v>0</v>
      </c>
      <c r="K14" s="3">
        <v>105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37</v>
      </c>
      <c r="AD14" s="5" t="s">
        <v>70</v>
      </c>
      <c r="AE14" s="5" t="s">
        <v>71</v>
      </c>
      <c r="AF14" s="5" t="s">
        <v>65</v>
      </c>
      <c r="AG14" s="5" t="s">
        <v>63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0</v>
      </c>
      <c r="AM14" s="5">
        <v>15</v>
      </c>
      <c r="AN14" s="5">
        <v>30</v>
      </c>
      <c r="AO14" s="5">
        <v>50</v>
      </c>
      <c r="AP14" s="5">
        <v>30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43</v>
      </c>
      <c r="AW14" s="5">
        <v>0</v>
      </c>
      <c r="AX14" s="5">
        <v>0</v>
      </c>
    </row>
    <row r="15" spans="1:50" ht="15.75" customHeight="1" x14ac:dyDescent="0.2">
      <c r="A15" s="3">
        <f t="shared" si="1"/>
        <v>101013</v>
      </c>
      <c r="B15" s="3">
        <f t="shared" si="0"/>
        <v>101013</v>
      </c>
      <c r="C15" s="3" t="s">
        <v>7</v>
      </c>
      <c r="D15" s="3" t="s">
        <v>7</v>
      </c>
      <c r="E15" s="3">
        <v>0</v>
      </c>
      <c r="F15" s="3">
        <v>0</v>
      </c>
      <c r="G15" s="3">
        <v>100</v>
      </c>
      <c r="H15" s="3">
        <v>0</v>
      </c>
      <c r="I15" s="3">
        <v>30</v>
      </c>
      <c r="J15" s="3">
        <v>0</v>
      </c>
      <c r="K15" s="3">
        <v>105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37</v>
      </c>
      <c r="AD15" s="5" t="s">
        <v>70</v>
      </c>
      <c r="AE15" s="5" t="s">
        <v>71</v>
      </c>
      <c r="AF15" s="5" t="s">
        <v>65</v>
      </c>
      <c r="AG15" s="5" t="s">
        <v>63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0</v>
      </c>
      <c r="AM15" s="5">
        <v>15</v>
      </c>
      <c r="AN15" s="5">
        <v>30</v>
      </c>
      <c r="AO15" s="5">
        <v>50</v>
      </c>
      <c r="AP15" s="5">
        <v>30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44</v>
      </c>
      <c r="AW15" s="5">
        <v>0</v>
      </c>
      <c r="AX15" s="5">
        <v>0</v>
      </c>
    </row>
    <row r="16" spans="1:50" ht="15.75" customHeight="1" x14ac:dyDescent="0.2">
      <c r="A16" s="3">
        <f t="shared" si="1"/>
        <v>101014</v>
      </c>
      <c r="B16" s="3">
        <f t="shared" si="0"/>
        <v>101014</v>
      </c>
      <c r="C16" s="3" t="s">
        <v>7</v>
      </c>
      <c r="D16" s="3" t="s">
        <v>7</v>
      </c>
      <c r="E16" s="3">
        <v>0</v>
      </c>
      <c r="F16" s="3">
        <v>0</v>
      </c>
      <c r="G16" s="3">
        <v>100</v>
      </c>
      <c r="H16" s="3">
        <v>0</v>
      </c>
      <c r="I16" s="3">
        <v>30</v>
      </c>
      <c r="J16" s="3">
        <v>0</v>
      </c>
      <c r="K16" s="3">
        <v>60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37</v>
      </c>
      <c r="AD16" s="5" t="s">
        <v>70</v>
      </c>
      <c r="AE16" s="5" t="s">
        <v>71</v>
      </c>
      <c r="AF16" s="5" t="s">
        <v>65</v>
      </c>
      <c r="AG16" s="5" t="s">
        <v>63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0</v>
      </c>
      <c r="AM16" s="5">
        <v>15</v>
      </c>
      <c r="AN16" s="5">
        <v>30</v>
      </c>
      <c r="AO16" s="5">
        <v>50</v>
      </c>
      <c r="AP16" s="5">
        <v>70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45</v>
      </c>
      <c r="AW16" s="5">
        <v>0</v>
      </c>
      <c r="AX16" s="5">
        <v>0</v>
      </c>
    </row>
    <row r="17" spans="1:50" ht="15.75" customHeight="1" x14ac:dyDescent="0.2">
      <c r="A17" s="3">
        <f t="shared" si="1"/>
        <v>101015</v>
      </c>
      <c r="B17" s="3">
        <f t="shared" si="0"/>
        <v>101015</v>
      </c>
      <c r="C17" s="3" t="s">
        <v>68</v>
      </c>
      <c r="D17" s="3" t="s">
        <v>7</v>
      </c>
      <c r="E17" s="3">
        <v>0</v>
      </c>
      <c r="F17" s="3">
        <v>0</v>
      </c>
      <c r="G17" s="3">
        <v>45</v>
      </c>
      <c r="H17" s="3">
        <v>100</v>
      </c>
      <c r="I17" s="3">
        <v>0</v>
      </c>
      <c r="J17" s="3">
        <v>85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63</v>
      </c>
      <c r="AD17" s="5" t="s">
        <v>65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50</v>
      </c>
      <c r="AM17" s="5">
        <v>50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43</v>
      </c>
      <c r="AW17" s="5">
        <v>0</v>
      </c>
      <c r="AX17" s="5">
        <v>0</v>
      </c>
    </row>
    <row r="18" spans="1:50" ht="15.75" customHeight="1" x14ac:dyDescent="0.2">
      <c r="A18" s="3">
        <f t="shared" si="1"/>
        <v>101016</v>
      </c>
      <c r="B18" s="3">
        <f t="shared" si="0"/>
        <v>101016</v>
      </c>
      <c r="C18" s="3" t="s">
        <v>7</v>
      </c>
      <c r="D18" s="3" t="s">
        <v>7</v>
      </c>
      <c r="E18" s="3">
        <v>0</v>
      </c>
      <c r="F18" s="3">
        <v>0</v>
      </c>
      <c r="G18" s="3">
        <v>45</v>
      </c>
      <c r="H18" s="3">
        <v>100</v>
      </c>
      <c r="I18" s="3">
        <v>0</v>
      </c>
      <c r="J18" s="3">
        <v>85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63</v>
      </c>
      <c r="AD18" s="5" t="s">
        <v>65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50</v>
      </c>
      <c r="AM18" s="5">
        <v>50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44</v>
      </c>
      <c r="AW18" s="5">
        <v>0</v>
      </c>
      <c r="AX18" s="5">
        <v>0</v>
      </c>
    </row>
    <row r="19" spans="1:50" ht="15.75" customHeight="1" x14ac:dyDescent="0.2">
      <c r="A19" s="3">
        <f t="shared" si="1"/>
        <v>101017</v>
      </c>
      <c r="B19" s="3">
        <f t="shared" si="0"/>
        <v>101017</v>
      </c>
      <c r="C19" s="3" t="s">
        <v>7</v>
      </c>
      <c r="D19" s="3" t="s">
        <v>7</v>
      </c>
      <c r="E19" s="3">
        <v>0</v>
      </c>
      <c r="F19" s="3">
        <v>0</v>
      </c>
      <c r="G19" s="3">
        <v>45</v>
      </c>
      <c r="H19" s="3">
        <v>100</v>
      </c>
      <c r="I19" s="3">
        <v>0</v>
      </c>
      <c r="J19" s="3">
        <v>50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63</v>
      </c>
      <c r="AD19" s="5" t="s">
        <v>65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50</v>
      </c>
      <c r="AM19" s="5">
        <v>50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45</v>
      </c>
      <c r="AW19" s="5">
        <v>0</v>
      </c>
      <c r="AX19" s="5">
        <v>0</v>
      </c>
    </row>
    <row r="20" spans="1:50" ht="15.75" customHeight="1" x14ac:dyDescent="0.2">
      <c r="A20" s="3">
        <f t="shared" si="1"/>
        <v>101018</v>
      </c>
      <c r="B20" s="3">
        <f t="shared" si="0"/>
        <v>101018</v>
      </c>
      <c r="C20" s="3" t="s">
        <v>7</v>
      </c>
      <c r="D20" s="3" t="s">
        <v>55</v>
      </c>
      <c r="E20" s="3">
        <v>0</v>
      </c>
      <c r="F20" s="3">
        <v>0</v>
      </c>
      <c r="G20" s="3">
        <v>30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50</v>
      </c>
      <c r="N20" s="3">
        <v>0</v>
      </c>
      <c r="O20" s="3">
        <v>0</v>
      </c>
      <c r="P20" s="3">
        <v>0</v>
      </c>
      <c r="Q20" s="3">
        <v>50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5" t="s">
        <v>46</v>
      </c>
      <c r="AD20" s="5" t="s">
        <v>129</v>
      </c>
      <c r="AE20" s="5" t="s">
        <v>7</v>
      </c>
      <c r="AF20" s="5" t="s">
        <v>7</v>
      </c>
      <c r="AG20" s="5" t="s">
        <v>7</v>
      </c>
      <c r="AH20" s="5" t="s">
        <v>7</v>
      </c>
      <c r="AI20" s="5" t="s">
        <v>7</v>
      </c>
      <c r="AJ20" s="5" t="s">
        <v>7</v>
      </c>
      <c r="AK20" s="5" t="s">
        <v>7</v>
      </c>
      <c r="AL20" s="5">
        <v>15</v>
      </c>
      <c r="AM20" s="5">
        <v>50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4" t="s">
        <v>43</v>
      </c>
      <c r="AW20" s="5">
        <v>0</v>
      </c>
      <c r="AX20" s="5">
        <v>0</v>
      </c>
    </row>
    <row r="21" spans="1:50" ht="15.75" customHeight="1" x14ac:dyDescent="0.2">
      <c r="A21" s="3">
        <f t="shared" si="1"/>
        <v>101019</v>
      </c>
      <c r="B21" s="3">
        <f t="shared" si="0"/>
        <v>101019</v>
      </c>
      <c r="C21" s="3" t="s">
        <v>7</v>
      </c>
      <c r="D21" s="3" t="s">
        <v>7</v>
      </c>
      <c r="E21" s="3">
        <v>0</v>
      </c>
      <c r="F21" s="3">
        <v>0</v>
      </c>
      <c r="G21" s="3">
        <v>30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80</v>
      </c>
      <c r="N21" s="3">
        <v>0</v>
      </c>
      <c r="O21" s="3">
        <v>0</v>
      </c>
      <c r="P21" s="3">
        <v>0</v>
      </c>
      <c r="Q21" s="3">
        <v>50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 t="s">
        <v>46</v>
      </c>
      <c r="AD21" s="5" t="s">
        <v>129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15</v>
      </c>
      <c r="AM21" s="5">
        <v>50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44</v>
      </c>
      <c r="AW21" s="5">
        <v>0</v>
      </c>
      <c r="AX21" s="5">
        <v>0</v>
      </c>
    </row>
    <row r="22" spans="1:50" ht="15.75" customHeight="1" x14ac:dyDescent="0.2">
      <c r="A22" s="3">
        <f t="shared" si="1"/>
        <v>101020</v>
      </c>
      <c r="B22" s="3">
        <f t="shared" si="0"/>
        <v>101020</v>
      </c>
      <c r="C22" s="3" t="s">
        <v>7</v>
      </c>
      <c r="D22" s="3" t="s">
        <v>7</v>
      </c>
      <c r="E22" s="3">
        <v>0</v>
      </c>
      <c r="F22" s="3">
        <v>0</v>
      </c>
      <c r="G22" s="3">
        <v>30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90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 t="s">
        <v>46</v>
      </c>
      <c r="AD22" s="5" t="s">
        <v>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15</v>
      </c>
      <c r="AM22" s="5">
        <v>50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4" t="s">
        <v>45</v>
      </c>
      <c r="AW22" s="5">
        <v>0</v>
      </c>
      <c r="AX22" s="5">
        <v>0</v>
      </c>
    </row>
    <row r="23" spans="1:50" ht="15.75" customHeight="1" x14ac:dyDescent="0.2">
      <c r="A23" s="3">
        <f t="shared" si="1"/>
        <v>101021</v>
      </c>
      <c r="B23" s="3">
        <f t="shared" si="0"/>
        <v>101021</v>
      </c>
      <c r="C23" s="3" t="s">
        <v>7</v>
      </c>
      <c r="D23" s="3" t="s">
        <v>48</v>
      </c>
      <c r="E23" s="3">
        <v>-20</v>
      </c>
      <c r="F23" s="3">
        <v>0</v>
      </c>
      <c r="G23" s="3">
        <v>20</v>
      </c>
      <c r="H23" s="3">
        <v>0</v>
      </c>
      <c r="I23" s="3">
        <v>0</v>
      </c>
      <c r="J23" s="3">
        <v>0</v>
      </c>
      <c r="K23" s="3">
        <v>80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50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43</v>
      </c>
      <c r="AW23" s="5">
        <v>0</v>
      </c>
      <c r="AX23" s="5">
        <v>0</v>
      </c>
    </row>
    <row r="24" spans="1:50" ht="15.75" customHeight="1" x14ac:dyDescent="0.2">
      <c r="A24" s="3">
        <f t="shared" si="1"/>
        <v>101022</v>
      </c>
      <c r="B24" s="3">
        <f t="shared" si="0"/>
        <v>101022</v>
      </c>
      <c r="C24" s="3" t="s">
        <v>7</v>
      </c>
      <c r="D24" s="3" t="s">
        <v>7</v>
      </c>
      <c r="E24" s="3">
        <v>-20</v>
      </c>
      <c r="F24" s="3">
        <v>0</v>
      </c>
      <c r="G24" s="3">
        <v>20</v>
      </c>
      <c r="H24" s="3">
        <v>0</v>
      </c>
      <c r="I24" s="3">
        <v>0</v>
      </c>
      <c r="J24" s="3">
        <v>0</v>
      </c>
      <c r="K24" s="3">
        <v>80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50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7</v>
      </c>
      <c r="AD24" s="5" t="s">
        <v>7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44</v>
      </c>
      <c r="AW24" s="5">
        <v>0</v>
      </c>
      <c r="AX24" s="5">
        <v>0</v>
      </c>
    </row>
    <row r="25" spans="1:50" ht="15.75" customHeight="1" x14ac:dyDescent="0.2">
      <c r="A25" s="3">
        <f t="shared" si="1"/>
        <v>101023</v>
      </c>
      <c r="B25" s="3">
        <f t="shared" si="0"/>
        <v>101023</v>
      </c>
      <c r="C25" s="3" t="s">
        <v>7</v>
      </c>
      <c r="D25" s="3" t="s">
        <v>7</v>
      </c>
      <c r="E25" s="3">
        <v>-20</v>
      </c>
      <c r="F25" s="3">
        <v>0</v>
      </c>
      <c r="G25" s="3">
        <v>20</v>
      </c>
      <c r="H25" s="3">
        <v>0</v>
      </c>
      <c r="I25" s="3">
        <v>0</v>
      </c>
      <c r="J25" s="3">
        <v>0</v>
      </c>
      <c r="K25" s="3">
        <v>110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45</v>
      </c>
      <c r="AW25" s="5">
        <v>0</v>
      </c>
      <c r="AX25" s="5">
        <v>0</v>
      </c>
    </row>
    <row r="26" spans="1:50" ht="15.75" customHeight="1" x14ac:dyDescent="0.2">
      <c r="A26" s="3">
        <f t="shared" si="1"/>
        <v>101024</v>
      </c>
      <c r="B26" s="3">
        <f t="shared" si="0"/>
        <v>101024</v>
      </c>
      <c r="C26" s="3" t="s">
        <v>7</v>
      </c>
      <c r="D26" s="3" t="s">
        <v>21</v>
      </c>
      <c r="E26" s="3">
        <v>0</v>
      </c>
      <c r="F26" s="3">
        <v>0</v>
      </c>
      <c r="G26" s="3">
        <v>80</v>
      </c>
      <c r="H26" s="3">
        <v>0</v>
      </c>
      <c r="I26" s="3">
        <v>0</v>
      </c>
      <c r="J26" s="3">
        <v>110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70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 t="s">
        <v>60</v>
      </c>
      <c r="AD26" s="5" t="s">
        <v>23</v>
      </c>
      <c r="AE26" s="5" t="s">
        <v>66</v>
      </c>
      <c r="AF26" s="5" t="s">
        <v>27</v>
      </c>
      <c r="AG26" s="5" t="s">
        <v>39</v>
      </c>
      <c r="AH26" s="5" t="s">
        <v>131</v>
      </c>
      <c r="AI26" s="5" t="s">
        <v>7</v>
      </c>
      <c r="AJ26" s="5" t="s">
        <v>7</v>
      </c>
      <c r="AK26" s="5" t="s">
        <v>7</v>
      </c>
      <c r="AL26" s="5">
        <v>20</v>
      </c>
      <c r="AM26" s="5">
        <v>7</v>
      </c>
      <c r="AN26" s="5">
        <v>20</v>
      </c>
      <c r="AO26" s="5">
        <v>20</v>
      </c>
      <c r="AP26" s="5">
        <v>30</v>
      </c>
      <c r="AQ26" s="5">
        <v>30</v>
      </c>
      <c r="AR26" s="5">
        <v>0</v>
      </c>
      <c r="AS26" s="5">
        <v>0</v>
      </c>
      <c r="AT26" s="5">
        <v>0</v>
      </c>
      <c r="AU26" s="5">
        <v>0</v>
      </c>
      <c r="AV26" s="4" t="s">
        <v>86</v>
      </c>
      <c r="AW26" s="5">
        <v>0</v>
      </c>
      <c r="AX26" s="5">
        <v>0</v>
      </c>
    </row>
    <row r="27" spans="1:50" ht="15.75" customHeight="1" x14ac:dyDescent="0.2">
      <c r="A27" s="3">
        <f t="shared" si="1"/>
        <v>101025</v>
      </c>
      <c r="B27" s="3">
        <f t="shared" si="0"/>
        <v>101025</v>
      </c>
      <c r="C27" s="3" t="s">
        <v>7</v>
      </c>
      <c r="D27" s="3" t="s">
        <v>7</v>
      </c>
      <c r="E27" s="3">
        <v>0</v>
      </c>
      <c r="F27" s="3">
        <v>0</v>
      </c>
      <c r="G27" s="3">
        <v>80</v>
      </c>
      <c r="H27" s="3">
        <v>0</v>
      </c>
      <c r="I27" s="3">
        <v>0</v>
      </c>
      <c r="J27" s="3">
        <v>90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90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 t="s">
        <v>61</v>
      </c>
      <c r="AD27" s="5" t="s">
        <v>62</v>
      </c>
      <c r="AE27" s="5" t="s">
        <v>57</v>
      </c>
      <c r="AF27" s="5" t="s">
        <v>23</v>
      </c>
      <c r="AG27" s="5" t="s">
        <v>39</v>
      </c>
      <c r="AH27" s="5" t="s">
        <v>66</v>
      </c>
      <c r="AI27" s="5" t="s">
        <v>27</v>
      </c>
      <c r="AJ27" s="5" t="s">
        <v>131</v>
      </c>
      <c r="AK27" s="5" t="s">
        <v>7</v>
      </c>
      <c r="AL27" s="5">
        <v>20</v>
      </c>
      <c r="AM27" s="5">
        <v>20</v>
      </c>
      <c r="AN27" s="5">
        <v>10</v>
      </c>
      <c r="AO27" s="5">
        <v>10</v>
      </c>
      <c r="AP27" s="5">
        <v>30</v>
      </c>
      <c r="AQ27" s="5">
        <v>20</v>
      </c>
      <c r="AR27" s="5">
        <v>20</v>
      </c>
      <c r="AS27" s="5">
        <v>30</v>
      </c>
      <c r="AT27" s="5">
        <v>0</v>
      </c>
      <c r="AU27" s="5">
        <v>0</v>
      </c>
      <c r="AV27" s="4" t="s">
        <v>44</v>
      </c>
      <c r="AW27" s="5">
        <v>0</v>
      </c>
      <c r="AX27" s="5">
        <v>0</v>
      </c>
    </row>
    <row r="28" spans="1:50" ht="15.75" customHeight="1" x14ac:dyDescent="0.2">
      <c r="A28" s="3">
        <f t="shared" si="1"/>
        <v>101026</v>
      </c>
      <c r="B28" s="3">
        <f t="shared" si="0"/>
        <v>101026</v>
      </c>
      <c r="C28" s="3" t="s">
        <v>7</v>
      </c>
      <c r="D28" s="3" t="s">
        <v>7</v>
      </c>
      <c r="E28" s="3">
        <v>0</v>
      </c>
      <c r="F28" s="3">
        <v>0</v>
      </c>
      <c r="G28" s="3">
        <v>80</v>
      </c>
      <c r="H28" s="3">
        <v>0</v>
      </c>
      <c r="I28" s="3">
        <v>0</v>
      </c>
      <c r="J28" s="3">
        <v>130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 t="s">
        <v>63</v>
      </c>
      <c r="AD28" s="5" t="s">
        <v>67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100</v>
      </c>
      <c r="AM28" s="5">
        <v>70</v>
      </c>
      <c r="AN28" s="5">
        <v>20</v>
      </c>
      <c r="AO28" s="5">
        <v>20</v>
      </c>
      <c r="AP28" s="5">
        <v>20</v>
      </c>
      <c r="AQ28" s="5">
        <v>30</v>
      </c>
      <c r="AR28" s="5">
        <v>30</v>
      </c>
      <c r="AS28" s="5">
        <v>0</v>
      </c>
      <c r="AT28" s="5">
        <v>0</v>
      </c>
      <c r="AU28" s="5">
        <v>0</v>
      </c>
      <c r="AV28" s="4" t="s">
        <v>45</v>
      </c>
      <c r="AW28" s="5">
        <v>0</v>
      </c>
      <c r="AX28" s="5">
        <v>0</v>
      </c>
    </row>
    <row r="29" spans="1:50" ht="15.75" customHeight="1" x14ac:dyDescent="0.2">
      <c r="A29" s="3">
        <f t="shared" si="1"/>
        <v>101027</v>
      </c>
      <c r="B29" s="3">
        <f t="shared" si="0"/>
        <v>101027</v>
      </c>
      <c r="C29" s="3" t="s">
        <v>7</v>
      </c>
      <c r="D29" s="3" t="s">
        <v>167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50</v>
      </c>
      <c r="K29" s="3">
        <v>0</v>
      </c>
      <c r="L29" s="3">
        <v>0</v>
      </c>
      <c r="M29" s="3">
        <v>100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5" t="s">
        <v>7</v>
      </c>
      <c r="AD29" s="5" t="s">
        <v>7</v>
      </c>
      <c r="AE29" s="5" t="s">
        <v>7</v>
      </c>
      <c r="AF29" s="5" t="s">
        <v>7</v>
      </c>
      <c r="AG29" s="5" t="s">
        <v>7</v>
      </c>
      <c r="AH29" s="5" t="s">
        <v>7</v>
      </c>
      <c r="AI29" s="5" t="s">
        <v>7</v>
      </c>
      <c r="AJ29" s="5" t="s">
        <v>7</v>
      </c>
      <c r="AK29" s="5" t="s">
        <v>7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4" t="s">
        <v>89</v>
      </c>
      <c r="AW29" s="5">
        <v>0</v>
      </c>
      <c r="AX29" s="5">
        <v>0</v>
      </c>
    </row>
    <row r="30" spans="1:50" ht="15.75" customHeight="1" x14ac:dyDescent="0.2">
      <c r="A30" s="3">
        <f t="shared" si="1"/>
        <v>101028</v>
      </c>
      <c r="B30" s="3">
        <f t="shared" si="0"/>
        <v>101028</v>
      </c>
      <c r="C30" s="3" t="s">
        <v>7</v>
      </c>
      <c r="D30" s="3" t="s">
        <v>7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50</v>
      </c>
      <c r="K30" s="3">
        <v>0</v>
      </c>
      <c r="L30" s="3">
        <v>0</v>
      </c>
      <c r="M30" s="3">
        <v>100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5" t="s">
        <v>7</v>
      </c>
      <c r="AD30" s="5" t="s">
        <v>7</v>
      </c>
      <c r="AE30" s="5" t="s">
        <v>7</v>
      </c>
      <c r="AF30" s="5" t="s">
        <v>7</v>
      </c>
      <c r="AG30" s="5" t="s">
        <v>7</v>
      </c>
      <c r="AH30" s="5" t="s">
        <v>7</v>
      </c>
      <c r="AI30" s="5" t="s">
        <v>7</v>
      </c>
      <c r="AJ30" s="5" t="s">
        <v>7</v>
      </c>
      <c r="AK30" s="5" t="s">
        <v>7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4" t="s">
        <v>89</v>
      </c>
      <c r="AW30" s="5">
        <v>0</v>
      </c>
      <c r="AX30" s="5">
        <v>0</v>
      </c>
    </row>
    <row r="31" spans="1:50" ht="15.75" customHeight="1" x14ac:dyDescent="0.2">
      <c r="A31" s="3">
        <f t="shared" si="1"/>
        <v>101029</v>
      </c>
      <c r="B31" s="3">
        <f t="shared" si="0"/>
        <v>101029</v>
      </c>
      <c r="C31" s="3" t="s">
        <v>7</v>
      </c>
      <c r="D31" s="3" t="s">
        <v>7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50</v>
      </c>
      <c r="K31" s="3">
        <v>0</v>
      </c>
      <c r="L31" s="3">
        <v>0</v>
      </c>
      <c r="M31" s="3">
        <v>150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5" t="s">
        <v>7</v>
      </c>
      <c r="AD31" s="5" t="s">
        <v>7</v>
      </c>
      <c r="AE31" s="5" t="s">
        <v>7</v>
      </c>
      <c r="AF31" s="5" t="s">
        <v>7</v>
      </c>
      <c r="AG31" s="5" t="s">
        <v>7</v>
      </c>
      <c r="AH31" s="5" t="s">
        <v>7</v>
      </c>
      <c r="AI31" s="5" t="s">
        <v>7</v>
      </c>
      <c r="AJ31" s="5" t="s">
        <v>7</v>
      </c>
      <c r="AK31" s="5" t="s">
        <v>7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4" t="s">
        <v>89</v>
      </c>
      <c r="AW31" s="5">
        <v>0</v>
      </c>
      <c r="AX31" s="5">
        <v>0</v>
      </c>
    </row>
    <row r="32" spans="1:50" ht="15.75" customHeight="1" x14ac:dyDescent="0.2">
      <c r="A32" s="3">
        <f t="shared" si="1"/>
        <v>101030</v>
      </c>
      <c r="B32" s="3">
        <f t="shared" si="0"/>
        <v>101030</v>
      </c>
      <c r="C32" s="3" t="s">
        <v>7</v>
      </c>
      <c r="D32" s="3" t="s">
        <v>51</v>
      </c>
      <c r="E32" s="3">
        <v>0</v>
      </c>
      <c r="F32" s="3">
        <v>0</v>
      </c>
      <c r="G32" s="3">
        <v>110</v>
      </c>
      <c r="H32" s="3">
        <v>80</v>
      </c>
      <c r="I32" s="3">
        <v>0</v>
      </c>
      <c r="J32" s="3">
        <v>0</v>
      </c>
      <c r="K32" s="3">
        <v>0</v>
      </c>
      <c r="L32" s="3">
        <v>80</v>
      </c>
      <c r="M32" s="3">
        <v>0</v>
      </c>
      <c r="N32" s="3">
        <v>0</v>
      </c>
      <c r="O32" s="3">
        <v>0</v>
      </c>
      <c r="P32" s="3">
        <v>0</v>
      </c>
      <c r="Q32" s="3">
        <v>100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5" t="s">
        <v>7</v>
      </c>
      <c r="AD32" s="5" t="s">
        <v>7</v>
      </c>
      <c r="AE32" s="5" t="s">
        <v>7</v>
      </c>
      <c r="AF32" s="5" t="s">
        <v>7</v>
      </c>
      <c r="AG32" s="5" t="s">
        <v>7</v>
      </c>
      <c r="AH32" s="5" t="s">
        <v>7</v>
      </c>
      <c r="AI32" s="5" t="s">
        <v>7</v>
      </c>
      <c r="AJ32" s="5" t="s">
        <v>7</v>
      </c>
      <c r="AK32" s="5" t="s">
        <v>7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4" t="s">
        <v>43</v>
      </c>
      <c r="AW32" s="5">
        <v>0</v>
      </c>
      <c r="AX32" s="5">
        <v>0</v>
      </c>
    </row>
    <row r="33" spans="1:50" ht="15.75" customHeight="1" x14ac:dyDescent="0.2">
      <c r="A33" s="3">
        <f t="shared" si="1"/>
        <v>101031</v>
      </c>
      <c r="B33" s="3">
        <f t="shared" si="0"/>
        <v>101031</v>
      </c>
      <c r="C33" s="3" t="s">
        <v>7</v>
      </c>
      <c r="D33" s="3" t="s">
        <v>7</v>
      </c>
      <c r="E33" s="3">
        <v>0</v>
      </c>
      <c r="F33" s="3">
        <v>0</v>
      </c>
      <c r="G33" s="3">
        <v>110</v>
      </c>
      <c r="H33" s="3">
        <v>80</v>
      </c>
      <c r="I33" s="3">
        <v>0</v>
      </c>
      <c r="J33" s="3">
        <v>0</v>
      </c>
      <c r="K33" s="3">
        <v>0</v>
      </c>
      <c r="L33" s="3">
        <v>80</v>
      </c>
      <c r="M33" s="3">
        <v>0</v>
      </c>
      <c r="N33" s="3">
        <v>0</v>
      </c>
      <c r="O33" s="3">
        <v>0</v>
      </c>
      <c r="P33" s="3">
        <v>0</v>
      </c>
      <c r="Q33" s="3">
        <v>110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5" t="s">
        <v>7</v>
      </c>
      <c r="AD33" s="5" t="s">
        <v>7</v>
      </c>
      <c r="AE33" s="5" t="s">
        <v>7</v>
      </c>
      <c r="AF33" s="5" t="s">
        <v>7</v>
      </c>
      <c r="AG33" s="5" t="s">
        <v>7</v>
      </c>
      <c r="AH33" s="5" t="s">
        <v>7</v>
      </c>
      <c r="AI33" s="5" t="s">
        <v>7</v>
      </c>
      <c r="AJ33" s="5" t="s">
        <v>7</v>
      </c>
      <c r="AK33" s="5" t="s">
        <v>7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4" t="s">
        <v>44</v>
      </c>
      <c r="AW33" s="5">
        <v>0</v>
      </c>
      <c r="AX33" s="5">
        <v>0</v>
      </c>
    </row>
    <row r="34" spans="1:50" ht="15.75" customHeight="1" x14ac:dyDescent="0.2">
      <c r="A34" s="3">
        <f t="shared" si="1"/>
        <v>101032</v>
      </c>
      <c r="B34" s="3">
        <f t="shared" si="0"/>
        <v>101032</v>
      </c>
      <c r="C34" s="3" t="s">
        <v>7</v>
      </c>
      <c r="D34" s="3" t="s">
        <v>7</v>
      </c>
      <c r="E34" s="3">
        <v>0</v>
      </c>
      <c r="F34" s="3">
        <v>0</v>
      </c>
      <c r="G34" s="3">
        <v>110</v>
      </c>
      <c r="H34" s="3">
        <v>80</v>
      </c>
      <c r="I34" s="3">
        <v>0</v>
      </c>
      <c r="J34" s="3">
        <v>0</v>
      </c>
      <c r="K34" s="3">
        <v>0</v>
      </c>
      <c r="L34" s="3">
        <v>100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5" t="s">
        <v>63</v>
      </c>
      <c r="AD34" s="5" t="s">
        <v>7</v>
      </c>
      <c r="AE34" s="5" t="s">
        <v>7</v>
      </c>
      <c r="AF34" s="5" t="s">
        <v>7</v>
      </c>
      <c r="AG34" s="5" t="s">
        <v>7</v>
      </c>
      <c r="AH34" s="5" t="s">
        <v>7</v>
      </c>
      <c r="AI34" s="5" t="s">
        <v>7</v>
      </c>
      <c r="AJ34" s="5" t="s">
        <v>7</v>
      </c>
      <c r="AK34" s="5" t="s">
        <v>7</v>
      </c>
      <c r="AL34" s="5">
        <v>100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4" t="s">
        <v>45</v>
      </c>
      <c r="AW34" s="5">
        <v>0</v>
      </c>
      <c r="AX34" s="5">
        <v>0</v>
      </c>
    </row>
    <row r="35" spans="1:50" ht="15.75" customHeight="1" x14ac:dyDescent="0.2">
      <c r="A35" s="3">
        <f t="shared" si="1"/>
        <v>101033</v>
      </c>
      <c r="B35" s="3">
        <f t="shared" ref="B35:B66" si="2">INDEX(B:B,MATCH(101000,B:B,0),1)+(ROW()-MATCH(101000,B:B,0))</f>
        <v>101033</v>
      </c>
      <c r="C35" s="3" t="s">
        <v>7</v>
      </c>
      <c r="D35" s="3" t="s">
        <v>168</v>
      </c>
      <c r="E35" s="3">
        <v>0</v>
      </c>
      <c r="F35" s="3">
        <v>0</v>
      </c>
      <c r="G35" s="3">
        <v>110</v>
      </c>
      <c r="H35" s="3">
        <v>80</v>
      </c>
      <c r="I35" s="3">
        <v>0</v>
      </c>
      <c r="J35" s="3">
        <v>0</v>
      </c>
      <c r="K35" s="3">
        <v>0</v>
      </c>
      <c r="L35" s="3">
        <v>80</v>
      </c>
      <c r="M35" s="3">
        <v>0</v>
      </c>
      <c r="N35" s="3">
        <v>0</v>
      </c>
      <c r="O35" s="3">
        <v>0</v>
      </c>
      <c r="P35" s="3">
        <v>0</v>
      </c>
      <c r="Q35" s="3">
        <v>100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5" t="s">
        <v>7</v>
      </c>
      <c r="AD35" s="5" t="s">
        <v>7</v>
      </c>
      <c r="AE35" s="5" t="s">
        <v>7</v>
      </c>
      <c r="AF35" s="5" t="s">
        <v>7</v>
      </c>
      <c r="AG35" s="5" t="s">
        <v>7</v>
      </c>
      <c r="AH35" s="5" t="s">
        <v>7</v>
      </c>
      <c r="AI35" s="5" t="s">
        <v>7</v>
      </c>
      <c r="AJ35" s="5" t="s">
        <v>7</v>
      </c>
      <c r="AK35" s="5" t="s">
        <v>7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4" t="s">
        <v>43</v>
      </c>
      <c r="AW35" s="5">
        <v>0</v>
      </c>
      <c r="AX35" s="5">
        <v>0</v>
      </c>
    </row>
    <row r="36" spans="1:50" ht="15.75" customHeight="1" x14ac:dyDescent="0.2">
      <c r="A36" s="3">
        <f t="shared" si="1"/>
        <v>101034</v>
      </c>
      <c r="B36" s="3">
        <f t="shared" si="2"/>
        <v>101034</v>
      </c>
      <c r="C36" s="3" t="s">
        <v>7</v>
      </c>
      <c r="D36" s="3" t="s">
        <v>7</v>
      </c>
      <c r="E36" s="3">
        <v>0</v>
      </c>
      <c r="F36" s="3">
        <v>0</v>
      </c>
      <c r="G36" s="3">
        <v>110</v>
      </c>
      <c r="H36" s="3">
        <v>80</v>
      </c>
      <c r="I36" s="3">
        <v>0</v>
      </c>
      <c r="J36" s="3">
        <v>0</v>
      </c>
      <c r="K36" s="3">
        <v>0</v>
      </c>
      <c r="L36" s="3">
        <v>80</v>
      </c>
      <c r="M36" s="3">
        <v>0</v>
      </c>
      <c r="N36" s="3">
        <v>0</v>
      </c>
      <c r="O36" s="3">
        <v>0</v>
      </c>
      <c r="P36" s="3">
        <v>0</v>
      </c>
      <c r="Q36" s="3">
        <v>110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5" t="s">
        <v>7</v>
      </c>
      <c r="AD36" s="5" t="s">
        <v>7</v>
      </c>
      <c r="AE36" s="5" t="s">
        <v>7</v>
      </c>
      <c r="AF36" s="5" t="s">
        <v>7</v>
      </c>
      <c r="AG36" s="5" t="s">
        <v>7</v>
      </c>
      <c r="AH36" s="5" t="s">
        <v>7</v>
      </c>
      <c r="AI36" s="5" t="s">
        <v>7</v>
      </c>
      <c r="AJ36" s="5" t="s">
        <v>7</v>
      </c>
      <c r="AK36" s="5" t="s">
        <v>7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4" t="s">
        <v>44</v>
      </c>
      <c r="AW36" s="5">
        <v>0</v>
      </c>
      <c r="AX36" s="5">
        <v>0</v>
      </c>
    </row>
    <row r="37" spans="1:50" ht="15.75" customHeight="1" x14ac:dyDescent="0.2">
      <c r="A37" s="3">
        <f t="shared" si="1"/>
        <v>101035</v>
      </c>
      <c r="B37" s="3">
        <f t="shared" si="2"/>
        <v>101035</v>
      </c>
      <c r="C37" s="3" t="s">
        <v>7</v>
      </c>
      <c r="D37" s="3" t="s">
        <v>7</v>
      </c>
      <c r="E37" s="3">
        <v>0</v>
      </c>
      <c r="F37" s="3">
        <v>0</v>
      </c>
      <c r="G37" s="3">
        <v>110</v>
      </c>
      <c r="H37" s="3">
        <v>80</v>
      </c>
      <c r="I37" s="3">
        <v>0</v>
      </c>
      <c r="J37" s="3">
        <v>0</v>
      </c>
      <c r="K37" s="3">
        <v>0</v>
      </c>
      <c r="L37" s="3">
        <v>100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5" t="s">
        <v>63</v>
      </c>
      <c r="AD37" s="5" t="s">
        <v>7</v>
      </c>
      <c r="AE37" s="5" t="s">
        <v>7</v>
      </c>
      <c r="AF37" s="5" t="s">
        <v>7</v>
      </c>
      <c r="AG37" s="5" t="s">
        <v>7</v>
      </c>
      <c r="AH37" s="5" t="s">
        <v>7</v>
      </c>
      <c r="AI37" s="5" t="s">
        <v>7</v>
      </c>
      <c r="AJ37" s="5" t="s">
        <v>7</v>
      </c>
      <c r="AK37" s="5" t="s">
        <v>7</v>
      </c>
      <c r="AL37" s="5">
        <v>100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4" t="s">
        <v>45</v>
      </c>
      <c r="AW37" s="5">
        <v>0</v>
      </c>
      <c r="AX37" s="5">
        <v>0</v>
      </c>
    </row>
    <row r="38" spans="1:50" ht="15.75" customHeight="1" x14ac:dyDescent="0.2">
      <c r="A38" s="3">
        <f t="shared" si="1"/>
        <v>101036</v>
      </c>
      <c r="B38" s="3">
        <f t="shared" si="2"/>
        <v>101036</v>
      </c>
      <c r="C38" s="3" t="s">
        <v>7</v>
      </c>
      <c r="D38" s="3" t="s">
        <v>49</v>
      </c>
      <c r="E38" s="3">
        <v>0</v>
      </c>
      <c r="F38" s="3">
        <v>0</v>
      </c>
      <c r="G38" s="3">
        <v>230</v>
      </c>
      <c r="H38" s="3">
        <v>0</v>
      </c>
      <c r="I38" s="3">
        <v>0</v>
      </c>
      <c r="J38" s="3">
        <v>0</v>
      </c>
      <c r="K38" s="3">
        <v>100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80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5" t="s">
        <v>7</v>
      </c>
      <c r="AD38" s="5" t="s">
        <v>7</v>
      </c>
      <c r="AE38" s="5" t="s">
        <v>7</v>
      </c>
      <c r="AF38" s="5" t="s">
        <v>7</v>
      </c>
      <c r="AG38" s="5" t="s">
        <v>7</v>
      </c>
      <c r="AH38" s="5" t="s">
        <v>7</v>
      </c>
      <c r="AI38" s="5" t="s">
        <v>7</v>
      </c>
      <c r="AJ38" s="5" t="s">
        <v>7</v>
      </c>
      <c r="AK38" s="5" t="s">
        <v>7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4" t="s">
        <v>43</v>
      </c>
      <c r="AW38" s="5">
        <v>0</v>
      </c>
      <c r="AX38" s="5">
        <v>0</v>
      </c>
    </row>
    <row r="39" spans="1:50" ht="15.75" customHeight="1" x14ac:dyDescent="0.2">
      <c r="A39" s="3">
        <f t="shared" si="1"/>
        <v>101037</v>
      </c>
      <c r="B39" s="3">
        <f t="shared" si="2"/>
        <v>101037</v>
      </c>
      <c r="C39" s="3" t="s">
        <v>7</v>
      </c>
      <c r="D39" s="3" t="s">
        <v>7</v>
      </c>
      <c r="E39" s="3">
        <v>0</v>
      </c>
      <c r="F39" s="3">
        <v>0</v>
      </c>
      <c r="G39" s="3">
        <v>230</v>
      </c>
      <c r="H39" s="3">
        <v>0</v>
      </c>
      <c r="I39" s="3">
        <v>0</v>
      </c>
      <c r="J39" s="3">
        <v>0</v>
      </c>
      <c r="K39" s="3">
        <v>85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130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5" t="s">
        <v>7</v>
      </c>
      <c r="AD39" s="5" t="s">
        <v>7</v>
      </c>
      <c r="AE39" s="5" t="s">
        <v>7</v>
      </c>
      <c r="AF39" s="5" t="s">
        <v>7</v>
      </c>
      <c r="AG39" s="5" t="s">
        <v>7</v>
      </c>
      <c r="AH39" s="5" t="s">
        <v>7</v>
      </c>
      <c r="AI39" s="5" t="s">
        <v>7</v>
      </c>
      <c r="AJ39" s="5" t="s">
        <v>7</v>
      </c>
      <c r="AK39" s="5" t="s">
        <v>7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4" t="s">
        <v>44</v>
      </c>
      <c r="AW39" s="5">
        <v>0</v>
      </c>
      <c r="AX39" s="5">
        <v>0</v>
      </c>
    </row>
    <row r="40" spans="1:50" ht="15.75" customHeight="1" x14ac:dyDescent="0.2">
      <c r="A40" s="3">
        <f t="shared" si="1"/>
        <v>101038</v>
      </c>
      <c r="B40" s="3">
        <f t="shared" si="2"/>
        <v>101038</v>
      </c>
      <c r="C40" s="3" t="s">
        <v>7</v>
      </c>
      <c r="D40" s="3" t="s">
        <v>7</v>
      </c>
      <c r="E40" s="3">
        <v>0</v>
      </c>
      <c r="F40" s="3">
        <v>0</v>
      </c>
      <c r="G40" s="3">
        <v>230</v>
      </c>
      <c r="H40" s="3">
        <v>0</v>
      </c>
      <c r="I40" s="3">
        <v>0</v>
      </c>
      <c r="J40" s="3">
        <v>0</v>
      </c>
      <c r="K40" s="3">
        <v>120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5" t="s">
        <v>63</v>
      </c>
      <c r="AD40" s="5" t="s">
        <v>7</v>
      </c>
      <c r="AE40" s="5" t="s">
        <v>7</v>
      </c>
      <c r="AF40" s="5" t="s">
        <v>7</v>
      </c>
      <c r="AG40" s="5" t="s">
        <v>7</v>
      </c>
      <c r="AH40" s="5" t="s">
        <v>7</v>
      </c>
      <c r="AI40" s="5" t="s">
        <v>7</v>
      </c>
      <c r="AJ40" s="5" t="s">
        <v>7</v>
      </c>
      <c r="AK40" s="5" t="s">
        <v>7</v>
      </c>
      <c r="AL40" s="5">
        <v>100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4" t="s">
        <v>45</v>
      </c>
      <c r="AW40" s="5">
        <v>0</v>
      </c>
      <c r="AX40" s="5">
        <v>0</v>
      </c>
    </row>
    <row r="41" spans="1:50" ht="15.75" customHeight="1" x14ac:dyDescent="0.2">
      <c r="A41" s="3">
        <f t="shared" si="1"/>
        <v>101039</v>
      </c>
      <c r="B41" s="3">
        <f t="shared" si="2"/>
        <v>101039</v>
      </c>
      <c r="C41" s="3" t="s">
        <v>7</v>
      </c>
      <c r="D41" s="3" t="s">
        <v>119</v>
      </c>
      <c r="E41" s="3">
        <v>0</v>
      </c>
      <c r="F41" s="3">
        <v>0</v>
      </c>
      <c r="G41" s="3">
        <v>60</v>
      </c>
      <c r="H41" s="3">
        <v>0</v>
      </c>
      <c r="I41" s="3">
        <v>0</v>
      </c>
      <c r="J41" s="3">
        <v>0</v>
      </c>
      <c r="K41" s="3">
        <v>100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80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5" t="s">
        <v>7</v>
      </c>
      <c r="AD41" s="5" t="s">
        <v>7</v>
      </c>
      <c r="AE41" s="5" t="s">
        <v>7</v>
      </c>
      <c r="AF41" s="5" t="s">
        <v>7</v>
      </c>
      <c r="AG41" s="5" t="s">
        <v>7</v>
      </c>
      <c r="AH41" s="5" t="s">
        <v>7</v>
      </c>
      <c r="AI41" s="5" t="s">
        <v>7</v>
      </c>
      <c r="AJ41" s="5" t="s">
        <v>7</v>
      </c>
      <c r="AK41" s="5" t="s">
        <v>7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4" t="s">
        <v>43</v>
      </c>
      <c r="AW41" s="5">
        <v>0</v>
      </c>
      <c r="AX41" s="5">
        <v>0</v>
      </c>
    </row>
    <row r="42" spans="1:50" ht="15.75" customHeight="1" x14ac:dyDescent="0.2">
      <c r="A42" s="3">
        <f t="shared" si="1"/>
        <v>101040</v>
      </c>
      <c r="B42" s="3">
        <f t="shared" si="2"/>
        <v>101040</v>
      </c>
      <c r="C42" s="3" t="s">
        <v>7</v>
      </c>
      <c r="D42" s="3" t="s">
        <v>7</v>
      </c>
      <c r="E42" s="3">
        <v>0</v>
      </c>
      <c r="F42" s="3">
        <v>0</v>
      </c>
      <c r="G42" s="3">
        <v>60</v>
      </c>
      <c r="H42" s="3">
        <v>0</v>
      </c>
      <c r="I42" s="3">
        <v>0</v>
      </c>
      <c r="J42" s="3">
        <v>0</v>
      </c>
      <c r="K42" s="3">
        <v>90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130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5" t="s">
        <v>7</v>
      </c>
      <c r="AD42" s="5" t="s">
        <v>7</v>
      </c>
      <c r="AE42" s="5" t="s">
        <v>7</v>
      </c>
      <c r="AF42" s="5" t="s">
        <v>7</v>
      </c>
      <c r="AG42" s="5" t="s">
        <v>7</v>
      </c>
      <c r="AH42" s="5" t="s">
        <v>7</v>
      </c>
      <c r="AI42" s="5" t="s">
        <v>7</v>
      </c>
      <c r="AJ42" s="5" t="s">
        <v>7</v>
      </c>
      <c r="AK42" s="5" t="s">
        <v>7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4" t="s">
        <v>44</v>
      </c>
      <c r="AW42" s="5">
        <v>0</v>
      </c>
      <c r="AX42" s="5">
        <v>0</v>
      </c>
    </row>
    <row r="43" spans="1:50" ht="15.75" customHeight="1" x14ac:dyDescent="0.2">
      <c r="A43" s="3">
        <f t="shared" si="1"/>
        <v>101041</v>
      </c>
      <c r="B43" s="3">
        <f t="shared" si="2"/>
        <v>101041</v>
      </c>
      <c r="C43" s="3" t="s">
        <v>7</v>
      </c>
      <c r="D43" s="3" t="s">
        <v>7</v>
      </c>
      <c r="E43" s="3">
        <v>0</v>
      </c>
      <c r="F43" s="3">
        <v>0</v>
      </c>
      <c r="G43" s="3">
        <v>60</v>
      </c>
      <c r="H43" s="3">
        <v>0</v>
      </c>
      <c r="I43" s="3">
        <v>0</v>
      </c>
      <c r="J43" s="3">
        <v>0</v>
      </c>
      <c r="K43" s="3">
        <v>130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5" t="s">
        <v>63</v>
      </c>
      <c r="AD43" s="5" t="s">
        <v>7</v>
      </c>
      <c r="AE43" s="5" t="s">
        <v>7</v>
      </c>
      <c r="AF43" s="5" t="s">
        <v>7</v>
      </c>
      <c r="AG43" s="5" t="s">
        <v>7</v>
      </c>
      <c r="AH43" s="5" t="s">
        <v>7</v>
      </c>
      <c r="AI43" s="5" t="s">
        <v>7</v>
      </c>
      <c r="AJ43" s="5" t="s">
        <v>7</v>
      </c>
      <c r="AK43" s="5" t="s">
        <v>7</v>
      </c>
      <c r="AL43" s="5">
        <v>100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4" t="s">
        <v>45</v>
      </c>
      <c r="AW43" s="5">
        <v>0</v>
      </c>
      <c r="AX43" s="5">
        <v>0</v>
      </c>
    </row>
    <row r="44" spans="1:50" ht="15.75" customHeight="1" x14ac:dyDescent="0.2">
      <c r="A44" s="3">
        <f t="shared" si="1"/>
        <v>101042</v>
      </c>
      <c r="B44" s="3">
        <f t="shared" si="2"/>
        <v>101042</v>
      </c>
      <c r="C44" s="3" t="s">
        <v>7</v>
      </c>
      <c r="D44" s="3" t="s">
        <v>173</v>
      </c>
      <c r="E44" s="3">
        <v>0</v>
      </c>
      <c r="F44" s="3">
        <v>0</v>
      </c>
      <c r="G44" s="3">
        <v>230</v>
      </c>
      <c r="H44" s="3">
        <v>0</v>
      </c>
      <c r="I44" s="3">
        <v>0</v>
      </c>
      <c r="J44" s="3">
        <v>0</v>
      </c>
      <c r="K44" s="3">
        <v>100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80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5" t="s">
        <v>7</v>
      </c>
      <c r="AD44" s="5" t="s">
        <v>7</v>
      </c>
      <c r="AE44" s="5" t="s">
        <v>7</v>
      </c>
      <c r="AF44" s="5" t="s">
        <v>7</v>
      </c>
      <c r="AG44" s="5" t="s">
        <v>7</v>
      </c>
      <c r="AH44" s="5" t="s">
        <v>7</v>
      </c>
      <c r="AI44" s="5" t="s">
        <v>7</v>
      </c>
      <c r="AJ44" s="5" t="s">
        <v>7</v>
      </c>
      <c r="AK44" s="5" t="s">
        <v>7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4" t="s">
        <v>43</v>
      </c>
      <c r="AW44" s="5">
        <v>0</v>
      </c>
      <c r="AX44" s="5">
        <v>0</v>
      </c>
    </row>
    <row r="45" spans="1:50" ht="15.75" customHeight="1" x14ac:dyDescent="0.2">
      <c r="A45" s="3">
        <f t="shared" si="1"/>
        <v>101043</v>
      </c>
      <c r="B45" s="3">
        <f t="shared" si="2"/>
        <v>101043</v>
      </c>
      <c r="C45" s="3" t="s">
        <v>7</v>
      </c>
      <c r="D45" s="3" t="s">
        <v>7</v>
      </c>
      <c r="E45" s="3">
        <v>0</v>
      </c>
      <c r="F45" s="3">
        <v>0</v>
      </c>
      <c r="G45" s="3">
        <v>230</v>
      </c>
      <c r="H45" s="3">
        <v>0</v>
      </c>
      <c r="I45" s="3">
        <v>0</v>
      </c>
      <c r="J45" s="3">
        <v>0</v>
      </c>
      <c r="K45" s="3">
        <v>85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130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5" t="s">
        <v>7</v>
      </c>
      <c r="AD45" s="5" t="s">
        <v>7</v>
      </c>
      <c r="AE45" s="5" t="s">
        <v>7</v>
      </c>
      <c r="AF45" s="5" t="s">
        <v>7</v>
      </c>
      <c r="AG45" s="5" t="s">
        <v>7</v>
      </c>
      <c r="AH45" s="5" t="s">
        <v>7</v>
      </c>
      <c r="AI45" s="5" t="s">
        <v>7</v>
      </c>
      <c r="AJ45" s="5" t="s">
        <v>7</v>
      </c>
      <c r="AK45" s="5" t="s">
        <v>7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4" t="s">
        <v>44</v>
      </c>
      <c r="AW45" s="5">
        <v>0</v>
      </c>
      <c r="AX45" s="5">
        <v>0</v>
      </c>
    </row>
    <row r="46" spans="1:50" ht="15.75" customHeight="1" x14ac:dyDescent="0.2">
      <c r="A46" s="3">
        <f t="shared" si="1"/>
        <v>101044</v>
      </c>
      <c r="B46" s="3">
        <f t="shared" si="2"/>
        <v>101044</v>
      </c>
      <c r="C46" s="3" t="s">
        <v>7</v>
      </c>
      <c r="D46" s="3" t="s">
        <v>7</v>
      </c>
      <c r="E46" s="3">
        <v>0</v>
      </c>
      <c r="F46" s="3">
        <v>0</v>
      </c>
      <c r="G46" s="3">
        <v>230</v>
      </c>
      <c r="H46" s="3">
        <v>0</v>
      </c>
      <c r="I46" s="3">
        <v>0</v>
      </c>
      <c r="J46" s="3">
        <v>0</v>
      </c>
      <c r="K46" s="3">
        <v>120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5" t="s">
        <v>7</v>
      </c>
      <c r="AD46" s="5" t="s">
        <v>7</v>
      </c>
      <c r="AE46" s="5" t="s">
        <v>7</v>
      </c>
      <c r="AF46" s="5" t="s">
        <v>7</v>
      </c>
      <c r="AG46" s="5" t="s">
        <v>7</v>
      </c>
      <c r="AH46" s="5" t="s">
        <v>7</v>
      </c>
      <c r="AI46" s="5" t="s">
        <v>7</v>
      </c>
      <c r="AJ46" s="5" t="s">
        <v>7</v>
      </c>
      <c r="AK46" s="5" t="s">
        <v>7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4" t="s">
        <v>45</v>
      </c>
      <c r="AW46" s="5">
        <v>0</v>
      </c>
      <c r="AX46" s="5">
        <v>0</v>
      </c>
    </row>
    <row r="47" spans="1:50" ht="15.75" customHeight="1" x14ac:dyDescent="0.2">
      <c r="A47" s="3">
        <f t="shared" si="1"/>
        <v>101045</v>
      </c>
      <c r="B47" s="3">
        <f t="shared" si="2"/>
        <v>101045</v>
      </c>
      <c r="C47" s="3" t="s">
        <v>7</v>
      </c>
      <c r="D47" s="3" t="s">
        <v>116</v>
      </c>
      <c r="E47" s="3">
        <v>0</v>
      </c>
      <c r="F47" s="3">
        <v>0</v>
      </c>
      <c r="G47" s="3">
        <v>130</v>
      </c>
      <c r="H47" s="3">
        <v>0</v>
      </c>
      <c r="I47" s="3">
        <v>0</v>
      </c>
      <c r="J47" s="3">
        <v>0</v>
      </c>
      <c r="K47" s="3">
        <v>85</v>
      </c>
      <c r="L47" s="3">
        <v>0</v>
      </c>
      <c r="M47" s="3">
        <v>35</v>
      </c>
      <c r="N47" s="3">
        <v>0</v>
      </c>
      <c r="O47" s="3">
        <v>0</v>
      </c>
      <c r="P47" s="3">
        <v>0</v>
      </c>
      <c r="Q47" s="3">
        <v>50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5" t="s">
        <v>7</v>
      </c>
      <c r="AD47" s="5" t="s">
        <v>22</v>
      </c>
      <c r="AE47" s="5" t="s">
        <v>60</v>
      </c>
      <c r="AF47" s="5" t="s">
        <v>65</v>
      </c>
      <c r="AG47" s="5" t="s">
        <v>7</v>
      </c>
      <c r="AH47" s="5" t="s">
        <v>7</v>
      </c>
      <c r="AI47" s="5" t="s">
        <v>7</v>
      </c>
      <c r="AJ47" s="5" t="s">
        <v>7</v>
      </c>
      <c r="AK47" s="5" t="s">
        <v>7</v>
      </c>
      <c r="AL47" s="5">
        <v>0</v>
      </c>
      <c r="AM47" s="5">
        <v>10</v>
      </c>
      <c r="AN47" s="5">
        <v>30</v>
      </c>
      <c r="AO47" s="5">
        <v>30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4" t="s">
        <v>43</v>
      </c>
      <c r="AW47" s="5">
        <v>0</v>
      </c>
      <c r="AX47" s="5">
        <v>0</v>
      </c>
    </row>
    <row r="48" spans="1:50" ht="15.75" customHeight="1" x14ac:dyDescent="0.2">
      <c r="A48" s="3">
        <f t="shared" si="1"/>
        <v>101046</v>
      </c>
      <c r="B48" s="3">
        <f t="shared" si="2"/>
        <v>101046</v>
      </c>
      <c r="C48" s="3" t="s">
        <v>7</v>
      </c>
      <c r="D48" s="3" t="s">
        <v>7</v>
      </c>
      <c r="E48" s="3">
        <v>0</v>
      </c>
      <c r="F48" s="3">
        <v>0</v>
      </c>
      <c r="G48" s="3">
        <v>130</v>
      </c>
      <c r="H48" s="3">
        <v>0</v>
      </c>
      <c r="I48" s="3">
        <v>0</v>
      </c>
      <c r="J48" s="3">
        <v>0</v>
      </c>
      <c r="K48" s="3">
        <v>70</v>
      </c>
      <c r="L48" s="3">
        <v>0</v>
      </c>
      <c r="M48" s="3">
        <v>35</v>
      </c>
      <c r="N48" s="3">
        <v>0</v>
      </c>
      <c r="O48" s="3">
        <v>0</v>
      </c>
      <c r="P48" s="3">
        <v>0</v>
      </c>
      <c r="Q48" s="3">
        <v>80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5" t="s">
        <v>7</v>
      </c>
      <c r="AD48" s="5" t="s">
        <v>57</v>
      </c>
      <c r="AE48" s="5" t="s">
        <v>47</v>
      </c>
      <c r="AF48" s="5" t="s">
        <v>39</v>
      </c>
      <c r="AG48" s="5" t="s">
        <v>46</v>
      </c>
      <c r="AH48" s="5" t="s">
        <v>65</v>
      </c>
      <c r="AI48" s="5" t="s">
        <v>7</v>
      </c>
      <c r="AJ48" s="5" t="s">
        <v>7</v>
      </c>
      <c r="AK48" s="5" t="s">
        <v>7</v>
      </c>
      <c r="AL48" s="5">
        <v>0</v>
      </c>
      <c r="AM48" s="5">
        <v>15</v>
      </c>
      <c r="AN48" s="5">
        <v>10</v>
      </c>
      <c r="AO48" s="5">
        <v>15</v>
      </c>
      <c r="AP48" s="5">
        <v>30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4" t="s">
        <v>44</v>
      </c>
      <c r="AW48" s="5">
        <v>0</v>
      </c>
      <c r="AX48" s="5">
        <v>0</v>
      </c>
    </row>
    <row r="49" spans="1:50" ht="15.75" customHeight="1" x14ac:dyDescent="0.2">
      <c r="A49" s="3">
        <f t="shared" si="1"/>
        <v>101047</v>
      </c>
      <c r="B49" s="3">
        <f t="shared" si="2"/>
        <v>101047</v>
      </c>
      <c r="C49" s="3" t="s">
        <v>7</v>
      </c>
      <c r="D49" s="3" t="s">
        <v>7</v>
      </c>
      <c r="E49" s="3">
        <v>0</v>
      </c>
      <c r="F49" s="3">
        <v>0</v>
      </c>
      <c r="G49" s="3">
        <v>130</v>
      </c>
      <c r="H49" s="3">
        <v>0</v>
      </c>
      <c r="I49" s="3">
        <v>0</v>
      </c>
      <c r="J49" s="3">
        <v>0</v>
      </c>
      <c r="K49" s="3">
        <v>110</v>
      </c>
      <c r="L49" s="3">
        <v>0</v>
      </c>
      <c r="M49" s="3">
        <v>35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5" t="s">
        <v>63</v>
      </c>
      <c r="AD49" s="5" t="s">
        <v>7</v>
      </c>
      <c r="AE49" s="5" t="s">
        <v>7</v>
      </c>
      <c r="AF49" s="5" t="s">
        <v>7</v>
      </c>
      <c r="AG49" s="5" t="s">
        <v>7</v>
      </c>
      <c r="AH49" s="5" t="s">
        <v>7</v>
      </c>
      <c r="AI49" s="5" t="s">
        <v>7</v>
      </c>
      <c r="AJ49" s="5" t="s">
        <v>7</v>
      </c>
      <c r="AK49" s="5" t="s">
        <v>7</v>
      </c>
      <c r="AL49" s="5">
        <v>100</v>
      </c>
      <c r="AM49" s="5">
        <v>30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4" t="s">
        <v>45</v>
      </c>
      <c r="AW49" s="5">
        <v>0</v>
      </c>
      <c r="AX49" s="5">
        <v>0</v>
      </c>
    </row>
    <row r="50" spans="1:50" ht="15.75" customHeight="1" x14ac:dyDescent="0.2">
      <c r="A50" s="3">
        <f t="shared" si="1"/>
        <v>101048</v>
      </c>
      <c r="B50" s="3">
        <f t="shared" si="2"/>
        <v>101048</v>
      </c>
      <c r="C50" s="3" t="s">
        <v>7</v>
      </c>
      <c r="D50" s="3" t="s">
        <v>94</v>
      </c>
      <c r="E50" s="3">
        <v>0</v>
      </c>
      <c r="F50" s="3">
        <v>0</v>
      </c>
      <c r="G50" s="3">
        <v>58</v>
      </c>
      <c r="H50" s="3">
        <v>80</v>
      </c>
      <c r="I50" s="3">
        <v>0</v>
      </c>
      <c r="J50" s="3">
        <v>120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70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5" t="s">
        <v>125</v>
      </c>
      <c r="AD50" s="5" t="s">
        <v>126</v>
      </c>
      <c r="AE50" s="5" t="s">
        <v>7</v>
      </c>
      <c r="AF50" s="5" t="s">
        <v>7</v>
      </c>
      <c r="AG50" s="5" t="s">
        <v>7</v>
      </c>
      <c r="AH50" s="5" t="s">
        <v>7</v>
      </c>
      <c r="AI50" s="5" t="s">
        <v>7</v>
      </c>
      <c r="AJ50" s="5" t="s">
        <v>7</v>
      </c>
      <c r="AK50" s="5" t="s">
        <v>7</v>
      </c>
      <c r="AL50" s="5">
        <v>50</v>
      </c>
      <c r="AM50" s="5">
        <v>15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4" t="s">
        <v>43</v>
      </c>
      <c r="AW50" s="5">
        <v>0</v>
      </c>
      <c r="AX50" s="5">
        <v>0</v>
      </c>
    </row>
    <row r="51" spans="1:50" ht="15.75" customHeight="1" x14ac:dyDescent="0.2">
      <c r="A51" s="3">
        <f t="shared" si="1"/>
        <v>101049</v>
      </c>
      <c r="B51" s="3">
        <f t="shared" si="2"/>
        <v>101049</v>
      </c>
      <c r="C51" s="3" t="s">
        <v>7</v>
      </c>
      <c r="D51" s="3" t="s">
        <v>7</v>
      </c>
      <c r="E51" s="3">
        <v>0</v>
      </c>
      <c r="F51" s="3">
        <v>0</v>
      </c>
      <c r="G51" s="3">
        <v>58</v>
      </c>
      <c r="H51" s="3">
        <v>80</v>
      </c>
      <c r="I51" s="3">
        <v>0</v>
      </c>
      <c r="J51" s="3">
        <v>110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100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5" t="s">
        <v>125</v>
      </c>
      <c r="AD51" s="5" t="s">
        <v>126</v>
      </c>
      <c r="AE51" s="5" t="s">
        <v>7</v>
      </c>
      <c r="AF51" s="5" t="s">
        <v>7</v>
      </c>
      <c r="AG51" s="5" t="s">
        <v>7</v>
      </c>
      <c r="AH51" s="5" t="s">
        <v>7</v>
      </c>
      <c r="AI51" s="5" t="s">
        <v>7</v>
      </c>
      <c r="AJ51" s="5" t="s">
        <v>7</v>
      </c>
      <c r="AK51" s="5" t="s">
        <v>7</v>
      </c>
      <c r="AL51" s="5">
        <v>50</v>
      </c>
      <c r="AM51" s="5">
        <v>15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4" t="s">
        <v>44</v>
      </c>
      <c r="AW51" s="5">
        <v>0</v>
      </c>
      <c r="AX51" s="5">
        <v>0</v>
      </c>
    </row>
    <row r="52" spans="1:50" ht="15.75" customHeight="1" x14ac:dyDescent="0.2">
      <c r="A52" s="3">
        <f t="shared" si="1"/>
        <v>101050</v>
      </c>
      <c r="B52" s="3">
        <f t="shared" si="2"/>
        <v>101050</v>
      </c>
      <c r="C52" s="3" t="s">
        <v>7</v>
      </c>
      <c r="D52" s="3" t="s">
        <v>7</v>
      </c>
      <c r="E52" s="3">
        <v>50</v>
      </c>
      <c r="F52" s="3">
        <v>0</v>
      </c>
      <c r="G52" s="3">
        <v>58</v>
      </c>
      <c r="H52" s="3">
        <v>80</v>
      </c>
      <c r="I52" s="3">
        <v>0</v>
      </c>
      <c r="J52" s="3">
        <v>170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5" t="s">
        <v>125</v>
      </c>
      <c r="AD52" s="5" t="s">
        <v>126</v>
      </c>
      <c r="AE52" s="5" t="s">
        <v>7</v>
      </c>
      <c r="AF52" s="5" t="s">
        <v>7</v>
      </c>
      <c r="AG52" s="5" t="s">
        <v>7</v>
      </c>
      <c r="AH52" s="5" t="s">
        <v>7</v>
      </c>
      <c r="AI52" s="5" t="s">
        <v>7</v>
      </c>
      <c r="AJ52" s="5" t="s">
        <v>7</v>
      </c>
      <c r="AK52" s="5" t="s">
        <v>7</v>
      </c>
      <c r="AL52" s="5">
        <v>50</v>
      </c>
      <c r="AM52" s="5">
        <v>15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4" t="s">
        <v>45</v>
      </c>
      <c r="AW52" s="5">
        <v>0</v>
      </c>
      <c r="AX52" s="5">
        <v>0</v>
      </c>
    </row>
    <row r="53" spans="1:50" ht="15.75" customHeight="1" x14ac:dyDescent="0.2">
      <c r="A53" s="3">
        <f t="shared" si="1"/>
        <v>101051</v>
      </c>
      <c r="B53" s="3">
        <f t="shared" si="2"/>
        <v>101051</v>
      </c>
      <c r="C53" s="3" t="s">
        <v>7</v>
      </c>
      <c r="D53" s="3" t="s">
        <v>115</v>
      </c>
      <c r="E53" s="3">
        <v>0</v>
      </c>
      <c r="F53" s="3">
        <v>0</v>
      </c>
      <c r="G53" s="3">
        <v>100</v>
      </c>
      <c r="H53" s="3">
        <v>0</v>
      </c>
      <c r="I53" s="3">
        <v>30</v>
      </c>
      <c r="J53" s="3">
        <v>0</v>
      </c>
      <c r="K53" s="3">
        <v>0</v>
      </c>
      <c r="L53" s="3">
        <v>0</v>
      </c>
      <c r="M53" s="3">
        <v>55</v>
      </c>
      <c r="N53" s="3">
        <v>0</v>
      </c>
      <c r="O53" s="3">
        <v>0</v>
      </c>
      <c r="P53" s="3">
        <v>0</v>
      </c>
      <c r="Q53" s="3">
        <v>50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5" t="s">
        <v>7</v>
      </c>
      <c r="AD53" s="5" t="s">
        <v>22</v>
      </c>
      <c r="AE53" s="5" t="s">
        <v>65</v>
      </c>
      <c r="AF53" s="5" t="s">
        <v>70</v>
      </c>
      <c r="AG53" s="5" t="s">
        <v>7</v>
      </c>
      <c r="AH53" s="5" t="s">
        <v>7</v>
      </c>
      <c r="AI53" s="5" t="s">
        <v>7</v>
      </c>
      <c r="AJ53" s="5" t="s">
        <v>7</v>
      </c>
      <c r="AK53" s="5" t="s">
        <v>7</v>
      </c>
      <c r="AL53" s="5">
        <v>0</v>
      </c>
      <c r="AM53" s="5">
        <v>10</v>
      </c>
      <c r="AN53" s="5">
        <v>50</v>
      </c>
      <c r="AO53" s="5">
        <v>30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4" t="s">
        <v>43</v>
      </c>
      <c r="AW53" s="5">
        <v>0</v>
      </c>
      <c r="AX53" s="5">
        <v>0</v>
      </c>
    </row>
    <row r="54" spans="1:50" ht="15.75" customHeight="1" x14ac:dyDescent="0.2">
      <c r="A54" s="3">
        <f t="shared" si="1"/>
        <v>101052</v>
      </c>
      <c r="B54" s="3">
        <f t="shared" si="2"/>
        <v>101052</v>
      </c>
      <c r="C54" s="3" t="s">
        <v>7</v>
      </c>
      <c r="D54" s="3" t="s">
        <v>7</v>
      </c>
      <c r="E54" s="3">
        <v>0</v>
      </c>
      <c r="F54" s="3">
        <v>0</v>
      </c>
      <c r="G54" s="3">
        <v>100</v>
      </c>
      <c r="H54" s="3">
        <v>0</v>
      </c>
      <c r="I54" s="3">
        <v>30</v>
      </c>
      <c r="J54" s="3">
        <v>0</v>
      </c>
      <c r="K54" s="3">
        <v>0</v>
      </c>
      <c r="L54" s="3">
        <v>0</v>
      </c>
      <c r="M54" s="3">
        <v>50</v>
      </c>
      <c r="N54" s="3">
        <v>0</v>
      </c>
      <c r="O54" s="3">
        <v>0</v>
      </c>
      <c r="P54" s="3">
        <v>0</v>
      </c>
      <c r="Q54" s="3">
        <v>80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5" t="s">
        <v>7</v>
      </c>
      <c r="AD54" s="5" t="s">
        <v>57</v>
      </c>
      <c r="AE54" s="5" t="s">
        <v>47</v>
      </c>
      <c r="AF54" s="5" t="s">
        <v>39</v>
      </c>
      <c r="AG54" s="5" t="s">
        <v>65</v>
      </c>
      <c r="AH54" s="5" t="s">
        <v>70</v>
      </c>
      <c r="AI54" s="5" t="s">
        <v>7</v>
      </c>
      <c r="AJ54" s="5" t="s">
        <v>7</v>
      </c>
      <c r="AK54" s="5" t="s">
        <v>7</v>
      </c>
      <c r="AL54" s="5">
        <v>0</v>
      </c>
      <c r="AM54" s="5">
        <v>15</v>
      </c>
      <c r="AN54" s="5">
        <v>10</v>
      </c>
      <c r="AO54" s="5">
        <v>15</v>
      </c>
      <c r="AP54" s="5">
        <v>50</v>
      </c>
      <c r="AQ54" s="5">
        <v>30</v>
      </c>
      <c r="AR54" s="5">
        <v>0</v>
      </c>
      <c r="AS54" s="5">
        <v>0</v>
      </c>
      <c r="AT54" s="5">
        <v>0</v>
      </c>
      <c r="AU54" s="5">
        <v>0</v>
      </c>
      <c r="AV54" s="4" t="s">
        <v>44</v>
      </c>
      <c r="AW54" s="5">
        <v>0</v>
      </c>
      <c r="AX54" s="5">
        <v>0</v>
      </c>
    </row>
    <row r="55" spans="1:50" ht="15.75" customHeight="1" x14ac:dyDescent="0.2">
      <c r="A55" s="3">
        <f t="shared" si="1"/>
        <v>101053</v>
      </c>
      <c r="B55" s="3">
        <f t="shared" si="2"/>
        <v>101053</v>
      </c>
      <c r="C55" s="3" t="s">
        <v>7</v>
      </c>
      <c r="D55" s="3" t="s">
        <v>7</v>
      </c>
      <c r="E55" s="3">
        <v>0</v>
      </c>
      <c r="F55" s="3">
        <v>0</v>
      </c>
      <c r="G55" s="3">
        <v>100</v>
      </c>
      <c r="H55" s="3">
        <v>0</v>
      </c>
      <c r="I55" s="3">
        <v>30</v>
      </c>
      <c r="J55" s="3">
        <v>0</v>
      </c>
      <c r="K55" s="3">
        <v>0</v>
      </c>
      <c r="L55" s="3">
        <v>0</v>
      </c>
      <c r="M55" s="3">
        <v>65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5" t="s">
        <v>63</v>
      </c>
      <c r="AD55" s="5" t="s">
        <v>7</v>
      </c>
      <c r="AE55" s="5" t="s">
        <v>7</v>
      </c>
      <c r="AF55" s="5" t="s">
        <v>7</v>
      </c>
      <c r="AG55" s="5" t="s">
        <v>7</v>
      </c>
      <c r="AH55" s="5" t="s">
        <v>7</v>
      </c>
      <c r="AI55" s="5" t="s">
        <v>7</v>
      </c>
      <c r="AJ55" s="5" t="s">
        <v>7</v>
      </c>
      <c r="AK55" s="5" t="s">
        <v>7</v>
      </c>
      <c r="AL55" s="5">
        <v>100</v>
      </c>
      <c r="AM55" s="5">
        <v>50</v>
      </c>
      <c r="AN55" s="5">
        <v>30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4" t="s">
        <v>45</v>
      </c>
      <c r="AW55" s="5">
        <v>0</v>
      </c>
      <c r="AX55" s="5">
        <v>0</v>
      </c>
    </row>
    <row r="56" spans="1:50" ht="15.75" customHeight="1" x14ac:dyDescent="0.2">
      <c r="A56" s="3">
        <f t="shared" si="1"/>
        <v>101054</v>
      </c>
      <c r="B56" s="3">
        <f t="shared" si="2"/>
        <v>101054</v>
      </c>
      <c r="C56" s="3" t="s">
        <v>7</v>
      </c>
      <c r="D56" s="3" t="s">
        <v>34</v>
      </c>
      <c r="E56" s="3">
        <v>0</v>
      </c>
      <c r="F56" s="3">
        <v>0</v>
      </c>
      <c r="G56" s="3">
        <v>130</v>
      </c>
      <c r="H56" s="3">
        <v>35</v>
      </c>
      <c r="I56" s="3">
        <v>30</v>
      </c>
      <c r="J56" s="3">
        <v>0</v>
      </c>
      <c r="K56" s="3">
        <v>120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100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5" t="s">
        <v>7</v>
      </c>
      <c r="AD56" s="5" t="s">
        <v>22</v>
      </c>
      <c r="AE56" s="5" t="s">
        <v>60</v>
      </c>
      <c r="AF56" s="5" t="s">
        <v>70</v>
      </c>
      <c r="AG56" s="5" t="s">
        <v>7</v>
      </c>
      <c r="AH56" s="5" t="s">
        <v>7</v>
      </c>
      <c r="AI56" s="5" t="s">
        <v>7</v>
      </c>
      <c r="AJ56" s="5" t="s">
        <v>7</v>
      </c>
      <c r="AK56" s="5" t="s">
        <v>7</v>
      </c>
      <c r="AL56" s="5">
        <v>0</v>
      </c>
      <c r="AM56" s="5">
        <v>10</v>
      </c>
      <c r="AN56" s="5">
        <v>30</v>
      </c>
      <c r="AO56" s="5">
        <v>30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4" t="s">
        <v>43</v>
      </c>
      <c r="AW56" s="5">
        <v>0</v>
      </c>
      <c r="AX56" s="5">
        <v>0</v>
      </c>
    </row>
    <row r="57" spans="1:50" ht="15.75" customHeight="1" x14ac:dyDescent="0.2">
      <c r="A57" s="3">
        <f t="shared" si="1"/>
        <v>101055</v>
      </c>
      <c r="B57" s="3">
        <f t="shared" si="2"/>
        <v>101055</v>
      </c>
      <c r="C57" s="3" t="s">
        <v>7</v>
      </c>
      <c r="D57" s="3" t="s">
        <v>7</v>
      </c>
      <c r="E57" s="3">
        <v>0</v>
      </c>
      <c r="F57" s="3">
        <v>0</v>
      </c>
      <c r="G57" s="3">
        <v>130</v>
      </c>
      <c r="H57" s="3">
        <v>35</v>
      </c>
      <c r="I57" s="3">
        <v>30</v>
      </c>
      <c r="J57" s="3">
        <v>0</v>
      </c>
      <c r="K57" s="3">
        <v>100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140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5" t="s">
        <v>7</v>
      </c>
      <c r="AD57" s="5" t="s">
        <v>57</v>
      </c>
      <c r="AE57" s="5" t="s">
        <v>47</v>
      </c>
      <c r="AF57" s="5" t="s">
        <v>39</v>
      </c>
      <c r="AG57" s="5" t="s">
        <v>70</v>
      </c>
      <c r="AH57" s="5" t="s">
        <v>7</v>
      </c>
      <c r="AI57" s="5" t="s">
        <v>7</v>
      </c>
      <c r="AJ57" s="5" t="s">
        <v>7</v>
      </c>
      <c r="AK57" s="5" t="s">
        <v>7</v>
      </c>
      <c r="AL57" s="5">
        <v>0</v>
      </c>
      <c r="AM57" s="5">
        <v>15</v>
      </c>
      <c r="AN57" s="5">
        <v>10</v>
      </c>
      <c r="AO57" s="5">
        <v>15</v>
      </c>
      <c r="AP57" s="5">
        <v>30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4" t="s">
        <v>44</v>
      </c>
      <c r="AW57" s="5">
        <v>0</v>
      </c>
      <c r="AX57" s="5">
        <v>0</v>
      </c>
    </row>
    <row r="58" spans="1:50" ht="15.75" customHeight="1" x14ac:dyDescent="0.2">
      <c r="A58" s="3">
        <f t="shared" si="1"/>
        <v>101056</v>
      </c>
      <c r="B58" s="3">
        <f t="shared" si="2"/>
        <v>101056</v>
      </c>
      <c r="C58" s="3" t="s">
        <v>7</v>
      </c>
      <c r="D58" s="3" t="s">
        <v>7</v>
      </c>
      <c r="E58" s="3">
        <v>0</v>
      </c>
      <c r="F58" s="3">
        <v>0</v>
      </c>
      <c r="G58" s="3">
        <v>130</v>
      </c>
      <c r="H58" s="3">
        <v>35</v>
      </c>
      <c r="I58" s="3">
        <v>30</v>
      </c>
      <c r="J58" s="3">
        <v>0</v>
      </c>
      <c r="K58" s="3">
        <v>160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5" t="s">
        <v>63</v>
      </c>
      <c r="AD58" s="5" t="s">
        <v>70</v>
      </c>
      <c r="AE58" s="5" t="s">
        <v>7</v>
      </c>
      <c r="AF58" s="5" t="s">
        <v>7</v>
      </c>
      <c r="AG58" s="5" t="s">
        <v>7</v>
      </c>
      <c r="AH58" s="5" t="s">
        <v>7</v>
      </c>
      <c r="AI58" s="5" t="s">
        <v>7</v>
      </c>
      <c r="AJ58" s="5" t="s">
        <v>7</v>
      </c>
      <c r="AK58" s="5" t="s">
        <v>7</v>
      </c>
      <c r="AL58" s="5">
        <v>100</v>
      </c>
      <c r="AM58" s="5">
        <v>20</v>
      </c>
      <c r="AN58" s="5">
        <v>30</v>
      </c>
      <c r="AO58" s="5">
        <v>30</v>
      </c>
      <c r="AP58" s="5">
        <v>15</v>
      </c>
      <c r="AQ58" s="5">
        <v>15</v>
      </c>
      <c r="AR58" s="5">
        <v>0</v>
      </c>
      <c r="AS58" s="5">
        <v>0</v>
      </c>
      <c r="AT58" s="5">
        <v>0</v>
      </c>
      <c r="AU58" s="5">
        <v>0</v>
      </c>
      <c r="AV58" s="4" t="s">
        <v>45</v>
      </c>
      <c r="AW58" s="5">
        <v>0</v>
      </c>
      <c r="AX58" s="5">
        <v>0</v>
      </c>
    </row>
    <row r="59" spans="1:50" ht="15.75" customHeight="1" x14ac:dyDescent="0.2">
      <c r="A59" s="3">
        <f t="shared" si="1"/>
        <v>101057</v>
      </c>
      <c r="B59" s="3">
        <f t="shared" si="2"/>
        <v>101057</v>
      </c>
      <c r="C59" s="3" t="s">
        <v>7</v>
      </c>
      <c r="D59" s="3" t="s">
        <v>117</v>
      </c>
      <c r="E59" s="3">
        <v>0</v>
      </c>
      <c r="F59" s="3">
        <v>0</v>
      </c>
      <c r="G59" s="3">
        <v>80</v>
      </c>
      <c r="H59" s="3">
        <v>0</v>
      </c>
      <c r="I59" s="3">
        <v>0</v>
      </c>
      <c r="J59" s="3">
        <v>0</v>
      </c>
      <c r="K59" s="3">
        <v>150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5" t="s">
        <v>7</v>
      </c>
      <c r="AD59" s="5" t="s">
        <v>22</v>
      </c>
      <c r="AE59" s="5" t="s">
        <v>46</v>
      </c>
      <c r="AF59" s="5" t="s">
        <v>7</v>
      </c>
      <c r="AG59" s="5" t="s">
        <v>7</v>
      </c>
      <c r="AH59" s="5" t="s">
        <v>7</v>
      </c>
      <c r="AI59" s="5" t="s">
        <v>7</v>
      </c>
      <c r="AJ59" s="5" t="s">
        <v>7</v>
      </c>
      <c r="AK59" s="5" t="s">
        <v>7</v>
      </c>
      <c r="AL59" s="5">
        <v>0</v>
      </c>
      <c r="AM59" s="5">
        <v>10</v>
      </c>
      <c r="AN59" s="5">
        <v>10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4" t="s">
        <v>43</v>
      </c>
      <c r="AW59" s="5">
        <v>0</v>
      </c>
      <c r="AX59" s="5">
        <v>0</v>
      </c>
    </row>
    <row r="60" spans="1:50" ht="15.75" customHeight="1" x14ac:dyDescent="0.2">
      <c r="A60" s="3">
        <f t="shared" si="1"/>
        <v>101058</v>
      </c>
      <c r="B60" s="3">
        <f t="shared" si="2"/>
        <v>101058</v>
      </c>
      <c r="C60" s="3" t="s">
        <v>7</v>
      </c>
      <c r="D60" s="3" t="s">
        <v>7</v>
      </c>
      <c r="E60" s="3">
        <v>0</v>
      </c>
      <c r="F60" s="3">
        <v>0</v>
      </c>
      <c r="G60" s="3">
        <v>80</v>
      </c>
      <c r="H60" s="3">
        <v>0</v>
      </c>
      <c r="I60" s="3">
        <v>0</v>
      </c>
      <c r="J60" s="3">
        <v>0</v>
      </c>
      <c r="K60" s="3">
        <v>100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5" t="s">
        <v>7</v>
      </c>
      <c r="AD60" s="5" t="s">
        <v>57</v>
      </c>
      <c r="AE60" s="5" t="s">
        <v>47</v>
      </c>
      <c r="AF60" s="5" t="s">
        <v>39</v>
      </c>
      <c r="AG60" s="5" t="s">
        <v>46</v>
      </c>
      <c r="AH60" s="5" t="s">
        <v>7</v>
      </c>
      <c r="AI60" s="5" t="s">
        <v>7</v>
      </c>
      <c r="AJ60" s="5" t="s">
        <v>7</v>
      </c>
      <c r="AK60" s="5" t="s">
        <v>7</v>
      </c>
      <c r="AL60" s="5">
        <v>0</v>
      </c>
      <c r="AM60" s="5">
        <v>15</v>
      </c>
      <c r="AN60" s="5">
        <v>10</v>
      </c>
      <c r="AO60" s="5">
        <v>15</v>
      </c>
      <c r="AP60" s="5">
        <v>10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4" t="s">
        <v>44</v>
      </c>
      <c r="AW60" s="5">
        <v>0</v>
      </c>
      <c r="AX60" s="5">
        <v>0</v>
      </c>
    </row>
    <row r="61" spans="1:50" ht="15.75" customHeight="1" x14ac:dyDescent="0.2">
      <c r="A61" s="3">
        <f t="shared" si="1"/>
        <v>101059</v>
      </c>
      <c r="B61" s="3">
        <f t="shared" si="2"/>
        <v>101059</v>
      </c>
      <c r="C61" s="3" t="s">
        <v>7</v>
      </c>
      <c r="D61" s="3" t="s">
        <v>7</v>
      </c>
      <c r="E61" s="3">
        <v>0</v>
      </c>
      <c r="F61" s="3">
        <v>0</v>
      </c>
      <c r="G61" s="3">
        <v>80</v>
      </c>
      <c r="H61" s="3">
        <v>0</v>
      </c>
      <c r="I61" s="3">
        <v>0</v>
      </c>
      <c r="J61" s="3">
        <v>0</v>
      </c>
      <c r="K61" s="3">
        <v>200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5" t="s">
        <v>63</v>
      </c>
      <c r="AD61" s="5" t="s">
        <v>46</v>
      </c>
      <c r="AE61" s="5" t="s">
        <v>7</v>
      </c>
      <c r="AF61" s="5" t="s">
        <v>7</v>
      </c>
      <c r="AG61" s="5" t="s">
        <v>7</v>
      </c>
      <c r="AH61" s="5" t="s">
        <v>7</v>
      </c>
      <c r="AI61" s="5" t="s">
        <v>7</v>
      </c>
      <c r="AJ61" s="5" t="s">
        <v>7</v>
      </c>
      <c r="AK61" s="5" t="s">
        <v>7</v>
      </c>
      <c r="AL61" s="5">
        <v>100</v>
      </c>
      <c r="AM61" s="5">
        <v>10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4" t="s">
        <v>45</v>
      </c>
      <c r="AW61" s="5">
        <v>0</v>
      </c>
      <c r="AX61" s="5">
        <v>0</v>
      </c>
    </row>
    <row r="62" spans="1:50" ht="15.75" customHeight="1" x14ac:dyDescent="0.2">
      <c r="A62" s="3">
        <f t="shared" si="1"/>
        <v>101060</v>
      </c>
      <c r="B62" s="3">
        <f t="shared" si="2"/>
        <v>101060</v>
      </c>
      <c r="C62" s="3" t="s">
        <v>7</v>
      </c>
      <c r="D62" s="3" t="s">
        <v>38</v>
      </c>
      <c r="E62" s="3">
        <v>0</v>
      </c>
      <c r="F62" s="3">
        <v>0</v>
      </c>
      <c r="G62" s="3">
        <v>120</v>
      </c>
      <c r="H62" s="3">
        <v>0</v>
      </c>
      <c r="I62" s="3">
        <v>50</v>
      </c>
      <c r="J62" s="3">
        <v>0</v>
      </c>
      <c r="K62" s="3">
        <v>120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100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5" t="s">
        <v>7</v>
      </c>
      <c r="AD62" s="5" t="s">
        <v>58</v>
      </c>
      <c r="AE62" s="5" t="s">
        <v>109</v>
      </c>
      <c r="AF62" s="5" t="s">
        <v>107</v>
      </c>
      <c r="AG62" s="5" t="s">
        <v>98</v>
      </c>
      <c r="AH62" s="5" t="s">
        <v>105</v>
      </c>
      <c r="AI62" s="5" t="s">
        <v>71</v>
      </c>
      <c r="AJ62" s="5" t="s">
        <v>7</v>
      </c>
      <c r="AK62" s="5" t="s">
        <v>7</v>
      </c>
      <c r="AL62" s="5">
        <v>0</v>
      </c>
      <c r="AM62" s="5">
        <v>20</v>
      </c>
      <c r="AN62" s="5">
        <v>50</v>
      </c>
      <c r="AO62" s="5">
        <v>30</v>
      </c>
      <c r="AP62" s="5">
        <v>20</v>
      </c>
      <c r="AQ62" s="5">
        <v>30</v>
      </c>
      <c r="AR62" s="5">
        <v>50</v>
      </c>
      <c r="AS62" s="5">
        <v>0</v>
      </c>
      <c r="AT62" s="5">
        <v>0</v>
      </c>
      <c r="AU62" s="5">
        <v>0</v>
      </c>
      <c r="AV62" s="4" t="s">
        <v>43</v>
      </c>
      <c r="AW62" s="5">
        <v>0</v>
      </c>
      <c r="AX62" s="5">
        <v>0</v>
      </c>
    </row>
    <row r="63" spans="1:50" ht="15.75" customHeight="1" x14ac:dyDescent="0.2">
      <c r="A63" s="3">
        <f t="shared" si="1"/>
        <v>101061</v>
      </c>
      <c r="B63" s="3">
        <f t="shared" si="2"/>
        <v>101061</v>
      </c>
      <c r="C63" s="3" t="s">
        <v>7</v>
      </c>
      <c r="D63" s="3" t="s">
        <v>7</v>
      </c>
      <c r="E63" s="3">
        <v>0</v>
      </c>
      <c r="F63" s="3">
        <v>0</v>
      </c>
      <c r="G63" s="3">
        <v>120</v>
      </c>
      <c r="H63" s="3">
        <v>0</v>
      </c>
      <c r="I63" s="3">
        <v>50</v>
      </c>
      <c r="J63" s="3">
        <v>0</v>
      </c>
      <c r="K63" s="3">
        <v>100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140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5" t="s">
        <v>7</v>
      </c>
      <c r="AD63" s="5" t="s">
        <v>58</v>
      </c>
      <c r="AE63" s="5" t="s">
        <v>109</v>
      </c>
      <c r="AF63" s="5" t="s">
        <v>107</v>
      </c>
      <c r="AG63" s="5" t="s">
        <v>98</v>
      </c>
      <c r="AH63" s="5" t="s">
        <v>105</v>
      </c>
      <c r="AI63" s="5" t="s">
        <v>71</v>
      </c>
      <c r="AJ63" s="5" t="s">
        <v>7</v>
      </c>
      <c r="AK63" s="5" t="s">
        <v>7</v>
      </c>
      <c r="AL63" s="5">
        <v>0</v>
      </c>
      <c r="AM63" s="5">
        <v>20</v>
      </c>
      <c r="AN63" s="5">
        <v>50</v>
      </c>
      <c r="AO63" s="5">
        <v>30</v>
      </c>
      <c r="AP63" s="5">
        <v>20</v>
      </c>
      <c r="AQ63" s="5">
        <v>30</v>
      </c>
      <c r="AR63" s="5">
        <v>50</v>
      </c>
      <c r="AS63" s="5">
        <v>0</v>
      </c>
      <c r="AT63" s="5">
        <v>0</v>
      </c>
      <c r="AU63" s="5">
        <v>0</v>
      </c>
      <c r="AV63" s="4" t="s">
        <v>44</v>
      </c>
      <c r="AW63" s="5">
        <v>0</v>
      </c>
      <c r="AX63" s="5">
        <v>0</v>
      </c>
    </row>
    <row r="64" spans="1:50" ht="15.75" customHeight="1" x14ac:dyDescent="0.2">
      <c r="A64" s="3">
        <f t="shared" si="1"/>
        <v>101062</v>
      </c>
      <c r="B64" s="3">
        <f t="shared" si="2"/>
        <v>101062</v>
      </c>
      <c r="C64" s="3" t="s">
        <v>7</v>
      </c>
      <c r="D64" s="3" t="s">
        <v>7</v>
      </c>
      <c r="E64" s="3">
        <v>0</v>
      </c>
      <c r="F64" s="3">
        <v>0</v>
      </c>
      <c r="G64" s="3">
        <v>120</v>
      </c>
      <c r="H64" s="3">
        <v>0</v>
      </c>
      <c r="I64" s="3">
        <v>50</v>
      </c>
      <c r="J64" s="3">
        <v>0</v>
      </c>
      <c r="K64" s="3">
        <v>150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5" t="s">
        <v>63</v>
      </c>
      <c r="AD64" s="5" t="s">
        <v>58</v>
      </c>
      <c r="AE64" s="5" t="s">
        <v>109</v>
      </c>
      <c r="AF64" s="5" t="s">
        <v>107</v>
      </c>
      <c r="AG64" s="5" t="s">
        <v>7</v>
      </c>
      <c r="AH64" s="5" t="s">
        <v>7</v>
      </c>
      <c r="AI64" s="5" t="s">
        <v>7</v>
      </c>
      <c r="AJ64" s="5" t="s">
        <v>7</v>
      </c>
      <c r="AK64" s="5" t="s">
        <v>7</v>
      </c>
      <c r="AL64" s="5">
        <v>100</v>
      </c>
      <c r="AM64" s="5">
        <v>20</v>
      </c>
      <c r="AN64" s="5">
        <v>50</v>
      </c>
      <c r="AO64" s="5">
        <v>30</v>
      </c>
      <c r="AP64" s="5">
        <v>20</v>
      </c>
      <c r="AQ64" s="5">
        <v>30</v>
      </c>
      <c r="AR64" s="5">
        <v>50</v>
      </c>
      <c r="AS64" s="5">
        <v>0</v>
      </c>
      <c r="AT64" s="5">
        <v>0</v>
      </c>
      <c r="AU64" s="5">
        <v>0</v>
      </c>
      <c r="AV64" s="4" t="s">
        <v>45</v>
      </c>
      <c r="AW64" s="5">
        <v>0</v>
      </c>
      <c r="AX64" s="5">
        <v>0</v>
      </c>
    </row>
    <row r="65" spans="1:50" ht="15.75" customHeight="1" x14ac:dyDescent="0.2">
      <c r="A65" s="3">
        <f t="shared" ref="A65:A115" si="3">ROW()-2+101000</f>
        <v>101063</v>
      </c>
      <c r="B65" s="3">
        <f t="shared" si="2"/>
        <v>101063</v>
      </c>
      <c r="C65" s="3" t="s">
        <v>7</v>
      </c>
      <c r="D65" s="3" t="s">
        <v>125</v>
      </c>
      <c r="E65" s="3">
        <v>0</v>
      </c>
      <c r="F65" s="3">
        <v>0</v>
      </c>
      <c r="G65" s="3">
        <v>27</v>
      </c>
      <c r="H65" s="3">
        <v>165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50</v>
      </c>
      <c r="R65" s="3">
        <v>60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5" t="s">
        <v>46</v>
      </c>
      <c r="AD65" s="5" t="s">
        <v>37</v>
      </c>
      <c r="AE65" s="5" t="s">
        <v>70</v>
      </c>
      <c r="AF65" s="5" t="s">
        <v>7</v>
      </c>
      <c r="AG65" s="5" t="s">
        <v>7</v>
      </c>
      <c r="AH65" s="5" t="s">
        <v>7</v>
      </c>
      <c r="AI65" s="5" t="s">
        <v>7</v>
      </c>
      <c r="AJ65" s="5" t="s">
        <v>7</v>
      </c>
      <c r="AK65" s="5" t="s">
        <v>7</v>
      </c>
      <c r="AL65" s="5">
        <v>-50</v>
      </c>
      <c r="AM65" s="5">
        <v>100</v>
      </c>
      <c r="AN65" s="5">
        <v>10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4" t="s">
        <v>43</v>
      </c>
      <c r="AW65" s="5">
        <v>0</v>
      </c>
      <c r="AX65" s="5">
        <v>0</v>
      </c>
    </row>
    <row r="66" spans="1:50" ht="15.75" customHeight="1" x14ac:dyDescent="0.2">
      <c r="A66" s="3">
        <f t="shared" si="3"/>
        <v>101064</v>
      </c>
      <c r="B66" s="3">
        <f t="shared" si="2"/>
        <v>101064</v>
      </c>
      <c r="C66" s="3" t="s">
        <v>7</v>
      </c>
      <c r="D66" s="3" t="s">
        <v>7</v>
      </c>
      <c r="E66" s="3">
        <v>0</v>
      </c>
      <c r="F66" s="3">
        <v>0</v>
      </c>
      <c r="G66" s="3">
        <v>27</v>
      </c>
      <c r="H66" s="3">
        <v>165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70</v>
      </c>
      <c r="R66" s="3">
        <v>50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5" t="s">
        <v>46</v>
      </c>
      <c r="AD66" s="5" t="s">
        <v>37</v>
      </c>
      <c r="AE66" s="5" t="s">
        <v>70</v>
      </c>
      <c r="AF66" s="5" t="s">
        <v>7</v>
      </c>
      <c r="AG66" s="5" t="s">
        <v>7</v>
      </c>
      <c r="AH66" s="5" t="s">
        <v>7</v>
      </c>
      <c r="AI66" s="5" t="s">
        <v>7</v>
      </c>
      <c r="AJ66" s="5" t="s">
        <v>7</v>
      </c>
      <c r="AK66" s="5" t="s">
        <v>7</v>
      </c>
      <c r="AL66" s="5">
        <v>-50</v>
      </c>
      <c r="AM66" s="5">
        <v>100</v>
      </c>
      <c r="AN66" s="5">
        <v>10</v>
      </c>
      <c r="AO66" s="5">
        <v>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4" t="s">
        <v>44</v>
      </c>
      <c r="AW66" s="5">
        <v>0</v>
      </c>
      <c r="AX66" s="5">
        <v>0</v>
      </c>
    </row>
    <row r="67" spans="1:50" ht="15.75" customHeight="1" x14ac:dyDescent="0.2">
      <c r="A67" s="3">
        <f t="shared" si="3"/>
        <v>101065</v>
      </c>
      <c r="B67" s="3">
        <f t="shared" ref="B67:B98" si="4">INDEX(B:B,MATCH(101000,B:B,0),1)+(ROW()-MATCH(101000,B:B,0))</f>
        <v>101065</v>
      </c>
      <c r="C67" s="3" t="s">
        <v>7</v>
      </c>
      <c r="D67" s="3" t="s">
        <v>7</v>
      </c>
      <c r="E67" s="3">
        <v>0</v>
      </c>
      <c r="F67" s="3">
        <v>0</v>
      </c>
      <c r="G67" s="3">
        <v>27</v>
      </c>
      <c r="H67" s="3">
        <v>165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70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5" t="s">
        <v>46</v>
      </c>
      <c r="AD67" s="5" t="s">
        <v>37</v>
      </c>
      <c r="AE67" s="5" t="s">
        <v>70</v>
      </c>
      <c r="AF67" s="5" t="s">
        <v>7</v>
      </c>
      <c r="AG67" s="5" t="s">
        <v>7</v>
      </c>
      <c r="AH67" s="5" t="s">
        <v>7</v>
      </c>
      <c r="AI67" s="5" t="s">
        <v>7</v>
      </c>
      <c r="AJ67" s="5" t="s">
        <v>7</v>
      </c>
      <c r="AK67" s="5" t="s">
        <v>7</v>
      </c>
      <c r="AL67" s="5">
        <v>-50</v>
      </c>
      <c r="AM67" s="5">
        <v>100</v>
      </c>
      <c r="AN67" s="5">
        <v>10</v>
      </c>
      <c r="AO67" s="5">
        <v>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4" t="s">
        <v>45</v>
      </c>
      <c r="AW67" s="5">
        <v>0</v>
      </c>
      <c r="AX67" s="5">
        <v>0</v>
      </c>
    </row>
    <row r="68" spans="1:50" ht="15.75" customHeight="1" x14ac:dyDescent="0.2">
      <c r="A68" s="3">
        <f t="shared" si="3"/>
        <v>101066</v>
      </c>
      <c r="B68" s="3">
        <f t="shared" si="4"/>
        <v>101066</v>
      </c>
      <c r="C68" s="3" t="s">
        <v>7</v>
      </c>
      <c r="D68" s="3" t="s">
        <v>169</v>
      </c>
      <c r="E68" s="3">
        <v>0</v>
      </c>
      <c r="F68" s="3">
        <v>0</v>
      </c>
      <c r="G68" s="3">
        <v>27</v>
      </c>
      <c r="H68" s="3">
        <v>165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50</v>
      </c>
      <c r="R68" s="3">
        <v>60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5" t="s">
        <v>46</v>
      </c>
      <c r="AD68" s="5" t="s">
        <v>37</v>
      </c>
      <c r="AE68" s="5" t="s">
        <v>70</v>
      </c>
      <c r="AF68" s="5" t="s">
        <v>7</v>
      </c>
      <c r="AG68" s="5" t="s">
        <v>7</v>
      </c>
      <c r="AH68" s="5" t="s">
        <v>7</v>
      </c>
      <c r="AI68" s="5" t="s">
        <v>7</v>
      </c>
      <c r="AJ68" s="5" t="s">
        <v>7</v>
      </c>
      <c r="AK68" s="5" t="s">
        <v>7</v>
      </c>
      <c r="AL68" s="5">
        <v>-50</v>
      </c>
      <c r="AM68" s="5">
        <v>100</v>
      </c>
      <c r="AN68" s="5">
        <v>10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4" t="s">
        <v>43</v>
      </c>
      <c r="AW68" s="5">
        <v>0</v>
      </c>
      <c r="AX68" s="5">
        <v>0</v>
      </c>
    </row>
    <row r="69" spans="1:50" ht="15.75" customHeight="1" x14ac:dyDescent="0.2">
      <c r="A69" s="3">
        <f t="shared" si="3"/>
        <v>101067</v>
      </c>
      <c r="B69" s="3">
        <f t="shared" si="4"/>
        <v>101067</v>
      </c>
      <c r="C69" s="3" t="s">
        <v>7</v>
      </c>
      <c r="D69" s="3" t="s">
        <v>7</v>
      </c>
      <c r="E69" s="3">
        <v>0</v>
      </c>
      <c r="F69" s="3">
        <v>0</v>
      </c>
      <c r="G69" s="3">
        <v>27</v>
      </c>
      <c r="H69" s="3">
        <v>165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70</v>
      </c>
      <c r="R69" s="3">
        <v>50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5" t="s">
        <v>46</v>
      </c>
      <c r="AD69" s="5" t="s">
        <v>37</v>
      </c>
      <c r="AE69" s="5" t="s">
        <v>70</v>
      </c>
      <c r="AF69" s="5" t="s">
        <v>7</v>
      </c>
      <c r="AG69" s="5" t="s">
        <v>7</v>
      </c>
      <c r="AH69" s="5" t="s">
        <v>7</v>
      </c>
      <c r="AI69" s="5" t="s">
        <v>7</v>
      </c>
      <c r="AJ69" s="5" t="s">
        <v>7</v>
      </c>
      <c r="AK69" s="5" t="s">
        <v>7</v>
      </c>
      <c r="AL69" s="5">
        <v>-50</v>
      </c>
      <c r="AM69" s="5">
        <v>100</v>
      </c>
      <c r="AN69" s="5">
        <v>10</v>
      </c>
      <c r="AO69" s="5">
        <v>0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4" t="s">
        <v>44</v>
      </c>
      <c r="AW69" s="5">
        <v>0</v>
      </c>
      <c r="AX69" s="5">
        <v>0</v>
      </c>
    </row>
    <row r="70" spans="1:50" ht="15.75" customHeight="1" x14ac:dyDescent="0.2">
      <c r="A70" s="3">
        <f t="shared" si="3"/>
        <v>101068</v>
      </c>
      <c r="B70" s="3">
        <f t="shared" si="4"/>
        <v>101068</v>
      </c>
      <c r="C70" s="3" t="s">
        <v>7</v>
      </c>
      <c r="D70" s="3" t="s">
        <v>7</v>
      </c>
      <c r="E70" s="3">
        <v>0</v>
      </c>
      <c r="F70" s="3">
        <v>0</v>
      </c>
      <c r="G70" s="3">
        <v>27</v>
      </c>
      <c r="H70" s="3">
        <v>165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70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5" t="s">
        <v>46</v>
      </c>
      <c r="AD70" s="5" t="s">
        <v>37</v>
      </c>
      <c r="AE70" s="5" t="s">
        <v>70</v>
      </c>
      <c r="AF70" s="5" t="s">
        <v>7</v>
      </c>
      <c r="AG70" s="5" t="s">
        <v>7</v>
      </c>
      <c r="AH70" s="5" t="s">
        <v>7</v>
      </c>
      <c r="AI70" s="5" t="s">
        <v>7</v>
      </c>
      <c r="AJ70" s="5" t="s">
        <v>7</v>
      </c>
      <c r="AK70" s="5" t="s">
        <v>7</v>
      </c>
      <c r="AL70" s="5">
        <v>-50</v>
      </c>
      <c r="AM70" s="5">
        <v>100</v>
      </c>
      <c r="AN70" s="5">
        <v>10</v>
      </c>
      <c r="AO70" s="5">
        <v>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4" t="s">
        <v>45</v>
      </c>
      <c r="AW70" s="5">
        <v>0</v>
      </c>
      <c r="AX70" s="5">
        <v>0</v>
      </c>
    </row>
    <row r="71" spans="1:50" ht="15.75" customHeight="1" x14ac:dyDescent="0.2">
      <c r="A71" s="3">
        <f t="shared" si="1"/>
        <v>101069</v>
      </c>
      <c r="B71" s="3">
        <f t="shared" si="4"/>
        <v>101069</v>
      </c>
      <c r="C71" s="3" t="s">
        <v>7</v>
      </c>
      <c r="D71" s="3" t="s">
        <v>41</v>
      </c>
      <c r="E71" s="3">
        <v>0</v>
      </c>
      <c r="F71" s="3">
        <v>0</v>
      </c>
      <c r="G71" s="3">
        <v>120</v>
      </c>
      <c r="H71" s="3">
        <v>30</v>
      </c>
      <c r="I71" s="3">
        <v>0</v>
      </c>
      <c r="J71" s="3">
        <v>0</v>
      </c>
      <c r="K71" s="3">
        <v>90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100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5" t="s">
        <v>7</v>
      </c>
      <c r="AD71" s="5" t="s">
        <v>58</v>
      </c>
      <c r="AE71" s="5" t="s">
        <v>7</v>
      </c>
      <c r="AF71" s="5" t="s">
        <v>7</v>
      </c>
      <c r="AG71" s="5" t="s">
        <v>7</v>
      </c>
      <c r="AH71" s="5" t="s">
        <v>7</v>
      </c>
      <c r="AI71" s="5" t="s">
        <v>7</v>
      </c>
      <c r="AJ71" s="5" t="s">
        <v>7</v>
      </c>
      <c r="AK71" s="5" t="s">
        <v>7</v>
      </c>
      <c r="AL71" s="5">
        <v>0</v>
      </c>
      <c r="AM71" s="5">
        <v>20</v>
      </c>
      <c r="AN71" s="5">
        <v>0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4" t="s">
        <v>43</v>
      </c>
      <c r="AW71" s="5">
        <v>0</v>
      </c>
      <c r="AX71" s="5">
        <v>0</v>
      </c>
    </row>
    <row r="72" spans="1:50" ht="15.75" customHeight="1" x14ac:dyDescent="0.2">
      <c r="A72" s="3">
        <f t="shared" si="1"/>
        <v>101070</v>
      </c>
      <c r="B72" s="3">
        <f t="shared" si="4"/>
        <v>101070</v>
      </c>
      <c r="C72" s="3" t="s">
        <v>7</v>
      </c>
      <c r="D72" s="3" t="s">
        <v>7</v>
      </c>
      <c r="E72" s="3">
        <v>0</v>
      </c>
      <c r="F72" s="3">
        <v>0</v>
      </c>
      <c r="G72" s="3">
        <v>120</v>
      </c>
      <c r="H72" s="3">
        <v>30</v>
      </c>
      <c r="I72" s="3">
        <v>0</v>
      </c>
      <c r="J72" s="3">
        <v>0</v>
      </c>
      <c r="K72" s="3">
        <v>80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140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5" t="s">
        <v>7</v>
      </c>
      <c r="AD72" s="5" t="s">
        <v>58</v>
      </c>
      <c r="AE72" s="5" t="s">
        <v>7</v>
      </c>
      <c r="AF72" s="5" t="s">
        <v>7</v>
      </c>
      <c r="AG72" s="5" t="s">
        <v>7</v>
      </c>
      <c r="AH72" s="5" t="s">
        <v>7</v>
      </c>
      <c r="AI72" s="5" t="s">
        <v>7</v>
      </c>
      <c r="AJ72" s="5" t="s">
        <v>7</v>
      </c>
      <c r="AK72" s="5" t="s">
        <v>7</v>
      </c>
      <c r="AL72" s="5">
        <v>0</v>
      </c>
      <c r="AM72" s="5">
        <v>20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4" t="s">
        <v>44</v>
      </c>
      <c r="AW72" s="5">
        <v>0</v>
      </c>
      <c r="AX72" s="5">
        <v>0</v>
      </c>
    </row>
    <row r="73" spans="1:50" ht="15.75" customHeight="1" x14ac:dyDescent="0.2">
      <c r="A73" s="3">
        <f t="shared" si="1"/>
        <v>101071</v>
      </c>
      <c r="B73" s="3">
        <f t="shared" si="4"/>
        <v>101071</v>
      </c>
      <c r="C73" s="3" t="s">
        <v>7</v>
      </c>
      <c r="D73" s="3" t="s">
        <v>7</v>
      </c>
      <c r="E73" s="3">
        <v>0</v>
      </c>
      <c r="F73" s="3">
        <v>0</v>
      </c>
      <c r="G73" s="3">
        <v>120</v>
      </c>
      <c r="H73" s="3">
        <v>30</v>
      </c>
      <c r="I73" s="3">
        <v>0</v>
      </c>
      <c r="J73" s="3">
        <v>0</v>
      </c>
      <c r="K73" s="3">
        <v>120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5" t="s">
        <v>63</v>
      </c>
      <c r="AD73" s="5" t="s">
        <v>7</v>
      </c>
      <c r="AE73" s="5" t="s">
        <v>7</v>
      </c>
      <c r="AF73" s="5" t="s">
        <v>7</v>
      </c>
      <c r="AG73" s="5" t="s">
        <v>7</v>
      </c>
      <c r="AH73" s="5" t="s">
        <v>7</v>
      </c>
      <c r="AI73" s="5" t="s">
        <v>7</v>
      </c>
      <c r="AJ73" s="5" t="s">
        <v>7</v>
      </c>
      <c r="AK73" s="5" t="s">
        <v>7</v>
      </c>
      <c r="AL73" s="5">
        <v>100</v>
      </c>
      <c r="AM73" s="5">
        <v>20</v>
      </c>
      <c r="AN73" s="5">
        <v>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4" t="s">
        <v>45</v>
      </c>
      <c r="AW73" s="5">
        <v>0</v>
      </c>
      <c r="AX73" s="5">
        <v>0</v>
      </c>
    </row>
    <row r="74" spans="1:50" ht="15.75" customHeight="1" x14ac:dyDescent="0.2">
      <c r="A74" s="3">
        <f t="shared" si="1"/>
        <v>101072</v>
      </c>
      <c r="B74" s="3">
        <f t="shared" si="4"/>
        <v>101072</v>
      </c>
      <c r="C74" s="3" t="s">
        <v>7</v>
      </c>
      <c r="D74" s="3" t="s">
        <v>53</v>
      </c>
      <c r="E74" s="3">
        <v>0</v>
      </c>
      <c r="F74" s="3">
        <v>0</v>
      </c>
      <c r="G74" s="3">
        <v>90</v>
      </c>
      <c r="H74" s="3">
        <v>50</v>
      </c>
      <c r="I74" s="3">
        <v>40</v>
      </c>
      <c r="J74" s="3">
        <v>0</v>
      </c>
      <c r="K74" s="3">
        <v>75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80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5" t="s">
        <v>22</v>
      </c>
      <c r="AD74" s="5" t="s">
        <v>121</v>
      </c>
      <c r="AE74" s="5" t="s">
        <v>122</v>
      </c>
      <c r="AF74" s="5" t="s">
        <v>47</v>
      </c>
      <c r="AG74" s="5" t="s">
        <v>7</v>
      </c>
      <c r="AH74" s="5" t="s">
        <v>7</v>
      </c>
      <c r="AI74" s="5" t="s">
        <v>7</v>
      </c>
      <c r="AJ74" s="5" t="s">
        <v>7</v>
      </c>
      <c r="AK74" s="5" t="s">
        <v>7</v>
      </c>
      <c r="AL74" s="5">
        <v>20</v>
      </c>
      <c r="AM74" s="5">
        <v>30</v>
      </c>
      <c r="AN74" s="5">
        <v>30</v>
      </c>
      <c r="AO74" s="5">
        <v>30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4" t="s">
        <v>43</v>
      </c>
      <c r="AW74" s="5">
        <v>0</v>
      </c>
      <c r="AX74" s="5">
        <v>0</v>
      </c>
    </row>
    <row r="75" spans="1:50" ht="15.75" customHeight="1" x14ac:dyDescent="0.2">
      <c r="A75" s="3">
        <f t="shared" si="1"/>
        <v>101073</v>
      </c>
      <c r="B75" s="3">
        <f t="shared" si="4"/>
        <v>101073</v>
      </c>
      <c r="C75" s="3" t="s">
        <v>7</v>
      </c>
      <c r="D75" s="3" t="s">
        <v>7</v>
      </c>
      <c r="E75" s="3">
        <v>0</v>
      </c>
      <c r="F75" s="3">
        <v>0</v>
      </c>
      <c r="G75" s="3">
        <v>90</v>
      </c>
      <c r="H75" s="3">
        <v>50</v>
      </c>
      <c r="I75" s="3">
        <v>40</v>
      </c>
      <c r="J75" s="3">
        <v>0</v>
      </c>
      <c r="K75" s="3">
        <v>75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110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5" t="s">
        <v>22</v>
      </c>
      <c r="AD75" s="5" t="s">
        <v>121</v>
      </c>
      <c r="AE75" s="5" t="s">
        <v>122</v>
      </c>
      <c r="AF75" s="5" t="s">
        <v>47</v>
      </c>
      <c r="AG75" s="5" t="s">
        <v>7</v>
      </c>
      <c r="AH75" s="5" t="s">
        <v>7</v>
      </c>
      <c r="AI75" s="5" t="s">
        <v>7</v>
      </c>
      <c r="AJ75" s="5" t="s">
        <v>7</v>
      </c>
      <c r="AK75" s="5" t="s">
        <v>7</v>
      </c>
      <c r="AL75" s="5">
        <v>20</v>
      </c>
      <c r="AM75" s="5">
        <v>30</v>
      </c>
      <c r="AN75" s="5">
        <v>30</v>
      </c>
      <c r="AO75" s="5">
        <v>30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4" t="s">
        <v>44</v>
      </c>
      <c r="AW75" s="5">
        <v>0</v>
      </c>
      <c r="AX75" s="5">
        <v>0</v>
      </c>
    </row>
    <row r="76" spans="1:50" ht="15.75" customHeight="1" x14ac:dyDescent="0.2">
      <c r="A76" s="3">
        <f t="shared" si="1"/>
        <v>101074</v>
      </c>
      <c r="B76" s="3">
        <f t="shared" si="4"/>
        <v>101074</v>
      </c>
      <c r="C76" s="3" t="s">
        <v>7</v>
      </c>
      <c r="D76" s="3" t="s">
        <v>7</v>
      </c>
      <c r="E76" s="3">
        <v>0</v>
      </c>
      <c r="F76" s="3">
        <v>0</v>
      </c>
      <c r="G76" s="3">
        <v>90</v>
      </c>
      <c r="H76" s="3">
        <v>50</v>
      </c>
      <c r="I76" s="3">
        <v>40</v>
      </c>
      <c r="J76" s="3">
        <v>0</v>
      </c>
      <c r="K76" s="3">
        <v>30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20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5" t="s">
        <v>67</v>
      </c>
      <c r="AD76" s="5" t="s">
        <v>22</v>
      </c>
      <c r="AE76" s="5" t="s">
        <v>121</v>
      </c>
      <c r="AF76" s="5" t="s">
        <v>122</v>
      </c>
      <c r="AG76" s="5" t="s">
        <v>47</v>
      </c>
      <c r="AH76" s="5" t="s">
        <v>7</v>
      </c>
      <c r="AI76" s="5" t="s">
        <v>7</v>
      </c>
      <c r="AJ76" s="5" t="s">
        <v>7</v>
      </c>
      <c r="AK76" s="5" t="s">
        <v>7</v>
      </c>
      <c r="AL76" s="5">
        <v>100</v>
      </c>
      <c r="AM76" s="5">
        <v>20</v>
      </c>
      <c r="AN76" s="5">
        <v>10</v>
      </c>
      <c r="AO76" s="5">
        <v>10</v>
      </c>
      <c r="AP76" s="5">
        <v>10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4" t="s">
        <v>45</v>
      </c>
      <c r="AW76" s="5">
        <v>0</v>
      </c>
      <c r="AX76" s="5">
        <v>0</v>
      </c>
    </row>
    <row r="77" spans="1:50" ht="15.75" customHeight="1" x14ac:dyDescent="0.2">
      <c r="A77" s="3">
        <f t="shared" si="1"/>
        <v>101075</v>
      </c>
      <c r="B77" s="3">
        <f t="shared" si="4"/>
        <v>101075</v>
      </c>
      <c r="C77" s="3" t="s">
        <v>7</v>
      </c>
      <c r="D77" s="3" t="s">
        <v>71</v>
      </c>
      <c r="E77" s="3">
        <v>0</v>
      </c>
      <c r="F77" s="3">
        <v>0</v>
      </c>
      <c r="G77" s="3">
        <v>110</v>
      </c>
      <c r="H77" s="3">
        <v>0</v>
      </c>
      <c r="I77" s="3">
        <v>30</v>
      </c>
      <c r="J77" s="3">
        <v>0</v>
      </c>
      <c r="K77" s="3">
        <v>0</v>
      </c>
      <c r="L77" s="3">
        <v>60</v>
      </c>
      <c r="M77" s="3">
        <v>0</v>
      </c>
      <c r="N77" s="3">
        <v>0</v>
      </c>
      <c r="O77" s="3">
        <v>0</v>
      </c>
      <c r="P77" s="3">
        <v>0</v>
      </c>
      <c r="Q77" s="3">
        <v>70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5" t="s">
        <v>70</v>
      </c>
      <c r="AD77" s="5" t="s">
        <v>65</v>
      </c>
      <c r="AE77" s="5" t="s">
        <v>73</v>
      </c>
      <c r="AF77" s="5" t="s">
        <v>7</v>
      </c>
      <c r="AG77" s="5" t="s">
        <v>7</v>
      </c>
      <c r="AH77" s="5" t="s">
        <v>7</v>
      </c>
      <c r="AI77" s="5" t="s">
        <v>7</v>
      </c>
      <c r="AJ77" s="5" t="s">
        <v>7</v>
      </c>
      <c r="AK77" s="5" t="s">
        <v>7</v>
      </c>
      <c r="AL77" s="5">
        <v>25</v>
      </c>
      <c r="AM77" s="5">
        <v>30</v>
      </c>
      <c r="AN77" s="5">
        <v>30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4" t="s">
        <v>43</v>
      </c>
      <c r="AW77" s="5">
        <v>0</v>
      </c>
      <c r="AX77" s="5">
        <v>0</v>
      </c>
    </row>
    <row r="78" spans="1:50" ht="15.75" customHeight="1" x14ac:dyDescent="0.2">
      <c r="A78" s="3">
        <f t="shared" si="1"/>
        <v>101076</v>
      </c>
      <c r="B78" s="3">
        <f t="shared" si="4"/>
        <v>101076</v>
      </c>
      <c r="C78" s="3" t="s">
        <v>7</v>
      </c>
      <c r="D78" s="3" t="s">
        <v>7</v>
      </c>
      <c r="E78" s="3">
        <v>0</v>
      </c>
      <c r="F78" s="3">
        <v>0</v>
      </c>
      <c r="G78" s="3">
        <v>110</v>
      </c>
      <c r="H78" s="3">
        <v>0</v>
      </c>
      <c r="I78" s="3">
        <v>30</v>
      </c>
      <c r="J78" s="3">
        <v>0</v>
      </c>
      <c r="K78" s="3">
        <v>0</v>
      </c>
      <c r="L78" s="3">
        <v>50</v>
      </c>
      <c r="M78" s="3">
        <v>0</v>
      </c>
      <c r="N78" s="3">
        <v>0</v>
      </c>
      <c r="O78" s="3">
        <v>0</v>
      </c>
      <c r="P78" s="3">
        <v>0</v>
      </c>
      <c r="Q78" s="3">
        <v>100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5" t="s">
        <v>70</v>
      </c>
      <c r="AD78" s="5" t="s">
        <v>65</v>
      </c>
      <c r="AE78" s="5" t="s">
        <v>73</v>
      </c>
      <c r="AF78" s="5" t="s">
        <v>72</v>
      </c>
      <c r="AG78" s="5" t="s">
        <v>7</v>
      </c>
      <c r="AH78" s="5" t="s">
        <v>7</v>
      </c>
      <c r="AI78" s="5" t="s">
        <v>7</v>
      </c>
      <c r="AJ78" s="5" t="s">
        <v>7</v>
      </c>
      <c r="AK78" s="5" t="s">
        <v>7</v>
      </c>
      <c r="AL78" s="5">
        <v>25</v>
      </c>
      <c r="AM78" s="5">
        <v>30</v>
      </c>
      <c r="AN78" s="5">
        <v>30</v>
      </c>
      <c r="AO78" s="5">
        <v>10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4" t="s">
        <v>44</v>
      </c>
      <c r="AW78" s="5">
        <v>0</v>
      </c>
      <c r="AX78" s="5">
        <v>0</v>
      </c>
    </row>
    <row r="79" spans="1:50" ht="15.75" customHeight="1" x14ac:dyDescent="0.2">
      <c r="A79" s="3">
        <f t="shared" si="1"/>
        <v>101077</v>
      </c>
      <c r="B79" s="3">
        <f t="shared" si="4"/>
        <v>101077</v>
      </c>
      <c r="C79" s="3" t="s">
        <v>7</v>
      </c>
      <c r="D79" s="3" t="s">
        <v>7</v>
      </c>
      <c r="E79" s="3">
        <v>0</v>
      </c>
      <c r="F79" s="3">
        <v>0</v>
      </c>
      <c r="G79" s="3">
        <v>110</v>
      </c>
      <c r="H79" s="3">
        <v>0</v>
      </c>
      <c r="I79" s="3">
        <v>30</v>
      </c>
      <c r="J79" s="3">
        <v>0</v>
      </c>
      <c r="K79" s="3">
        <v>0</v>
      </c>
      <c r="L79" s="3">
        <v>70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5" t="s">
        <v>70</v>
      </c>
      <c r="AD79" s="5" t="s">
        <v>65</v>
      </c>
      <c r="AE79" s="5" t="s">
        <v>73</v>
      </c>
      <c r="AF79" s="5" t="s">
        <v>7</v>
      </c>
      <c r="AG79" s="5" t="s">
        <v>7</v>
      </c>
      <c r="AH79" s="5" t="s">
        <v>7</v>
      </c>
      <c r="AI79" s="5" t="s">
        <v>7</v>
      </c>
      <c r="AJ79" s="5" t="s">
        <v>7</v>
      </c>
      <c r="AK79" s="5" t="s">
        <v>7</v>
      </c>
      <c r="AL79" s="5">
        <v>25</v>
      </c>
      <c r="AM79" s="5">
        <v>20</v>
      </c>
      <c r="AN79" s="5">
        <v>20</v>
      </c>
      <c r="AO79" s="5">
        <v>0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4" t="s">
        <v>45</v>
      </c>
      <c r="AW79" s="5">
        <v>0</v>
      </c>
      <c r="AX79" s="5">
        <v>0</v>
      </c>
    </row>
    <row r="80" spans="1:50" ht="15.75" customHeight="1" x14ac:dyDescent="0.2">
      <c r="A80" s="3">
        <f t="shared" si="3"/>
        <v>101078</v>
      </c>
      <c r="B80" s="3">
        <f t="shared" si="4"/>
        <v>101078</v>
      </c>
      <c r="C80" s="3" t="s">
        <v>7</v>
      </c>
      <c r="D80" s="3" t="s">
        <v>113</v>
      </c>
      <c r="E80" s="3">
        <v>0</v>
      </c>
      <c r="F80" s="3">
        <v>0</v>
      </c>
      <c r="G80" s="3">
        <v>100</v>
      </c>
      <c r="H80" s="3">
        <v>0</v>
      </c>
      <c r="I80" s="3">
        <v>100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70</v>
      </c>
      <c r="Q80" s="3">
        <v>80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5" t="s">
        <v>46</v>
      </c>
      <c r="AD80" s="5" t="s">
        <v>65</v>
      </c>
      <c r="AE80" s="5" t="s">
        <v>73</v>
      </c>
      <c r="AF80" s="5" t="s">
        <v>7</v>
      </c>
      <c r="AG80" s="5" t="s">
        <v>7</v>
      </c>
      <c r="AH80" s="5" t="s">
        <v>7</v>
      </c>
      <c r="AI80" s="5" t="s">
        <v>7</v>
      </c>
      <c r="AJ80" s="5" t="s">
        <v>7</v>
      </c>
      <c r="AK80" s="5" t="s">
        <v>7</v>
      </c>
      <c r="AL80" s="5">
        <v>-50</v>
      </c>
      <c r="AM80" s="5">
        <v>30</v>
      </c>
      <c r="AN80" s="5">
        <v>30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4" t="s">
        <v>43</v>
      </c>
      <c r="AW80" s="5">
        <v>0</v>
      </c>
      <c r="AX80" s="5">
        <v>0</v>
      </c>
    </row>
    <row r="81" spans="1:50" ht="15.75" customHeight="1" x14ac:dyDescent="0.2">
      <c r="A81" s="3">
        <f t="shared" si="3"/>
        <v>101079</v>
      </c>
      <c r="B81" s="3">
        <f t="shared" si="4"/>
        <v>101079</v>
      </c>
      <c r="C81" s="3" t="s">
        <v>7</v>
      </c>
      <c r="D81" s="3" t="s">
        <v>7</v>
      </c>
      <c r="E81" s="3">
        <v>0</v>
      </c>
      <c r="F81" s="3">
        <v>0</v>
      </c>
      <c r="G81" s="3">
        <v>100</v>
      </c>
      <c r="H81" s="3">
        <v>0</v>
      </c>
      <c r="I81" s="3">
        <v>100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60</v>
      </c>
      <c r="Q81" s="3">
        <v>110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5" t="s">
        <v>46</v>
      </c>
      <c r="AD81" s="5" t="s">
        <v>65</v>
      </c>
      <c r="AE81" s="5" t="s">
        <v>73</v>
      </c>
      <c r="AF81" s="5" t="s">
        <v>7</v>
      </c>
      <c r="AG81" s="5" t="s">
        <v>7</v>
      </c>
      <c r="AH81" s="5" t="s">
        <v>7</v>
      </c>
      <c r="AI81" s="5" t="s">
        <v>7</v>
      </c>
      <c r="AJ81" s="5" t="s">
        <v>7</v>
      </c>
      <c r="AK81" s="5" t="s">
        <v>7</v>
      </c>
      <c r="AL81" s="5">
        <v>-50</v>
      </c>
      <c r="AM81" s="5">
        <v>30</v>
      </c>
      <c r="AN81" s="5">
        <v>30</v>
      </c>
      <c r="AO81" s="5">
        <v>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4" t="s">
        <v>44</v>
      </c>
      <c r="AW81" s="5">
        <v>0</v>
      </c>
      <c r="AX81" s="5">
        <v>0</v>
      </c>
    </row>
    <row r="82" spans="1:50" ht="15.75" customHeight="1" x14ac:dyDescent="0.2">
      <c r="A82" s="3">
        <f t="shared" si="3"/>
        <v>101080</v>
      </c>
      <c r="B82" s="3">
        <f t="shared" si="4"/>
        <v>101080</v>
      </c>
      <c r="C82" s="3" t="s">
        <v>7</v>
      </c>
      <c r="D82" s="3" t="s">
        <v>7</v>
      </c>
      <c r="E82" s="3">
        <v>0</v>
      </c>
      <c r="F82" s="3">
        <v>0</v>
      </c>
      <c r="G82" s="3">
        <v>100</v>
      </c>
      <c r="H82" s="3">
        <v>0</v>
      </c>
      <c r="I82" s="3">
        <v>100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80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5" t="s">
        <v>46</v>
      </c>
      <c r="AD82" s="5" t="s">
        <v>65</v>
      </c>
      <c r="AE82" s="5" t="s">
        <v>73</v>
      </c>
      <c r="AF82" s="5" t="s">
        <v>7</v>
      </c>
      <c r="AG82" s="5" t="s">
        <v>7</v>
      </c>
      <c r="AH82" s="5" t="s">
        <v>7</v>
      </c>
      <c r="AI82" s="5" t="s">
        <v>7</v>
      </c>
      <c r="AJ82" s="5" t="s">
        <v>7</v>
      </c>
      <c r="AK82" s="5" t="s">
        <v>7</v>
      </c>
      <c r="AL82" s="5">
        <v>-50</v>
      </c>
      <c r="AM82" s="5">
        <v>30</v>
      </c>
      <c r="AN82" s="5">
        <v>30</v>
      </c>
      <c r="AO82" s="5">
        <v>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4" t="s">
        <v>45</v>
      </c>
      <c r="AW82" s="5">
        <v>0</v>
      </c>
      <c r="AX82" s="5">
        <v>0</v>
      </c>
    </row>
    <row r="83" spans="1:50" ht="15.75" customHeight="1" x14ac:dyDescent="0.2">
      <c r="A83" s="3">
        <f t="shared" si="1"/>
        <v>101081</v>
      </c>
      <c r="B83" s="3">
        <f t="shared" si="4"/>
        <v>101081</v>
      </c>
      <c r="C83" s="3" t="s">
        <v>7</v>
      </c>
      <c r="D83" s="3" t="s">
        <v>56</v>
      </c>
      <c r="E83" s="3">
        <v>0</v>
      </c>
      <c r="F83" s="3">
        <v>0</v>
      </c>
      <c r="G83" s="3">
        <v>80</v>
      </c>
      <c r="H83" s="3">
        <v>0</v>
      </c>
      <c r="I83" s="3">
        <v>0</v>
      </c>
      <c r="J83" s="3">
        <v>0</v>
      </c>
      <c r="K83" s="3">
        <v>0</v>
      </c>
      <c r="L83" s="3">
        <v>230</v>
      </c>
      <c r="M83" s="3">
        <v>90</v>
      </c>
      <c r="N83" s="3">
        <v>0</v>
      </c>
      <c r="O83" s="3">
        <v>0</v>
      </c>
      <c r="P83" s="3">
        <v>0</v>
      </c>
      <c r="Q83" s="3">
        <v>100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5" t="s">
        <v>62</v>
      </c>
      <c r="AD83" s="5" t="s">
        <v>37</v>
      </c>
      <c r="AE83" s="5" t="s">
        <v>22</v>
      </c>
      <c r="AF83" s="5" t="s">
        <v>7</v>
      </c>
      <c r="AG83" s="5" t="s">
        <v>128</v>
      </c>
      <c r="AH83" s="5" t="s">
        <v>7</v>
      </c>
      <c r="AI83" s="5" t="s">
        <v>7</v>
      </c>
      <c r="AJ83" s="5" t="s">
        <v>7</v>
      </c>
      <c r="AK83" s="5" t="s">
        <v>7</v>
      </c>
      <c r="AL83" s="5">
        <v>30</v>
      </c>
      <c r="AM83" s="5">
        <v>20</v>
      </c>
      <c r="AN83" s="5">
        <v>30</v>
      </c>
      <c r="AO83" s="5">
        <v>0</v>
      </c>
      <c r="AP83" s="5">
        <v>50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4" t="s">
        <v>43</v>
      </c>
      <c r="AW83" s="5">
        <v>0</v>
      </c>
      <c r="AX83" s="5">
        <v>0</v>
      </c>
    </row>
    <row r="84" spans="1:50" ht="15.75" customHeight="1" x14ac:dyDescent="0.2">
      <c r="A84" s="3">
        <f t="shared" si="1"/>
        <v>101082</v>
      </c>
      <c r="B84" s="3">
        <f t="shared" si="4"/>
        <v>101082</v>
      </c>
      <c r="C84" s="3" t="s">
        <v>7</v>
      </c>
      <c r="D84" s="3" t="s">
        <v>7</v>
      </c>
      <c r="E84" s="3">
        <v>0</v>
      </c>
      <c r="F84" s="3">
        <v>0</v>
      </c>
      <c r="G84" s="3">
        <v>80</v>
      </c>
      <c r="H84" s="3">
        <v>0</v>
      </c>
      <c r="I84" s="3">
        <v>0</v>
      </c>
      <c r="J84" s="3">
        <v>0</v>
      </c>
      <c r="K84" s="3">
        <v>0</v>
      </c>
      <c r="L84" s="3">
        <v>230</v>
      </c>
      <c r="M84" s="3">
        <v>90</v>
      </c>
      <c r="N84" s="3">
        <v>0</v>
      </c>
      <c r="O84" s="3">
        <v>0</v>
      </c>
      <c r="P84" s="3">
        <v>0</v>
      </c>
      <c r="Q84" s="3">
        <v>130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5" t="s">
        <v>62</v>
      </c>
      <c r="AD84" s="5" t="s">
        <v>37</v>
      </c>
      <c r="AE84" s="5" t="s">
        <v>22</v>
      </c>
      <c r="AF84" s="5" t="s">
        <v>72</v>
      </c>
      <c r="AG84" s="5" t="s">
        <v>128</v>
      </c>
      <c r="AH84" s="5" t="s">
        <v>7</v>
      </c>
      <c r="AI84" s="5" t="s">
        <v>7</v>
      </c>
      <c r="AJ84" s="5" t="s">
        <v>7</v>
      </c>
      <c r="AK84" s="5" t="s">
        <v>7</v>
      </c>
      <c r="AL84" s="5">
        <v>30</v>
      </c>
      <c r="AM84" s="5">
        <v>20</v>
      </c>
      <c r="AN84" s="5">
        <v>30</v>
      </c>
      <c r="AO84" s="5">
        <v>50</v>
      </c>
      <c r="AP84" s="5">
        <v>50</v>
      </c>
      <c r="AQ84" s="5">
        <v>0</v>
      </c>
      <c r="AR84" s="5">
        <v>0</v>
      </c>
      <c r="AS84" s="5">
        <v>0</v>
      </c>
      <c r="AT84" s="5">
        <v>0</v>
      </c>
      <c r="AU84" s="5">
        <v>0</v>
      </c>
      <c r="AV84" s="4" t="s">
        <v>44</v>
      </c>
      <c r="AW84" s="5">
        <v>0</v>
      </c>
      <c r="AX84" s="5">
        <v>0</v>
      </c>
    </row>
    <row r="85" spans="1:50" ht="15.75" customHeight="1" x14ac:dyDescent="0.2">
      <c r="A85" s="3">
        <f t="shared" si="1"/>
        <v>101083</v>
      </c>
      <c r="B85" s="3">
        <f t="shared" si="4"/>
        <v>101083</v>
      </c>
      <c r="C85" s="3" t="s">
        <v>7</v>
      </c>
      <c r="D85" s="3" t="s">
        <v>7</v>
      </c>
      <c r="E85" s="3">
        <v>0</v>
      </c>
      <c r="F85" s="3">
        <v>0</v>
      </c>
      <c r="G85" s="3">
        <v>80</v>
      </c>
      <c r="H85" s="3">
        <v>0</v>
      </c>
      <c r="I85" s="3">
        <v>0</v>
      </c>
      <c r="J85" s="3">
        <v>0</v>
      </c>
      <c r="K85" s="3">
        <v>0</v>
      </c>
      <c r="L85" s="3">
        <v>260</v>
      </c>
      <c r="M85" s="3">
        <v>110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5" t="s">
        <v>62</v>
      </c>
      <c r="AD85" s="5" t="s">
        <v>7</v>
      </c>
      <c r="AE85" s="5" t="s">
        <v>7</v>
      </c>
      <c r="AF85" s="5" t="s">
        <v>7</v>
      </c>
      <c r="AG85" s="5" t="s">
        <v>7</v>
      </c>
      <c r="AH85" s="5" t="s">
        <v>7</v>
      </c>
      <c r="AI85" s="5" t="s">
        <v>7</v>
      </c>
      <c r="AJ85" s="5" t="s">
        <v>7</v>
      </c>
      <c r="AK85" s="5" t="s">
        <v>7</v>
      </c>
      <c r="AL85" s="5">
        <v>20</v>
      </c>
      <c r="AM85" s="5">
        <v>20</v>
      </c>
      <c r="AN85" s="5">
        <v>30</v>
      </c>
      <c r="AO85" s="5">
        <v>0</v>
      </c>
      <c r="AP85" s="5">
        <v>50</v>
      </c>
      <c r="AQ85" s="5">
        <v>0</v>
      </c>
      <c r="AR85" s="5">
        <v>0</v>
      </c>
      <c r="AS85" s="5">
        <v>0</v>
      </c>
      <c r="AT85" s="5">
        <v>0</v>
      </c>
      <c r="AU85" s="5">
        <v>0</v>
      </c>
      <c r="AV85" s="4" t="s">
        <v>45</v>
      </c>
      <c r="AW85" s="5">
        <v>0</v>
      </c>
      <c r="AX85" s="5">
        <v>0</v>
      </c>
    </row>
    <row r="86" spans="1:50" ht="15.75" customHeight="1" x14ac:dyDescent="0.2">
      <c r="A86" s="3">
        <f t="shared" si="1"/>
        <v>101084</v>
      </c>
      <c r="B86" s="3">
        <f t="shared" si="4"/>
        <v>101084</v>
      </c>
      <c r="C86" s="3" t="s">
        <v>7</v>
      </c>
      <c r="D86" s="3" t="s">
        <v>54</v>
      </c>
      <c r="E86" s="3">
        <v>0</v>
      </c>
      <c r="F86" s="3">
        <v>0</v>
      </c>
      <c r="G86" s="3">
        <v>100</v>
      </c>
      <c r="H86" s="3">
        <v>0</v>
      </c>
      <c r="I86" s="3">
        <v>0</v>
      </c>
      <c r="J86" s="3">
        <v>0</v>
      </c>
      <c r="K86" s="3">
        <v>60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50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5" t="s">
        <v>127</v>
      </c>
      <c r="AD86" s="5" t="s">
        <v>128</v>
      </c>
      <c r="AE86" s="5" t="s">
        <v>7</v>
      </c>
      <c r="AF86" s="5" t="s">
        <v>7</v>
      </c>
      <c r="AG86" s="5" t="s">
        <v>7</v>
      </c>
      <c r="AH86" s="5" t="s">
        <v>7</v>
      </c>
      <c r="AI86" s="5" t="s">
        <v>7</v>
      </c>
      <c r="AJ86" s="5" t="s">
        <v>7</v>
      </c>
      <c r="AK86" s="5" t="s">
        <v>7</v>
      </c>
      <c r="AL86" s="5">
        <v>30</v>
      </c>
      <c r="AM86" s="5">
        <v>30</v>
      </c>
      <c r="AN86" s="5">
        <v>0</v>
      </c>
      <c r="AO86" s="5">
        <v>0</v>
      </c>
      <c r="AP86" s="5">
        <v>0</v>
      </c>
      <c r="AQ86" s="5">
        <v>0</v>
      </c>
      <c r="AR86" s="5">
        <v>0</v>
      </c>
      <c r="AS86" s="5">
        <v>0</v>
      </c>
      <c r="AT86" s="5">
        <v>0</v>
      </c>
      <c r="AU86" s="5">
        <v>0</v>
      </c>
      <c r="AV86" s="4" t="s">
        <v>43</v>
      </c>
      <c r="AW86" s="5">
        <v>0</v>
      </c>
      <c r="AX86" s="5">
        <v>0</v>
      </c>
    </row>
    <row r="87" spans="1:50" ht="15.75" customHeight="1" x14ac:dyDescent="0.2">
      <c r="A87" s="3">
        <f t="shared" si="1"/>
        <v>101085</v>
      </c>
      <c r="B87" s="3">
        <f t="shared" si="4"/>
        <v>101085</v>
      </c>
      <c r="C87" s="3" t="s">
        <v>7</v>
      </c>
      <c r="D87" s="3" t="s">
        <v>7</v>
      </c>
      <c r="E87" s="3">
        <v>0</v>
      </c>
      <c r="F87" s="3">
        <v>0</v>
      </c>
      <c r="G87" s="3">
        <v>100</v>
      </c>
      <c r="H87" s="3">
        <v>0</v>
      </c>
      <c r="I87" s="3">
        <v>0</v>
      </c>
      <c r="J87" s="3">
        <v>0</v>
      </c>
      <c r="K87" s="3">
        <v>50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80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5" t="s">
        <v>127</v>
      </c>
      <c r="AD87" s="5" t="s">
        <v>128</v>
      </c>
      <c r="AE87" s="5" t="s">
        <v>7</v>
      </c>
      <c r="AF87" s="5" t="s">
        <v>7</v>
      </c>
      <c r="AG87" s="5" t="s">
        <v>7</v>
      </c>
      <c r="AH87" s="5" t="s">
        <v>7</v>
      </c>
      <c r="AI87" s="5" t="s">
        <v>7</v>
      </c>
      <c r="AJ87" s="5" t="s">
        <v>7</v>
      </c>
      <c r="AK87" s="5" t="s">
        <v>7</v>
      </c>
      <c r="AL87" s="5">
        <v>50</v>
      </c>
      <c r="AM87" s="5">
        <v>50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4" t="s">
        <v>44</v>
      </c>
      <c r="AW87" s="5">
        <v>0</v>
      </c>
      <c r="AX87" s="5">
        <v>0</v>
      </c>
    </row>
    <row r="88" spans="1:50" ht="15.75" customHeight="1" x14ac:dyDescent="0.2">
      <c r="A88" s="3">
        <f t="shared" si="1"/>
        <v>101086</v>
      </c>
      <c r="B88" s="3">
        <f t="shared" si="4"/>
        <v>101086</v>
      </c>
      <c r="C88" s="3" t="s">
        <v>7</v>
      </c>
      <c r="D88" s="3" t="s">
        <v>7</v>
      </c>
      <c r="E88" s="3">
        <v>0</v>
      </c>
      <c r="F88" s="3">
        <v>0</v>
      </c>
      <c r="G88" s="3">
        <v>100</v>
      </c>
      <c r="H88" s="3">
        <v>0</v>
      </c>
      <c r="I88" s="3">
        <v>0</v>
      </c>
      <c r="J88" s="3">
        <v>0</v>
      </c>
      <c r="K88" s="3">
        <v>120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5" t="s">
        <v>127</v>
      </c>
      <c r="AD88" s="5" t="s">
        <v>7</v>
      </c>
      <c r="AE88" s="5" t="s">
        <v>7</v>
      </c>
      <c r="AF88" s="5" t="s">
        <v>7</v>
      </c>
      <c r="AG88" s="5" t="s">
        <v>7</v>
      </c>
      <c r="AH88" s="5" t="s">
        <v>7</v>
      </c>
      <c r="AI88" s="5" t="s">
        <v>7</v>
      </c>
      <c r="AJ88" s="5" t="s">
        <v>7</v>
      </c>
      <c r="AK88" s="5" t="s">
        <v>7</v>
      </c>
      <c r="AL88" s="5">
        <v>15</v>
      </c>
      <c r="AM88" s="5">
        <v>30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4" t="s">
        <v>45</v>
      </c>
      <c r="AW88" s="5">
        <v>0</v>
      </c>
      <c r="AX88" s="5">
        <v>0</v>
      </c>
    </row>
    <row r="89" spans="1:50" ht="15.75" customHeight="1" x14ac:dyDescent="0.2">
      <c r="A89" s="3">
        <f t="shared" si="1"/>
        <v>101087</v>
      </c>
      <c r="B89" s="3">
        <f t="shared" si="4"/>
        <v>101087</v>
      </c>
      <c r="C89" s="3" t="s">
        <v>7</v>
      </c>
      <c r="D89" s="3" t="s">
        <v>52</v>
      </c>
      <c r="E89" s="3">
        <v>0</v>
      </c>
      <c r="F89" s="3">
        <v>0</v>
      </c>
      <c r="G89" s="3">
        <v>120</v>
      </c>
      <c r="H89" s="3">
        <v>0</v>
      </c>
      <c r="I89" s="3">
        <v>0</v>
      </c>
      <c r="J89" s="3">
        <v>0</v>
      </c>
      <c r="K89" s="3">
        <v>80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80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5" t="s">
        <v>37</v>
      </c>
      <c r="AD89" s="5" t="s">
        <v>60</v>
      </c>
      <c r="AE89" s="5" t="s">
        <v>70</v>
      </c>
      <c r="AF89" s="5" t="s">
        <v>7</v>
      </c>
      <c r="AG89" s="5" t="s">
        <v>7</v>
      </c>
      <c r="AH89" s="5" t="s">
        <v>7</v>
      </c>
      <c r="AI89" s="5" t="s">
        <v>7</v>
      </c>
      <c r="AJ89" s="5" t="s">
        <v>7</v>
      </c>
      <c r="AK89" s="5" t="s">
        <v>7</v>
      </c>
      <c r="AL89" s="5">
        <v>20</v>
      </c>
      <c r="AM89" s="5">
        <v>50</v>
      </c>
      <c r="AN89" s="5">
        <v>20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4" t="s">
        <v>43</v>
      </c>
      <c r="AW89" s="5">
        <v>0</v>
      </c>
      <c r="AX89" s="5">
        <v>0</v>
      </c>
    </row>
    <row r="90" spans="1:50" ht="15.75" customHeight="1" x14ac:dyDescent="0.2">
      <c r="A90" s="3">
        <f t="shared" si="1"/>
        <v>101088</v>
      </c>
      <c r="B90" s="3">
        <f t="shared" si="4"/>
        <v>101088</v>
      </c>
      <c r="C90" s="3" t="s">
        <v>7</v>
      </c>
      <c r="D90" s="3" t="s">
        <v>7</v>
      </c>
      <c r="E90" s="3">
        <v>0</v>
      </c>
      <c r="F90" s="3">
        <v>0</v>
      </c>
      <c r="G90" s="3">
        <v>120</v>
      </c>
      <c r="H90" s="3">
        <v>0</v>
      </c>
      <c r="I90" s="3">
        <v>0</v>
      </c>
      <c r="J90" s="3">
        <v>0</v>
      </c>
      <c r="K90" s="3">
        <v>70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130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5" t="s">
        <v>37</v>
      </c>
      <c r="AD90" s="5" t="s">
        <v>60</v>
      </c>
      <c r="AE90" s="5" t="s">
        <v>70</v>
      </c>
      <c r="AF90" s="5" t="s">
        <v>7</v>
      </c>
      <c r="AG90" s="5" t="s">
        <v>7</v>
      </c>
      <c r="AH90" s="5" t="s">
        <v>7</v>
      </c>
      <c r="AI90" s="5" t="s">
        <v>7</v>
      </c>
      <c r="AJ90" s="5" t="s">
        <v>7</v>
      </c>
      <c r="AK90" s="5" t="s">
        <v>7</v>
      </c>
      <c r="AL90" s="5">
        <v>20</v>
      </c>
      <c r="AM90" s="5">
        <v>20</v>
      </c>
      <c r="AN90" s="5">
        <v>20</v>
      </c>
      <c r="AO90" s="5">
        <v>0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4" t="s">
        <v>44</v>
      </c>
      <c r="AW90" s="5">
        <v>0</v>
      </c>
      <c r="AX90" s="5">
        <v>0</v>
      </c>
    </row>
    <row r="91" spans="1:50" ht="15.75" customHeight="1" x14ac:dyDescent="0.2">
      <c r="A91" s="3">
        <f t="shared" si="1"/>
        <v>101089</v>
      </c>
      <c r="B91" s="3">
        <f t="shared" si="4"/>
        <v>101089</v>
      </c>
      <c r="C91" s="3" t="s">
        <v>7</v>
      </c>
      <c r="D91" s="3" t="s">
        <v>7</v>
      </c>
      <c r="E91" s="3">
        <v>0</v>
      </c>
      <c r="F91" s="3">
        <v>0</v>
      </c>
      <c r="G91" s="3">
        <v>120</v>
      </c>
      <c r="H91" s="3">
        <v>30</v>
      </c>
      <c r="I91" s="3">
        <v>0</v>
      </c>
      <c r="J91" s="3">
        <v>0</v>
      </c>
      <c r="K91" s="3">
        <v>120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5" t="s">
        <v>37</v>
      </c>
      <c r="AD91" s="5" t="s">
        <v>7</v>
      </c>
      <c r="AE91" s="5" t="s">
        <v>7</v>
      </c>
      <c r="AF91" s="5" t="s">
        <v>7</v>
      </c>
      <c r="AG91" s="5" t="s">
        <v>7</v>
      </c>
      <c r="AH91" s="5" t="s">
        <v>7</v>
      </c>
      <c r="AI91" s="5" t="s">
        <v>7</v>
      </c>
      <c r="AJ91" s="5" t="s">
        <v>7</v>
      </c>
      <c r="AK91" s="5" t="s">
        <v>7</v>
      </c>
      <c r="AL91" s="5">
        <v>20</v>
      </c>
      <c r="AM91" s="5">
        <v>30</v>
      </c>
      <c r="AN91" s="5">
        <v>20</v>
      </c>
      <c r="AO91" s="5">
        <v>0</v>
      </c>
      <c r="AP91" s="5">
        <v>0</v>
      </c>
      <c r="AQ91" s="5">
        <v>0</v>
      </c>
      <c r="AR91" s="5">
        <v>0</v>
      </c>
      <c r="AS91" s="5">
        <v>0</v>
      </c>
      <c r="AT91" s="5">
        <v>0</v>
      </c>
      <c r="AU91" s="5">
        <v>0</v>
      </c>
      <c r="AV91" s="4" t="s">
        <v>45</v>
      </c>
      <c r="AW91" s="5">
        <v>0</v>
      </c>
      <c r="AX91" s="5">
        <v>0</v>
      </c>
    </row>
    <row r="92" spans="1:50" ht="15.75" customHeight="1" x14ac:dyDescent="0.2">
      <c r="A92" s="3">
        <f t="shared" si="3"/>
        <v>101090</v>
      </c>
      <c r="B92" s="3">
        <f t="shared" si="4"/>
        <v>101090</v>
      </c>
      <c r="C92" s="3" t="s">
        <v>7</v>
      </c>
      <c r="D92" s="3" t="s">
        <v>112</v>
      </c>
      <c r="E92" s="3">
        <v>0</v>
      </c>
      <c r="F92" s="3">
        <v>0</v>
      </c>
      <c r="G92" s="3">
        <v>330</v>
      </c>
      <c r="H92" s="3">
        <v>40</v>
      </c>
      <c r="I92" s="3">
        <v>110</v>
      </c>
      <c r="J92" s="3">
        <v>0</v>
      </c>
      <c r="K92" s="3">
        <v>120</v>
      </c>
      <c r="L92" s="3">
        <v>80</v>
      </c>
      <c r="M92" s="3">
        <v>0</v>
      </c>
      <c r="N92" s="3">
        <v>0</v>
      </c>
      <c r="O92" s="3">
        <v>0</v>
      </c>
      <c r="P92" s="3">
        <v>0</v>
      </c>
      <c r="Q92" s="3">
        <v>100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5" t="s">
        <v>70</v>
      </c>
      <c r="AD92" s="5" t="s">
        <v>65</v>
      </c>
      <c r="AE92" s="5" t="s">
        <v>73</v>
      </c>
      <c r="AF92" s="5" t="s">
        <v>130</v>
      </c>
      <c r="AG92" s="5" t="s">
        <v>128</v>
      </c>
      <c r="AH92" s="5" t="s">
        <v>7</v>
      </c>
      <c r="AI92" s="5" t="s">
        <v>7</v>
      </c>
      <c r="AJ92" s="5" t="s">
        <v>7</v>
      </c>
      <c r="AK92" s="5" t="s">
        <v>7</v>
      </c>
      <c r="AL92" s="5">
        <v>15</v>
      </c>
      <c r="AM92" s="5">
        <v>30</v>
      </c>
      <c r="AN92" s="5">
        <v>30</v>
      </c>
      <c r="AO92" s="5">
        <v>30</v>
      </c>
      <c r="AP92" s="5">
        <v>50</v>
      </c>
      <c r="AQ92" s="5">
        <v>0</v>
      </c>
      <c r="AR92" s="5">
        <v>0</v>
      </c>
      <c r="AS92" s="5">
        <v>0</v>
      </c>
      <c r="AT92" s="5">
        <v>0</v>
      </c>
      <c r="AU92" s="5">
        <v>0</v>
      </c>
      <c r="AV92" s="4" t="s">
        <v>43</v>
      </c>
      <c r="AW92" s="5">
        <v>0</v>
      </c>
      <c r="AX92" s="5">
        <v>0</v>
      </c>
    </row>
    <row r="93" spans="1:50" ht="15.75" customHeight="1" x14ac:dyDescent="0.2">
      <c r="A93" s="3">
        <f t="shared" si="3"/>
        <v>101091</v>
      </c>
      <c r="B93" s="3">
        <f t="shared" si="4"/>
        <v>101091</v>
      </c>
      <c r="C93" s="3" t="s">
        <v>7</v>
      </c>
      <c r="D93" s="3" t="s">
        <v>7</v>
      </c>
      <c r="E93" s="3">
        <v>0</v>
      </c>
      <c r="F93" s="3">
        <v>0</v>
      </c>
      <c r="G93" s="3">
        <v>330</v>
      </c>
      <c r="H93" s="3">
        <v>40</v>
      </c>
      <c r="I93" s="3">
        <v>110</v>
      </c>
      <c r="J93" s="3">
        <v>0</v>
      </c>
      <c r="K93" s="3">
        <v>80</v>
      </c>
      <c r="L93" s="3">
        <v>70</v>
      </c>
      <c r="M93" s="3">
        <v>0</v>
      </c>
      <c r="N93" s="3">
        <v>0</v>
      </c>
      <c r="O93" s="3">
        <v>0</v>
      </c>
      <c r="P93" s="3">
        <v>0</v>
      </c>
      <c r="Q93" s="3">
        <v>130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5" t="s">
        <v>70</v>
      </c>
      <c r="AD93" s="5" t="s">
        <v>65</v>
      </c>
      <c r="AE93" s="5" t="s">
        <v>73</v>
      </c>
      <c r="AF93" s="5" t="s">
        <v>72</v>
      </c>
      <c r="AG93" s="5" t="s">
        <v>39</v>
      </c>
      <c r="AH93" s="5" t="s">
        <v>130</v>
      </c>
      <c r="AI93" s="5" t="s">
        <v>128</v>
      </c>
      <c r="AJ93" s="5" t="s">
        <v>7</v>
      </c>
      <c r="AK93" s="5" t="s">
        <v>7</v>
      </c>
      <c r="AL93" s="5">
        <v>15</v>
      </c>
      <c r="AM93" s="5">
        <v>30</v>
      </c>
      <c r="AN93" s="5">
        <v>30</v>
      </c>
      <c r="AO93" s="5">
        <v>10</v>
      </c>
      <c r="AP93" s="5">
        <v>10</v>
      </c>
      <c r="AQ93" s="5">
        <v>30</v>
      </c>
      <c r="AR93" s="5">
        <v>50</v>
      </c>
      <c r="AS93" s="5">
        <v>0</v>
      </c>
      <c r="AT93" s="5">
        <v>0</v>
      </c>
      <c r="AU93" s="5">
        <v>0</v>
      </c>
      <c r="AV93" s="4" t="s">
        <v>44</v>
      </c>
      <c r="AW93" s="5">
        <v>0</v>
      </c>
      <c r="AX93" s="5">
        <v>0</v>
      </c>
    </row>
    <row r="94" spans="1:50" ht="15.75" customHeight="1" x14ac:dyDescent="0.2">
      <c r="A94" s="3">
        <f t="shared" si="3"/>
        <v>101092</v>
      </c>
      <c r="B94" s="3">
        <f t="shared" si="4"/>
        <v>101092</v>
      </c>
      <c r="C94" s="3" t="s">
        <v>7</v>
      </c>
      <c r="D94" s="3" t="s">
        <v>7</v>
      </c>
      <c r="E94" s="3">
        <v>0</v>
      </c>
      <c r="F94" s="3">
        <v>0</v>
      </c>
      <c r="G94" s="3">
        <v>330</v>
      </c>
      <c r="H94" s="3">
        <v>40</v>
      </c>
      <c r="I94" s="3">
        <v>110</v>
      </c>
      <c r="J94" s="3">
        <v>0</v>
      </c>
      <c r="K94" s="3">
        <v>160</v>
      </c>
      <c r="L94" s="3">
        <v>110</v>
      </c>
      <c r="M94" s="3">
        <v>0</v>
      </c>
      <c r="N94" s="3">
        <v>0</v>
      </c>
      <c r="O94" s="3">
        <v>0</v>
      </c>
      <c r="P94" s="3">
        <v>0</v>
      </c>
      <c r="Q94" s="3">
        <v>180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5" t="s">
        <v>70</v>
      </c>
      <c r="AD94" s="5" t="s">
        <v>65</v>
      </c>
      <c r="AE94" s="5" t="s">
        <v>73</v>
      </c>
      <c r="AF94" s="5" t="s">
        <v>7</v>
      </c>
      <c r="AG94" s="5" t="s">
        <v>7</v>
      </c>
      <c r="AH94" s="5" t="s">
        <v>7</v>
      </c>
      <c r="AI94" s="5" t="s">
        <v>7</v>
      </c>
      <c r="AJ94" s="5" t="s">
        <v>7</v>
      </c>
      <c r="AK94" s="5" t="s">
        <v>7</v>
      </c>
      <c r="AL94" s="5">
        <v>15</v>
      </c>
      <c r="AM94" s="5">
        <v>20</v>
      </c>
      <c r="AN94" s="5">
        <v>20</v>
      </c>
      <c r="AO94" s="5">
        <v>30</v>
      </c>
      <c r="AP94" s="5">
        <v>50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4" t="s">
        <v>45</v>
      </c>
      <c r="AW94" s="5">
        <v>0</v>
      </c>
      <c r="AX94" s="5">
        <v>0</v>
      </c>
    </row>
    <row r="95" spans="1:50" ht="15.75" customHeight="1" x14ac:dyDescent="0.2">
      <c r="A95" s="3">
        <f t="shared" si="1"/>
        <v>101093</v>
      </c>
      <c r="B95" s="3">
        <f t="shared" si="4"/>
        <v>101093</v>
      </c>
      <c r="C95" s="3" t="s">
        <v>7</v>
      </c>
      <c r="D95" s="3" t="s">
        <v>50</v>
      </c>
      <c r="E95" s="3">
        <v>0</v>
      </c>
      <c r="F95" s="3">
        <v>0</v>
      </c>
      <c r="G95" s="3">
        <v>80</v>
      </c>
      <c r="H95" s="3">
        <v>0</v>
      </c>
      <c r="I95" s="3">
        <v>0</v>
      </c>
      <c r="J95" s="3">
        <v>80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60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5" t="s">
        <v>7</v>
      </c>
      <c r="AD95" s="5" t="s">
        <v>7</v>
      </c>
      <c r="AE95" s="5" t="s">
        <v>7</v>
      </c>
      <c r="AF95" s="5" t="s">
        <v>7</v>
      </c>
      <c r="AG95" s="5" t="s">
        <v>7</v>
      </c>
      <c r="AH95" s="5" t="s">
        <v>7</v>
      </c>
      <c r="AI95" s="5" t="s">
        <v>7</v>
      </c>
      <c r="AJ95" s="5" t="s">
        <v>7</v>
      </c>
      <c r="AK95" s="5" t="s">
        <v>7</v>
      </c>
      <c r="AL95" s="5">
        <v>0</v>
      </c>
      <c r="AM95" s="5">
        <v>0</v>
      </c>
      <c r="AN95" s="5">
        <v>0</v>
      </c>
      <c r="AO95" s="5">
        <v>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4" t="s">
        <v>43</v>
      </c>
      <c r="AW95" s="5">
        <v>0</v>
      </c>
      <c r="AX95" s="5">
        <v>0</v>
      </c>
    </row>
    <row r="96" spans="1:50" ht="15.75" customHeight="1" x14ac:dyDescent="0.2">
      <c r="A96" s="3">
        <f t="shared" si="1"/>
        <v>101094</v>
      </c>
      <c r="B96" s="3">
        <f t="shared" si="4"/>
        <v>101094</v>
      </c>
      <c r="C96" s="3" t="s">
        <v>7</v>
      </c>
      <c r="D96" s="3" t="s">
        <v>7</v>
      </c>
      <c r="E96" s="3">
        <v>0</v>
      </c>
      <c r="F96" s="3">
        <v>0</v>
      </c>
      <c r="G96" s="3">
        <v>80</v>
      </c>
      <c r="H96" s="3">
        <v>0</v>
      </c>
      <c r="I96" s="3">
        <v>0</v>
      </c>
      <c r="J96" s="3">
        <v>70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100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5" t="s">
        <v>7</v>
      </c>
      <c r="AD96" s="5" t="s">
        <v>7</v>
      </c>
      <c r="AE96" s="5" t="s">
        <v>7</v>
      </c>
      <c r="AF96" s="5" t="s">
        <v>7</v>
      </c>
      <c r="AG96" s="5" t="s">
        <v>7</v>
      </c>
      <c r="AH96" s="5" t="s">
        <v>7</v>
      </c>
      <c r="AI96" s="5" t="s">
        <v>7</v>
      </c>
      <c r="AJ96" s="5" t="s">
        <v>7</v>
      </c>
      <c r="AK96" s="5" t="s">
        <v>7</v>
      </c>
      <c r="AL96" s="5">
        <v>0</v>
      </c>
      <c r="AM96" s="5">
        <v>0</v>
      </c>
      <c r="AN96" s="5">
        <v>0</v>
      </c>
      <c r="AO96" s="5">
        <v>0</v>
      </c>
      <c r="AP96" s="5">
        <v>0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4" t="s">
        <v>44</v>
      </c>
      <c r="AW96" s="5">
        <v>0</v>
      </c>
      <c r="AX96" s="5">
        <v>0</v>
      </c>
    </row>
    <row r="97" spans="1:50" ht="15.75" customHeight="1" x14ac:dyDescent="0.2">
      <c r="A97" s="3">
        <f t="shared" si="1"/>
        <v>101095</v>
      </c>
      <c r="B97" s="3">
        <f t="shared" si="4"/>
        <v>101095</v>
      </c>
      <c r="C97" s="3" t="s">
        <v>7</v>
      </c>
      <c r="D97" s="3" t="s">
        <v>7</v>
      </c>
      <c r="E97" s="3">
        <v>0</v>
      </c>
      <c r="F97" s="3">
        <v>0</v>
      </c>
      <c r="G97" s="3">
        <v>80</v>
      </c>
      <c r="H97" s="3">
        <v>0</v>
      </c>
      <c r="I97" s="3">
        <v>0</v>
      </c>
      <c r="J97" s="3">
        <v>110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5" t="s">
        <v>63</v>
      </c>
      <c r="AD97" s="5" t="s">
        <v>7</v>
      </c>
      <c r="AE97" s="5" t="s">
        <v>7</v>
      </c>
      <c r="AF97" s="5" t="s">
        <v>7</v>
      </c>
      <c r="AG97" s="5" t="s">
        <v>7</v>
      </c>
      <c r="AH97" s="5" t="s">
        <v>7</v>
      </c>
      <c r="AI97" s="5" t="s">
        <v>7</v>
      </c>
      <c r="AJ97" s="5" t="s">
        <v>7</v>
      </c>
      <c r="AK97" s="5" t="s">
        <v>7</v>
      </c>
      <c r="AL97" s="5">
        <v>100</v>
      </c>
      <c r="AM97" s="5">
        <v>0</v>
      </c>
      <c r="AN97" s="5">
        <v>0</v>
      </c>
      <c r="AO97" s="5">
        <v>0</v>
      </c>
      <c r="AP97" s="5">
        <v>0</v>
      </c>
      <c r="AQ97" s="5">
        <v>0</v>
      </c>
      <c r="AR97" s="5">
        <v>0</v>
      </c>
      <c r="AS97" s="5">
        <v>0</v>
      </c>
      <c r="AT97" s="5">
        <v>0</v>
      </c>
      <c r="AU97" s="5">
        <v>0</v>
      </c>
      <c r="AV97" s="4" t="s">
        <v>45</v>
      </c>
      <c r="AW97" s="5">
        <v>0</v>
      </c>
      <c r="AX97" s="5">
        <v>0</v>
      </c>
    </row>
    <row r="98" spans="1:50" ht="15.75" customHeight="1" x14ac:dyDescent="0.2">
      <c r="A98" s="3">
        <f t="shared" si="1"/>
        <v>101096</v>
      </c>
      <c r="B98" s="3">
        <f t="shared" si="4"/>
        <v>101096</v>
      </c>
      <c r="C98" s="3" t="s">
        <v>7</v>
      </c>
      <c r="D98" s="3" t="s">
        <v>170</v>
      </c>
      <c r="E98" s="3">
        <v>30</v>
      </c>
      <c r="F98" s="3">
        <v>0</v>
      </c>
      <c r="G98" s="3">
        <v>88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120</v>
      </c>
      <c r="R98" s="3">
        <v>65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5" t="s">
        <v>7</v>
      </c>
      <c r="AD98" s="5" t="s">
        <v>7</v>
      </c>
      <c r="AE98" s="5" t="s">
        <v>7</v>
      </c>
      <c r="AF98" s="5" t="s">
        <v>7</v>
      </c>
      <c r="AG98" s="5" t="s">
        <v>7</v>
      </c>
      <c r="AH98" s="5" t="s">
        <v>7</v>
      </c>
      <c r="AI98" s="5" t="s">
        <v>7</v>
      </c>
      <c r="AJ98" s="5" t="s">
        <v>7</v>
      </c>
      <c r="AK98" s="5" t="s">
        <v>7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4" t="s">
        <v>89</v>
      </c>
      <c r="AW98" s="5">
        <v>0</v>
      </c>
      <c r="AX98" s="5">
        <v>0</v>
      </c>
    </row>
    <row r="99" spans="1:50" ht="15.75" customHeight="1" x14ac:dyDescent="0.2">
      <c r="A99" s="3">
        <f t="shared" si="1"/>
        <v>101097</v>
      </c>
      <c r="B99" s="3">
        <f t="shared" ref="B99:B115" si="5">INDEX(B:B,MATCH(101000,B:B,0),1)+(ROW()-MATCH(101000,B:B,0))</f>
        <v>101097</v>
      </c>
      <c r="C99" s="3" t="s">
        <v>7</v>
      </c>
      <c r="D99" s="3" t="s">
        <v>7</v>
      </c>
      <c r="E99" s="3">
        <v>30</v>
      </c>
      <c r="F99" s="3">
        <v>0</v>
      </c>
      <c r="G99" s="3">
        <v>88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80</v>
      </c>
      <c r="R99" s="3">
        <v>60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5" t="s">
        <v>7</v>
      </c>
      <c r="AD99" s="5" t="s">
        <v>7</v>
      </c>
      <c r="AE99" s="5" t="s">
        <v>7</v>
      </c>
      <c r="AF99" s="5" t="s">
        <v>7</v>
      </c>
      <c r="AG99" s="5" t="s">
        <v>7</v>
      </c>
      <c r="AH99" s="5" t="s">
        <v>7</v>
      </c>
      <c r="AI99" s="5" t="s">
        <v>7</v>
      </c>
      <c r="AJ99" s="5" t="s">
        <v>7</v>
      </c>
      <c r="AK99" s="5" t="s">
        <v>7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4" t="s">
        <v>89</v>
      </c>
      <c r="AW99" s="5">
        <v>0</v>
      </c>
      <c r="AX99" s="5">
        <v>0</v>
      </c>
    </row>
    <row r="100" spans="1:50" ht="15.75" customHeight="1" x14ac:dyDescent="0.2">
      <c r="A100" s="3">
        <f t="shared" si="1"/>
        <v>101098</v>
      </c>
      <c r="B100" s="3">
        <f t="shared" si="5"/>
        <v>101098</v>
      </c>
      <c r="C100" s="3" t="s">
        <v>7</v>
      </c>
      <c r="D100" s="3" t="s">
        <v>7</v>
      </c>
      <c r="E100" s="3">
        <v>30</v>
      </c>
      <c r="F100" s="3">
        <v>0</v>
      </c>
      <c r="G100" s="3">
        <v>88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180</v>
      </c>
      <c r="R100" s="3">
        <v>70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5" t="s">
        <v>7</v>
      </c>
      <c r="AD100" s="5" t="s">
        <v>7</v>
      </c>
      <c r="AE100" s="5" t="s">
        <v>7</v>
      </c>
      <c r="AF100" s="5" t="s">
        <v>7</v>
      </c>
      <c r="AG100" s="5" t="s">
        <v>7</v>
      </c>
      <c r="AH100" s="5" t="s">
        <v>7</v>
      </c>
      <c r="AI100" s="5" t="s">
        <v>7</v>
      </c>
      <c r="AJ100" s="5" t="s">
        <v>7</v>
      </c>
      <c r="AK100" s="5" t="s">
        <v>7</v>
      </c>
      <c r="AL100" s="5">
        <v>0</v>
      </c>
      <c r="AM100" s="5">
        <v>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4" t="s">
        <v>89</v>
      </c>
      <c r="AW100" s="5">
        <v>0</v>
      </c>
      <c r="AX100" s="5">
        <v>0</v>
      </c>
    </row>
    <row r="101" spans="1:50" ht="15.75" customHeight="1" x14ac:dyDescent="0.2">
      <c r="A101" s="3">
        <f t="shared" si="1"/>
        <v>101099</v>
      </c>
      <c r="B101" s="3">
        <f t="shared" si="5"/>
        <v>101099</v>
      </c>
      <c r="C101" s="3" t="s">
        <v>7</v>
      </c>
      <c r="D101" s="3" t="s">
        <v>25</v>
      </c>
      <c r="E101" s="3">
        <v>0</v>
      </c>
      <c r="F101" s="3">
        <v>0</v>
      </c>
      <c r="G101" s="3">
        <v>84</v>
      </c>
      <c r="H101" s="3">
        <v>30</v>
      </c>
      <c r="I101" s="3">
        <v>30</v>
      </c>
      <c r="J101" s="3">
        <v>95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70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5" t="s">
        <v>65</v>
      </c>
      <c r="AD101" s="5" t="s">
        <v>46</v>
      </c>
      <c r="AE101" s="5" t="s">
        <v>7</v>
      </c>
      <c r="AF101" s="5" t="s">
        <v>7</v>
      </c>
      <c r="AG101" s="5" t="s">
        <v>7</v>
      </c>
      <c r="AH101" s="5" t="s">
        <v>7</v>
      </c>
      <c r="AI101" s="5" t="s">
        <v>7</v>
      </c>
      <c r="AJ101" s="5" t="s">
        <v>7</v>
      </c>
      <c r="AK101" s="5" t="s">
        <v>7</v>
      </c>
      <c r="AL101" s="5">
        <v>30</v>
      </c>
      <c r="AM101" s="5">
        <v>20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4" t="s">
        <v>87</v>
      </c>
      <c r="AW101" s="5">
        <v>0</v>
      </c>
      <c r="AX101" s="5">
        <v>0</v>
      </c>
    </row>
    <row r="102" spans="1:50" ht="15.75" customHeight="1" x14ac:dyDescent="0.2">
      <c r="A102" s="3">
        <f t="shared" si="1"/>
        <v>101100</v>
      </c>
      <c r="B102" s="3">
        <f t="shared" si="5"/>
        <v>101100</v>
      </c>
      <c r="C102" s="3" t="s">
        <v>7</v>
      </c>
      <c r="D102" s="3" t="s">
        <v>7</v>
      </c>
      <c r="E102" s="3">
        <v>0</v>
      </c>
      <c r="F102" s="3">
        <v>0</v>
      </c>
      <c r="G102" s="3">
        <v>84</v>
      </c>
      <c r="H102" s="3">
        <v>30</v>
      </c>
      <c r="I102" s="3">
        <v>30</v>
      </c>
      <c r="J102" s="3">
        <v>90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80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5" t="s">
        <v>65</v>
      </c>
      <c r="AD102" s="5" t="s">
        <v>46</v>
      </c>
      <c r="AE102" s="5" t="s">
        <v>72</v>
      </c>
      <c r="AF102" s="5" t="s">
        <v>57</v>
      </c>
      <c r="AG102" s="5" t="s">
        <v>7</v>
      </c>
      <c r="AH102" s="5" t="s">
        <v>7</v>
      </c>
      <c r="AI102" s="5" t="s">
        <v>7</v>
      </c>
      <c r="AJ102" s="5" t="s">
        <v>7</v>
      </c>
      <c r="AK102" s="5" t="s">
        <v>7</v>
      </c>
      <c r="AL102" s="5">
        <v>30</v>
      </c>
      <c r="AM102" s="5">
        <v>20</v>
      </c>
      <c r="AN102" s="5">
        <v>20</v>
      </c>
      <c r="AO102" s="5">
        <v>20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4" t="s">
        <v>44</v>
      </c>
      <c r="AW102" s="5">
        <v>0</v>
      </c>
      <c r="AX102" s="5">
        <v>0</v>
      </c>
    </row>
    <row r="103" spans="1:50" ht="15.75" customHeight="1" x14ac:dyDescent="0.2">
      <c r="A103" s="3">
        <f t="shared" si="1"/>
        <v>101101</v>
      </c>
      <c r="B103" s="3">
        <f t="shared" si="5"/>
        <v>101101</v>
      </c>
      <c r="C103" s="3" t="s">
        <v>7</v>
      </c>
      <c r="D103" s="3" t="s">
        <v>7</v>
      </c>
      <c r="E103" s="3">
        <v>0</v>
      </c>
      <c r="F103" s="3">
        <v>0</v>
      </c>
      <c r="G103" s="3">
        <v>84</v>
      </c>
      <c r="H103" s="3">
        <v>30</v>
      </c>
      <c r="I103" s="3">
        <v>30</v>
      </c>
      <c r="J103" s="3">
        <v>100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5" t="s">
        <v>63</v>
      </c>
      <c r="AD103" s="5" t="s">
        <v>7</v>
      </c>
      <c r="AE103" s="5" t="s">
        <v>7</v>
      </c>
      <c r="AF103" s="5" t="s">
        <v>7</v>
      </c>
      <c r="AG103" s="5" t="s">
        <v>7</v>
      </c>
      <c r="AH103" s="5" t="s">
        <v>7</v>
      </c>
      <c r="AI103" s="5" t="s">
        <v>7</v>
      </c>
      <c r="AJ103" s="5" t="s">
        <v>7</v>
      </c>
      <c r="AK103" s="5" t="s">
        <v>7</v>
      </c>
      <c r="AL103" s="5">
        <v>100</v>
      </c>
      <c r="AM103" s="5">
        <v>20</v>
      </c>
      <c r="AN103" s="5">
        <v>20</v>
      </c>
      <c r="AO103" s="5">
        <v>20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4" t="s">
        <v>45</v>
      </c>
      <c r="AW103" s="5">
        <v>0</v>
      </c>
      <c r="AX103" s="5">
        <v>0</v>
      </c>
    </row>
    <row r="104" spans="1:50" ht="15.75" customHeight="1" x14ac:dyDescent="0.2">
      <c r="A104" s="3">
        <f t="shared" si="3"/>
        <v>101102</v>
      </c>
      <c r="B104" s="3">
        <f t="shared" si="5"/>
        <v>101102</v>
      </c>
      <c r="C104" s="3" t="s">
        <v>7</v>
      </c>
      <c r="D104" s="3" t="s">
        <v>114</v>
      </c>
      <c r="E104" s="3">
        <v>0</v>
      </c>
      <c r="F104" s="3">
        <v>0</v>
      </c>
      <c r="G104" s="3">
        <v>30</v>
      </c>
      <c r="H104" s="3">
        <v>30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50</v>
      </c>
      <c r="R104" s="3">
        <v>50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5" t="s">
        <v>46</v>
      </c>
      <c r="AD104" s="5" t="s">
        <v>120</v>
      </c>
      <c r="AE104" s="5" t="s">
        <v>60</v>
      </c>
      <c r="AF104" s="5" t="s">
        <v>65</v>
      </c>
      <c r="AG104" s="5" t="s">
        <v>121</v>
      </c>
      <c r="AH104" s="5" t="s">
        <v>122</v>
      </c>
      <c r="AI104" s="5" t="s">
        <v>62</v>
      </c>
      <c r="AJ104" s="5" t="s">
        <v>39</v>
      </c>
      <c r="AK104" s="5" t="s">
        <v>123</v>
      </c>
      <c r="AL104" s="5">
        <v>-50</v>
      </c>
      <c r="AM104" s="5">
        <v>30</v>
      </c>
      <c r="AN104" s="5">
        <v>20</v>
      </c>
      <c r="AO104" s="5">
        <v>12</v>
      </c>
      <c r="AP104" s="5">
        <v>12</v>
      </c>
      <c r="AQ104" s="5">
        <v>40</v>
      </c>
      <c r="AR104" s="5">
        <v>10</v>
      </c>
      <c r="AS104" s="5">
        <v>10</v>
      </c>
      <c r="AT104" s="5">
        <v>30</v>
      </c>
      <c r="AU104" s="5">
        <v>0</v>
      </c>
      <c r="AV104" s="4" t="s">
        <v>43</v>
      </c>
      <c r="AW104" s="5">
        <v>0</v>
      </c>
      <c r="AX104" s="5">
        <v>0</v>
      </c>
    </row>
    <row r="105" spans="1:50" ht="15.75" customHeight="1" x14ac:dyDescent="0.2">
      <c r="A105" s="3">
        <f t="shared" si="3"/>
        <v>101103</v>
      </c>
      <c r="B105" s="3">
        <f t="shared" si="5"/>
        <v>101103</v>
      </c>
      <c r="C105" s="3" t="s">
        <v>7</v>
      </c>
      <c r="D105" s="3" t="s">
        <v>7</v>
      </c>
      <c r="E105" s="3">
        <v>0</v>
      </c>
      <c r="F105" s="3">
        <v>0</v>
      </c>
      <c r="G105" s="3">
        <v>30</v>
      </c>
      <c r="H105" s="3">
        <v>30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70</v>
      </c>
      <c r="R105" s="3">
        <v>40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5" t="s">
        <v>46</v>
      </c>
      <c r="AD105" s="5" t="s">
        <v>120</v>
      </c>
      <c r="AE105" s="5" t="s">
        <v>60</v>
      </c>
      <c r="AF105" s="5" t="s">
        <v>65</v>
      </c>
      <c r="AG105" s="5" t="s">
        <v>121</v>
      </c>
      <c r="AH105" s="5" t="s">
        <v>122</v>
      </c>
      <c r="AI105" s="5" t="s">
        <v>62</v>
      </c>
      <c r="AJ105" s="5" t="s">
        <v>39</v>
      </c>
      <c r="AK105" s="5" t="s">
        <v>123</v>
      </c>
      <c r="AL105" s="5">
        <v>-50</v>
      </c>
      <c r="AM105" s="5">
        <v>30</v>
      </c>
      <c r="AN105" s="5">
        <v>20</v>
      </c>
      <c r="AO105" s="5">
        <v>12</v>
      </c>
      <c r="AP105" s="5">
        <v>12</v>
      </c>
      <c r="AQ105" s="5">
        <v>40</v>
      </c>
      <c r="AR105" s="5">
        <v>10</v>
      </c>
      <c r="AS105" s="5">
        <v>10</v>
      </c>
      <c r="AT105" s="5">
        <v>30</v>
      </c>
      <c r="AU105" s="5">
        <v>0</v>
      </c>
      <c r="AV105" s="4" t="s">
        <v>44</v>
      </c>
      <c r="AW105" s="5">
        <v>0</v>
      </c>
      <c r="AX105" s="5">
        <v>0</v>
      </c>
    </row>
    <row r="106" spans="1:50" ht="15.75" customHeight="1" x14ac:dyDescent="0.2">
      <c r="A106" s="3">
        <f t="shared" si="3"/>
        <v>101104</v>
      </c>
      <c r="B106" s="3">
        <f t="shared" si="5"/>
        <v>101104</v>
      </c>
      <c r="C106" s="3" t="s">
        <v>7</v>
      </c>
      <c r="D106" s="3" t="s">
        <v>7</v>
      </c>
      <c r="E106" s="3">
        <v>0</v>
      </c>
      <c r="F106" s="3">
        <v>0</v>
      </c>
      <c r="G106" s="3">
        <v>30</v>
      </c>
      <c r="H106" s="3">
        <v>30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80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5" t="s">
        <v>46</v>
      </c>
      <c r="AD106" s="5" t="s">
        <v>7</v>
      </c>
      <c r="AE106" s="5" t="s">
        <v>7</v>
      </c>
      <c r="AF106" s="5" t="s">
        <v>7</v>
      </c>
      <c r="AG106" s="5" t="s">
        <v>7</v>
      </c>
      <c r="AH106" s="5" t="s">
        <v>7</v>
      </c>
      <c r="AI106" s="5" t="s">
        <v>7</v>
      </c>
      <c r="AJ106" s="5" t="s">
        <v>7</v>
      </c>
      <c r="AK106" s="5" t="s">
        <v>7</v>
      </c>
      <c r="AL106" s="5">
        <v>-50</v>
      </c>
      <c r="AM106" s="5">
        <v>30</v>
      </c>
      <c r="AN106" s="5">
        <v>20</v>
      </c>
      <c r="AO106" s="5">
        <v>12</v>
      </c>
      <c r="AP106" s="5">
        <v>12</v>
      </c>
      <c r="AQ106" s="5">
        <v>40</v>
      </c>
      <c r="AR106" s="5">
        <v>10</v>
      </c>
      <c r="AS106" s="5">
        <v>10</v>
      </c>
      <c r="AT106" s="5">
        <v>30</v>
      </c>
      <c r="AU106" s="5">
        <v>0</v>
      </c>
      <c r="AV106" s="4" t="s">
        <v>45</v>
      </c>
      <c r="AW106" s="5">
        <v>0</v>
      </c>
      <c r="AX106" s="5">
        <v>0</v>
      </c>
    </row>
    <row r="107" spans="1:50" ht="15.75" customHeight="1" x14ac:dyDescent="0.2">
      <c r="A107" s="3">
        <f t="shared" si="3"/>
        <v>101105</v>
      </c>
      <c r="B107" s="3">
        <f t="shared" si="5"/>
        <v>101105</v>
      </c>
      <c r="C107" s="3" t="s">
        <v>7</v>
      </c>
      <c r="D107" s="3" t="s">
        <v>171</v>
      </c>
      <c r="E107" s="3">
        <v>0</v>
      </c>
      <c r="F107" s="3">
        <v>0</v>
      </c>
      <c r="G107" s="3">
        <v>30</v>
      </c>
      <c r="H107" s="3">
        <v>30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50</v>
      </c>
      <c r="R107" s="3">
        <v>50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5" t="s">
        <v>46</v>
      </c>
      <c r="AD107" s="5" t="s">
        <v>120</v>
      </c>
      <c r="AE107" s="5" t="s">
        <v>60</v>
      </c>
      <c r="AF107" s="5" t="s">
        <v>65</v>
      </c>
      <c r="AG107" s="5" t="s">
        <v>121</v>
      </c>
      <c r="AH107" s="5" t="s">
        <v>122</v>
      </c>
      <c r="AI107" s="5" t="s">
        <v>62</v>
      </c>
      <c r="AJ107" s="5" t="s">
        <v>39</v>
      </c>
      <c r="AK107" s="5" t="s">
        <v>123</v>
      </c>
      <c r="AL107" s="5">
        <v>-50</v>
      </c>
      <c r="AM107" s="5">
        <v>30</v>
      </c>
      <c r="AN107" s="5">
        <v>20</v>
      </c>
      <c r="AO107" s="5">
        <v>12</v>
      </c>
      <c r="AP107" s="5">
        <v>12</v>
      </c>
      <c r="AQ107" s="5">
        <v>40</v>
      </c>
      <c r="AR107" s="5">
        <v>10</v>
      </c>
      <c r="AS107" s="5">
        <v>10</v>
      </c>
      <c r="AT107" s="5">
        <v>30</v>
      </c>
      <c r="AU107" s="5">
        <v>0</v>
      </c>
      <c r="AV107" s="4" t="s">
        <v>43</v>
      </c>
      <c r="AW107" s="5">
        <v>0</v>
      </c>
      <c r="AX107" s="5">
        <v>0</v>
      </c>
    </row>
    <row r="108" spans="1:50" ht="15.75" customHeight="1" x14ac:dyDescent="0.2">
      <c r="A108" s="3">
        <f t="shared" si="3"/>
        <v>101106</v>
      </c>
      <c r="B108" s="3">
        <f t="shared" si="5"/>
        <v>101106</v>
      </c>
      <c r="C108" s="3" t="s">
        <v>7</v>
      </c>
      <c r="D108" s="3" t="s">
        <v>7</v>
      </c>
      <c r="E108" s="3">
        <v>0</v>
      </c>
      <c r="F108" s="3">
        <v>0</v>
      </c>
      <c r="G108" s="3">
        <v>30</v>
      </c>
      <c r="H108" s="3">
        <v>30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70</v>
      </c>
      <c r="R108" s="3">
        <v>40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5" t="s">
        <v>46</v>
      </c>
      <c r="AD108" s="5" t="s">
        <v>120</v>
      </c>
      <c r="AE108" s="5" t="s">
        <v>60</v>
      </c>
      <c r="AF108" s="5" t="s">
        <v>65</v>
      </c>
      <c r="AG108" s="5" t="s">
        <v>121</v>
      </c>
      <c r="AH108" s="5" t="s">
        <v>122</v>
      </c>
      <c r="AI108" s="5" t="s">
        <v>62</v>
      </c>
      <c r="AJ108" s="5" t="s">
        <v>39</v>
      </c>
      <c r="AK108" s="5" t="s">
        <v>123</v>
      </c>
      <c r="AL108" s="5">
        <v>-50</v>
      </c>
      <c r="AM108" s="5">
        <v>30</v>
      </c>
      <c r="AN108" s="5">
        <v>20</v>
      </c>
      <c r="AO108" s="5">
        <v>12</v>
      </c>
      <c r="AP108" s="5">
        <v>12</v>
      </c>
      <c r="AQ108" s="5">
        <v>40</v>
      </c>
      <c r="AR108" s="5">
        <v>10</v>
      </c>
      <c r="AS108" s="5">
        <v>10</v>
      </c>
      <c r="AT108" s="5">
        <v>30</v>
      </c>
      <c r="AU108" s="5">
        <v>0</v>
      </c>
      <c r="AV108" s="4" t="s">
        <v>44</v>
      </c>
      <c r="AW108" s="5">
        <v>0</v>
      </c>
      <c r="AX108" s="5">
        <v>0</v>
      </c>
    </row>
    <row r="109" spans="1:50" ht="15.75" customHeight="1" x14ac:dyDescent="0.2">
      <c r="A109" s="3">
        <f t="shared" si="3"/>
        <v>101107</v>
      </c>
      <c r="B109" s="3">
        <f t="shared" si="5"/>
        <v>101107</v>
      </c>
      <c r="C109" s="3" t="s">
        <v>7</v>
      </c>
      <c r="D109" s="3" t="s">
        <v>7</v>
      </c>
      <c r="E109" s="3">
        <v>0</v>
      </c>
      <c r="F109" s="3">
        <v>0</v>
      </c>
      <c r="G109" s="3">
        <v>30</v>
      </c>
      <c r="H109" s="3">
        <v>30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80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5" t="s">
        <v>46</v>
      </c>
      <c r="AD109" s="5" t="s">
        <v>7</v>
      </c>
      <c r="AE109" s="5" t="s">
        <v>7</v>
      </c>
      <c r="AF109" s="5" t="s">
        <v>7</v>
      </c>
      <c r="AG109" s="5" t="s">
        <v>7</v>
      </c>
      <c r="AH109" s="5" t="s">
        <v>7</v>
      </c>
      <c r="AI109" s="5" t="s">
        <v>7</v>
      </c>
      <c r="AJ109" s="5" t="s">
        <v>7</v>
      </c>
      <c r="AK109" s="5" t="s">
        <v>7</v>
      </c>
      <c r="AL109" s="5">
        <v>-50</v>
      </c>
      <c r="AM109" s="5">
        <v>30</v>
      </c>
      <c r="AN109" s="5">
        <v>20</v>
      </c>
      <c r="AO109" s="5">
        <v>12</v>
      </c>
      <c r="AP109" s="5">
        <v>12</v>
      </c>
      <c r="AQ109" s="5">
        <v>40</v>
      </c>
      <c r="AR109" s="5">
        <v>10</v>
      </c>
      <c r="AS109" s="5">
        <v>10</v>
      </c>
      <c r="AT109" s="5">
        <v>30</v>
      </c>
      <c r="AU109" s="5">
        <v>0</v>
      </c>
      <c r="AV109" s="4" t="s">
        <v>45</v>
      </c>
      <c r="AW109" s="5">
        <v>0</v>
      </c>
      <c r="AX109" s="5">
        <v>0</v>
      </c>
    </row>
    <row r="110" spans="1:50" ht="15.75" customHeight="1" x14ac:dyDescent="0.2">
      <c r="A110" s="3">
        <f t="shared" si="3"/>
        <v>101108</v>
      </c>
      <c r="B110" s="3">
        <f t="shared" si="5"/>
        <v>101108</v>
      </c>
      <c r="C110" s="3" t="s">
        <v>7</v>
      </c>
      <c r="D110" s="3" t="s">
        <v>132</v>
      </c>
      <c r="E110" s="3">
        <v>0</v>
      </c>
      <c r="F110" s="3">
        <v>0</v>
      </c>
      <c r="G110" s="3">
        <v>30</v>
      </c>
      <c r="H110" s="3">
        <v>30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50</v>
      </c>
      <c r="R110" s="3">
        <v>50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5" t="s">
        <v>46</v>
      </c>
      <c r="AD110" s="5" t="s">
        <v>120</v>
      </c>
      <c r="AE110" s="5" t="s">
        <v>60</v>
      </c>
      <c r="AF110" s="5" t="s">
        <v>65</v>
      </c>
      <c r="AG110" s="5" t="s">
        <v>121</v>
      </c>
      <c r="AH110" s="5" t="s">
        <v>122</v>
      </c>
      <c r="AI110" s="5" t="s">
        <v>62</v>
      </c>
      <c r="AJ110" s="5" t="s">
        <v>39</v>
      </c>
      <c r="AK110" s="5" t="s">
        <v>123</v>
      </c>
      <c r="AL110" s="5">
        <v>-50</v>
      </c>
      <c r="AM110" s="5">
        <v>30</v>
      </c>
      <c r="AN110" s="5">
        <v>20</v>
      </c>
      <c r="AO110" s="5">
        <v>12</v>
      </c>
      <c r="AP110" s="5">
        <v>12</v>
      </c>
      <c r="AQ110" s="5">
        <v>40</v>
      </c>
      <c r="AR110" s="5">
        <v>10</v>
      </c>
      <c r="AS110" s="5">
        <v>10</v>
      </c>
      <c r="AT110" s="5">
        <v>30</v>
      </c>
      <c r="AU110" s="5">
        <v>0</v>
      </c>
      <c r="AV110" s="4" t="s">
        <v>43</v>
      </c>
      <c r="AW110" s="5">
        <v>0</v>
      </c>
      <c r="AX110" s="5">
        <v>0</v>
      </c>
    </row>
    <row r="111" spans="1:50" ht="15.75" customHeight="1" x14ac:dyDescent="0.2">
      <c r="A111" s="3">
        <f t="shared" si="3"/>
        <v>101109</v>
      </c>
      <c r="B111" s="3">
        <f t="shared" si="5"/>
        <v>101109</v>
      </c>
      <c r="C111" s="3" t="s">
        <v>7</v>
      </c>
      <c r="D111" s="3" t="s">
        <v>7</v>
      </c>
      <c r="E111" s="3">
        <v>0</v>
      </c>
      <c r="F111" s="3">
        <v>0</v>
      </c>
      <c r="G111" s="3">
        <v>30</v>
      </c>
      <c r="H111" s="3">
        <v>30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70</v>
      </c>
      <c r="R111" s="3">
        <v>40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5" t="s">
        <v>46</v>
      </c>
      <c r="AD111" s="5" t="s">
        <v>120</v>
      </c>
      <c r="AE111" s="5" t="s">
        <v>60</v>
      </c>
      <c r="AF111" s="5" t="s">
        <v>65</v>
      </c>
      <c r="AG111" s="5" t="s">
        <v>121</v>
      </c>
      <c r="AH111" s="5" t="s">
        <v>122</v>
      </c>
      <c r="AI111" s="5" t="s">
        <v>62</v>
      </c>
      <c r="AJ111" s="5" t="s">
        <v>39</v>
      </c>
      <c r="AK111" s="5" t="s">
        <v>123</v>
      </c>
      <c r="AL111" s="5">
        <v>-50</v>
      </c>
      <c r="AM111" s="5">
        <v>30</v>
      </c>
      <c r="AN111" s="5">
        <v>20</v>
      </c>
      <c r="AO111" s="5">
        <v>12</v>
      </c>
      <c r="AP111" s="5">
        <v>12</v>
      </c>
      <c r="AQ111" s="5">
        <v>40</v>
      </c>
      <c r="AR111" s="5">
        <v>10</v>
      </c>
      <c r="AS111" s="5">
        <v>10</v>
      </c>
      <c r="AT111" s="5">
        <v>30</v>
      </c>
      <c r="AU111" s="5">
        <v>0</v>
      </c>
      <c r="AV111" s="4" t="s">
        <v>44</v>
      </c>
      <c r="AW111" s="5">
        <v>0</v>
      </c>
      <c r="AX111" s="5">
        <v>0</v>
      </c>
    </row>
    <row r="112" spans="1:50" ht="15.75" customHeight="1" x14ac:dyDescent="0.2">
      <c r="A112" s="3">
        <f t="shared" si="3"/>
        <v>101110</v>
      </c>
      <c r="B112" s="3">
        <f t="shared" si="5"/>
        <v>101110</v>
      </c>
      <c r="C112" s="3" t="s">
        <v>7</v>
      </c>
      <c r="D112" s="3" t="s">
        <v>7</v>
      </c>
      <c r="E112" s="3">
        <v>0</v>
      </c>
      <c r="F112" s="3">
        <v>0</v>
      </c>
      <c r="G112" s="3">
        <v>30</v>
      </c>
      <c r="H112" s="3">
        <v>30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80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5" t="s">
        <v>46</v>
      </c>
      <c r="AD112" s="5" t="s">
        <v>7</v>
      </c>
      <c r="AE112" s="5" t="s">
        <v>7</v>
      </c>
      <c r="AF112" s="5" t="s">
        <v>7</v>
      </c>
      <c r="AG112" s="5" t="s">
        <v>7</v>
      </c>
      <c r="AH112" s="5" t="s">
        <v>7</v>
      </c>
      <c r="AI112" s="5" t="s">
        <v>7</v>
      </c>
      <c r="AJ112" s="5" t="s">
        <v>7</v>
      </c>
      <c r="AK112" s="5" t="s">
        <v>7</v>
      </c>
      <c r="AL112" s="5">
        <v>-50</v>
      </c>
      <c r="AM112" s="5">
        <v>30</v>
      </c>
      <c r="AN112" s="5">
        <v>20</v>
      </c>
      <c r="AO112" s="5">
        <v>12</v>
      </c>
      <c r="AP112" s="5">
        <v>12</v>
      </c>
      <c r="AQ112" s="5">
        <v>40</v>
      </c>
      <c r="AR112" s="5">
        <v>10</v>
      </c>
      <c r="AS112" s="5">
        <v>10</v>
      </c>
      <c r="AT112" s="5">
        <v>30</v>
      </c>
      <c r="AU112" s="5">
        <v>0</v>
      </c>
      <c r="AV112" s="4" t="s">
        <v>45</v>
      </c>
      <c r="AW112" s="5">
        <v>0</v>
      </c>
      <c r="AX112" s="5">
        <v>0</v>
      </c>
    </row>
    <row r="113" spans="1:50" ht="15.75" customHeight="1" x14ac:dyDescent="0.2">
      <c r="A113" s="3">
        <f t="shared" si="3"/>
        <v>101111</v>
      </c>
      <c r="B113" s="3">
        <f t="shared" si="5"/>
        <v>101111</v>
      </c>
      <c r="C113" s="3" t="s">
        <v>7</v>
      </c>
      <c r="D113" s="3" t="s">
        <v>172</v>
      </c>
      <c r="E113" s="3">
        <v>0</v>
      </c>
      <c r="F113" s="3">
        <v>0</v>
      </c>
      <c r="G113" s="3">
        <v>80</v>
      </c>
      <c r="H113" s="3">
        <v>0</v>
      </c>
      <c r="I113" s="3">
        <v>0</v>
      </c>
      <c r="J113" s="3">
        <v>110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70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5" t="s">
        <v>60</v>
      </c>
      <c r="AD113" s="5" t="s">
        <v>23</v>
      </c>
      <c r="AE113" s="5" t="s">
        <v>66</v>
      </c>
      <c r="AF113" s="5" t="s">
        <v>27</v>
      </c>
      <c r="AG113" s="5" t="s">
        <v>39</v>
      </c>
      <c r="AH113" s="5" t="s">
        <v>131</v>
      </c>
      <c r="AI113" s="5" t="s">
        <v>7</v>
      </c>
      <c r="AJ113" s="5" t="s">
        <v>7</v>
      </c>
      <c r="AK113" s="5" t="s">
        <v>7</v>
      </c>
      <c r="AL113" s="5">
        <v>20</v>
      </c>
      <c r="AM113" s="5">
        <v>7</v>
      </c>
      <c r="AN113" s="5">
        <v>20</v>
      </c>
      <c r="AO113" s="5">
        <v>20</v>
      </c>
      <c r="AP113" s="5">
        <v>30</v>
      </c>
      <c r="AQ113" s="5">
        <v>30</v>
      </c>
      <c r="AR113" s="5">
        <v>0</v>
      </c>
      <c r="AS113" s="5">
        <v>0</v>
      </c>
      <c r="AT113" s="5">
        <v>0</v>
      </c>
      <c r="AU113" s="5">
        <v>0</v>
      </c>
      <c r="AV113" s="4" t="s">
        <v>86</v>
      </c>
      <c r="AW113" s="5">
        <v>0</v>
      </c>
      <c r="AX113" s="5">
        <v>0</v>
      </c>
    </row>
    <row r="114" spans="1:50" ht="15.75" customHeight="1" x14ac:dyDescent="0.2">
      <c r="A114" s="3">
        <f t="shared" si="3"/>
        <v>101112</v>
      </c>
      <c r="B114" s="3">
        <f t="shared" si="5"/>
        <v>101112</v>
      </c>
      <c r="C114" s="3" t="s">
        <v>7</v>
      </c>
      <c r="D114" s="3" t="s">
        <v>7</v>
      </c>
      <c r="E114" s="3">
        <v>0</v>
      </c>
      <c r="F114" s="3">
        <v>0</v>
      </c>
      <c r="G114" s="3">
        <v>80</v>
      </c>
      <c r="H114" s="3">
        <v>0</v>
      </c>
      <c r="I114" s="3">
        <v>0</v>
      </c>
      <c r="J114" s="3">
        <v>90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90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5" t="s">
        <v>61</v>
      </c>
      <c r="AD114" s="5" t="s">
        <v>62</v>
      </c>
      <c r="AE114" s="5" t="s">
        <v>57</v>
      </c>
      <c r="AF114" s="5" t="s">
        <v>23</v>
      </c>
      <c r="AG114" s="5" t="s">
        <v>39</v>
      </c>
      <c r="AH114" s="5" t="s">
        <v>66</v>
      </c>
      <c r="AI114" s="5" t="s">
        <v>27</v>
      </c>
      <c r="AJ114" s="5" t="s">
        <v>131</v>
      </c>
      <c r="AK114" s="5" t="s">
        <v>7</v>
      </c>
      <c r="AL114" s="5">
        <v>20</v>
      </c>
      <c r="AM114" s="5">
        <v>20</v>
      </c>
      <c r="AN114" s="5">
        <v>10</v>
      </c>
      <c r="AO114" s="5">
        <v>10</v>
      </c>
      <c r="AP114" s="5">
        <v>30</v>
      </c>
      <c r="AQ114" s="5">
        <v>20</v>
      </c>
      <c r="AR114" s="5">
        <v>20</v>
      </c>
      <c r="AS114" s="5">
        <v>30</v>
      </c>
      <c r="AT114" s="5">
        <v>0</v>
      </c>
      <c r="AU114" s="5">
        <v>0</v>
      </c>
      <c r="AV114" s="4" t="s">
        <v>44</v>
      </c>
      <c r="AW114" s="5">
        <v>0</v>
      </c>
      <c r="AX114" s="5">
        <v>0</v>
      </c>
    </row>
    <row r="115" spans="1:50" ht="15.75" customHeight="1" x14ac:dyDescent="0.2">
      <c r="A115" s="3">
        <f t="shared" si="3"/>
        <v>101113</v>
      </c>
      <c r="B115" s="3">
        <f t="shared" si="5"/>
        <v>101113</v>
      </c>
      <c r="C115" s="3" t="s">
        <v>7</v>
      </c>
      <c r="D115" s="3" t="s">
        <v>7</v>
      </c>
      <c r="E115" s="3">
        <v>0</v>
      </c>
      <c r="F115" s="3">
        <v>0</v>
      </c>
      <c r="G115" s="3">
        <v>80</v>
      </c>
      <c r="H115" s="3">
        <v>0</v>
      </c>
      <c r="I115" s="3">
        <v>0</v>
      </c>
      <c r="J115" s="3">
        <v>130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5" t="s">
        <v>63</v>
      </c>
      <c r="AD115" s="5" t="s">
        <v>67</v>
      </c>
      <c r="AE115" s="5" t="s">
        <v>7</v>
      </c>
      <c r="AF115" s="5" t="s">
        <v>7</v>
      </c>
      <c r="AG115" s="5" t="s">
        <v>7</v>
      </c>
      <c r="AH115" s="5" t="s">
        <v>7</v>
      </c>
      <c r="AI115" s="5" t="s">
        <v>7</v>
      </c>
      <c r="AJ115" s="5" t="s">
        <v>7</v>
      </c>
      <c r="AK115" s="5" t="s">
        <v>7</v>
      </c>
      <c r="AL115" s="5">
        <v>100</v>
      </c>
      <c r="AM115" s="5">
        <v>70</v>
      </c>
      <c r="AN115" s="5">
        <v>20</v>
      </c>
      <c r="AO115" s="5">
        <v>20</v>
      </c>
      <c r="AP115" s="5">
        <v>20</v>
      </c>
      <c r="AQ115" s="5">
        <v>30</v>
      </c>
      <c r="AR115" s="5">
        <v>30</v>
      </c>
      <c r="AS115" s="5">
        <v>0</v>
      </c>
      <c r="AT115" s="5">
        <v>0</v>
      </c>
      <c r="AU115" s="5">
        <v>0</v>
      </c>
      <c r="AV115" s="4" t="s">
        <v>45</v>
      </c>
      <c r="AW115" s="5">
        <v>0</v>
      </c>
      <c r="AX115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6272B-D19C-4656-A8F6-A1520985AA1D}">
  <sheetPr>
    <outlinePr summaryBelow="0" summaryRight="0"/>
  </sheetPr>
  <dimension ref="A1:AX115"/>
  <sheetViews>
    <sheetView zoomScale="85" zoomScaleNormal="85" workbookViewId="0">
      <pane ySplit="1" topLeftCell="A2" activePane="bottomLeft" state="frozen"/>
      <selection activeCell="D1" sqref="D1"/>
      <selection pane="bottomLeft" activeCell="I10" sqref="I10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ROW()-2+102000</f>
        <v>102000</v>
      </c>
      <c r="B2" s="6">
        <v>102000</v>
      </c>
      <c r="C2" s="11" t="s">
        <v>207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154</v>
      </c>
      <c r="AW2" s="7">
        <v>0</v>
      </c>
      <c r="AX2" s="7">
        <v>0</v>
      </c>
    </row>
    <row r="3" spans="1:50" ht="15.75" customHeight="1" x14ac:dyDescent="0.2">
      <c r="A3" s="3">
        <f>ROW()-2+102000</f>
        <v>102001</v>
      </c>
      <c r="B3" s="3">
        <f t="shared" ref="B3:B34" si="0">INDEX(B:B,MATCH(102000,B:B,0),1)+(ROW()-MATCH(102000,B:B,0))</f>
        <v>102001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3" si="1">ROW()-2+102000</f>
        <v>102002</v>
      </c>
      <c r="B4" s="3">
        <f t="shared" si="0"/>
        <v>102002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1"/>
        <v>102003</v>
      </c>
      <c r="B5" s="3">
        <f t="shared" si="0"/>
        <v>102003</v>
      </c>
      <c r="C5" s="3" t="s">
        <v>100</v>
      </c>
      <c r="D5" s="3" t="s">
        <v>7</v>
      </c>
      <c r="E5" s="3">
        <v>50</v>
      </c>
      <c r="F5" s="3">
        <v>0</v>
      </c>
      <c r="G5" s="3">
        <v>200</v>
      </c>
      <c r="H5" s="3">
        <v>0</v>
      </c>
      <c r="I5" s="3">
        <v>50</v>
      </c>
      <c r="J5" s="3">
        <v>0</v>
      </c>
      <c r="K5" s="3">
        <v>100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65</v>
      </c>
      <c r="AD5" s="5" t="s">
        <v>39</v>
      </c>
      <c r="AE5" s="5" t="s">
        <v>72</v>
      </c>
      <c r="AF5" s="5" t="s">
        <v>62</v>
      </c>
      <c r="AG5" s="5" t="s">
        <v>121</v>
      </c>
      <c r="AH5" s="5" t="s">
        <v>83</v>
      </c>
      <c r="AI5" s="5" t="s">
        <v>146</v>
      </c>
      <c r="AJ5" s="5" t="s">
        <v>7</v>
      </c>
      <c r="AK5" s="5" t="s">
        <v>7</v>
      </c>
      <c r="AL5" s="5">
        <v>50</v>
      </c>
      <c r="AM5" s="5">
        <v>20</v>
      </c>
      <c r="AN5" s="5">
        <v>20</v>
      </c>
      <c r="AO5" s="5">
        <v>20</v>
      </c>
      <c r="AP5" s="5">
        <v>20</v>
      </c>
      <c r="AQ5" s="5">
        <v>20</v>
      </c>
      <c r="AR5" s="5">
        <v>40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1"/>
        <v>102004</v>
      </c>
      <c r="B6" s="3">
        <f t="shared" si="0"/>
        <v>102004</v>
      </c>
      <c r="C6" s="3" t="s">
        <v>7</v>
      </c>
      <c r="D6" s="3" t="s">
        <v>7</v>
      </c>
      <c r="E6" s="3">
        <v>50</v>
      </c>
      <c r="F6" s="3">
        <v>0</v>
      </c>
      <c r="G6" s="3">
        <v>200</v>
      </c>
      <c r="H6" s="3">
        <v>0</v>
      </c>
      <c r="I6" s="3">
        <v>50</v>
      </c>
      <c r="J6" s="3">
        <v>0</v>
      </c>
      <c r="K6" s="3">
        <v>80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60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65</v>
      </c>
      <c r="AD6" s="5" t="s">
        <v>39</v>
      </c>
      <c r="AE6" s="5" t="s">
        <v>72</v>
      </c>
      <c r="AF6" s="5" t="s">
        <v>62</v>
      </c>
      <c r="AG6" s="5" t="s">
        <v>121</v>
      </c>
      <c r="AH6" s="5" t="s">
        <v>83</v>
      </c>
      <c r="AI6" s="5" t="s">
        <v>146</v>
      </c>
      <c r="AJ6" s="5" t="s">
        <v>7</v>
      </c>
      <c r="AK6" s="5" t="s">
        <v>7</v>
      </c>
      <c r="AL6" s="5">
        <v>50</v>
      </c>
      <c r="AM6" s="5">
        <v>20</v>
      </c>
      <c r="AN6" s="5">
        <v>20</v>
      </c>
      <c r="AO6" s="5">
        <v>20</v>
      </c>
      <c r="AP6" s="5">
        <v>20</v>
      </c>
      <c r="AQ6" s="5">
        <v>20</v>
      </c>
      <c r="AR6" s="5">
        <v>40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1"/>
        <v>102005</v>
      </c>
      <c r="B7" s="3">
        <f t="shared" si="0"/>
        <v>102005</v>
      </c>
      <c r="C7" s="3" t="s">
        <v>7</v>
      </c>
      <c r="D7" s="3" t="s">
        <v>7</v>
      </c>
      <c r="E7" s="3">
        <v>50</v>
      </c>
      <c r="F7" s="3">
        <v>0</v>
      </c>
      <c r="G7" s="3">
        <v>200</v>
      </c>
      <c r="H7" s="3">
        <v>0</v>
      </c>
      <c r="I7" s="3">
        <v>50</v>
      </c>
      <c r="J7" s="3">
        <v>0</v>
      </c>
      <c r="K7" s="3">
        <v>120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120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65</v>
      </c>
      <c r="AE7" s="5" t="s">
        <v>39</v>
      </c>
      <c r="AF7" s="5" t="s">
        <v>72</v>
      </c>
      <c r="AG7" s="5" t="s">
        <v>62</v>
      </c>
      <c r="AH7" s="5" t="s">
        <v>121</v>
      </c>
      <c r="AI7" s="5" t="s">
        <v>83</v>
      </c>
      <c r="AJ7" s="5" t="s">
        <v>146</v>
      </c>
      <c r="AK7" s="5" t="s">
        <v>7</v>
      </c>
      <c r="AL7" s="5">
        <v>100</v>
      </c>
      <c r="AM7" s="5">
        <v>20</v>
      </c>
      <c r="AN7" s="5">
        <v>20</v>
      </c>
      <c r="AO7" s="5">
        <v>20</v>
      </c>
      <c r="AP7" s="5">
        <v>20</v>
      </c>
      <c r="AQ7" s="5">
        <v>20</v>
      </c>
      <c r="AR7" s="5">
        <v>20</v>
      </c>
      <c r="AS7" s="5">
        <v>30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1"/>
        <v>102006</v>
      </c>
      <c r="B8" s="3">
        <f t="shared" si="0"/>
        <v>102006</v>
      </c>
      <c r="C8" s="3" t="s">
        <v>110</v>
      </c>
      <c r="D8" s="3" t="s">
        <v>7</v>
      </c>
      <c r="E8" s="3">
        <v>30</v>
      </c>
      <c r="F8" s="3">
        <v>0</v>
      </c>
      <c r="G8" s="3">
        <v>200</v>
      </c>
      <c r="H8" s="3">
        <v>180</v>
      </c>
      <c r="I8" s="3">
        <v>0</v>
      </c>
      <c r="J8" s="3">
        <v>0</v>
      </c>
      <c r="K8" s="3">
        <v>85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120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111</v>
      </c>
      <c r="AD8" s="5" t="s">
        <v>146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30</v>
      </c>
      <c r="AM8" s="5">
        <v>40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1"/>
        <v>102007</v>
      </c>
      <c r="B9" s="3">
        <f t="shared" si="0"/>
        <v>102007</v>
      </c>
      <c r="C9" s="3" t="s">
        <v>7</v>
      </c>
      <c r="D9" s="3" t="s">
        <v>7</v>
      </c>
      <c r="E9" s="3">
        <v>30</v>
      </c>
      <c r="F9" s="3">
        <v>0</v>
      </c>
      <c r="G9" s="3">
        <v>200</v>
      </c>
      <c r="H9" s="3">
        <v>180</v>
      </c>
      <c r="I9" s="3">
        <v>0</v>
      </c>
      <c r="J9" s="3">
        <v>0</v>
      </c>
      <c r="K9" s="3">
        <v>80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111</v>
      </c>
      <c r="AD9" s="5" t="s">
        <v>146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30</v>
      </c>
      <c r="AM9" s="5">
        <v>40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1"/>
        <v>102008</v>
      </c>
      <c r="B10" s="3">
        <f t="shared" si="0"/>
        <v>102008</v>
      </c>
      <c r="C10" s="3" t="s">
        <v>7</v>
      </c>
      <c r="D10" s="3" t="s">
        <v>7</v>
      </c>
      <c r="E10" s="3">
        <v>30</v>
      </c>
      <c r="F10" s="3">
        <v>0</v>
      </c>
      <c r="G10" s="3">
        <v>200</v>
      </c>
      <c r="H10" s="3">
        <v>180</v>
      </c>
      <c r="I10" s="3">
        <v>0</v>
      </c>
      <c r="J10" s="3">
        <v>0</v>
      </c>
      <c r="K10" s="3">
        <v>120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170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111</v>
      </c>
      <c r="AE10" s="5" t="s">
        <v>146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20</v>
      </c>
      <c r="AN10" s="5">
        <v>30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0</v>
      </c>
    </row>
    <row r="11" spans="1:50" ht="15.75" customHeight="1" x14ac:dyDescent="0.2">
      <c r="A11" s="3">
        <f t="shared" si="1"/>
        <v>102009</v>
      </c>
      <c r="B11" s="3">
        <f t="shared" si="0"/>
        <v>102009</v>
      </c>
      <c r="C11" s="3" t="s">
        <v>190</v>
      </c>
      <c r="D11" s="3" t="s">
        <v>7</v>
      </c>
      <c r="E11" s="3">
        <v>0</v>
      </c>
      <c r="F11" s="3">
        <v>0</v>
      </c>
      <c r="G11" s="3">
        <v>20</v>
      </c>
      <c r="H11" s="3">
        <v>240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60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46</v>
      </c>
      <c r="AD11" s="5" t="s">
        <v>70</v>
      </c>
      <c r="AE11" s="5" t="s">
        <v>65</v>
      </c>
      <c r="AF11" s="5" t="s">
        <v>67</v>
      </c>
      <c r="AG11" s="5" t="s">
        <v>124</v>
      </c>
      <c r="AH11" s="5" t="s">
        <v>120</v>
      </c>
      <c r="AI11" s="5" t="s">
        <v>120</v>
      </c>
      <c r="AJ11" s="5" t="s">
        <v>7</v>
      </c>
      <c r="AK11" s="5" t="s">
        <v>7</v>
      </c>
      <c r="AL11" s="5">
        <v>-50</v>
      </c>
      <c r="AM11" s="5">
        <v>20</v>
      </c>
      <c r="AN11" s="5">
        <v>30</v>
      </c>
      <c r="AO11" s="5">
        <v>40</v>
      </c>
      <c r="AP11" s="5">
        <v>50</v>
      </c>
      <c r="AQ11" s="5">
        <v>20</v>
      </c>
      <c r="AR11" s="5">
        <v>0</v>
      </c>
      <c r="AS11" s="5">
        <v>0</v>
      </c>
      <c r="AT11" s="5">
        <v>0</v>
      </c>
      <c r="AU11" s="5">
        <v>0</v>
      </c>
      <c r="AV11" s="4" t="s">
        <v>43</v>
      </c>
      <c r="AW11" s="5">
        <v>0</v>
      </c>
      <c r="AX11" s="5">
        <v>0</v>
      </c>
    </row>
    <row r="12" spans="1:50" ht="15.75" customHeight="1" x14ac:dyDescent="0.2">
      <c r="A12" s="3">
        <f t="shared" si="1"/>
        <v>102010</v>
      </c>
      <c r="B12" s="3">
        <f t="shared" si="0"/>
        <v>102010</v>
      </c>
      <c r="C12" s="3" t="s">
        <v>7</v>
      </c>
      <c r="D12" s="3" t="s">
        <v>7</v>
      </c>
      <c r="E12" s="3">
        <v>0</v>
      </c>
      <c r="F12" s="3">
        <v>0</v>
      </c>
      <c r="G12" s="3">
        <v>20</v>
      </c>
      <c r="H12" s="3">
        <v>240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50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46</v>
      </c>
      <c r="AD12" s="5" t="s">
        <v>70</v>
      </c>
      <c r="AE12" s="5" t="s">
        <v>65</v>
      </c>
      <c r="AF12" s="5" t="s">
        <v>67</v>
      </c>
      <c r="AG12" s="5" t="s">
        <v>124</v>
      </c>
      <c r="AH12" s="5" t="s">
        <v>120</v>
      </c>
      <c r="AI12" s="5" t="s">
        <v>120</v>
      </c>
      <c r="AJ12" s="5" t="s">
        <v>7</v>
      </c>
      <c r="AK12" s="5" t="s">
        <v>7</v>
      </c>
      <c r="AL12" s="5">
        <v>-50</v>
      </c>
      <c r="AM12" s="5">
        <v>20</v>
      </c>
      <c r="AN12" s="5">
        <v>30</v>
      </c>
      <c r="AO12" s="5">
        <v>40</v>
      </c>
      <c r="AP12" s="5">
        <v>50</v>
      </c>
      <c r="AQ12" s="5">
        <v>20</v>
      </c>
      <c r="AR12" s="5">
        <v>0</v>
      </c>
      <c r="AS12" s="5">
        <v>0</v>
      </c>
      <c r="AT12" s="5">
        <v>0</v>
      </c>
      <c r="AU12" s="5">
        <v>0</v>
      </c>
      <c r="AV12" s="4" t="s">
        <v>44</v>
      </c>
      <c r="AW12" s="5">
        <v>0</v>
      </c>
      <c r="AX12" s="5">
        <v>0</v>
      </c>
    </row>
    <row r="13" spans="1:50" ht="15.75" customHeight="1" x14ac:dyDescent="0.2">
      <c r="A13" s="3">
        <f t="shared" si="1"/>
        <v>102011</v>
      </c>
      <c r="B13" s="3">
        <f t="shared" si="0"/>
        <v>102011</v>
      </c>
      <c r="C13" s="3" t="s">
        <v>7</v>
      </c>
      <c r="D13" s="3" t="s">
        <v>7</v>
      </c>
      <c r="E13" s="3">
        <v>0</v>
      </c>
      <c r="F13" s="3">
        <v>0</v>
      </c>
      <c r="G13" s="3">
        <v>20</v>
      </c>
      <c r="H13" s="3">
        <v>240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30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46</v>
      </c>
      <c r="AD13" s="5" t="s">
        <v>70</v>
      </c>
      <c r="AE13" s="5" t="s">
        <v>65</v>
      </c>
      <c r="AF13" s="5" t="s">
        <v>67</v>
      </c>
      <c r="AG13" s="5" t="s">
        <v>124</v>
      </c>
      <c r="AH13" s="5" t="s">
        <v>120</v>
      </c>
      <c r="AI13" s="5" t="s">
        <v>120</v>
      </c>
      <c r="AJ13" s="5" t="s">
        <v>7</v>
      </c>
      <c r="AK13" s="5" t="s">
        <v>7</v>
      </c>
      <c r="AL13" s="5">
        <v>-50</v>
      </c>
      <c r="AM13" s="5">
        <v>20</v>
      </c>
      <c r="AN13" s="5">
        <v>30</v>
      </c>
      <c r="AO13" s="5">
        <v>40</v>
      </c>
      <c r="AP13" s="5">
        <v>50</v>
      </c>
      <c r="AQ13" s="5">
        <v>20</v>
      </c>
      <c r="AR13" s="5">
        <v>0</v>
      </c>
      <c r="AS13" s="5">
        <v>0</v>
      </c>
      <c r="AT13" s="5">
        <v>0</v>
      </c>
      <c r="AU13" s="5">
        <v>0</v>
      </c>
      <c r="AV13" s="4" t="s">
        <v>45</v>
      </c>
      <c r="AW13" s="5">
        <v>0</v>
      </c>
      <c r="AX13" s="5">
        <v>0</v>
      </c>
    </row>
    <row r="14" spans="1:50" ht="15.75" customHeight="1" x14ac:dyDescent="0.2">
      <c r="A14" s="3">
        <f t="shared" si="1"/>
        <v>102012</v>
      </c>
      <c r="B14" s="3">
        <f t="shared" si="0"/>
        <v>102012</v>
      </c>
      <c r="C14" s="3" t="s">
        <v>93</v>
      </c>
      <c r="D14" s="3" t="s">
        <v>7</v>
      </c>
      <c r="E14" s="3">
        <v>0</v>
      </c>
      <c r="F14" s="3">
        <v>0</v>
      </c>
      <c r="G14" s="3">
        <v>100</v>
      </c>
      <c r="H14" s="3">
        <v>0</v>
      </c>
      <c r="I14" s="3">
        <v>30</v>
      </c>
      <c r="J14" s="3">
        <v>0</v>
      </c>
      <c r="K14" s="3">
        <v>105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37</v>
      </c>
      <c r="AD14" s="5" t="s">
        <v>70</v>
      </c>
      <c r="AE14" s="5" t="s">
        <v>71</v>
      </c>
      <c r="AF14" s="5" t="s">
        <v>65</v>
      </c>
      <c r="AG14" s="5" t="s">
        <v>63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0</v>
      </c>
      <c r="AM14" s="5">
        <v>15</v>
      </c>
      <c r="AN14" s="5">
        <v>30</v>
      </c>
      <c r="AO14" s="5">
        <v>50</v>
      </c>
      <c r="AP14" s="5">
        <v>30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43</v>
      </c>
      <c r="AW14" s="5">
        <v>0</v>
      </c>
      <c r="AX14" s="5">
        <v>0</v>
      </c>
    </row>
    <row r="15" spans="1:50" ht="15.75" customHeight="1" x14ac:dyDescent="0.2">
      <c r="A15" s="3">
        <f t="shared" si="1"/>
        <v>102013</v>
      </c>
      <c r="B15" s="3">
        <f t="shared" si="0"/>
        <v>102013</v>
      </c>
      <c r="C15" s="3" t="s">
        <v>7</v>
      </c>
      <c r="D15" s="3" t="s">
        <v>7</v>
      </c>
      <c r="E15" s="3">
        <v>0</v>
      </c>
      <c r="F15" s="3">
        <v>0</v>
      </c>
      <c r="G15" s="3">
        <v>100</v>
      </c>
      <c r="H15" s="3">
        <v>0</v>
      </c>
      <c r="I15" s="3">
        <v>30</v>
      </c>
      <c r="J15" s="3">
        <v>0</v>
      </c>
      <c r="K15" s="3">
        <v>105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37</v>
      </c>
      <c r="AD15" s="5" t="s">
        <v>70</v>
      </c>
      <c r="AE15" s="5" t="s">
        <v>71</v>
      </c>
      <c r="AF15" s="5" t="s">
        <v>65</v>
      </c>
      <c r="AG15" s="5" t="s">
        <v>63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0</v>
      </c>
      <c r="AM15" s="5">
        <v>15</v>
      </c>
      <c r="AN15" s="5">
        <v>30</v>
      </c>
      <c r="AO15" s="5">
        <v>50</v>
      </c>
      <c r="AP15" s="5">
        <v>30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44</v>
      </c>
      <c r="AW15" s="5">
        <v>0</v>
      </c>
      <c r="AX15" s="5">
        <v>0</v>
      </c>
    </row>
    <row r="16" spans="1:50" ht="15.75" customHeight="1" x14ac:dyDescent="0.2">
      <c r="A16" s="3">
        <f t="shared" si="1"/>
        <v>102014</v>
      </c>
      <c r="B16" s="3">
        <f t="shared" si="0"/>
        <v>102014</v>
      </c>
      <c r="C16" s="3" t="s">
        <v>7</v>
      </c>
      <c r="D16" s="3" t="s">
        <v>7</v>
      </c>
      <c r="E16" s="3">
        <v>0</v>
      </c>
      <c r="F16" s="3">
        <v>0</v>
      </c>
      <c r="G16" s="3">
        <v>100</v>
      </c>
      <c r="H16" s="3">
        <v>0</v>
      </c>
      <c r="I16" s="3">
        <v>30</v>
      </c>
      <c r="J16" s="3">
        <v>0</v>
      </c>
      <c r="K16" s="3">
        <v>60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37</v>
      </c>
      <c r="AD16" s="5" t="s">
        <v>70</v>
      </c>
      <c r="AE16" s="5" t="s">
        <v>71</v>
      </c>
      <c r="AF16" s="5" t="s">
        <v>65</v>
      </c>
      <c r="AG16" s="5" t="s">
        <v>63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0</v>
      </c>
      <c r="AM16" s="5">
        <v>15</v>
      </c>
      <c r="AN16" s="5">
        <v>30</v>
      </c>
      <c r="AO16" s="5">
        <v>50</v>
      </c>
      <c r="AP16" s="5">
        <v>70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45</v>
      </c>
      <c r="AW16" s="5">
        <v>0</v>
      </c>
      <c r="AX16" s="5">
        <v>0</v>
      </c>
    </row>
    <row r="17" spans="1:50" ht="15.75" customHeight="1" x14ac:dyDescent="0.2">
      <c r="A17" s="3">
        <f t="shared" si="1"/>
        <v>102015</v>
      </c>
      <c r="B17" s="3">
        <f t="shared" si="0"/>
        <v>102015</v>
      </c>
      <c r="C17" s="3" t="s">
        <v>68</v>
      </c>
      <c r="D17" s="3" t="s">
        <v>7</v>
      </c>
      <c r="E17" s="3">
        <v>0</v>
      </c>
      <c r="F17" s="3">
        <v>0</v>
      </c>
      <c r="G17" s="3">
        <v>45</v>
      </c>
      <c r="H17" s="3">
        <v>100</v>
      </c>
      <c r="I17" s="3">
        <v>0</v>
      </c>
      <c r="J17" s="3">
        <v>85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63</v>
      </c>
      <c r="AD17" s="5" t="s">
        <v>65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50</v>
      </c>
      <c r="AM17" s="5">
        <v>50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43</v>
      </c>
      <c r="AW17" s="5">
        <v>0</v>
      </c>
      <c r="AX17" s="5">
        <v>0</v>
      </c>
    </row>
    <row r="18" spans="1:50" ht="15.75" customHeight="1" x14ac:dyDescent="0.2">
      <c r="A18" s="3">
        <f t="shared" si="1"/>
        <v>102016</v>
      </c>
      <c r="B18" s="3">
        <f t="shared" si="0"/>
        <v>102016</v>
      </c>
      <c r="C18" s="3" t="s">
        <v>7</v>
      </c>
      <c r="D18" s="3" t="s">
        <v>7</v>
      </c>
      <c r="E18" s="3">
        <v>0</v>
      </c>
      <c r="F18" s="3">
        <v>0</v>
      </c>
      <c r="G18" s="3">
        <v>45</v>
      </c>
      <c r="H18" s="3">
        <v>100</v>
      </c>
      <c r="I18" s="3">
        <v>0</v>
      </c>
      <c r="J18" s="3">
        <v>85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63</v>
      </c>
      <c r="AD18" s="5" t="s">
        <v>65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50</v>
      </c>
      <c r="AM18" s="5">
        <v>50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44</v>
      </c>
      <c r="AW18" s="5">
        <v>0</v>
      </c>
      <c r="AX18" s="5">
        <v>0</v>
      </c>
    </row>
    <row r="19" spans="1:50" ht="15.75" customHeight="1" x14ac:dyDescent="0.2">
      <c r="A19" s="3">
        <f t="shared" si="1"/>
        <v>102017</v>
      </c>
      <c r="B19" s="3">
        <f t="shared" si="0"/>
        <v>102017</v>
      </c>
      <c r="C19" s="3" t="s">
        <v>7</v>
      </c>
      <c r="D19" s="3" t="s">
        <v>7</v>
      </c>
      <c r="E19" s="3">
        <v>0</v>
      </c>
      <c r="F19" s="3">
        <v>0</v>
      </c>
      <c r="G19" s="3">
        <v>45</v>
      </c>
      <c r="H19" s="3">
        <v>100</v>
      </c>
      <c r="I19" s="3">
        <v>0</v>
      </c>
      <c r="J19" s="3">
        <v>50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63</v>
      </c>
      <c r="AD19" s="5" t="s">
        <v>65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50</v>
      </c>
      <c r="AM19" s="5">
        <v>50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45</v>
      </c>
      <c r="AW19" s="5">
        <v>0</v>
      </c>
      <c r="AX19" s="5">
        <v>0</v>
      </c>
    </row>
    <row r="20" spans="1:50" ht="15.75" customHeight="1" x14ac:dyDescent="0.2">
      <c r="A20" s="3">
        <f t="shared" ref="A20:A115" si="2">ROW()-2+102000</f>
        <v>102018</v>
      </c>
      <c r="B20" s="3">
        <f t="shared" si="0"/>
        <v>102018</v>
      </c>
      <c r="C20" s="3" t="s">
        <v>7</v>
      </c>
      <c r="D20" s="3" t="s">
        <v>172</v>
      </c>
      <c r="E20" s="3">
        <v>0</v>
      </c>
      <c r="F20" s="3">
        <v>0</v>
      </c>
      <c r="G20" s="3">
        <v>80</v>
      </c>
      <c r="H20" s="3">
        <v>0</v>
      </c>
      <c r="I20" s="3">
        <v>0</v>
      </c>
      <c r="J20" s="3">
        <v>110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70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5" t="s">
        <v>60</v>
      </c>
      <c r="AD20" s="5" t="s">
        <v>23</v>
      </c>
      <c r="AE20" s="5" t="s">
        <v>66</v>
      </c>
      <c r="AF20" s="5" t="s">
        <v>27</v>
      </c>
      <c r="AG20" s="5" t="s">
        <v>39</v>
      </c>
      <c r="AH20" s="5" t="s">
        <v>131</v>
      </c>
      <c r="AI20" s="5" t="s">
        <v>7</v>
      </c>
      <c r="AJ20" s="5" t="s">
        <v>7</v>
      </c>
      <c r="AK20" s="5" t="s">
        <v>7</v>
      </c>
      <c r="AL20" s="5">
        <v>20</v>
      </c>
      <c r="AM20" s="5">
        <v>7</v>
      </c>
      <c r="AN20" s="5">
        <v>20</v>
      </c>
      <c r="AO20" s="5">
        <v>20</v>
      </c>
      <c r="AP20" s="5">
        <v>30</v>
      </c>
      <c r="AQ20" s="5">
        <v>30</v>
      </c>
      <c r="AR20" s="5">
        <v>0</v>
      </c>
      <c r="AS20" s="5">
        <v>0</v>
      </c>
      <c r="AT20" s="5">
        <v>0</v>
      </c>
      <c r="AU20" s="5">
        <v>0</v>
      </c>
      <c r="AV20" s="4" t="s">
        <v>86</v>
      </c>
      <c r="AW20" s="5">
        <v>0</v>
      </c>
      <c r="AX20" s="5">
        <v>0</v>
      </c>
    </row>
    <row r="21" spans="1:50" ht="15.75" customHeight="1" x14ac:dyDescent="0.2">
      <c r="A21" s="3">
        <f t="shared" si="2"/>
        <v>102019</v>
      </c>
      <c r="B21" s="3">
        <f t="shared" si="0"/>
        <v>102019</v>
      </c>
      <c r="C21" s="3" t="s">
        <v>7</v>
      </c>
      <c r="D21" s="3" t="s">
        <v>7</v>
      </c>
      <c r="E21" s="3">
        <v>0</v>
      </c>
      <c r="F21" s="3">
        <v>0</v>
      </c>
      <c r="G21" s="3">
        <v>80</v>
      </c>
      <c r="H21" s="3">
        <v>0</v>
      </c>
      <c r="I21" s="3">
        <v>0</v>
      </c>
      <c r="J21" s="3">
        <v>90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90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 t="s">
        <v>61</v>
      </c>
      <c r="AD21" s="5" t="s">
        <v>62</v>
      </c>
      <c r="AE21" s="5" t="s">
        <v>57</v>
      </c>
      <c r="AF21" s="5" t="s">
        <v>23</v>
      </c>
      <c r="AG21" s="5" t="s">
        <v>39</v>
      </c>
      <c r="AH21" s="5" t="s">
        <v>66</v>
      </c>
      <c r="AI21" s="5" t="s">
        <v>27</v>
      </c>
      <c r="AJ21" s="5" t="s">
        <v>131</v>
      </c>
      <c r="AK21" s="5" t="s">
        <v>7</v>
      </c>
      <c r="AL21" s="5">
        <v>20</v>
      </c>
      <c r="AM21" s="5">
        <v>20</v>
      </c>
      <c r="AN21" s="5">
        <v>10</v>
      </c>
      <c r="AO21" s="5">
        <v>10</v>
      </c>
      <c r="AP21" s="5">
        <v>30</v>
      </c>
      <c r="AQ21" s="5">
        <v>20</v>
      </c>
      <c r="AR21" s="5">
        <v>20</v>
      </c>
      <c r="AS21" s="5">
        <v>30</v>
      </c>
      <c r="AT21" s="5">
        <v>0</v>
      </c>
      <c r="AU21" s="5">
        <v>0</v>
      </c>
      <c r="AV21" s="4" t="s">
        <v>44</v>
      </c>
      <c r="AW21" s="5">
        <v>0</v>
      </c>
      <c r="AX21" s="5">
        <v>0</v>
      </c>
    </row>
    <row r="22" spans="1:50" ht="15.75" customHeight="1" x14ac:dyDescent="0.2">
      <c r="A22" s="3">
        <f t="shared" si="2"/>
        <v>102020</v>
      </c>
      <c r="B22" s="3">
        <f t="shared" si="0"/>
        <v>102020</v>
      </c>
      <c r="C22" s="3" t="s">
        <v>7</v>
      </c>
      <c r="D22" s="3" t="s">
        <v>7</v>
      </c>
      <c r="E22" s="3">
        <v>0</v>
      </c>
      <c r="F22" s="3">
        <v>0</v>
      </c>
      <c r="G22" s="3">
        <v>80</v>
      </c>
      <c r="H22" s="3">
        <v>0</v>
      </c>
      <c r="I22" s="3">
        <v>0</v>
      </c>
      <c r="J22" s="3">
        <v>130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 t="s">
        <v>63</v>
      </c>
      <c r="AD22" s="5" t="s">
        <v>67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100</v>
      </c>
      <c r="AM22" s="5">
        <v>70</v>
      </c>
      <c r="AN22" s="5">
        <v>20</v>
      </c>
      <c r="AO22" s="5">
        <v>20</v>
      </c>
      <c r="AP22" s="5">
        <v>20</v>
      </c>
      <c r="AQ22" s="5">
        <v>30</v>
      </c>
      <c r="AR22" s="5">
        <v>30</v>
      </c>
      <c r="AS22" s="5">
        <v>0</v>
      </c>
      <c r="AT22" s="5">
        <v>0</v>
      </c>
      <c r="AU22" s="5">
        <v>0</v>
      </c>
      <c r="AV22" s="4" t="s">
        <v>45</v>
      </c>
      <c r="AW22" s="5">
        <v>0</v>
      </c>
      <c r="AX22" s="5">
        <v>0</v>
      </c>
    </row>
    <row r="23" spans="1:50" ht="15.75" customHeight="1" x14ac:dyDescent="0.2">
      <c r="A23" s="3">
        <f t="shared" si="1"/>
        <v>102021</v>
      </c>
      <c r="B23" s="3">
        <f t="shared" si="0"/>
        <v>102021</v>
      </c>
      <c r="C23" s="3" t="s">
        <v>7</v>
      </c>
      <c r="D23" s="3" t="s">
        <v>55</v>
      </c>
      <c r="E23" s="3">
        <v>0</v>
      </c>
      <c r="F23" s="3">
        <v>0</v>
      </c>
      <c r="G23" s="3">
        <v>30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50</v>
      </c>
      <c r="N23" s="3">
        <v>0</v>
      </c>
      <c r="O23" s="3">
        <v>0</v>
      </c>
      <c r="P23" s="3">
        <v>0</v>
      </c>
      <c r="Q23" s="3">
        <v>50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46</v>
      </c>
      <c r="AD23" s="5" t="s">
        <v>129</v>
      </c>
      <c r="AE23" s="5" t="s">
        <v>7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15</v>
      </c>
      <c r="AM23" s="5">
        <v>50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43</v>
      </c>
      <c r="AW23" s="5">
        <v>0</v>
      </c>
      <c r="AX23" s="5">
        <v>0</v>
      </c>
    </row>
    <row r="24" spans="1:50" ht="15.75" customHeight="1" x14ac:dyDescent="0.2">
      <c r="A24" s="3">
        <f t="shared" si="1"/>
        <v>102022</v>
      </c>
      <c r="B24" s="3">
        <f t="shared" si="0"/>
        <v>102022</v>
      </c>
      <c r="C24" s="3" t="s">
        <v>7</v>
      </c>
      <c r="D24" s="3" t="s">
        <v>7</v>
      </c>
      <c r="E24" s="3">
        <v>0</v>
      </c>
      <c r="F24" s="3">
        <v>0</v>
      </c>
      <c r="G24" s="3">
        <v>30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80</v>
      </c>
      <c r="N24" s="3">
        <v>0</v>
      </c>
      <c r="O24" s="3">
        <v>0</v>
      </c>
      <c r="P24" s="3">
        <v>0</v>
      </c>
      <c r="Q24" s="3">
        <v>50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46</v>
      </c>
      <c r="AD24" s="5" t="s">
        <v>129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15</v>
      </c>
      <c r="AM24" s="5">
        <v>50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44</v>
      </c>
      <c r="AW24" s="5">
        <v>0</v>
      </c>
      <c r="AX24" s="5">
        <v>0</v>
      </c>
    </row>
    <row r="25" spans="1:50" ht="15.75" customHeight="1" x14ac:dyDescent="0.2">
      <c r="A25" s="3">
        <f t="shared" si="1"/>
        <v>102023</v>
      </c>
      <c r="B25" s="3">
        <f t="shared" si="0"/>
        <v>102023</v>
      </c>
      <c r="C25" s="3" t="s">
        <v>7</v>
      </c>
      <c r="D25" s="3" t="s">
        <v>7</v>
      </c>
      <c r="E25" s="3">
        <v>0</v>
      </c>
      <c r="F25" s="3">
        <v>0</v>
      </c>
      <c r="G25" s="3">
        <v>30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90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46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15</v>
      </c>
      <c r="AM25" s="5">
        <v>50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45</v>
      </c>
      <c r="AW25" s="5">
        <v>0</v>
      </c>
      <c r="AX25" s="5">
        <v>0</v>
      </c>
    </row>
    <row r="26" spans="1:50" ht="15.75" customHeight="1" x14ac:dyDescent="0.2">
      <c r="A26" s="3">
        <f t="shared" si="1"/>
        <v>102024</v>
      </c>
      <c r="B26" s="3">
        <f t="shared" si="0"/>
        <v>102024</v>
      </c>
      <c r="C26" s="3" t="s">
        <v>7</v>
      </c>
      <c r="D26" s="3" t="s">
        <v>48</v>
      </c>
      <c r="E26" s="3">
        <v>-20</v>
      </c>
      <c r="F26" s="3">
        <v>0</v>
      </c>
      <c r="G26" s="3">
        <v>20</v>
      </c>
      <c r="H26" s="3">
        <v>0</v>
      </c>
      <c r="I26" s="3">
        <v>0</v>
      </c>
      <c r="J26" s="3">
        <v>0</v>
      </c>
      <c r="K26" s="3">
        <v>80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50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 t="s">
        <v>7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43</v>
      </c>
      <c r="AW26" s="5">
        <v>0</v>
      </c>
      <c r="AX26" s="5">
        <v>0</v>
      </c>
    </row>
    <row r="27" spans="1:50" ht="15.75" customHeight="1" x14ac:dyDescent="0.2">
      <c r="A27" s="3">
        <f t="shared" si="1"/>
        <v>102025</v>
      </c>
      <c r="B27" s="3">
        <f t="shared" si="0"/>
        <v>102025</v>
      </c>
      <c r="C27" s="3" t="s">
        <v>7</v>
      </c>
      <c r="D27" s="3" t="s">
        <v>7</v>
      </c>
      <c r="E27" s="3">
        <v>-20</v>
      </c>
      <c r="F27" s="3">
        <v>0</v>
      </c>
      <c r="G27" s="3">
        <v>20</v>
      </c>
      <c r="H27" s="3">
        <v>0</v>
      </c>
      <c r="I27" s="3">
        <v>0</v>
      </c>
      <c r="J27" s="3">
        <v>0</v>
      </c>
      <c r="K27" s="3">
        <v>80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50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 t="s">
        <v>7</v>
      </c>
      <c r="AD27" s="5" t="s">
        <v>7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44</v>
      </c>
      <c r="AW27" s="5">
        <v>0</v>
      </c>
      <c r="AX27" s="5">
        <v>0</v>
      </c>
    </row>
    <row r="28" spans="1:50" ht="15.75" customHeight="1" x14ac:dyDescent="0.2">
      <c r="A28" s="3">
        <f t="shared" si="1"/>
        <v>102026</v>
      </c>
      <c r="B28" s="3">
        <f t="shared" si="0"/>
        <v>102026</v>
      </c>
      <c r="C28" s="3" t="s">
        <v>7</v>
      </c>
      <c r="D28" s="3" t="s">
        <v>7</v>
      </c>
      <c r="E28" s="3">
        <v>-20</v>
      </c>
      <c r="F28" s="3">
        <v>0</v>
      </c>
      <c r="G28" s="3">
        <v>20</v>
      </c>
      <c r="H28" s="3">
        <v>0</v>
      </c>
      <c r="I28" s="3">
        <v>0</v>
      </c>
      <c r="J28" s="3">
        <v>0</v>
      </c>
      <c r="K28" s="3">
        <v>110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 t="s">
        <v>7</v>
      </c>
      <c r="AD28" s="5" t="s">
        <v>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4" t="s">
        <v>45</v>
      </c>
      <c r="AW28" s="5">
        <v>0</v>
      </c>
      <c r="AX28" s="5">
        <v>0</v>
      </c>
    </row>
    <row r="29" spans="1:50" ht="15.75" customHeight="1" x14ac:dyDescent="0.2">
      <c r="A29" s="3">
        <f t="shared" si="1"/>
        <v>102027</v>
      </c>
      <c r="B29" s="3">
        <f t="shared" si="0"/>
        <v>102027</v>
      </c>
      <c r="C29" s="3" t="s">
        <v>7</v>
      </c>
      <c r="D29" s="3" t="s">
        <v>21</v>
      </c>
      <c r="E29" s="3">
        <v>0</v>
      </c>
      <c r="F29" s="3">
        <v>0</v>
      </c>
      <c r="G29" s="3">
        <v>80</v>
      </c>
      <c r="H29" s="3">
        <v>0</v>
      </c>
      <c r="I29" s="3">
        <v>0</v>
      </c>
      <c r="J29" s="3">
        <v>110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70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5" t="s">
        <v>60</v>
      </c>
      <c r="AD29" s="5" t="s">
        <v>23</v>
      </c>
      <c r="AE29" s="5" t="s">
        <v>66</v>
      </c>
      <c r="AF29" s="5" t="s">
        <v>27</v>
      </c>
      <c r="AG29" s="5" t="s">
        <v>39</v>
      </c>
      <c r="AH29" s="5" t="s">
        <v>131</v>
      </c>
      <c r="AI29" s="5" t="s">
        <v>7</v>
      </c>
      <c r="AJ29" s="5" t="s">
        <v>7</v>
      </c>
      <c r="AK29" s="5" t="s">
        <v>7</v>
      </c>
      <c r="AL29" s="5">
        <v>20</v>
      </c>
      <c r="AM29" s="5">
        <v>7</v>
      </c>
      <c r="AN29" s="5">
        <v>20</v>
      </c>
      <c r="AO29" s="5">
        <v>20</v>
      </c>
      <c r="AP29" s="5">
        <v>30</v>
      </c>
      <c r="AQ29" s="5">
        <v>30</v>
      </c>
      <c r="AR29" s="5">
        <v>0</v>
      </c>
      <c r="AS29" s="5">
        <v>0</v>
      </c>
      <c r="AT29" s="5">
        <v>0</v>
      </c>
      <c r="AU29" s="5">
        <v>0</v>
      </c>
      <c r="AV29" s="4" t="s">
        <v>86</v>
      </c>
      <c r="AW29" s="5">
        <v>0</v>
      </c>
      <c r="AX29" s="5">
        <v>0</v>
      </c>
    </row>
    <row r="30" spans="1:50" ht="15.75" customHeight="1" x14ac:dyDescent="0.2">
      <c r="A30" s="3">
        <f t="shared" si="1"/>
        <v>102028</v>
      </c>
      <c r="B30" s="3">
        <f t="shared" si="0"/>
        <v>102028</v>
      </c>
      <c r="C30" s="3" t="s">
        <v>7</v>
      </c>
      <c r="D30" s="3" t="s">
        <v>7</v>
      </c>
      <c r="E30" s="3">
        <v>0</v>
      </c>
      <c r="F30" s="3">
        <v>0</v>
      </c>
      <c r="G30" s="3">
        <v>80</v>
      </c>
      <c r="H30" s="3">
        <v>0</v>
      </c>
      <c r="I30" s="3">
        <v>0</v>
      </c>
      <c r="J30" s="3">
        <v>90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90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5" t="s">
        <v>61</v>
      </c>
      <c r="AD30" s="5" t="s">
        <v>62</v>
      </c>
      <c r="AE30" s="5" t="s">
        <v>57</v>
      </c>
      <c r="AF30" s="5" t="s">
        <v>23</v>
      </c>
      <c r="AG30" s="5" t="s">
        <v>39</v>
      </c>
      <c r="AH30" s="5" t="s">
        <v>66</v>
      </c>
      <c r="AI30" s="5" t="s">
        <v>27</v>
      </c>
      <c r="AJ30" s="5" t="s">
        <v>131</v>
      </c>
      <c r="AK30" s="5" t="s">
        <v>7</v>
      </c>
      <c r="AL30" s="5">
        <v>20</v>
      </c>
      <c r="AM30" s="5">
        <v>20</v>
      </c>
      <c r="AN30" s="5">
        <v>10</v>
      </c>
      <c r="AO30" s="5">
        <v>10</v>
      </c>
      <c r="AP30" s="5">
        <v>30</v>
      </c>
      <c r="AQ30" s="5">
        <v>20</v>
      </c>
      <c r="AR30" s="5">
        <v>20</v>
      </c>
      <c r="AS30" s="5">
        <v>30</v>
      </c>
      <c r="AT30" s="5">
        <v>0</v>
      </c>
      <c r="AU30" s="5">
        <v>0</v>
      </c>
      <c r="AV30" s="4" t="s">
        <v>44</v>
      </c>
      <c r="AW30" s="5">
        <v>0</v>
      </c>
      <c r="AX30" s="5">
        <v>0</v>
      </c>
    </row>
    <row r="31" spans="1:50" ht="15.75" customHeight="1" x14ac:dyDescent="0.2">
      <c r="A31" s="3">
        <f t="shared" si="1"/>
        <v>102029</v>
      </c>
      <c r="B31" s="3">
        <f t="shared" si="0"/>
        <v>102029</v>
      </c>
      <c r="C31" s="3" t="s">
        <v>7</v>
      </c>
      <c r="D31" s="3" t="s">
        <v>7</v>
      </c>
      <c r="E31" s="3">
        <v>0</v>
      </c>
      <c r="F31" s="3">
        <v>0</v>
      </c>
      <c r="G31" s="3">
        <v>80</v>
      </c>
      <c r="H31" s="3">
        <v>0</v>
      </c>
      <c r="I31" s="3">
        <v>0</v>
      </c>
      <c r="J31" s="3">
        <v>130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5" t="s">
        <v>63</v>
      </c>
      <c r="AD31" s="5" t="s">
        <v>67</v>
      </c>
      <c r="AE31" s="5" t="s">
        <v>7</v>
      </c>
      <c r="AF31" s="5" t="s">
        <v>7</v>
      </c>
      <c r="AG31" s="5" t="s">
        <v>7</v>
      </c>
      <c r="AH31" s="5" t="s">
        <v>7</v>
      </c>
      <c r="AI31" s="5" t="s">
        <v>7</v>
      </c>
      <c r="AJ31" s="5" t="s">
        <v>7</v>
      </c>
      <c r="AK31" s="5" t="s">
        <v>7</v>
      </c>
      <c r="AL31" s="5">
        <v>100</v>
      </c>
      <c r="AM31" s="5">
        <v>70</v>
      </c>
      <c r="AN31" s="5">
        <v>20</v>
      </c>
      <c r="AO31" s="5">
        <v>20</v>
      </c>
      <c r="AP31" s="5">
        <v>20</v>
      </c>
      <c r="AQ31" s="5">
        <v>30</v>
      </c>
      <c r="AR31" s="5">
        <v>30</v>
      </c>
      <c r="AS31" s="5">
        <v>0</v>
      </c>
      <c r="AT31" s="5">
        <v>0</v>
      </c>
      <c r="AU31" s="5">
        <v>0</v>
      </c>
      <c r="AV31" s="4" t="s">
        <v>45</v>
      </c>
      <c r="AW31" s="5">
        <v>0</v>
      </c>
      <c r="AX31" s="5">
        <v>0</v>
      </c>
    </row>
    <row r="32" spans="1:50" ht="15.75" customHeight="1" x14ac:dyDescent="0.2">
      <c r="A32" s="3">
        <f t="shared" si="1"/>
        <v>102030</v>
      </c>
      <c r="B32" s="3">
        <f t="shared" si="0"/>
        <v>102030</v>
      </c>
      <c r="C32" s="3" t="s">
        <v>7</v>
      </c>
      <c r="D32" s="3" t="s">
        <v>167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50</v>
      </c>
      <c r="K32" s="3">
        <v>0</v>
      </c>
      <c r="L32" s="3">
        <v>0</v>
      </c>
      <c r="M32" s="3">
        <v>100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5" t="s">
        <v>7</v>
      </c>
      <c r="AD32" s="5" t="s">
        <v>7</v>
      </c>
      <c r="AE32" s="5" t="s">
        <v>7</v>
      </c>
      <c r="AF32" s="5" t="s">
        <v>7</v>
      </c>
      <c r="AG32" s="5" t="s">
        <v>7</v>
      </c>
      <c r="AH32" s="5" t="s">
        <v>7</v>
      </c>
      <c r="AI32" s="5" t="s">
        <v>7</v>
      </c>
      <c r="AJ32" s="5" t="s">
        <v>7</v>
      </c>
      <c r="AK32" s="5" t="s">
        <v>7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4" t="s">
        <v>89</v>
      </c>
      <c r="AW32" s="5">
        <v>0</v>
      </c>
      <c r="AX32" s="5">
        <v>0</v>
      </c>
    </row>
    <row r="33" spans="1:50" ht="15.75" customHeight="1" x14ac:dyDescent="0.2">
      <c r="A33" s="3">
        <f t="shared" si="1"/>
        <v>102031</v>
      </c>
      <c r="B33" s="3">
        <f t="shared" si="0"/>
        <v>102031</v>
      </c>
      <c r="C33" s="3" t="s">
        <v>7</v>
      </c>
      <c r="D33" s="3" t="s">
        <v>7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50</v>
      </c>
      <c r="K33" s="3">
        <v>0</v>
      </c>
      <c r="L33" s="3">
        <v>0</v>
      </c>
      <c r="M33" s="3">
        <v>100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5" t="s">
        <v>7</v>
      </c>
      <c r="AD33" s="5" t="s">
        <v>7</v>
      </c>
      <c r="AE33" s="5" t="s">
        <v>7</v>
      </c>
      <c r="AF33" s="5" t="s">
        <v>7</v>
      </c>
      <c r="AG33" s="5" t="s">
        <v>7</v>
      </c>
      <c r="AH33" s="5" t="s">
        <v>7</v>
      </c>
      <c r="AI33" s="5" t="s">
        <v>7</v>
      </c>
      <c r="AJ33" s="5" t="s">
        <v>7</v>
      </c>
      <c r="AK33" s="5" t="s">
        <v>7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4" t="s">
        <v>89</v>
      </c>
      <c r="AW33" s="5">
        <v>0</v>
      </c>
      <c r="AX33" s="5">
        <v>0</v>
      </c>
    </row>
    <row r="34" spans="1:50" ht="15.75" customHeight="1" x14ac:dyDescent="0.2">
      <c r="A34" s="3">
        <f t="shared" si="1"/>
        <v>102032</v>
      </c>
      <c r="B34" s="3">
        <f t="shared" si="0"/>
        <v>102032</v>
      </c>
      <c r="C34" s="3" t="s">
        <v>7</v>
      </c>
      <c r="D34" s="3" t="s">
        <v>7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50</v>
      </c>
      <c r="K34" s="3">
        <v>0</v>
      </c>
      <c r="L34" s="3">
        <v>0</v>
      </c>
      <c r="M34" s="3">
        <v>150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5" t="s">
        <v>7</v>
      </c>
      <c r="AD34" s="5" t="s">
        <v>7</v>
      </c>
      <c r="AE34" s="5" t="s">
        <v>7</v>
      </c>
      <c r="AF34" s="5" t="s">
        <v>7</v>
      </c>
      <c r="AG34" s="5" t="s">
        <v>7</v>
      </c>
      <c r="AH34" s="5" t="s">
        <v>7</v>
      </c>
      <c r="AI34" s="5" t="s">
        <v>7</v>
      </c>
      <c r="AJ34" s="5" t="s">
        <v>7</v>
      </c>
      <c r="AK34" s="5" t="s">
        <v>7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4" t="s">
        <v>89</v>
      </c>
      <c r="AW34" s="5">
        <v>0</v>
      </c>
      <c r="AX34" s="5">
        <v>0</v>
      </c>
    </row>
    <row r="35" spans="1:50" ht="15.75" customHeight="1" x14ac:dyDescent="0.2">
      <c r="A35" s="3">
        <f t="shared" si="1"/>
        <v>102033</v>
      </c>
      <c r="B35" s="3">
        <f t="shared" ref="B35:B66" si="3">INDEX(B:B,MATCH(102000,B:B,0),1)+(ROW()-MATCH(102000,B:B,0))</f>
        <v>102033</v>
      </c>
      <c r="C35" s="3" t="s">
        <v>7</v>
      </c>
      <c r="D35" s="3" t="s">
        <v>51</v>
      </c>
      <c r="E35" s="3">
        <v>0</v>
      </c>
      <c r="F35" s="3">
        <v>0</v>
      </c>
      <c r="G35" s="3">
        <v>110</v>
      </c>
      <c r="H35" s="3">
        <v>80</v>
      </c>
      <c r="I35" s="3">
        <v>0</v>
      </c>
      <c r="J35" s="3">
        <v>0</v>
      </c>
      <c r="K35" s="3">
        <v>0</v>
      </c>
      <c r="L35" s="3">
        <v>80</v>
      </c>
      <c r="M35" s="3">
        <v>0</v>
      </c>
      <c r="N35" s="3">
        <v>0</v>
      </c>
      <c r="O35" s="3">
        <v>0</v>
      </c>
      <c r="P35" s="3">
        <v>0</v>
      </c>
      <c r="Q35" s="3">
        <v>100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5" t="s">
        <v>7</v>
      </c>
      <c r="AD35" s="5" t="s">
        <v>7</v>
      </c>
      <c r="AE35" s="5" t="s">
        <v>7</v>
      </c>
      <c r="AF35" s="5" t="s">
        <v>7</v>
      </c>
      <c r="AG35" s="5" t="s">
        <v>7</v>
      </c>
      <c r="AH35" s="5" t="s">
        <v>7</v>
      </c>
      <c r="AI35" s="5" t="s">
        <v>7</v>
      </c>
      <c r="AJ35" s="5" t="s">
        <v>7</v>
      </c>
      <c r="AK35" s="5" t="s">
        <v>7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4" t="s">
        <v>43</v>
      </c>
      <c r="AW35" s="5">
        <v>0</v>
      </c>
      <c r="AX35" s="5">
        <v>0</v>
      </c>
    </row>
    <row r="36" spans="1:50" ht="15.75" customHeight="1" x14ac:dyDescent="0.2">
      <c r="A36" s="3">
        <f t="shared" si="1"/>
        <v>102034</v>
      </c>
      <c r="B36" s="3">
        <f t="shared" si="3"/>
        <v>102034</v>
      </c>
      <c r="C36" s="3" t="s">
        <v>7</v>
      </c>
      <c r="D36" s="3" t="s">
        <v>7</v>
      </c>
      <c r="E36" s="3">
        <v>0</v>
      </c>
      <c r="F36" s="3">
        <v>0</v>
      </c>
      <c r="G36" s="3">
        <v>110</v>
      </c>
      <c r="H36" s="3">
        <v>80</v>
      </c>
      <c r="I36" s="3">
        <v>0</v>
      </c>
      <c r="J36" s="3">
        <v>0</v>
      </c>
      <c r="K36" s="3">
        <v>0</v>
      </c>
      <c r="L36" s="3">
        <v>80</v>
      </c>
      <c r="M36" s="3">
        <v>0</v>
      </c>
      <c r="N36" s="3">
        <v>0</v>
      </c>
      <c r="O36" s="3">
        <v>0</v>
      </c>
      <c r="P36" s="3">
        <v>0</v>
      </c>
      <c r="Q36" s="3">
        <v>110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5" t="s">
        <v>7</v>
      </c>
      <c r="AD36" s="5" t="s">
        <v>7</v>
      </c>
      <c r="AE36" s="5" t="s">
        <v>7</v>
      </c>
      <c r="AF36" s="5" t="s">
        <v>7</v>
      </c>
      <c r="AG36" s="5" t="s">
        <v>7</v>
      </c>
      <c r="AH36" s="5" t="s">
        <v>7</v>
      </c>
      <c r="AI36" s="5" t="s">
        <v>7</v>
      </c>
      <c r="AJ36" s="5" t="s">
        <v>7</v>
      </c>
      <c r="AK36" s="5" t="s">
        <v>7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4" t="s">
        <v>44</v>
      </c>
      <c r="AW36" s="5">
        <v>0</v>
      </c>
      <c r="AX36" s="5">
        <v>0</v>
      </c>
    </row>
    <row r="37" spans="1:50" ht="15.75" customHeight="1" x14ac:dyDescent="0.2">
      <c r="A37" s="3">
        <f t="shared" si="1"/>
        <v>102035</v>
      </c>
      <c r="B37" s="3">
        <f t="shared" si="3"/>
        <v>102035</v>
      </c>
      <c r="C37" s="3" t="s">
        <v>7</v>
      </c>
      <c r="D37" s="3" t="s">
        <v>7</v>
      </c>
      <c r="E37" s="3">
        <v>0</v>
      </c>
      <c r="F37" s="3">
        <v>0</v>
      </c>
      <c r="G37" s="3">
        <v>110</v>
      </c>
      <c r="H37" s="3">
        <v>80</v>
      </c>
      <c r="I37" s="3">
        <v>0</v>
      </c>
      <c r="J37" s="3">
        <v>0</v>
      </c>
      <c r="K37" s="3">
        <v>0</v>
      </c>
      <c r="L37" s="3">
        <v>100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5" t="s">
        <v>63</v>
      </c>
      <c r="AD37" s="5" t="s">
        <v>7</v>
      </c>
      <c r="AE37" s="5" t="s">
        <v>7</v>
      </c>
      <c r="AF37" s="5" t="s">
        <v>7</v>
      </c>
      <c r="AG37" s="5" t="s">
        <v>7</v>
      </c>
      <c r="AH37" s="5" t="s">
        <v>7</v>
      </c>
      <c r="AI37" s="5" t="s">
        <v>7</v>
      </c>
      <c r="AJ37" s="5" t="s">
        <v>7</v>
      </c>
      <c r="AK37" s="5" t="s">
        <v>7</v>
      </c>
      <c r="AL37" s="5">
        <v>100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4" t="s">
        <v>45</v>
      </c>
      <c r="AW37" s="5">
        <v>0</v>
      </c>
      <c r="AX37" s="5">
        <v>0</v>
      </c>
    </row>
    <row r="38" spans="1:50" ht="15.75" customHeight="1" x14ac:dyDescent="0.2">
      <c r="A38" s="3">
        <f t="shared" si="1"/>
        <v>102036</v>
      </c>
      <c r="B38" s="3">
        <f t="shared" si="3"/>
        <v>102036</v>
      </c>
      <c r="C38" s="3" t="s">
        <v>7</v>
      </c>
      <c r="D38" s="3" t="s">
        <v>168</v>
      </c>
      <c r="E38" s="3">
        <v>0</v>
      </c>
      <c r="F38" s="3">
        <v>0</v>
      </c>
      <c r="G38" s="3">
        <v>110</v>
      </c>
      <c r="H38" s="3">
        <v>80</v>
      </c>
      <c r="I38" s="3">
        <v>0</v>
      </c>
      <c r="J38" s="3">
        <v>0</v>
      </c>
      <c r="K38" s="3">
        <v>0</v>
      </c>
      <c r="L38" s="3">
        <v>80</v>
      </c>
      <c r="M38" s="3">
        <v>0</v>
      </c>
      <c r="N38" s="3">
        <v>0</v>
      </c>
      <c r="O38" s="3">
        <v>0</v>
      </c>
      <c r="P38" s="3">
        <v>0</v>
      </c>
      <c r="Q38" s="3">
        <v>100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5" t="s">
        <v>7</v>
      </c>
      <c r="AD38" s="5" t="s">
        <v>7</v>
      </c>
      <c r="AE38" s="5" t="s">
        <v>7</v>
      </c>
      <c r="AF38" s="5" t="s">
        <v>7</v>
      </c>
      <c r="AG38" s="5" t="s">
        <v>7</v>
      </c>
      <c r="AH38" s="5" t="s">
        <v>7</v>
      </c>
      <c r="AI38" s="5" t="s">
        <v>7</v>
      </c>
      <c r="AJ38" s="5" t="s">
        <v>7</v>
      </c>
      <c r="AK38" s="5" t="s">
        <v>7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4" t="s">
        <v>43</v>
      </c>
      <c r="AW38" s="5">
        <v>0</v>
      </c>
      <c r="AX38" s="5">
        <v>0</v>
      </c>
    </row>
    <row r="39" spans="1:50" ht="15.75" customHeight="1" x14ac:dyDescent="0.2">
      <c r="A39" s="3">
        <f t="shared" si="1"/>
        <v>102037</v>
      </c>
      <c r="B39" s="3">
        <f t="shared" si="3"/>
        <v>102037</v>
      </c>
      <c r="C39" s="3" t="s">
        <v>7</v>
      </c>
      <c r="D39" s="3" t="s">
        <v>7</v>
      </c>
      <c r="E39" s="3">
        <v>0</v>
      </c>
      <c r="F39" s="3">
        <v>0</v>
      </c>
      <c r="G39" s="3">
        <v>110</v>
      </c>
      <c r="H39" s="3">
        <v>80</v>
      </c>
      <c r="I39" s="3">
        <v>0</v>
      </c>
      <c r="J39" s="3">
        <v>0</v>
      </c>
      <c r="K39" s="3">
        <v>0</v>
      </c>
      <c r="L39" s="3">
        <v>80</v>
      </c>
      <c r="M39" s="3">
        <v>0</v>
      </c>
      <c r="N39" s="3">
        <v>0</v>
      </c>
      <c r="O39" s="3">
        <v>0</v>
      </c>
      <c r="P39" s="3">
        <v>0</v>
      </c>
      <c r="Q39" s="3">
        <v>110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5" t="s">
        <v>7</v>
      </c>
      <c r="AD39" s="5" t="s">
        <v>7</v>
      </c>
      <c r="AE39" s="5" t="s">
        <v>7</v>
      </c>
      <c r="AF39" s="5" t="s">
        <v>7</v>
      </c>
      <c r="AG39" s="5" t="s">
        <v>7</v>
      </c>
      <c r="AH39" s="5" t="s">
        <v>7</v>
      </c>
      <c r="AI39" s="5" t="s">
        <v>7</v>
      </c>
      <c r="AJ39" s="5" t="s">
        <v>7</v>
      </c>
      <c r="AK39" s="5" t="s">
        <v>7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4" t="s">
        <v>44</v>
      </c>
      <c r="AW39" s="5">
        <v>0</v>
      </c>
      <c r="AX39" s="5">
        <v>0</v>
      </c>
    </row>
    <row r="40" spans="1:50" ht="15.75" customHeight="1" x14ac:dyDescent="0.2">
      <c r="A40" s="3">
        <f t="shared" si="1"/>
        <v>102038</v>
      </c>
      <c r="B40" s="3">
        <f t="shared" si="3"/>
        <v>102038</v>
      </c>
      <c r="C40" s="3" t="s">
        <v>7</v>
      </c>
      <c r="D40" s="3" t="s">
        <v>7</v>
      </c>
      <c r="E40" s="3">
        <v>0</v>
      </c>
      <c r="F40" s="3">
        <v>0</v>
      </c>
      <c r="G40" s="3">
        <v>110</v>
      </c>
      <c r="H40" s="3">
        <v>80</v>
      </c>
      <c r="I40" s="3">
        <v>0</v>
      </c>
      <c r="J40" s="3">
        <v>0</v>
      </c>
      <c r="K40" s="3">
        <v>0</v>
      </c>
      <c r="L40" s="3">
        <v>100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5" t="s">
        <v>63</v>
      </c>
      <c r="AD40" s="5" t="s">
        <v>7</v>
      </c>
      <c r="AE40" s="5" t="s">
        <v>7</v>
      </c>
      <c r="AF40" s="5" t="s">
        <v>7</v>
      </c>
      <c r="AG40" s="5" t="s">
        <v>7</v>
      </c>
      <c r="AH40" s="5" t="s">
        <v>7</v>
      </c>
      <c r="AI40" s="5" t="s">
        <v>7</v>
      </c>
      <c r="AJ40" s="5" t="s">
        <v>7</v>
      </c>
      <c r="AK40" s="5" t="s">
        <v>7</v>
      </c>
      <c r="AL40" s="5">
        <v>100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4" t="s">
        <v>45</v>
      </c>
      <c r="AW40" s="5">
        <v>0</v>
      </c>
      <c r="AX40" s="5">
        <v>0</v>
      </c>
    </row>
    <row r="41" spans="1:50" ht="15.75" customHeight="1" x14ac:dyDescent="0.2">
      <c r="A41" s="3">
        <f t="shared" si="1"/>
        <v>102039</v>
      </c>
      <c r="B41" s="3">
        <f t="shared" si="3"/>
        <v>102039</v>
      </c>
      <c r="C41" s="3" t="s">
        <v>7</v>
      </c>
      <c r="D41" s="3" t="s">
        <v>49</v>
      </c>
      <c r="E41" s="3">
        <v>0</v>
      </c>
      <c r="F41" s="3">
        <v>0</v>
      </c>
      <c r="G41" s="3">
        <v>230</v>
      </c>
      <c r="H41" s="3">
        <v>0</v>
      </c>
      <c r="I41" s="3">
        <v>0</v>
      </c>
      <c r="J41" s="3">
        <v>0</v>
      </c>
      <c r="K41" s="3">
        <v>100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80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5" t="s">
        <v>7</v>
      </c>
      <c r="AD41" s="5" t="s">
        <v>7</v>
      </c>
      <c r="AE41" s="5" t="s">
        <v>7</v>
      </c>
      <c r="AF41" s="5" t="s">
        <v>7</v>
      </c>
      <c r="AG41" s="5" t="s">
        <v>7</v>
      </c>
      <c r="AH41" s="5" t="s">
        <v>7</v>
      </c>
      <c r="AI41" s="5" t="s">
        <v>7</v>
      </c>
      <c r="AJ41" s="5" t="s">
        <v>7</v>
      </c>
      <c r="AK41" s="5" t="s">
        <v>7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4" t="s">
        <v>43</v>
      </c>
      <c r="AW41" s="5">
        <v>0</v>
      </c>
      <c r="AX41" s="5">
        <v>0</v>
      </c>
    </row>
    <row r="42" spans="1:50" ht="15.75" customHeight="1" x14ac:dyDescent="0.2">
      <c r="A42" s="3">
        <f t="shared" si="1"/>
        <v>102040</v>
      </c>
      <c r="B42" s="3">
        <f t="shared" si="3"/>
        <v>102040</v>
      </c>
      <c r="C42" s="3" t="s">
        <v>7</v>
      </c>
      <c r="D42" s="3" t="s">
        <v>7</v>
      </c>
      <c r="E42" s="3">
        <v>0</v>
      </c>
      <c r="F42" s="3">
        <v>0</v>
      </c>
      <c r="G42" s="3">
        <v>230</v>
      </c>
      <c r="H42" s="3">
        <v>0</v>
      </c>
      <c r="I42" s="3">
        <v>0</v>
      </c>
      <c r="J42" s="3">
        <v>0</v>
      </c>
      <c r="K42" s="3">
        <v>85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130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5" t="s">
        <v>7</v>
      </c>
      <c r="AD42" s="5" t="s">
        <v>7</v>
      </c>
      <c r="AE42" s="5" t="s">
        <v>7</v>
      </c>
      <c r="AF42" s="5" t="s">
        <v>7</v>
      </c>
      <c r="AG42" s="5" t="s">
        <v>7</v>
      </c>
      <c r="AH42" s="5" t="s">
        <v>7</v>
      </c>
      <c r="AI42" s="5" t="s">
        <v>7</v>
      </c>
      <c r="AJ42" s="5" t="s">
        <v>7</v>
      </c>
      <c r="AK42" s="5" t="s">
        <v>7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4" t="s">
        <v>44</v>
      </c>
      <c r="AW42" s="5">
        <v>0</v>
      </c>
      <c r="AX42" s="5">
        <v>0</v>
      </c>
    </row>
    <row r="43" spans="1:50" ht="15.75" customHeight="1" x14ac:dyDescent="0.2">
      <c r="A43" s="3">
        <f t="shared" si="1"/>
        <v>102041</v>
      </c>
      <c r="B43" s="3">
        <f t="shared" si="3"/>
        <v>102041</v>
      </c>
      <c r="C43" s="3" t="s">
        <v>7</v>
      </c>
      <c r="D43" s="3" t="s">
        <v>7</v>
      </c>
      <c r="E43" s="3">
        <v>0</v>
      </c>
      <c r="F43" s="3">
        <v>0</v>
      </c>
      <c r="G43" s="3">
        <v>230</v>
      </c>
      <c r="H43" s="3">
        <v>0</v>
      </c>
      <c r="I43" s="3">
        <v>0</v>
      </c>
      <c r="J43" s="3">
        <v>0</v>
      </c>
      <c r="K43" s="3">
        <v>120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5" t="s">
        <v>63</v>
      </c>
      <c r="AD43" s="5" t="s">
        <v>7</v>
      </c>
      <c r="AE43" s="5" t="s">
        <v>7</v>
      </c>
      <c r="AF43" s="5" t="s">
        <v>7</v>
      </c>
      <c r="AG43" s="5" t="s">
        <v>7</v>
      </c>
      <c r="AH43" s="5" t="s">
        <v>7</v>
      </c>
      <c r="AI43" s="5" t="s">
        <v>7</v>
      </c>
      <c r="AJ43" s="5" t="s">
        <v>7</v>
      </c>
      <c r="AK43" s="5" t="s">
        <v>7</v>
      </c>
      <c r="AL43" s="5">
        <v>100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4" t="s">
        <v>45</v>
      </c>
      <c r="AW43" s="5">
        <v>0</v>
      </c>
      <c r="AX43" s="5">
        <v>0</v>
      </c>
    </row>
    <row r="44" spans="1:50" ht="15.75" customHeight="1" x14ac:dyDescent="0.2">
      <c r="A44" s="3">
        <f t="shared" si="1"/>
        <v>102042</v>
      </c>
      <c r="B44" s="3">
        <f t="shared" si="3"/>
        <v>102042</v>
      </c>
      <c r="C44" s="3" t="s">
        <v>7</v>
      </c>
      <c r="D44" s="3" t="s">
        <v>119</v>
      </c>
      <c r="E44" s="3">
        <v>0</v>
      </c>
      <c r="F44" s="3">
        <v>0</v>
      </c>
      <c r="G44" s="3">
        <v>60</v>
      </c>
      <c r="H44" s="3">
        <v>0</v>
      </c>
      <c r="I44" s="3">
        <v>0</v>
      </c>
      <c r="J44" s="3">
        <v>0</v>
      </c>
      <c r="K44" s="3">
        <v>100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80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5" t="s">
        <v>7</v>
      </c>
      <c r="AD44" s="5" t="s">
        <v>7</v>
      </c>
      <c r="AE44" s="5" t="s">
        <v>7</v>
      </c>
      <c r="AF44" s="5" t="s">
        <v>7</v>
      </c>
      <c r="AG44" s="5" t="s">
        <v>7</v>
      </c>
      <c r="AH44" s="5" t="s">
        <v>7</v>
      </c>
      <c r="AI44" s="5" t="s">
        <v>7</v>
      </c>
      <c r="AJ44" s="5" t="s">
        <v>7</v>
      </c>
      <c r="AK44" s="5" t="s">
        <v>7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4" t="s">
        <v>43</v>
      </c>
      <c r="AW44" s="5">
        <v>0</v>
      </c>
      <c r="AX44" s="5">
        <v>0</v>
      </c>
    </row>
    <row r="45" spans="1:50" ht="15.75" customHeight="1" x14ac:dyDescent="0.2">
      <c r="A45" s="3">
        <f t="shared" si="1"/>
        <v>102043</v>
      </c>
      <c r="B45" s="3">
        <f t="shared" si="3"/>
        <v>102043</v>
      </c>
      <c r="C45" s="3" t="s">
        <v>7</v>
      </c>
      <c r="D45" s="3" t="s">
        <v>7</v>
      </c>
      <c r="E45" s="3">
        <v>0</v>
      </c>
      <c r="F45" s="3">
        <v>0</v>
      </c>
      <c r="G45" s="3">
        <v>60</v>
      </c>
      <c r="H45" s="3">
        <v>0</v>
      </c>
      <c r="I45" s="3">
        <v>0</v>
      </c>
      <c r="J45" s="3">
        <v>0</v>
      </c>
      <c r="K45" s="3">
        <v>90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130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5" t="s">
        <v>7</v>
      </c>
      <c r="AD45" s="5" t="s">
        <v>7</v>
      </c>
      <c r="AE45" s="5" t="s">
        <v>7</v>
      </c>
      <c r="AF45" s="5" t="s">
        <v>7</v>
      </c>
      <c r="AG45" s="5" t="s">
        <v>7</v>
      </c>
      <c r="AH45" s="5" t="s">
        <v>7</v>
      </c>
      <c r="AI45" s="5" t="s">
        <v>7</v>
      </c>
      <c r="AJ45" s="5" t="s">
        <v>7</v>
      </c>
      <c r="AK45" s="5" t="s">
        <v>7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4" t="s">
        <v>44</v>
      </c>
      <c r="AW45" s="5">
        <v>0</v>
      </c>
      <c r="AX45" s="5">
        <v>0</v>
      </c>
    </row>
    <row r="46" spans="1:50" ht="15.75" customHeight="1" x14ac:dyDescent="0.2">
      <c r="A46" s="3">
        <f t="shared" si="1"/>
        <v>102044</v>
      </c>
      <c r="B46" s="3">
        <f t="shared" si="3"/>
        <v>102044</v>
      </c>
      <c r="C46" s="3" t="s">
        <v>7</v>
      </c>
      <c r="D46" s="3" t="s">
        <v>7</v>
      </c>
      <c r="E46" s="3">
        <v>0</v>
      </c>
      <c r="F46" s="3">
        <v>0</v>
      </c>
      <c r="G46" s="3">
        <v>60</v>
      </c>
      <c r="H46" s="3">
        <v>0</v>
      </c>
      <c r="I46" s="3">
        <v>0</v>
      </c>
      <c r="J46" s="3">
        <v>0</v>
      </c>
      <c r="K46" s="3">
        <v>130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5" t="s">
        <v>63</v>
      </c>
      <c r="AD46" s="5" t="s">
        <v>7</v>
      </c>
      <c r="AE46" s="5" t="s">
        <v>7</v>
      </c>
      <c r="AF46" s="5" t="s">
        <v>7</v>
      </c>
      <c r="AG46" s="5" t="s">
        <v>7</v>
      </c>
      <c r="AH46" s="5" t="s">
        <v>7</v>
      </c>
      <c r="AI46" s="5" t="s">
        <v>7</v>
      </c>
      <c r="AJ46" s="5" t="s">
        <v>7</v>
      </c>
      <c r="AK46" s="5" t="s">
        <v>7</v>
      </c>
      <c r="AL46" s="5">
        <v>100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4" t="s">
        <v>45</v>
      </c>
      <c r="AW46" s="5">
        <v>0</v>
      </c>
      <c r="AX46" s="5">
        <v>0</v>
      </c>
    </row>
    <row r="47" spans="1:50" ht="15.75" customHeight="1" x14ac:dyDescent="0.2">
      <c r="A47" s="3">
        <f t="shared" si="1"/>
        <v>102045</v>
      </c>
      <c r="B47" s="3">
        <f t="shared" si="3"/>
        <v>102045</v>
      </c>
      <c r="C47" s="3" t="s">
        <v>7</v>
      </c>
      <c r="D47" s="3" t="s">
        <v>173</v>
      </c>
      <c r="E47" s="3">
        <v>0</v>
      </c>
      <c r="F47" s="3">
        <v>0</v>
      </c>
      <c r="G47" s="3">
        <v>230</v>
      </c>
      <c r="H47" s="3">
        <v>0</v>
      </c>
      <c r="I47" s="3">
        <v>0</v>
      </c>
      <c r="J47" s="3">
        <v>0</v>
      </c>
      <c r="K47" s="3">
        <v>100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80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5" t="s">
        <v>7</v>
      </c>
      <c r="AD47" s="5" t="s">
        <v>7</v>
      </c>
      <c r="AE47" s="5" t="s">
        <v>7</v>
      </c>
      <c r="AF47" s="5" t="s">
        <v>7</v>
      </c>
      <c r="AG47" s="5" t="s">
        <v>7</v>
      </c>
      <c r="AH47" s="5" t="s">
        <v>7</v>
      </c>
      <c r="AI47" s="5" t="s">
        <v>7</v>
      </c>
      <c r="AJ47" s="5" t="s">
        <v>7</v>
      </c>
      <c r="AK47" s="5" t="s">
        <v>7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4" t="s">
        <v>43</v>
      </c>
      <c r="AW47" s="5">
        <v>0</v>
      </c>
      <c r="AX47" s="5">
        <v>0</v>
      </c>
    </row>
    <row r="48" spans="1:50" ht="15.75" customHeight="1" x14ac:dyDescent="0.2">
      <c r="A48" s="3">
        <f t="shared" si="1"/>
        <v>102046</v>
      </c>
      <c r="B48" s="3">
        <f t="shared" si="3"/>
        <v>102046</v>
      </c>
      <c r="C48" s="3" t="s">
        <v>7</v>
      </c>
      <c r="D48" s="3" t="s">
        <v>7</v>
      </c>
      <c r="E48" s="3">
        <v>0</v>
      </c>
      <c r="F48" s="3">
        <v>0</v>
      </c>
      <c r="G48" s="3">
        <v>230</v>
      </c>
      <c r="H48" s="3">
        <v>0</v>
      </c>
      <c r="I48" s="3">
        <v>0</v>
      </c>
      <c r="J48" s="3">
        <v>0</v>
      </c>
      <c r="K48" s="3">
        <v>85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130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5" t="s">
        <v>7</v>
      </c>
      <c r="AD48" s="5" t="s">
        <v>7</v>
      </c>
      <c r="AE48" s="5" t="s">
        <v>7</v>
      </c>
      <c r="AF48" s="5" t="s">
        <v>7</v>
      </c>
      <c r="AG48" s="5" t="s">
        <v>7</v>
      </c>
      <c r="AH48" s="5" t="s">
        <v>7</v>
      </c>
      <c r="AI48" s="5" t="s">
        <v>7</v>
      </c>
      <c r="AJ48" s="5" t="s">
        <v>7</v>
      </c>
      <c r="AK48" s="5" t="s">
        <v>7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4" t="s">
        <v>44</v>
      </c>
      <c r="AW48" s="5">
        <v>0</v>
      </c>
      <c r="AX48" s="5">
        <v>0</v>
      </c>
    </row>
    <row r="49" spans="1:50" ht="15.75" customHeight="1" x14ac:dyDescent="0.2">
      <c r="A49" s="3">
        <f t="shared" si="1"/>
        <v>102047</v>
      </c>
      <c r="B49" s="3">
        <f t="shared" si="3"/>
        <v>102047</v>
      </c>
      <c r="C49" s="3" t="s">
        <v>7</v>
      </c>
      <c r="D49" s="3" t="s">
        <v>7</v>
      </c>
      <c r="E49" s="3">
        <v>0</v>
      </c>
      <c r="F49" s="3">
        <v>0</v>
      </c>
      <c r="G49" s="3">
        <v>230</v>
      </c>
      <c r="H49" s="3">
        <v>0</v>
      </c>
      <c r="I49" s="3">
        <v>0</v>
      </c>
      <c r="J49" s="3">
        <v>0</v>
      </c>
      <c r="K49" s="3">
        <v>120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5" t="s">
        <v>7</v>
      </c>
      <c r="AD49" s="5" t="s">
        <v>7</v>
      </c>
      <c r="AE49" s="5" t="s">
        <v>7</v>
      </c>
      <c r="AF49" s="5" t="s">
        <v>7</v>
      </c>
      <c r="AG49" s="5" t="s">
        <v>7</v>
      </c>
      <c r="AH49" s="5" t="s">
        <v>7</v>
      </c>
      <c r="AI49" s="5" t="s">
        <v>7</v>
      </c>
      <c r="AJ49" s="5" t="s">
        <v>7</v>
      </c>
      <c r="AK49" s="5" t="s">
        <v>7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4" t="s">
        <v>45</v>
      </c>
      <c r="AW49" s="5">
        <v>0</v>
      </c>
      <c r="AX49" s="5">
        <v>0</v>
      </c>
    </row>
    <row r="50" spans="1:50" ht="15.75" customHeight="1" x14ac:dyDescent="0.2">
      <c r="A50" s="3">
        <f t="shared" si="1"/>
        <v>102048</v>
      </c>
      <c r="B50" s="3">
        <f t="shared" si="3"/>
        <v>102048</v>
      </c>
      <c r="C50" s="3" t="s">
        <v>7</v>
      </c>
      <c r="D50" s="3" t="s">
        <v>116</v>
      </c>
      <c r="E50" s="3">
        <v>0</v>
      </c>
      <c r="F50" s="3">
        <v>0</v>
      </c>
      <c r="G50" s="3">
        <v>130</v>
      </c>
      <c r="H50" s="3">
        <v>0</v>
      </c>
      <c r="I50" s="3">
        <v>0</v>
      </c>
      <c r="J50" s="3">
        <v>0</v>
      </c>
      <c r="K50" s="3">
        <v>85</v>
      </c>
      <c r="L50" s="3">
        <v>0</v>
      </c>
      <c r="M50" s="3">
        <v>35</v>
      </c>
      <c r="N50" s="3">
        <v>0</v>
      </c>
      <c r="O50" s="3">
        <v>0</v>
      </c>
      <c r="P50" s="3">
        <v>0</v>
      </c>
      <c r="Q50" s="3">
        <v>50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5" t="s">
        <v>7</v>
      </c>
      <c r="AD50" s="5" t="s">
        <v>22</v>
      </c>
      <c r="AE50" s="5" t="s">
        <v>60</v>
      </c>
      <c r="AF50" s="5" t="s">
        <v>65</v>
      </c>
      <c r="AG50" s="5" t="s">
        <v>7</v>
      </c>
      <c r="AH50" s="5" t="s">
        <v>7</v>
      </c>
      <c r="AI50" s="5" t="s">
        <v>7</v>
      </c>
      <c r="AJ50" s="5" t="s">
        <v>7</v>
      </c>
      <c r="AK50" s="5" t="s">
        <v>7</v>
      </c>
      <c r="AL50" s="5">
        <v>0</v>
      </c>
      <c r="AM50" s="5">
        <v>10</v>
      </c>
      <c r="AN50" s="5">
        <v>30</v>
      </c>
      <c r="AO50" s="5">
        <v>30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4" t="s">
        <v>43</v>
      </c>
      <c r="AW50" s="5">
        <v>0</v>
      </c>
      <c r="AX50" s="5">
        <v>0</v>
      </c>
    </row>
    <row r="51" spans="1:50" ht="15.75" customHeight="1" x14ac:dyDescent="0.2">
      <c r="A51" s="3">
        <f t="shared" si="1"/>
        <v>102049</v>
      </c>
      <c r="B51" s="3">
        <f t="shared" si="3"/>
        <v>102049</v>
      </c>
      <c r="C51" s="3" t="s">
        <v>7</v>
      </c>
      <c r="D51" s="3" t="s">
        <v>7</v>
      </c>
      <c r="E51" s="3">
        <v>0</v>
      </c>
      <c r="F51" s="3">
        <v>0</v>
      </c>
      <c r="G51" s="3">
        <v>130</v>
      </c>
      <c r="H51" s="3">
        <v>0</v>
      </c>
      <c r="I51" s="3">
        <v>0</v>
      </c>
      <c r="J51" s="3">
        <v>0</v>
      </c>
      <c r="K51" s="3">
        <v>70</v>
      </c>
      <c r="L51" s="3">
        <v>0</v>
      </c>
      <c r="M51" s="3">
        <v>35</v>
      </c>
      <c r="N51" s="3">
        <v>0</v>
      </c>
      <c r="O51" s="3">
        <v>0</v>
      </c>
      <c r="P51" s="3">
        <v>0</v>
      </c>
      <c r="Q51" s="3">
        <v>80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5" t="s">
        <v>7</v>
      </c>
      <c r="AD51" s="5" t="s">
        <v>57</v>
      </c>
      <c r="AE51" s="5" t="s">
        <v>47</v>
      </c>
      <c r="AF51" s="5" t="s">
        <v>39</v>
      </c>
      <c r="AG51" s="5" t="s">
        <v>46</v>
      </c>
      <c r="AH51" s="5" t="s">
        <v>65</v>
      </c>
      <c r="AI51" s="5" t="s">
        <v>7</v>
      </c>
      <c r="AJ51" s="5" t="s">
        <v>7</v>
      </c>
      <c r="AK51" s="5" t="s">
        <v>7</v>
      </c>
      <c r="AL51" s="5">
        <v>0</v>
      </c>
      <c r="AM51" s="5">
        <v>15</v>
      </c>
      <c r="AN51" s="5">
        <v>10</v>
      </c>
      <c r="AO51" s="5">
        <v>15</v>
      </c>
      <c r="AP51" s="5">
        <v>30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4" t="s">
        <v>44</v>
      </c>
      <c r="AW51" s="5">
        <v>0</v>
      </c>
      <c r="AX51" s="5">
        <v>0</v>
      </c>
    </row>
    <row r="52" spans="1:50" ht="15.75" customHeight="1" x14ac:dyDescent="0.2">
      <c r="A52" s="3">
        <f t="shared" si="1"/>
        <v>102050</v>
      </c>
      <c r="B52" s="3">
        <f t="shared" si="3"/>
        <v>102050</v>
      </c>
      <c r="C52" s="3" t="s">
        <v>7</v>
      </c>
      <c r="D52" s="3" t="s">
        <v>7</v>
      </c>
      <c r="E52" s="3">
        <v>0</v>
      </c>
      <c r="F52" s="3">
        <v>0</v>
      </c>
      <c r="G52" s="3">
        <v>130</v>
      </c>
      <c r="H52" s="3">
        <v>0</v>
      </c>
      <c r="I52" s="3">
        <v>0</v>
      </c>
      <c r="J52" s="3">
        <v>0</v>
      </c>
      <c r="K52" s="3">
        <v>110</v>
      </c>
      <c r="L52" s="3">
        <v>0</v>
      </c>
      <c r="M52" s="3">
        <v>35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5" t="s">
        <v>63</v>
      </c>
      <c r="AD52" s="5" t="s">
        <v>7</v>
      </c>
      <c r="AE52" s="5" t="s">
        <v>7</v>
      </c>
      <c r="AF52" s="5" t="s">
        <v>7</v>
      </c>
      <c r="AG52" s="5" t="s">
        <v>7</v>
      </c>
      <c r="AH52" s="5" t="s">
        <v>7</v>
      </c>
      <c r="AI52" s="5" t="s">
        <v>7</v>
      </c>
      <c r="AJ52" s="5" t="s">
        <v>7</v>
      </c>
      <c r="AK52" s="5" t="s">
        <v>7</v>
      </c>
      <c r="AL52" s="5">
        <v>100</v>
      </c>
      <c r="AM52" s="5">
        <v>30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4" t="s">
        <v>45</v>
      </c>
      <c r="AW52" s="5">
        <v>0</v>
      </c>
      <c r="AX52" s="5">
        <v>0</v>
      </c>
    </row>
    <row r="53" spans="1:50" ht="15.75" customHeight="1" x14ac:dyDescent="0.2">
      <c r="A53" s="3">
        <f t="shared" si="1"/>
        <v>102051</v>
      </c>
      <c r="B53" s="3">
        <f t="shared" si="3"/>
        <v>102051</v>
      </c>
      <c r="C53" s="3" t="s">
        <v>7</v>
      </c>
      <c r="D53" s="3" t="s">
        <v>94</v>
      </c>
      <c r="E53" s="3">
        <v>0</v>
      </c>
      <c r="F53" s="3">
        <v>0</v>
      </c>
      <c r="G53" s="3">
        <v>58</v>
      </c>
      <c r="H53" s="3">
        <v>80</v>
      </c>
      <c r="I53" s="3">
        <v>0</v>
      </c>
      <c r="J53" s="3">
        <v>120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70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5" t="s">
        <v>125</v>
      </c>
      <c r="AD53" s="5" t="s">
        <v>126</v>
      </c>
      <c r="AE53" s="5" t="s">
        <v>7</v>
      </c>
      <c r="AF53" s="5" t="s">
        <v>7</v>
      </c>
      <c r="AG53" s="5" t="s">
        <v>7</v>
      </c>
      <c r="AH53" s="5" t="s">
        <v>7</v>
      </c>
      <c r="AI53" s="5" t="s">
        <v>7</v>
      </c>
      <c r="AJ53" s="5" t="s">
        <v>7</v>
      </c>
      <c r="AK53" s="5" t="s">
        <v>7</v>
      </c>
      <c r="AL53" s="5">
        <v>50</v>
      </c>
      <c r="AM53" s="5">
        <v>15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4" t="s">
        <v>43</v>
      </c>
      <c r="AW53" s="5">
        <v>0</v>
      </c>
      <c r="AX53" s="5">
        <v>0</v>
      </c>
    </row>
    <row r="54" spans="1:50" ht="15.75" customHeight="1" x14ac:dyDescent="0.2">
      <c r="A54" s="3">
        <f t="shared" si="1"/>
        <v>102052</v>
      </c>
      <c r="B54" s="3">
        <f t="shared" si="3"/>
        <v>102052</v>
      </c>
      <c r="C54" s="3" t="s">
        <v>7</v>
      </c>
      <c r="D54" s="3" t="s">
        <v>7</v>
      </c>
      <c r="E54" s="3">
        <v>0</v>
      </c>
      <c r="F54" s="3">
        <v>0</v>
      </c>
      <c r="G54" s="3">
        <v>58</v>
      </c>
      <c r="H54" s="3">
        <v>80</v>
      </c>
      <c r="I54" s="3">
        <v>0</v>
      </c>
      <c r="J54" s="3">
        <v>110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100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5" t="s">
        <v>125</v>
      </c>
      <c r="AD54" s="5" t="s">
        <v>126</v>
      </c>
      <c r="AE54" s="5" t="s">
        <v>7</v>
      </c>
      <c r="AF54" s="5" t="s">
        <v>7</v>
      </c>
      <c r="AG54" s="5" t="s">
        <v>7</v>
      </c>
      <c r="AH54" s="5" t="s">
        <v>7</v>
      </c>
      <c r="AI54" s="5" t="s">
        <v>7</v>
      </c>
      <c r="AJ54" s="5" t="s">
        <v>7</v>
      </c>
      <c r="AK54" s="5" t="s">
        <v>7</v>
      </c>
      <c r="AL54" s="5">
        <v>50</v>
      </c>
      <c r="AM54" s="5">
        <v>15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4" t="s">
        <v>44</v>
      </c>
      <c r="AW54" s="5">
        <v>0</v>
      </c>
      <c r="AX54" s="5">
        <v>0</v>
      </c>
    </row>
    <row r="55" spans="1:50" ht="15.75" customHeight="1" x14ac:dyDescent="0.2">
      <c r="A55" s="3">
        <f t="shared" si="1"/>
        <v>102053</v>
      </c>
      <c r="B55" s="3">
        <f t="shared" si="3"/>
        <v>102053</v>
      </c>
      <c r="C55" s="3" t="s">
        <v>7</v>
      </c>
      <c r="D55" s="3" t="s">
        <v>7</v>
      </c>
      <c r="E55" s="3">
        <v>50</v>
      </c>
      <c r="F55" s="3">
        <v>0</v>
      </c>
      <c r="G55" s="3">
        <v>58</v>
      </c>
      <c r="H55" s="3">
        <v>80</v>
      </c>
      <c r="I55" s="3">
        <v>0</v>
      </c>
      <c r="J55" s="3">
        <v>170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5" t="s">
        <v>125</v>
      </c>
      <c r="AD55" s="5" t="s">
        <v>126</v>
      </c>
      <c r="AE55" s="5" t="s">
        <v>7</v>
      </c>
      <c r="AF55" s="5" t="s">
        <v>7</v>
      </c>
      <c r="AG55" s="5" t="s">
        <v>7</v>
      </c>
      <c r="AH55" s="5" t="s">
        <v>7</v>
      </c>
      <c r="AI55" s="5" t="s">
        <v>7</v>
      </c>
      <c r="AJ55" s="5" t="s">
        <v>7</v>
      </c>
      <c r="AK55" s="5" t="s">
        <v>7</v>
      </c>
      <c r="AL55" s="5">
        <v>50</v>
      </c>
      <c r="AM55" s="5">
        <v>15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4" t="s">
        <v>45</v>
      </c>
      <c r="AW55" s="5">
        <v>0</v>
      </c>
      <c r="AX55" s="5">
        <v>0</v>
      </c>
    </row>
    <row r="56" spans="1:50" ht="15.75" customHeight="1" x14ac:dyDescent="0.2">
      <c r="A56" s="3">
        <f t="shared" si="1"/>
        <v>102054</v>
      </c>
      <c r="B56" s="3">
        <f t="shared" si="3"/>
        <v>102054</v>
      </c>
      <c r="C56" s="3" t="s">
        <v>7</v>
      </c>
      <c r="D56" s="3" t="s">
        <v>115</v>
      </c>
      <c r="E56" s="3">
        <v>0</v>
      </c>
      <c r="F56" s="3">
        <v>0</v>
      </c>
      <c r="G56" s="3">
        <v>100</v>
      </c>
      <c r="H56" s="3">
        <v>0</v>
      </c>
      <c r="I56" s="3">
        <v>30</v>
      </c>
      <c r="J56" s="3">
        <v>0</v>
      </c>
      <c r="K56" s="3">
        <v>0</v>
      </c>
      <c r="L56" s="3">
        <v>0</v>
      </c>
      <c r="M56" s="3">
        <v>55</v>
      </c>
      <c r="N56" s="3">
        <v>0</v>
      </c>
      <c r="O56" s="3">
        <v>0</v>
      </c>
      <c r="P56" s="3">
        <v>0</v>
      </c>
      <c r="Q56" s="3">
        <v>50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5" t="s">
        <v>7</v>
      </c>
      <c r="AD56" s="5" t="s">
        <v>22</v>
      </c>
      <c r="AE56" s="5" t="s">
        <v>65</v>
      </c>
      <c r="AF56" s="5" t="s">
        <v>70</v>
      </c>
      <c r="AG56" s="5" t="s">
        <v>7</v>
      </c>
      <c r="AH56" s="5" t="s">
        <v>7</v>
      </c>
      <c r="AI56" s="5" t="s">
        <v>7</v>
      </c>
      <c r="AJ56" s="5" t="s">
        <v>7</v>
      </c>
      <c r="AK56" s="5" t="s">
        <v>7</v>
      </c>
      <c r="AL56" s="5">
        <v>0</v>
      </c>
      <c r="AM56" s="5">
        <v>10</v>
      </c>
      <c r="AN56" s="5">
        <v>50</v>
      </c>
      <c r="AO56" s="5">
        <v>30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4" t="s">
        <v>43</v>
      </c>
      <c r="AW56" s="5">
        <v>0</v>
      </c>
      <c r="AX56" s="5">
        <v>0</v>
      </c>
    </row>
    <row r="57" spans="1:50" ht="15.75" customHeight="1" x14ac:dyDescent="0.2">
      <c r="A57" s="3">
        <f t="shared" si="1"/>
        <v>102055</v>
      </c>
      <c r="B57" s="3">
        <f t="shared" si="3"/>
        <v>102055</v>
      </c>
      <c r="C57" s="3" t="s">
        <v>7</v>
      </c>
      <c r="D57" s="3" t="s">
        <v>7</v>
      </c>
      <c r="E57" s="3">
        <v>0</v>
      </c>
      <c r="F57" s="3">
        <v>0</v>
      </c>
      <c r="G57" s="3">
        <v>100</v>
      </c>
      <c r="H57" s="3">
        <v>0</v>
      </c>
      <c r="I57" s="3">
        <v>30</v>
      </c>
      <c r="J57" s="3">
        <v>0</v>
      </c>
      <c r="K57" s="3">
        <v>0</v>
      </c>
      <c r="L57" s="3">
        <v>0</v>
      </c>
      <c r="M57" s="3">
        <v>50</v>
      </c>
      <c r="N57" s="3">
        <v>0</v>
      </c>
      <c r="O57" s="3">
        <v>0</v>
      </c>
      <c r="P57" s="3">
        <v>0</v>
      </c>
      <c r="Q57" s="3">
        <v>80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5" t="s">
        <v>7</v>
      </c>
      <c r="AD57" s="5" t="s">
        <v>57</v>
      </c>
      <c r="AE57" s="5" t="s">
        <v>47</v>
      </c>
      <c r="AF57" s="5" t="s">
        <v>39</v>
      </c>
      <c r="AG57" s="5" t="s">
        <v>65</v>
      </c>
      <c r="AH57" s="5" t="s">
        <v>70</v>
      </c>
      <c r="AI57" s="5" t="s">
        <v>7</v>
      </c>
      <c r="AJ57" s="5" t="s">
        <v>7</v>
      </c>
      <c r="AK57" s="5" t="s">
        <v>7</v>
      </c>
      <c r="AL57" s="5">
        <v>0</v>
      </c>
      <c r="AM57" s="5">
        <v>15</v>
      </c>
      <c r="AN57" s="5">
        <v>10</v>
      </c>
      <c r="AO57" s="5">
        <v>15</v>
      </c>
      <c r="AP57" s="5">
        <v>50</v>
      </c>
      <c r="AQ57" s="5">
        <v>30</v>
      </c>
      <c r="AR57" s="5">
        <v>0</v>
      </c>
      <c r="AS57" s="5">
        <v>0</v>
      </c>
      <c r="AT57" s="5">
        <v>0</v>
      </c>
      <c r="AU57" s="5">
        <v>0</v>
      </c>
      <c r="AV57" s="4" t="s">
        <v>44</v>
      </c>
      <c r="AW57" s="5">
        <v>0</v>
      </c>
      <c r="AX57" s="5">
        <v>0</v>
      </c>
    </row>
    <row r="58" spans="1:50" ht="15.75" customHeight="1" x14ac:dyDescent="0.2">
      <c r="A58" s="3">
        <f t="shared" si="1"/>
        <v>102056</v>
      </c>
      <c r="B58" s="3">
        <f t="shared" si="3"/>
        <v>102056</v>
      </c>
      <c r="C58" s="3" t="s">
        <v>7</v>
      </c>
      <c r="D58" s="3" t="s">
        <v>7</v>
      </c>
      <c r="E58" s="3">
        <v>0</v>
      </c>
      <c r="F58" s="3">
        <v>0</v>
      </c>
      <c r="G58" s="3">
        <v>100</v>
      </c>
      <c r="H58" s="3">
        <v>0</v>
      </c>
      <c r="I58" s="3">
        <v>30</v>
      </c>
      <c r="J58" s="3">
        <v>0</v>
      </c>
      <c r="K58" s="3">
        <v>0</v>
      </c>
      <c r="L58" s="3">
        <v>0</v>
      </c>
      <c r="M58" s="3">
        <v>65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5" t="s">
        <v>63</v>
      </c>
      <c r="AD58" s="5" t="s">
        <v>7</v>
      </c>
      <c r="AE58" s="5" t="s">
        <v>7</v>
      </c>
      <c r="AF58" s="5" t="s">
        <v>7</v>
      </c>
      <c r="AG58" s="5" t="s">
        <v>7</v>
      </c>
      <c r="AH58" s="5" t="s">
        <v>7</v>
      </c>
      <c r="AI58" s="5" t="s">
        <v>7</v>
      </c>
      <c r="AJ58" s="5" t="s">
        <v>7</v>
      </c>
      <c r="AK58" s="5" t="s">
        <v>7</v>
      </c>
      <c r="AL58" s="5">
        <v>100</v>
      </c>
      <c r="AM58" s="5">
        <v>50</v>
      </c>
      <c r="AN58" s="5">
        <v>30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4" t="s">
        <v>45</v>
      </c>
      <c r="AW58" s="5">
        <v>0</v>
      </c>
      <c r="AX58" s="5">
        <v>0</v>
      </c>
    </row>
    <row r="59" spans="1:50" ht="15.75" customHeight="1" x14ac:dyDescent="0.2">
      <c r="A59" s="3">
        <f t="shared" si="1"/>
        <v>102057</v>
      </c>
      <c r="B59" s="3">
        <f t="shared" si="3"/>
        <v>102057</v>
      </c>
      <c r="C59" s="3" t="s">
        <v>7</v>
      </c>
      <c r="D59" s="3" t="s">
        <v>34</v>
      </c>
      <c r="E59" s="3">
        <v>0</v>
      </c>
      <c r="F59" s="3">
        <v>0</v>
      </c>
      <c r="G59" s="3">
        <v>130</v>
      </c>
      <c r="H59" s="3">
        <v>35</v>
      </c>
      <c r="I59" s="3">
        <v>30</v>
      </c>
      <c r="J59" s="3">
        <v>0</v>
      </c>
      <c r="K59" s="3">
        <v>120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100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5" t="s">
        <v>7</v>
      </c>
      <c r="AD59" s="5" t="s">
        <v>22</v>
      </c>
      <c r="AE59" s="5" t="s">
        <v>60</v>
      </c>
      <c r="AF59" s="5" t="s">
        <v>70</v>
      </c>
      <c r="AG59" s="5" t="s">
        <v>7</v>
      </c>
      <c r="AH59" s="5" t="s">
        <v>7</v>
      </c>
      <c r="AI59" s="5" t="s">
        <v>7</v>
      </c>
      <c r="AJ59" s="5" t="s">
        <v>7</v>
      </c>
      <c r="AK59" s="5" t="s">
        <v>7</v>
      </c>
      <c r="AL59" s="5">
        <v>0</v>
      </c>
      <c r="AM59" s="5">
        <v>10</v>
      </c>
      <c r="AN59" s="5">
        <v>30</v>
      </c>
      <c r="AO59" s="5">
        <v>30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4" t="s">
        <v>43</v>
      </c>
      <c r="AW59" s="5">
        <v>0</v>
      </c>
      <c r="AX59" s="5">
        <v>0</v>
      </c>
    </row>
    <row r="60" spans="1:50" ht="15.75" customHeight="1" x14ac:dyDescent="0.2">
      <c r="A60" s="3">
        <f t="shared" si="1"/>
        <v>102058</v>
      </c>
      <c r="B60" s="3">
        <f t="shared" si="3"/>
        <v>102058</v>
      </c>
      <c r="C60" s="3" t="s">
        <v>7</v>
      </c>
      <c r="D60" s="3" t="s">
        <v>7</v>
      </c>
      <c r="E60" s="3">
        <v>0</v>
      </c>
      <c r="F60" s="3">
        <v>0</v>
      </c>
      <c r="G60" s="3">
        <v>130</v>
      </c>
      <c r="H60" s="3">
        <v>35</v>
      </c>
      <c r="I60" s="3">
        <v>30</v>
      </c>
      <c r="J60" s="3">
        <v>0</v>
      </c>
      <c r="K60" s="3">
        <v>100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140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5" t="s">
        <v>7</v>
      </c>
      <c r="AD60" s="5" t="s">
        <v>57</v>
      </c>
      <c r="AE60" s="5" t="s">
        <v>47</v>
      </c>
      <c r="AF60" s="5" t="s">
        <v>39</v>
      </c>
      <c r="AG60" s="5" t="s">
        <v>70</v>
      </c>
      <c r="AH60" s="5" t="s">
        <v>7</v>
      </c>
      <c r="AI60" s="5" t="s">
        <v>7</v>
      </c>
      <c r="AJ60" s="5" t="s">
        <v>7</v>
      </c>
      <c r="AK60" s="5" t="s">
        <v>7</v>
      </c>
      <c r="AL60" s="5">
        <v>0</v>
      </c>
      <c r="AM60" s="5">
        <v>15</v>
      </c>
      <c r="AN60" s="5">
        <v>10</v>
      </c>
      <c r="AO60" s="5">
        <v>15</v>
      </c>
      <c r="AP60" s="5">
        <v>30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4" t="s">
        <v>44</v>
      </c>
      <c r="AW60" s="5">
        <v>0</v>
      </c>
      <c r="AX60" s="5">
        <v>0</v>
      </c>
    </row>
    <row r="61" spans="1:50" ht="15.75" customHeight="1" x14ac:dyDescent="0.2">
      <c r="A61" s="3">
        <f t="shared" si="1"/>
        <v>102059</v>
      </c>
      <c r="B61" s="3">
        <f t="shared" si="3"/>
        <v>102059</v>
      </c>
      <c r="C61" s="3" t="s">
        <v>7</v>
      </c>
      <c r="D61" s="3" t="s">
        <v>7</v>
      </c>
      <c r="E61" s="3">
        <v>0</v>
      </c>
      <c r="F61" s="3">
        <v>0</v>
      </c>
      <c r="G61" s="3">
        <v>130</v>
      </c>
      <c r="H61" s="3">
        <v>35</v>
      </c>
      <c r="I61" s="3">
        <v>30</v>
      </c>
      <c r="J61" s="3">
        <v>0</v>
      </c>
      <c r="K61" s="3">
        <v>160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5" t="s">
        <v>63</v>
      </c>
      <c r="AD61" s="5" t="s">
        <v>70</v>
      </c>
      <c r="AE61" s="5" t="s">
        <v>7</v>
      </c>
      <c r="AF61" s="5" t="s">
        <v>7</v>
      </c>
      <c r="AG61" s="5" t="s">
        <v>7</v>
      </c>
      <c r="AH61" s="5" t="s">
        <v>7</v>
      </c>
      <c r="AI61" s="5" t="s">
        <v>7</v>
      </c>
      <c r="AJ61" s="5" t="s">
        <v>7</v>
      </c>
      <c r="AK61" s="5" t="s">
        <v>7</v>
      </c>
      <c r="AL61" s="5">
        <v>100</v>
      </c>
      <c r="AM61" s="5">
        <v>20</v>
      </c>
      <c r="AN61" s="5">
        <v>30</v>
      </c>
      <c r="AO61" s="5">
        <v>30</v>
      </c>
      <c r="AP61" s="5">
        <v>15</v>
      </c>
      <c r="AQ61" s="5">
        <v>15</v>
      </c>
      <c r="AR61" s="5">
        <v>0</v>
      </c>
      <c r="AS61" s="5">
        <v>0</v>
      </c>
      <c r="AT61" s="5">
        <v>0</v>
      </c>
      <c r="AU61" s="5">
        <v>0</v>
      </c>
      <c r="AV61" s="4" t="s">
        <v>45</v>
      </c>
      <c r="AW61" s="5">
        <v>0</v>
      </c>
      <c r="AX61" s="5">
        <v>0</v>
      </c>
    </row>
    <row r="62" spans="1:50" ht="15.75" customHeight="1" x14ac:dyDescent="0.2">
      <c r="A62" s="3">
        <f t="shared" si="1"/>
        <v>102060</v>
      </c>
      <c r="B62" s="3">
        <f t="shared" si="3"/>
        <v>102060</v>
      </c>
      <c r="C62" s="3" t="s">
        <v>7</v>
      </c>
      <c r="D62" s="3" t="s">
        <v>117</v>
      </c>
      <c r="E62" s="3">
        <v>0</v>
      </c>
      <c r="F62" s="3">
        <v>0</v>
      </c>
      <c r="G62" s="3">
        <v>80</v>
      </c>
      <c r="H62" s="3">
        <v>0</v>
      </c>
      <c r="I62" s="3">
        <v>0</v>
      </c>
      <c r="J62" s="3">
        <v>0</v>
      </c>
      <c r="K62" s="3">
        <v>150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5" t="s">
        <v>7</v>
      </c>
      <c r="AD62" s="5" t="s">
        <v>22</v>
      </c>
      <c r="AE62" s="5" t="s">
        <v>46</v>
      </c>
      <c r="AF62" s="5" t="s">
        <v>7</v>
      </c>
      <c r="AG62" s="5" t="s">
        <v>7</v>
      </c>
      <c r="AH62" s="5" t="s">
        <v>7</v>
      </c>
      <c r="AI62" s="5" t="s">
        <v>7</v>
      </c>
      <c r="AJ62" s="5" t="s">
        <v>7</v>
      </c>
      <c r="AK62" s="5" t="s">
        <v>7</v>
      </c>
      <c r="AL62" s="5">
        <v>0</v>
      </c>
      <c r="AM62" s="5">
        <v>10</v>
      </c>
      <c r="AN62" s="5">
        <v>10</v>
      </c>
      <c r="AO62" s="5">
        <v>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4" t="s">
        <v>43</v>
      </c>
      <c r="AW62" s="5">
        <v>0</v>
      </c>
      <c r="AX62" s="5">
        <v>0</v>
      </c>
    </row>
    <row r="63" spans="1:50" ht="15.75" customHeight="1" x14ac:dyDescent="0.2">
      <c r="A63" s="3">
        <f t="shared" si="1"/>
        <v>102061</v>
      </c>
      <c r="B63" s="3">
        <f t="shared" si="3"/>
        <v>102061</v>
      </c>
      <c r="C63" s="3" t="s">
        <v>7</v>
      </c>
      <c r="D63" s="3" t="s">
        <v>7</v>
      </c>
      <c r="E63" s="3">
        <v>0</v>
      </c>
      <c r="F63" s="3">
        <v>0</v>
      </c>
      <c r="G63" s="3">
        <v>80</v>
      </c>
      <c r="H63" s="3">
        <v>0</v>
      </c>
      <c r="I63" s="3">
        <v>0</v>
      </c>
      <c r="J63" s="3">
        <v>0</v>
      </c>
      <c r="K63" s="3">
        <v>100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5" t="s">
        <v>7</v>
      </c>
      <c r="AD63" s="5" t="s">
        <v>57</v>
      </c>
      <c r="AE63" s="5" t="s">
        <v>47</v>
      </c>
      <c r="AF63" s="5" t="s">
        <v>39</v>
      </c>
      <c r="AG63" s="5" t="s">
        <v>46</v>
      </c>
      <c r="AH63" s="5" t="s">
        <v>7</v>
      </c>
      <c r="AI63" s="5" t="s">
        <v>7</v>
      </c>
      <c r="AJ63" s="5" t="s">
        <v>7</v>
      </c>
      <c r="AK63" s="5" t="s">
        <v>7</v>
      </c>
      <c r="AL63" s="5">
        <v>0</v>
      </c>
      <c r="AM63" s="5">
        <v>15</v>
      </c>
      <c r="AN63" s="5">
        <v>10</v>
      </c>
      <c r="AO63" s="5">
        <v>15</v>
      </c>
      <c r="AP63" s="5">
        <v>10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4" t="s">
        <v>44</v>
      </c>
      <c r="AW63" s="5">
        <v>0</v>
      </c>
      <c r="AX63" s="5">
        <v>0</v>
      </c>
    </row>
    <row r="64" spans="1:50" ht="15.75" customHeight="1" x14ac:dyDescent="0.2">
      <c r="A64" s="3">
        <f t="shared" si="1"/>
        <v>102062</v>
      </c>
      <c r="B64" s="3">
        <f t="shared" si="3"/>
        <v>102062</v>
      </c>
      <c r="C64" s="3" t="s">
        <v>7</v>
      </c>
      <c r="D64" s="3" t="s">
        <v>7</v>
      </c>
      <c r="E64" s="3">
        <v>0</v>
      </c>
      <c r="F64" s="3">
        <v>0</v>
      </c>
      <c r="G64" s="3">
        <v>80</v>
      </c>
      <c r="H64" s="3">
        <v>0</v>
      </c>
      <c r="I64" s="3">
        <v>0</v>
      </c>
      <c r="J64" s="3">
        <v>0</v>
      </c>
      <c r="K64" s="3">
        <v>200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5" t="s">
        <v>63</v>
      </c>
      <c r="AD64" s="5" t="s">
        <v>46</v>
      </c>
      <c r="AE64" s="5" t="s">
        <v>7</v>
      </c>
      <c r="AF64" s="5" t="s">
        <v>7</v>
      </c>
      <c r="AG64" s="5" t="s">
        <v>7</v>
      </c>
      <c r="AH64" s="5" t="s">
        <v>7</v>
      </c>
      <c r="AI64" s="5" t="s">
        <v>7</v>
      </c>
      <c r="AJ64" s="5" t="s">
        <v>7</v>
      </c>
      <c r="AK64" s="5" t="s">
        <v>7</v>
      </c>
      <c r="AL64" s="5">
        <v>100</v>
      </c>
      <c r="AM64" s="5">
        <v>10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4" t="s">
        <v>45</v>
      </c>
      <c r="AW64" s="5">
        <v>0</v>
      </c>
      <c r="AX64" s="5">
        <v>0</v>
      </c>
    </row>
    <row r="65" spans="1:50" ht="15.75" customHeight="1" x14ac:dyDescent="0.2">
      <c r="A65" s="3">
        <f t="shared" si="1"/>
        <v>102063</v>
      </c>
      <c r="B65" s="3">
        <f t="shared" si="3"/>
        <v>102063</v>
      </c>
      <c r="C65" s="3" t="s">
        <v>7</v>
      </c>
      <c r="D65" s="3" t="s">
        <v>38</v>
      </c>
      <c r="E65" s="3">
        <v>0</v>
      </c>
      <c r="F65" s="3">
        <v>0</v>
      </c>
      <c r="G65" s="3">
        <v>120</v>
      </c>
      <c r="H65" s="3">
        <v>0</v>
      </c>
      <c r="I65" s="3">
        <v>50</v>
      </c>
      <c r="J65" s="3">
        <v>0</v>
      </c>
      <c r="K65" s="3">
        <v>120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100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5" t="s">
        <v>7</v>
      </c>
      <c r="AD65" s="5" t="s">
        <v>58</v>
      </c>
      <c r="AE65" s="5" t="s">
        <v>109</v>
      </c>
      <c r="AF65" s="5" t="s">
        <v>107</v>
      </c>
      <c r="AG65" s="5" t="s">
        <v>98</v>
      </c>
      <c r="AH65" s="5" t="s">
        <v>105</v>
      </c>
      <c r="AI65" s="5" t="s">
        <v>71</v>
      </c>
      <c r="AJ65" s="5" t="s">
        <v>7</v>
      </c>
      <c r="AK65" s="5" t="s">
        <v>7</v>
      </c>
      <c r="AL65" s="5">
        <v>0</v>
      </c>
      <c r="AM65" s="5">
        <v>20</v>
      </c>
      <c r="AN65" s="5">
        <v>50</v>
      </c>
      <c r="AO65" s="5">
        <v>30</v>
      </c>
      <c r="AP65" s="5">
        <v>20</v>
      </c>
      <c r="AQ65" s="5">
        <v>30</v>
      </c>
      <c r="AR65" s="5">
        <v>50</v>
      </c>
      <c r="AS65" s="5">
        <v>0</v>
      </c>
      <c r="AT65" s="5">
        <v>0</v>
      </c>
      <c r="AU65" s="5">
        <v>0</v>
      </c>
      <c r="AV65" s="4" t="s">
        <v>43</v>
      </c>
      <c r="AW65" s="5">
        <v>0</v>
      </c>
      <c r="AX65" s="5">
        <v>0</v>
      </c>
    </row>
    <row r="66" spans="1:50" ht="15.75" customHeight="1" x14ac:dyDescent="0.2">
      <c r="A66" s="3">
        <f t="shared" si="1"/>
        <v>102064</v>
      </c>
      <c r="B66" s="3">
        <f t="shared" si="3"/>
        <v>102064</v>
      </c>
      <c r="C66" s="3" t="s">
        <v>7</v>
      </c>
      <c r="D66" s="3" t="s">
        <v>7</v>
      </c>
      <c r="E66" s="3">
        <v>0</v>
      </c>
      <c r="F66" s="3">
        <v>0</v>
      </c>
      <c r="G66" s="3">
        <v>120</v>
      </c>
      <c r="H66" s="3">
        <v>0</v>
      </c>
      <c r="I66" s="3">
        <v>50</v>
      </c>
      <c r="J66" s="3">
        <v>0</v>
      </c>
      <c r="K66" s="3">
        <v>100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140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5" t="s">
        <v>7</v>
      </c>
      <c r="AD66" s="5" t="s">
        <v>58</v>
      </c>
      <c r="AE66" s="5" t="s">
        <v>109</v>
      </c>
      <c r="AF66" s="5" t="s">
        <v>107</v>
      </c>
      <c r="AG66" s="5" t="s">
        <v>98</v>
      </c>
      <c r="AH66" s="5" t="s">
        <v>105</v>
      </c>
      <c r="AI66" s="5" t="s">
        <v>71</v>
      </c>
      <c r="AJ66" s="5" t="s">
        <v>7</v>
      </c>
      <c r="AK66" s="5" t="s">
        <v>7</v>
      </c>
      <c r="AL66" s="5">
        <v>0</v>
      </c>
      <c r="AM66" s="5">
        <v>20</v>
      </c>
      <c r="AN66" s="5">
        <v>50</v>
      </c>
      <c r="AO66" s="5">
        <v>30</v>
      </c>
      <c r="AP66" s="5">
        <v>20</v>
      </c>
      <c r="AQ66" s="5">
        <v>30</v>
      </c>
      <c r="AR66" s="5">
        <v>50</v>
      </c>
      <c r="AS66" s="5">
        <v>0</v>
      </c>
      <c r="AT66" s="5">
        <v>0</v>
      </c>
      <c r="AU66" s="5">
        <v>0</v>
      </c>
      <c r="AV66" s="4" t="s">
        <v>44</v>
      </c>
      <c r="AW66" s="5">
        <v>0</v>
      </c>
      <c r="AX66" s="5">
        <v>0</v>
      </c>
    </row>
    <row r="67" spans="1:50" ht="15.75" customHeight="1" x14ac:dyDescent="0.2">
      <c r="A67" s="3">
        <f t="shared" si="1"/>
        <v>102065</v>
      </c>
      <c r="B67" s="3">
        <f t="shared" ref="B67:B98" si="4">INDEX(B:B,MATCH(102000,B:B,0),1)+(ROW()-MATCH(102000,B:B,0))</f>
        <v>102065</v>
      </c>
      <c r="C67" s="3" t="s">
        <v>7</v>
      </c>
      <c r="D67" s="3" t="s">
        <v>7</v>
      </c>
      <c r="E67" s="3">
        <v>0</v>
      </c>
      <c r="F67" s="3">
        <v>0</v>
      </c>
      <c r="G67" s="3">
        <v>120</v>
      </c>
      <c r="H67" s="3">
        <v>0</v>
      </c>
      <c r="I67" s="3">
        <v>50</v>
      </c>
      <c r="J67" s="3">
        <v>0</v>
      </c>
      <c r="K67" s="3">
        <v>150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5" t="s">
        <v>63</v>
      </c>
      <c r="AD67" s="5" t="s">
        <v>58</v>
      </c>
      <c r="AE67" s="5" t="s">
        <v>109</v>
      </c>
      <c r="AF67" s="5" t="s">
        <v>107</v>
      </c>
      <c r="AG67" s="5" t="s">
        <v>7</v>
      </c>
      <c r="AH67" s="5" t="s">
        <v>7</v>
      </c>
      <c r="AI67" s="5" t="s">
        <v>7</v>
      </c>
      <c r="AJ67" s="5" t="s">
        <v>7</v>
      </c>
      <c r="AK67" s="5" t="s">
        <v>7</v>
      </c>
      <c r="AL67" s="5">
        <v>100</v>
      </c>
      <c r="AM67" s="5">
        <v>20</v>
      </c>
      <c r="AN67" s="5">
        <v>50</v>
      </c>
      <c r="AO67" s="5">
        <v>30</v>
      </c>
      <c r="AP67" s="5">
        <v>20</v>
      </c>
      <c r="AQ67" s="5">
        <v>30</v>
      </c>
      <c r="AR67" s="5">
        <v>50</v>
      </c>
      <c r="AS67" s="5">
        <v>0</v>
      </c>
      <c r="AT67" s="5">
        <v>0</v>
      </c>
      <c r="AU67" s="5">
        <v>0</v>
      </c>
      <c r="AV67" s="4" t="s">
        <v>45</v>
      </c>
      <c r="AW67" s="5">
        <v>0</v>
      </c>
      <c r="AX67" s="5">
        <v>0</v>
      </c>
    </row>
    <row r="68" spans="1:50" ht="15.75" customHeight="1" x14ac:dyDescent="0.2">
      <c r="A68" s="3">
        <f t="shared" si="1"/>
        <v>102066</v>
      </c>
      <c r="B68" s="3">
        <f t="shared" si="4"/>
        <v>102066</v>
      </c>
      <c r="C68" s="3" t="s">
        <v>7</v>
      </c>
      <c r="D68" s="3" t="s">
        <v>191</v>
      </c>
      <c r="E68" s="3">
        <v>0</v>
      </c>
      <c r="F68" s="3">
        <v>0</v>
      </c>
      <c r="G68" s="3">
        <v>27</v>
      </c>
      <c r="H68" s="3">
        <v>165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50</v>
      </c>
      <c r="R68" s="3">
        <v>60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5" t="s">
        <v>46</v>
      </c>
      <c r="AD68" s="5" t="s">
        <v>37</v>
      </c>
      <c r="AE68" s="5" t="s">
        <v>70</v>
      </c>
      <c r="AF68" s="5" t="s">
        <v>7</v>
      </c>
      <c r="AG68" s="5" t="s">
        <v>7</v>
      </c>
      <c r="AH68" s="5" t="s">
        <v>7</v>
      </c>
      <c r="AI68" s="5" t="s">
        <v>7</v>
      </c>
      <c r="AJ68" s="5" t="s">
        <v>7</v>
      </c>
      <c r="AK68" s="5" t="s">
        <v>7</v>
      </c>
      <c r="AL68" s="5">
        <v>-50</v>
      </c>
      <c r="AM68" s="5">
        <v>100</v>
      </c>
      <c r="AN68" s="5">
        <v>10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4" t="s">
        <v>43</v>
      </c>
      <c r="AW68" s="5">
        <v>0</v>
      </c>
      <c r="AX68" s="5">
        <v>0</v>
      </c>
    </row>
    <row r="69" spans="1:50" ht="15.75" customHeight="1" x14ac:dyDescent="0.2">
      <c r="A69" s="3">
        <f t="shared" si="1"/>
        <v>102067</v>
      </c>
      <c r="B69" s="3">
        <f t="shared" si="4"/>
        <v>102067</v>
      </c>
      <c r="C69" s="3" t="s">
        <v>7</v>
      </c>
      <c r="D69" s="3" t="s">
        <v>7</v>
      </c>
      <c r="E69" s="3">
        <v>0</v>
      </c>
      <c r="F69" s="3">
        <v>0</v>
      </c>
      <c r="G69" s="3">
        <v>27</v>
      </c>
      <c r="H69" s="3">
        <v>165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70</v>
      </c>
      <c r="R69" s="3">
        <v>50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5" t="s">
        <v>46</v>
      </c>
      <c r="AD69" s="5" t="s">
        <v>37</v>
      </c>
      <c r="AE69" s="5" t="s">
        <v>70</v>
      </c>
      <c r="AF69" s="5" t="s">
        <v>7</v>
      </c>
      <c r="AG69" s="5" t="s">
        <v>7</v>
      </c>
      <c r="AH69" s="5" t="s">
        <v>7</v>
      </c>
      <c r="AI69" s="5" t="s">
        <v>7</v>
      </c>
      <c r="AJ69" s="5" t="s">
        <v>7</v>
      </c>
      <c r="AK69" s="5" t="s">
        <v>7</v>
      </c>
      <c r="AL69" s="5">
        <v>-50</v>
      </c>
      <c r="AM69" s="5">
        <v>100</v>
      </c>
      <c r="AN69" s="5">
        <v>10</v>
      </c>
      <c r="AO69" s="5">
        <v>0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4" t="s">
        <v>44</v>
      </c>
      <c r="AW69" s="5">
        <v>0</v>
      </c>
      <c r="AX69" s="5">
        <v>0</v>
      </c>
    </row>
    <row r="70" spans="1:50" ht="15.75" customHeight="1" x14ac:dyDescent="0.2">
      <c r="A70" s="3">
        <f t="shared" si="1"/>
        <v>102068</v>
      </c>
      <c r="B70" s="3">
        <f t="shared" si="4"/>
        <v>102068</v>
      </c>
      <c r="C70" s="3" t="s">
        <v>7</v>
      </c>
      <c r="D70" s="3" t="s">
        <v>7</v>
      </c>
      <c r="E70" s="3">
        <v>0</v>
      </c>
      <c r="F70" s="3">
        <v>0</v>
      </c>
      <c r="G70" s="3">
        <v>27</v>
      </c>
      <c r="H70" s="3">
        <v>165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70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5" t="s">
        <v>46</v>
      </c>
      <c r="AD70" s="5" t="s">
        <v>37</v>
      </c>
      <c r="AE70" s="5" t="s">
        <v>70</v>
      </c>
      <c r="AF70" s="5" t="s">
        <v>7</v>
      </c>
      <c r="AG70" s="5" t="s">
        <v>7</v>
      </c>
      <c r="AH70" s="5" t="s">
        <v>7</v>
      </c>
      <c r="AI70" s="5" t="s">
        <v>7</v>
      </c>
      <c r="AJ70" s="5" t="s">
        <v>7</v>
      </c>
      <c r="AK70" s="5" t="s">
        <v>7</v>
      </c>
      <c r="AL70" s="5">
        <v>-50</v>
      </c>
      <c r="AM70" s="5">
        <v>100</v>
      </c>
      <c r="AN70" s="5">
        <v>10</v>
      </c>
      <c r="AO70" s="5">
        <v>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4" t="s">
        <v>45</v>
      </c>
      <c r="AW70" s="5">
        <v>0</v>
      </c>
      <c r="AX70" s="5">
        <v>0</v>
      </c>
    </row>
    <row r="71" spans="1:50" ht="15.75" customHeight="1" x14ac:dyDescent="0.2">
      <c r="A71" s="3">
        <f t="shared" si="1"/>
        <v>102069</v>
      </c>
      <c r="B71" s="3">
        <f t="shared" si="4"/>
        <v>102069</v>
      </c>
      <c r="C71" s="3" t="s">
        <v>7</v>
      </c>
      <c r="D71" s="3" t="s">
        <v>192</v>
      </c>
      <c r="E71" s="3">
        <v>0</v>
      </c>
      <c r="F71" s="3">
        <v>0</v>
      </c>
      <c r="G71" s="3">
        <v>27</v>
      </c>
      <c r="H71" s="3">
        <v>165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50</v>
      </c>
      <c r="R71" s="3">
        <v>60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5" t="s">
        <v>46</v>
      </c>
      <c r="AD71" s="5" t="s">
        <v>37</v>
      </c>
      <c r="AE71" s="5" t="s">
        <v>70</v>
      </c>
      <c r="AF71" s="5" t="s">
        <v>7</v>
      </c>
      <c r="AG71" s="5" t="s">
        <v>7</v>
      </c>
      <c r="AH71" s="5" t="s">
        <v>7</v>
      </c>
      <c r="AI71" s="5" t="s">
        <v>7</v>
      </c>
      <c r="AJ71" s="5" t="s">
        <v>7</v>
      </c>
      <c r="AK71" s="5" t="s">
        <v>7</v>
      </c>
      <c r="AL71" s="5">
        <v>-50</v>
      </c>
      <c r="AM71" s="5">
        <v>100</v>
      </c>
      <c r="AN71" s="5">
        <v>10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4" t="s">
        <v>43</v>
      </c>
      <c r="AW71" s="5">
        <v>0</v>
      </c>
      <c r="AX71" s="5">
        <v>0</v>
      </c>
    </row>
    <row r="72" spans="1:50" ht="15.75" customHeight="1" x14ac:dyDescent="0.2">
      <c r="A72" s="3">
        <f t="shared" si="1"/>
        <v>102070</v>
      </c>
      <c r="B72" s="3">
        <f t="shared" si="4"/>
        <v>102070</v>
      </c>
      <c r="C72" s="3" t="s">
        <v>7</v>
      </c>
      <c r="D72" s="3" t="s">
        <v>7</v>
      </c>
      <c r="E72" s="3">
        <v>0</v>
      </c>
      <c r="F72" s="3">
        <v>0</v>
      </c>
      <c r="G72" s="3">
        <v>27</v>
      </c>
      <c r="H72" s="3">
        <v>165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70</v>
      </c>
      <c r="R72" s="3">
        <v>50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5" t="s">
        <v>46</v>
      </c>
      <c r="AD72" s="5" t="s">
        <v>37</v>
      </c>
      <c r="AE72" s="5" t="s">
        <v>70</v>
      </c>
      <c r="AF72" s="5" t="s">
        <v>7</v>
      </c>
      <c r="AG72" s="5" t="s">
        <v>7</v>
      </c>
      <c r="AH72" s="5" t="s">
        <v>7</v>
      </c>
      <c r="AI72" s="5" t="s">
        <v>7</v>
      </c>
      <c r="AJ72" s="5" t="s">
        <v>7</v>
      </c>
      <c r="AK72" s="5" t="s">
        <v>7</v>
      </c>
      <c r="AL72" s="5">
        <v>-50</v>
      </c>
      <c r="AM72" s="5">
        <v>100</v>
      </c>
      <c r="AN72" s="5">
        <v>10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4" t="s">
        <v>44</v>
      </c>
      <c r="AW72" s="5">
        <v>0</v>
      </c>
      <c r="AX72" s="5">
        <v>0</v>
      </c>
    </row>
    <row r="73" spans="1:50" ht="15.75" customHeight="1" x14ac:dyDescent="0.2">
      <c r="A73" s="3">
        <f t="shared" si="1"/>
        <v>102071</v>
      </c>
      <c r="B73" s="3">
        <f t="shared" si="4"/>
        <v>102071</v>
      </c>
      <c r="C73" s="3" t="s">
        <v>7</v>
      </c>
      <c r="D73" s="3" t="s">
        <v>7</v>
      </c>
      <c r="E73" s="3">
        <v>0</v>
      </c>
      <c r="F73" s="3">
        <v>0</v>
      </c>
      <c r="G73" s="3">
        <v>27</v>
      </c>
      <c r="H73" s="3">
        <v>165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70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5" t="s">
        <v>46</v>
      </c>
      <c r="AD73" s="5" t="s">
        <v>37</v>
      </c>
      <c r="AE73" s="5" t="s">
        <v>70</v>
      </c>
      <c r="AF73" s="5" t="s">
        <v>7</v>
      </c>
      <c r="AG73" s="5" t="s">
        <v>7</v>
      </c>
      <c r="AH73" s="5" t="s">
        <v>7</v>
      </c>
      <c r="AI73" s="5" t="s">
        <v>7</v>
      </c>
      <c r="AJ73" s="5" t="s">
        <v>7</v>
      </c>
      <c r="AK73" s="5" t="s">
        <v>7</v>
      </c>
      <c r="AL73" s="5">
        <v>-50</v>
      </c>
      <c r="AM73" s="5">
        <v>100</v>
      </c>
      <c r="AN73" s="5">
        <v>10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4" t="s">
        <v>45</v>
      </c>
      <c r="AW73" s="5">
        <v>0</v>
      </c>
      <c r="AX73" s="5">
        <v>0</v>
      </c>
    </row>
    <row r="74" spans="1:50" ht="15.75" customHeight="1" x14ac:dyDescent="0.2">
      <c r="A74" s="3">
        <f t="shared" si="2"/>
        <v>102072</v>
      </c>
      <c r="B74" s="3">
        <f t="shared" si="4"/>
        <v>102072</v>
      </c>
      <c r="C74" s="3" t="s">
        <v>7</v>
      </c>
      <c r="D74" s="3" t="s">
        <v>41</v>
      </c>
      <c r="E74" s="3">
        <v>0</v>
      </c>
      <c r="F74" s="3">
        <v>0</v>
      </c>
      <c r="G74" s="3">
        <v>120</v>
      </c>
      <c r="H74" s="3">
        <v>30</v>
      </c>
      <c r="I74" s="3">
        <v>0</v>
      </c>
      <c r="J74" s="3">
        <v>0</v>
      </c>
      <c r="K74" s="3">
        <v>90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100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5" t="s">
        <v>7</v>
      </c>
      <c r="AD74" s="5" t="s">
        <v>58</v>
      </c>
      <c r="AE74" s="5" t="s">
        <v>7</v>
      </c>
      <c r="AF74" s="5" t="s">
        <v>7</v>
      </c>
      <c r="AG74" s="5" t="s">
        <v>7</v>
      </c>
      <c r="AH74" s="5" t="s">
        <v>7</v>
      </c>
      <c r="AI74" s="5" t="s">
        <v>7</v>
      </c>
      <c r="AJ74" s="5" t="s">
        <v>7</v>
      </c>
      <c r="AK74" s="5" t="s">
        <v>7</v>
      </c>
      <c r="AL74" s="5">
        <v>0</v>
      </c>
      <c r="AM74" s="5">
        <v>20</v>
      </c>
      <c r="AN74" s="5">
        <v>0</v>
      </c>
      <c r="AO74" s="5">
        <v>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4" t="s">
        <v>43</v>
      </c>
      <c r="AW74" s="5">
        <v>0</v>
      </c>
      <c r="AX74" s="5">
        <v>0</v>
      </c>
    </row>
    <row r="75" spans="1:50" ht="15.75" customHeight="1" x14ac:dyDescent="0.2">
      <c r="A75" s="3">
        <f t="shared" si="2"/>
        <v>102073</v>
      </c>
      <c r="B75" s="3">
        <f t="shared" si="4"/>
        <v>102073</v>
      </c>
      <c r="C75" s="3" t="s">
        <v>7</v>
      </c>
      <c r="D75" s="3" t="s">
        <v>7</v>
      </c>
      <c r="E75" s="3">
        <v>0</v>
      </c>
      <c r="F75" s="3">
        <v>0</v>
      </c>
      <c r="G75" s="3">
        <v>120</v>
      </c>
      <c r="H75" s="3">
        <v>30</v>
      </c>
      <c r="I75" s="3">
        <v>0</v>
      </c>
      <c r="J75" s="3">
        <v>0</v>
      </c>
      <c r="K75" s="3">
        <v>80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140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5" t="s">
        <v>7</v>
      </c>
      <c r="AD75" s="5" t="s">
        <v>58</v>
      </c>
      <c r="AE75" s="5" t="s">
        <v>7</v>
      </c>
      <c r="AF75" s="5" t="s">
        <v>7</v>
      </c>
      <c r="AG75" s="5" t="s">
        <v>7</v>
      </c>
      <c r="AH75" s="5" t="s">
        <v>7</v>
      </c>
      <c r="AI75" s="5" t="s">
        <v>7</v>
      </c>
      <c r="AJ75" s="5" t="s">
        <v>7</v>
      </c>
      <c r="AK75" s="5" t="s">
        <v>7</v>
      </c>
      <c r="AL75" s="5">
        <v>0</v>
      </c>
      <c r="AM75" s="5">
        <v>20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4" t="s">
        <v>44</v>
      </c>
      <c r="AW75" s="5">
        <v>0</v>
      </c>
      <c r="AX75" s="5">
        <v>0</v>
      </c>
    </row>
    <row r="76" spans="1:50" ht="15.75" customHeight="1" x14ac:dyDescent="0.2">
      <c r="A76" s="3">
        <f t="shared" si="2"/>
        <v>102074</v>
      </c>
      <c r="B76" s="3">
        <f t="shared" si="4"/>
        <v>102074</v>
      </c>
      <c r="C76" s="3" t="s">
        <v>7</v>
      </c>
      <c r="D76" s="3" t="s">
        <v>7</v>
      </c>
      <c r="E76" s="3">
        <v>0</v>
      </c>
      <c r="F76" s="3">
        <v>0</v>
      </c>
      <c r="G76" s="3">
        <v>120</v>
      </c>
      <c r="H76" s="3">
        <v>30</v>
      </c>
      <c r="I76" s="3">
        <v>0</v>
      </c>
      <c r="J76" s="3">
        <v>0</v>
      </c>
      <c r="K76" s="3">
        <v>120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5" t="s">
        <v>63</v>
      </c>
      <c r="AD76" s="5" t="s">
        <v>7</v>
      </c>
      <c r="AE76" s="5" t="s">
        <v>7</v>
      </c>
      <c r="AF76" s="5" t="s">
        <v>7</v>
      </c>
      <c r="AG76" s="5" t="s">
        <v>7</v>
      </c>
      <c r="AH76" s="5" t="s">
        <v>7</v>
      </c>
      <c r="AI76" s="5" t="s">
        <v>7</v>
      </c>
      <c r="AJ76" s="5" t="s">
        <v>7</v>
      </c>
      <c r="AK76" s="5" t="s">
        <v>7</v>
      </c>
      <c r="AL76" s="5">
        <v>100</v>
      </c>
      <c r="AM76" s="5">
        <v>20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4" t="s">
        <v>45</v>
      </c>
      <c r="AW76" s="5">
        <v>0</v>
      </c>
      <c r="AX76" s="5">
        <v>0</v>
      </c>
    </row>
    <row r="77" spans="1:50" ht="15.75" customHeight="1" x14ac:dyDescent="0.2">
      <c r="A77" s="3">
        <f t="shared" si="2"/>
        <v>102075</v>
      </c>
      <c r="B77" s="3">
        <f t="shared" si="4"/>
        <v>102075</v>
      </c>
      <c r="C77" s="3" t="s">
        <v>7</v>
      </c>
      <c r="D77" s="3" t="s">
        <v>53</v>
      </c>
      <c r="E77" s="3">
        <v>0</v>
      </c>
      <c r="F77" s="3">
        <v>0</v>
      </c>
      <c r="G77" s="3">
        <v>90</v>
      </c>
      <c r="H77" s="3">
        <v>50</v>
      </c>
      <c r="I77" s="3">
        <v>40</v>
      </c>
      <c r="J77" s="3">
        <v>0</v>
      </c>
      <c r="K77" s="3">
        <v>75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80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5" t="s">
        <v>22</v>
      </c>
      <c r="AD77" s="5" t="s">
        <v>121</v>
      </c>
      <c r="AE77" s="5" t="s">
        <v>122</v>
      </c>
      <c r="AF77" s="5" t="s">
        <v>47</v>
      </c>
      <c r="AG77" s="5" t="s">
        <v>7</v>
      </c>
      <c r="AH77" s="5" t="s">
        <v>7</v>
      </c>
      <c r="AI77" s="5" t="s">
        <v>7</v>
      </c>
      <c r="AJ77" s="5" t="s">
        <v>7</v>
      </c>
      <c r="AK77" s="5" t="s">
        <v>7</v>
      </c>
      <c r="AL77" s="5">
        <v>20</v>
      </c>
      <c r="AM77" s="5">
        <v>30</v>
      </c>
      <c r="AN77" s="5">
        <v>30</v>
      </c>
      <c r="AO77" s="5">
        <v>30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4" t="s">
        <v>43</v>
      </c>
      <c r="AW77" s="5">
        <v>0</v>
      </c>
      <c r="AX77" s="5">
        <v>0</v>
      </c>
    </row>
    <row r="78" spans="1:50" ht="15.75" customHeight="1" x14ac:dyDescent="0.2">
      <c r="A78" s="3">
        <f t="shared" si="2"/>
        <v>102076</v>
      </c>
      <c r="B78" s="3">
        <f t="shared" si="4"/>
        <v>102076</v>
      </c>
      <c r="C78" s="3" t="s">
        <v>7</v>
      </c>
      <c r="D78" s="3" t="s">
        <v>7</v>
      </c>
      <c r="E78" s="3">
        <v>0</v>
      </c>
      <c r="F78" s="3">
        <v>0</v>
      </c>
      <c r="G78" s="3">
        <v>90</v>
      </c>
      <c r="H78" s="3">
        <v>50</v>
      </c>
      <c r="I78" s="3">
        <v>40</v>
      </c>
      <c r="J78" s="3">
        <v>0</v>
      </c>
      <c r="K78" s="3">
        <v>75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110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5" t="s">
        <v>22</v>
      </c>
      <c r="AD78" s="5" t="s">
        <v>121</v>
      </c>
      <c r="AE78" s="5" t="s">
        <v>122</v>
      </c>
      <c r="AF78" s="5" t="s">
        <v>47</v>
      </c>
      <c r="AG78" s="5" t="s">
        <v>7</v>
      </c>
      <c r="AH78" s="5" t="s">
        <v>7</v>
      </c>
      <c r="AI78" s="5" t="s">
        <v>7</v>
      </c>
      <c r="AJ78" s="5" t="s">
        <v>7</v>
      </c>
      <c r="AK78" s="5" t="s">
        <v>7</v>
      </c>
      <c r="AL78" s="5">
        <v>20</v>
      </c>
      <c r="AM78" s="5">
        <v>30</v>
      </c>
      <c r="AN78" s="5">
        <v>30</v>
      </c>
      <c r="AO78" s="5">
        <v>30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4" t="s">
        <v>44</v>
      </c>
      <c r="AW78" s="5">
        <v>0</v>
      </c>
      <c r="AX78" s="5">
        <v>0</v>
      </c>
    </row>
    <row r="79" spans="1:50" ht="15.75" customHeight="1" x14ac:dyDescent="0.2">
      <c r="A79" s="3">
        <f t="shared" si="2"/>
        <v>102077</v>
      </c>
      <c r="B79" s="3">
        <f t="shared" si="4"/>
        <v>102077</v>
      </c>
      <c r="C79" s="3" t="s">
        <v>7</v>
      </c>
      <c r="D79" s="3" t="s">
        <v>7</v>
      </c>
      <c r="E79" s="3">
        <v>0</v>
      </c>
      <c r="F79" s="3">
        <v>0</v>
      </c>
      <c r="G79" s="3">
        <v>90</v>
      </c>
      <c r="H79" s="3">
        <v>50</v>
      </c>
      <c r="I79" s="3">
        <v>40</v>
      </c>
      <c r="J79" s="3">
        <v>0</v>
      </c>
      <c r="K79" s="3">
        <v>30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20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5" t="s">
        <v>67</v>
      </c>
      <c r="AD79" s="5" t="s">
        <v>22</v>
      </c>
      <c r="AE79" s="5" t="s">
        <v>121</v>
      </c>
      <c r="AF79" s="5" t="s">
        <v>122</v>
      </c>
      <c r="AG79" s="5" t="s">
        <v>47</v>
      </c>
      <c r="AH79" s="5" t="s">
        <v>7</v>
      </c>
      <c r="AI79" s="5" t="s">
        <v>7</v>
      </c>
      <c r="AJ79" s="5" t="s">
        <v>7</v>
      </c>
      <c r="AK79" s="5" t="s">
        <v>7</v>
      </c>
      <c r="AL79" s="5">
        <v>100</v>
      </c>
      <c r="AM79" s="5">
        <v>20</v>
      </c>
      <c r="AN79" s="5">
        <v>10</v>
      </c>
      <c r="AO79" s="5">
        <v>10</v>
      </c>
      <c r="AP79" s="5">
        <v>10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4" t="s">
        <v>45</v>
      </c>
      <c r="AW79" s="5">
        <v>0</v>
      </c>
      <c r="AX79" s="5">
        <v>0</v>
      </c>
    </row>
    <row r="80" spans="1:50" ht="15.75" customHeight="1" x14ac:dyDescent="0.2">
      <c r="A80" s="3">
        <f t="shared" si="2"/>
        <v>102078</v>
      </c>
      <c r="B80" s="3">
        <f t="shared" si="4"/>
        <v>102078</v>
      </c>
      <c r="C80" s="3" t="s">
        <v>7</v>
      </c>
      <c r="D80" s="3" t="s">
        <v>71</v>
      </c>
      <c r="E80" s="3">
        <v>0</v>
      </c>
      <c r="F80" s="3">
        <v>0</v>
      </c>
      <c r="G80" s="3">
        <v>110</v>
      </c>
      <c r="H80" s="3">
        <v>0</v>
      </c>
      <c r="I80" s="3">
        <v>30</v>
      </c>
      <c r="J80" s="3">
        <v>0</v>
      </c>
      <c r="K80" s="3">
        <v>0</v>
      </c>
      <c r="L80" s="3">
        <v>60</v>
      </c>
      <c r="M80" s="3">
        <v>0</v>
      </c>
      <c r="N80" s="3">
        <v>0</v>
      </c>
      <c r="O80" s="3">
        <v>0</v>
      </c>
      <c r="P80" s="3">
        <v>0</v>
      </c>
      <c r="Q80" s="3">
        <v>70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5" t="s">
        <v>70</v>
      </c>
      <c r="AD80" s="5" t="s">
        <v>65</v>
      </c>
      <c r="AE80" s="5" t="s">
        <v>73</v>
      </c>
      <c r="AF80" s="5" t="s">
        <v>7</v>
      </c>
      <c r="AG80" s="5" t="s">
        <v>7</v>
      </c>
      <c r="AH80" s="5" t="s">
        <v>7</v>
      </c>
      <c r="AI80" s="5" t="s">
        <v>7</v>
      </c>
      <c r="AJ80" s="5" t="s">
        <v>7</v>
      </c>
      <c r="AK80" s="5" t="s">
        <v>7</v>
      </c>
      <c r="AL80" s="5">
        <v>25</v>
      </c>
      <c r="AM80" s="5">
        <v>30</v>
      </c>
      <c r="AN80" s="5">
        <v>30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4" t="s">
        <v>43</v>
      </c>
      <c r="AW80" s="5">
        <v>0</v>
      </c>
      <c r="AX80" s="5">
        <v>0</v>
      </c>
    </row>
    <row r="81" spans="1:50" ht="15.75" customHeight="1" x14ac:dyDescent="0.2">
      <c r="A81" s="3">
        <f t="shared" si="2"/>
        <v>102079</v>
      </c>
      <c r="B81" s="3">
        <f t="shared" si="4"/>
        <v>102079</v>
      </c>
      <c r="C81" s="3" t="s">
        <v>7</v>
      </c>
      <c r="D81" s="3" t="s">
        <v>7</v>
      </c>
      <c r="E81" s="3">
        <v>0</v>
      </c>
      <c r="F81" s="3">
        <v>0</v>
      </c>
      <c r="G81" s="3">
        <v>110</v>
      </c>
      <c r="H81" s="3">
        <v>0</v>
      </c>
      <c r="I81" s="3">
        <v>30</v>
      </c>
      <c r="J81" s="3">
        <v>0</v>
      </c>
      <c r="K81" s="3">
        <v>0</v>
      </c>
      <c r="L81" s="3">
        <v>50</v>
      </c>
      <c r="M81" s="3">
        <v>0</v>
      </c>
      <c r="N81" s="3">
        <v>0</v>
      </c>
      <c r="O81" s="3">
        <v>0</v>
      </c>
      <c r="P81" s="3">
        <v>0</v>
      </c>
      <c r="Q81" s="3">
        <v>100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5" t="s">
        <v>70</v>
      </c>
      <c r="AD81" s="5" t="s">
        <v>65</v>
      </c>
      <c r="AE81" s="5" t="s">
        <v>73</v>
      </c>
      <c r="AF81" s="5" t="s">
        <v>72</v>
      </c>
      <c r="AG81" s="5" t="s">
        <v>7</v>
      </c>
      <c r="AH81" s="5" t="s">
        <v>7</v>
      </c>
      <c r="AI81" s="5" t="s">
        <v>7</v>
      </c>
      <c r="AJ81" s="5" t="s">
        <v>7</v>
      </c>
      <c r="AK81" s="5" t="s">
        <v>7</v>
      </c>
      <c r="AL81" s="5">
        <v>25</v>
      </c>
      <c r="AM81" s="5">
        <v>30</v>
      </c>
      <c r="AN81" s="5">
        <v>30</v>
      </c>
      <c r="AO81" s="5">
        <v>10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4" t="s">
        <v>44</v>
      </c>
      <c r="AW81" s="5">
        <v>0</v>
      </c>
      <c r="AX81" s="5">
        <v>0</v>
      </c>
    </row>
    <row r="82" spans="1:50" ht="15.75" customHeight="1" x14ac:dyDescent="0.2">
      <c r="A82" s="3">
        <f t="shared" si="2"/>
        <v>102080</v>
      </c>
      <c r="B82" s="3">
        <f t="shared" si="4"/>
        <v>102080</v>
      </c>
      <c r="C82" s="3" t="s">
        <v>7</v>
      </c>
      <c r="D82" s="3" t="s">
        <v>7</v>
      </c>
      <c r="E82" s="3">
        <v>0</v>
      </c>
      <c r="F82" s="3">
        <v>0</v>
      </c>
      <c r="G82" s="3">
        <v>110</v>
      </c>
      <c r="H82" s="3">
        <v>0</v>
      </c>
      <c r="I82" s="3">
        <v>30</v>
      </c>
      <c r="J82" s="3">
        <v>0</v>
      </c>
      <c r="K82" s="3">
        <v>0</v>
      </c>
      <c r="L82" s="3">
        <v>70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5" t="s">
        <v>70</v>
      </c>
      <c r="AD82" s="5" t="s">
        <v>65</v>
      </c>
      <c r="AE82" s="5" t="s">
        <v>73</v>
      </c>
      <c r="AF82" s="5" t="s">
        <v>7</v>
      </c>
      <c r="AG82" s="5" t="s">
        <v>7</v>
      </c>
      <c r="AH82" s="5" t="s">
        <v>7</v>
      </c>
      <c r="AI82" s="5" t="s">
        <v>7</v>
      </c>
      <c r="AJ82" s="5" t="s">
        <v>7</v>
      </c>
      <c r="AK82" s="5" t="s">
        <v>7</v>
      </c>
      <c r="AL82" s="5">
        <v>25</v>
      </c>
      <c r="AM82" s="5">
        <v>20</v>
      </c>
      <c r="AN82" s="5">
        <v>20</v>
      </c>
      <c r="AO82" s="5">
        <v>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4" t="s">
        <v>45</v>
      </c>
      <c r="AW82" s="5">
        <v>0</v>
      </c>
      <c r="AX82" s="5">
        <v>0</v>
      </c>
    </row>
    <row r="83" spans="1:50" ht="15.75" customHeight="1" x14ac:dyDescent="0.2">
      <c r="A83" s="3">
        <f t="shared" si="2"/>
        <v>102081</v>
      </c>
      <c r="B83" s="3">
        <f t="shared" si="4"/>
        <v>102081</v>
      </c>
      <c r="C83" s="3" t="s">
        <v>7</v>
      </c>
      <c r="D83" s="3" t="s">
        <v>193</v>
      </c>
      <c r="E83" s="3">
        <v>0</v>
      </c>
      <c r="F83" s="3">
        <v>0</v>
      </c>
      <c r="G83" s="3">
        <v>100</v>
      </c>
      <c r="H83" s="3">
        <v>0</v>
      </c>
      <c r="I83" s="3">
        <v>100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70</v>
      </c>
      <c r="Q83" s="3">
        <v>80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5" t="s">
        <v>46</v>
      </c>
      <c r="AD83" s="5" t="s">
        <v>65</v>
      </c>
      <c r="AE83" s="5" t="s">
        <v>73</v>
      </c>
      <c r="AF83" s="5" t="s">
        <v>7</v>
      </c>
      <c r="AG83" s="5" t="s">
        <v>7</v>
      </c>
      <c r="AH83" s="5" t="s">
        <v>7</v>
      </c>
      <c r="AI83" s="5" t="s">
        <v>7</v>
      </c>
      <c r="AJ83" s="5" t="s">
        <v>7</v>
      </c>
      <c r="AK83" s="5" t="s">
        <v>7</v>
      </c>
      <c r="AL83" s="5">
        <v>-50</v>
      </c>
      <c r="AM83" s="5">
        <v>30</v>
      </c>
      <c r="AN83" s="5">
        <v>30</v>
      </c>
      <c r="AO83" s="5">
        <v>0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4" t="s">
        <v>43</v>
      </c>
      <c r="AW83" s="5">
        <v>0</v>
      </c>
      <c r="AX83" s="5">
        <v>0</v>
      </c>
    </row>
    <row r="84" spans="1:50" ht="15.75" customHeight="1" x14ac:dyDescent="0.2">
      <c r="A84" s="3">
        <f t="shared" si="2"/>
        <v>102082</v>
      </c>
      <c r="B84" s="3">
        <f t="shared" si="4"/>
        <v>102082</v>
      </c>
      <c r="C84" s="3" t="s">
        <v>7</v>
      </c>
      <c r="D84" s="3" t="s">
        <v>7</v>
      </c>
      <c r="E84" s="3">
        <v>0</v>
      </c>
      <c r="F84" s="3">
        <v>0</v>
      </c>
      <c r="G84" s="3">
        <v>100</v>
      </c>
      <c r="H84" s="3">
        <v>0</v>
      </c>
      <c r="I84" s="3">
        <v>100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60</v>
      </c>
      <c r="Q84" s="3">
        <v>110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5" t="s">
        <v>46</v>
      </c>
      <c r="AD84" s="5" t="s">
        <v>65</v>
      </c>
      <c r="AE84" s="5" t="s">
        <v>73</v>
      </c>
      <c r="AF84" s="5" t="s">
        <v>7</v>
      </c>
      <c r="AG84" s="5" t="s">
        <v>7</v>
      </c>
      <c r="AH84" s="5" t="s">
        <v>7</v>
      </c>
      <c r="AI84" s="5" t="s">
        <v>7</v>
      </c>
      <c r="AJ84" s="5" t="s">
        <v>7</v>
      </c>
      <c r="AK84" s="5" t="s">
        <v>7</v>
      </c>
      <c r="AL84" s="5">
        <v>-50</v>
      </c>
      <c r="AM84" s="5">
        <v>30</v>
      </c>
      <c r="AN84" s="5">
        <v>30</v>
      </c>
      <c r="AO84" s="5">
        <v>0</v>
      </c>
      <c r="AP84" s="5">
        <v>0</v>
      </c>
      <c r="AQ84" s="5">
        <v>0</v>
      </c>
      <c r="AR84" s="5">
        <v>0</v>
      </c>
      <c r="AS84" s="5">
        <v>0</v>
      </c>
      <c r="AT84" s="5">
        <v>0</v>
      </c>
      <c r="AU84" s="5">
        <v>0</v>
      </c>
      <c r="AV84" s="4" t="s">
        <v>44</v>
      </c>
      <c r="AW84" s="5">
        <v>0</v>
      </c>
      <c r="AX84" s="5">
        <v>0</v>
      </c>
    </row>
    <row r="85" spans="1:50" ht="15.75" customHeight="1" x14ac:dyDescent="0.2">
      <c r="A85" s="3">
        <f t="shared" si="2"/>
        <v>102083</v>
      </c>
      <c r="B85" s="3">
        <f t="shared" si="4"/>
        <v>102083</v>
      </c>
      <c r="C85" s="3" t="s">
        <v>7</v>
      </c>
      <c r="D85" s="3" t="s">
        <v>7</v>
      </c>
      <c r="E85" s="3">
        <v>0</v>
      </c>
      <c r="F85" s="3">
        <v>0</v>
      </c>
      <c r="G85" s="3">
        <v>100</v>
      </c>
      <c r="H85" s="3">
        <v>0</v>
      </c>
      <c r="I85" s="3">
        <v>100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80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5" t="s">
        <v>46</v>
      </c>
      <c r="AD85" s="5" t="s">
        <v>65</v>
      </c>
      <c r="AE85" s="5" t="s">
        <v>73</v>
      </c>
      <c r="AF85" s="5" t="s">
        <v>7</v>
      </c>
      <c r="AG85" s="5" t="s">
        <v>7</v>
      </c>
      <c r="AH85" s="5" t="s">
        <v>7</v>
      </c>
      <c r="AI85" s="5" t="s">
        <v>7</v>
      </c>
      <c r="AJ85" s="5" t="s">
        <v>7</v>
      </c>
      <c r="AK85" s="5" t="s">
        <v>7</v>
      </c>
      <c r="AL85" s="5">
        <v>-50</v>
      </c>
      <c r="AM85" s="5">
        <v>30</v>
      </c>
      <c r="AN85" s="5">
        <v>30</v>
      </c>
      <c r="AO85" s="5">
        <v>0</v>
      </c>
      <c r="AP85" s="5">
        <v>0</v>
      </c>
      <c r="AQ85" s="5">
        <v>0</v>
      </c>
      <c r="AR85" s="5">
        <v>0</v>
      </c>
      <c r="AS85" s="5">
        <v>0</v>
      </c>
      <c r="AT85" s="5">
        <v>0</v>
      </c>
      <c r="AU85" s="5">
        <v>0</v>
      </c>
      <c r="AV85" s="4" t="s">
        <v>45</v>
      </c>
      <c r="AW85" s="5">
        <v>0</v>
      </c>
      <c r="AX85" s="5">
        <v>0</v>
      </c>
    </row>
    <row r="86" spans="1:50" ht="15.75" customHeight="1" x14ac:dyDescent="0.2">
      <c r="A86" s="3">
        <f t="shared" si="2"/>
        <v>102084</v>
      </c>
      <c r="B86" s="3">
        <f t="shared" si="4"/>
        <v>102084</v>
      </c>
      <c r="C86" s="3" t="s">
        <v>7</v>
      </c>
      <c r="D86" s="3" t="s">
        <v>56</v>
      </c>
      <c r="E86" s="3">
        <v>0</v>
      </c>
      <c r="F86" s="3">
        <v>0</v>
      </c>
      <c r="G86" s="3">
        <v>80</v>
      </c>
      <c r="H86" s="3">
        <v>0</v>
      </c>
      <c r="I86" s="3">
        <v>0</v>
      </c>
      <c r="J86" s="3">
        <v>0</v>
      </c>
      <c r="K86" s="3">
        <v>0</v>
      </c>
      <c r="L86" s="3">
        <v>230</v>
      </c>
      <c r="M86" s="3">
        <v>90</v>
      </c>
      <c r="N86" s="3">
        <v>0</v>
      </c>
      <c r="O86" s="3">
        <v>0</v>
      </c>
      <c r="P86" s="3">
        <v>0</v>
      </c>
      <c r="Q86" s="3">
        <v>100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5" t="s">
        <v>62</v>
      </c>
      <c r="AD86" s="5" t="s">
        <v>37</v>
      </c>
      <c r="AE86" s="5" t="s">
        <v>22</v>
      </c>
      <c r="AF86" s="5" t="s">
        <v>7</v>
      </c>
      <c r="AG86" s="5" t="s">
        <v>128</v>
      </c>
      <c r="AH86" s="5" t="s">
        <v>7</v>
      </c>
      <c r="AI86" s="5" t="s">
        <v>7</v>
      </c>
      <c r="AJ86" s="5" t="s">
        <v>7</v>
      </c>
      <c r="AK86" s="5" t="s">
        <v>7</v>
      </c>
      <c r="AL86" s="5">
        <v>30</v>
      </c>
      <c r="AM86" s="5">
        <v>20</v>
      </c>
      <c r="AN86" s="5">
        <v>30</v>
      </c>
      <c r="AO86" s="5">
        <v>0</v>
      </c>
      <c r="AP86" s="5">
        <v>50</v>
      </c>
      <c r="AQ86" s="5">
        <v>0</v>
      </c>
      <c r="AR86" s="5">
        <v>0</v>
      </c>
      <c r="AS86" s="5">
        <v>0</v>
      </c>
      <c r="AT86" s="5">
        <v>0</v>
      </c>
      <c r="AU86" s="5">
        <v>0</v>
      </c>
      <c r="AV86" s="4" t="s">
        <v>43</v>
      </c>
      <c r="AW86" s="5">
        <v>0</v>
      </c>
      <c r="AX86" s="5">
        <v>0</v>
      </c>
    </row>
    <row r="87" spans="1:50" ht="15.75" customHeight="1" x14ac:dyDescent="0.2">
      <c r="A87" s="3">
        <f t="shared" si="2"/>
        <v>102085</v>
      </c>
      <c r="B87" s="3">
        <f t="shared" si="4"/>
        <v>102085</v>
      </c>
      <c r="C87" s="3" t="s">
        <v>7</v>
      </c>
      <c r="D87" s="3" t="s">
        <v>7</v>
      </c>
      <c r="E87" s="3">
        <v>0</v>
      </c>
      <c r="F87" s="3">
        <v>0</v>
      </c>
      <c r="G87" s="3">
        <v>80</v>
      </c>
      <c r="H87" s="3">
        <v>0</v>
      </c>
      <c r="I87" s="3">
        <v>0</v>
      </c>
      <c r="J87" s="3">
        <v>0</v>
      </c>
      <c r="K87" s="3">
        <v>0</v>
      </c>
      <c r="L87" s="3">
        <v>230</v>
      </c>
      <c r="M87" s="3">
        <v>90</v>
      </c>
      <c r="N87" s="3">
        <v>0</v>
      </c>
      <c r="O87" s="3">
        <v>0</v>
      </c>
      <c r="P87" s="3">
        <v>0</v>
      </c>
      <c r="Q87" s="3">
        <v>130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5" t="s">
        <v>62</v>
      </c>
      <c r="AD87" s="5" t="s">
        <v>37</v>
      </c>
      <c r="AE87" s="5" t="s">
        <v>22</v>
      </c>
      <c r="AF87" s="5" t="s">
        <v>72</v>
      </c>
      <c r="AG87" s="5" t="s">
        <v>128</v>
      </c>
      <c r="AH87" s="5" t="s">
        <v>7</v>
      </c>
      <c r="AI87" s="5" t="s">
        <v>7</v>
      </c>
      <c r="AJ87" s="5" t="s">
        <v>7</v>
      </c>
      <c r="AK87" s="5" t="s">
        <v>7</v>
      </c>
      <c r="AL87" s="5">
        <v>30</v>
      </c>
      <c r="AM87" s="5">
        <v>20</v>
      </c>
      <c r="AN87" s="5">
        <v>30</v>
      </c>
      <c r="AO87" s="5">
        <v>50</v>
      </c>
      <c r="AP87" s="5">
        <v>50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4" t="s">
        <v>44</v>
      </c>
      <c r="AW87" s="5">
        <v>0</v>
      </c>
      <c r="AX87" s="5">
        <v>0</v>
      </c>
    </row>
    <row r="88" spans="1:50" ht="15.75" customHeight="1" x14ac:dyDescent="0.2">
      <c r="A88" s="3">
        <f t="shared" si="2"/>
        <v>102086</v>
      </c>
      <c r="B88" s="3">
        <f t="shared" si="4"/>
        <v>102086</v>
      </c>
      <c r="C88" s="3" t="s">
        <v>7</v>
      </c>
      <c r="D88" s="3" t="s">
        <v>7</v>
      </c>
      <c r="E88" s="3">
        <v>0</v>
      </c>
      <c r="F88" s="3">
        <v>0</v>
      </c>
      <c r="G88" s="3">
        <v>80</v>
      </c>
      <c r="H88" s="3">
        <v>0</v>
      </c>
      <c r="I88" s="3">
        <v>0</v>
      </c>
      <c r="J88" s="3">
        <v>0</v>
      </c>
      <c r="K88" s="3">
        <v>0</v>
      </c>
      <c r="L88" s="3">
        <v>260</v>
      </c>
      <c r="M88" s="3">
        <v>110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5" t="s">
        <v>62</v>
      </c>
      <c r="AD88" s="5" t="s">
        <v>7</v>
      </c>
      <c r="AE88" s="5" t="s">
        <v>7</v>
      </c>
      <c r="AF88" s="5" t="s">
        <v>7</v>
      </c>
      <c r="AG88" s="5" t="s">
        <v>7</v>
      </c>
      <c r="AH88" s="5" t="s">
        <v>7</v>
      </c>
      <c r="AI88" s="5" t="s">
        <v>7</v>
      </c>
      <c r="AJ88" s="5" t="s">
        <v>7</v>
      </c>
      <c r="AK88" s="5" t="s">
        <v>7</v>
      </c>
      <c r="AL88" s="5">
        <v>20</v>
      </c>
      <c r="AM88" s="5">
        <v>20</v>
      </c>
      <c r="AN88" s="5">
        <v>30</v>
      </c>
      <c r="AO88" s="5">
        <v>0</v>
      </c>
      <c r="AP88" s="5">
        <v>50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4" t="s">
        <v>45</v>
      </c>
      <c r="AW88" s="5">
        <v>0</v>
      </c>
      <c r="AX88" s="5">
        <v>0</v>
      </c>
    </row>
    <row r="89" spans="1:50" ht="15.75" customHeight="1" x14ac:dyDescent="0.2">
      <c r="A89" s="3">
        <f t="shared" si="2"/>
        <v>102087</v>
      </c>
      <c r="B89" s="3">
        <f t="shared" si="4"/>
        <v>102087</v>
      </c>
      <c r="C89" s="3" t="s">
        <v>7</v>
      </c>
      <c r="D89" s="3" t="s">
        <v>54</v>
      </c>
      <c r="E89" s="3">
        <v>0</v>
      </c>
      <c r="F89" s="3">
        <v>0</v>
      </c>
      <c r="G89" s="3">
        <v>100</v>
      </c>
      <c r="H89" s="3">
        <v>0</v>
      </c>
      <c r="I89" s="3">
        <v>0</v>
      </c>
      <c r="J89" s="3">
        <v>0</v>
      </c>
      <c r="K89" s="3">
        <v>60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50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5" t="s">
        <v>127</v>
      </c>
      <c r="AD89" s="5" t="s">
        <v>128</v>
      </c>
      <c r="AE89" s="5" t="s">
        <v>7</v>
      </c>
      <c r="AF89" s="5" t="s">
        <v>7</v>
      </c>
      <c r="AG89" s="5" t="s">
        <v>7</v>
      </c>
      <c r="AH89" s="5" t="s">
        <v>7</v>
      </c>
      <c r="AI89" s="5" t="s">
        <v>7</v>
      </c>
      <c r="AJ89" s="5" t="s">
        <v>7</v>
      </c>
      <c r="AK89" s="5" t="s">
        <v>7</v>
      </c>
      <c r="AL89" s="5">
        <v>30</v>
      </c>
      <c r="AM89" s="5">
        <v>30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4" t="s">
        <v>43</v>
      </c>
      <c r="AW89" s="5">
        <v>0</v>
      </c>
      <c r="AX89" s="5">
        <v>0</v>
      </c>
    </row>
    <row r="90" spans="1:50" ht="15.75" customHeight="1" x14ac:dyDescent="0.2">
      <c r="A90" s="3">
        <f t="shared" si="2"/>
        <v>102088</v>
      </c>
      <c r="B90" s="3">
        <f t="shared" si="4"/>
        <v>102088</v>
      </c>
      <c r="C90" s="3" t="s">
        <v>7</v>
      </c>
      <c r="D90" s="3" t="s">
        <v>7</v>
      </c>
      <c r="E90" s="3">
        <v>0</v>
      </c>
      <c r="F90" s="3">
        <v>0</v>
      </c>
      <c r="G90" s="3">
        <v>100</v>
      </c>
      <c r="H90" s="3">
        <v>0</v>
      </c>
      <c r="I90" s="3">
        <v>0</v>
      </c>
      <c r="J90" s="3">
        <v>0</v>
      </c>
      <c r="K90" s="3">
        <v>50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80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5" t="s">
        <v>127</v>
      </c>
      <c r="AD90" s="5" t="s">
        <v>128</v>
      </c>
      <c r="AE90" s="5" t="s">
        <v>7</v>
      </c>
      <c r="AF90" s="5" t="s">
        <v>7</v>
      </c>
      <c r="AG90" s="5" t="s">
        <v>7</v>
      </c>
      <c r="AH90" s="5" t="s">
        <v>7</v>
      </c>
      <c r="AI90" s="5" t="s">
        <v>7</v>
      </c>
      <c r="AJ90" s="5" t="s">
        <v>7</v>
      </c>
      <c r="AK90" s="5" t="s">
        <v>7</v>
      </c>
      <c r="AL90" s="5">
        <v>50</v>
      </c>
      <c r="AM90" s="5">
        <v>50</v>
      </c>
      <c r="AN90" s="5">
        <v>0</v>
      </c>
      <c r="AO90" s="5">
        <v>0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4" t="s">
        <v>44</v>
      </c>
      <c r="AW90" s="5">
        <v>0</v>
      </c>
      <c r="AX90" s="5">
        <v>0</v>
      </c>
    </row>
    <row r="91" spans="1:50" ht="15.75" customHeight="1" x14ac:dyDescent="0.2">
      <c r="A91" s="3">
        <f t="shared" si="2"/>
        <v>102089</v>
      </c>
      <c r="B91" s="3">
        <f t="shared" si="4"/>
        <v>102089</v>
      </c>
      <c r="C91" s="3" t="s">
        <v>7</v>
      </c>
      <c r="D91" s="3" t="s">
        <v>7</v>
      </c>
      <c r="E91" s="3">
        <v>0</v>
      </c>
      <c r="F91" s="3">
        <v>0</v>
      </c>
      <c r="G91" s="3">
        <v>100</v>
      </c>
      <c r="H91" s="3">
        <v>0</v>
      </c>
      <c r="I91" s="3">
        <v>0</v>
      </c>
      <c r="J91" s="3">
        <v>0</v>
      </c>
      <c r="K91" s="3">
        <v>120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5" t="s">
        <v>127</v>
      </c>
      <c r="AD91" s="5" t="s">
        <v>7</v>
      </c>
      <c r="AE91" s="5" t="s">
        <v>7</v>
      </c>
      <c r="AF91" s="5" t="s">
        <v>7</v>
      </c>
      <c r="AG91" s="5" t="s">
        <v>7</v>
      </c>
      <c r="AH91" s="5" t="s">
        <v>7</v>
      </c>
      <c r="AI91" s="5" t="s">
        <v>7</v>
      </c>
      <c r="AJ91" s="5" t="s">
        <v>7</v>
      </c>
      <c r="AK91" s="5" t="s">
        <v>7</v>
      </c>
      <c r="AL91" s="5">
        <v>15</v>
      </c>
      <c r="AM91" s="5">
        <v>30</v>
      </c>
      <c r="AN91" s="5">
        <v>0</v>
      </c>
      <c r="AO91" s="5">
        <v>0</v>
      </c>
      <c r="AP91" s="5">
        <v>0</v>
      </c>
      <c r="AQ91" s="5">
        <v>0</v>
      </c>
      <c r="AR91" s="5">
        <v>0</v>
      </c>
      <c r="AS91" s="5">
        <v>0</v>
      </c>
      <c r="AT91" s="5">
        <v>0</v>
      </c>
      <c r="AU91" s="5">
        <v>0</v>
      </c>
      <c r="AV91" s="4" t="s">
        <v>45</v>
      </c>
      <c r="AW91" s="5">
        <v>0</v>
      </c>
      <c r="AX91" s="5">
        <v>0</v>
      </c>
    </row>
    <row r="92" spans="1:50" ht="15.75" customHeight="1" x14ac:dyDescent="0.2">
      <c r="A92" s="3">
        <f t="shared" si="2"/>
        <v>102090</v>
      </c>
      <c r="B92" s="3">
        <f t="shared" si="4"/>
        <v>102090</v>
      </c>
      <c r="C92" s="3" t="s">
        <v>7</v>
      </c>
      <c r="D92" s="3" t="s">
        <v>52</v>
      </c>
      <c r="E92" s="3">
        <v>0</v>
      </c>
      <c r="F92" s="3">
        <v>0</v>
      </c>
      <c r="G92" s="3">
        <v>120</v>
      </c>
      <c r="H92" s="3">
        <v>0</v>
      </c>
      <c r="I92" s="3">
        <v>0</v>
      </c>
      <c r="J92" s="3">
        <v>0</v>
      </c>
      <c r="K92" s="3">
        <v>80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80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5" t="s">
        <v>37</v>
      </c>
      <c r="AD92" s="5" t="s">
        <v>60</v>
      </c>
      <c r="AE92" s="5" t="s">
        <v>70</v>
      </c>
      <c r="AF92" s="5" t="s">
        <v>7</v>
      </c>
      <c r="AG92" s="5" t="s">
        <v>7</v>
      </c>
      <c r="AH92" s="5" t="s">
        <v>7</v>
      </c>
      <c r="AI92" s="5" t="s">
        <v>7</v>
      </c>
      <c r="AJ92" s="5" t="s">
        <v>7</v>
      </c>
      <c r="AK92" s="5" t="s">
        <v>7</v>
      </c>
      <c r="AL92" s="5">
        <v>20</v>
      </c>
      <c r="AM92" s="5">
        <v>50</v>
      </c>
      <c r="AN92" s="5">
        <v>20</v>
      </c>
      <c r="AO92" s="5">
        <v>0</v>
      </c>
      <c r="AP92" s="5">
        <v>0</v>
      </c>
      <c r="AQ92" s="5">
        <v>0</v>
      </c>
      <c r="AR92" s="5">
        <v>0</v>
      </c>
      <c r="AS92" s="5">
        <v>0</v>
      </c>
      <c r="AT92" s="5">
        <v>0</v>
      </c>
      <c r="AU92" s="5">
        <v>0</v>
      </c>
      <c r="AV92" s="4" t="s">
        <v>43</v>
      </c>
      <c r="AW92" s="5">
        <v>0</v>
      </c>
      <c r="AX92" s="5">
        <v>0</v>
      </c>
    </row>
    <row r="93" spans="1:50" ht="15.75" customHeight="1" x14ac:dyDescent="0.2">
      <c r="A93" s="3">
        <f t="shared" si="2"/>
        <v>102091</v>
      </c>
      <c r="B93" s="3">
        <f t="shared" si="4"/>
        <v>102091</v>
      </c>
      <c r="C93" s="3" t="s">
        <v>7</v>
      </c>
      <c r="D93" s="3" t="s">
        <v>7</v>
      </c>
      <c r="E93" s="3">
        <v>0</v>
      </c>
      <c r="F93" s="3">
        <v>0</v>
      </c>
      <c r="G93" s="3">
        <v>120</v>
      </c>
      <c r="H93" s="3">
        <v>0</v>
      </c>
      <c r="I93" s="3">
        <v>0</v>
      </c>
      <c r="J93" s="3">
        <v>0</v>
      </c>
      <c r="K93" s="3">
        <v>70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130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5" t="s">
        <v>37</v>
      </c>
      <c r="AD93" s="5" t="s">
        <v>60</v>
      </c>
      <c r="AE93" s="5" t="s">
        <v>70</v>
      </c>
      <c r="AF93" s="5" t="s">
        <v>7</v>
      </c>
      <c r="AG93" s="5" t="s">
        <v>7</v>
      </c>
      <c r="AH93" s="5" t="s">
        <v>7</v>
      </c>
      <c r="AI93" s="5" t="s">
        <v>7</v>
      </c>
      <c r="AJ93" s="5" t="s">
        <v>7</v>
      </c>
      <c r="AK93" s="5" t="s">
        <v>7</v>
      </c>
      <c r="AL93" s="5">
        <v>20</v>
      </c>
      <c r="AM93" s="5">
        <v>20</v>
      </c>
      <c r="AN93" s="5">
        <v>20</v>
      </c>
      <c r="AO93" s="5">
        <v>0</v>
      </c>
      <c r="AP93" s="5">
        <v>0</v>
      </c>
      <c r="AQ93" s="5">
        <v>0</v>
      </c>
      <c r="AR93" s="5">
        <v>0</v>
      </c>
      <c r="AS93" s="5">
        <v>0</v>
      </c>
      <c r="AT93" s="5">
        <v>0</v>
      </c>
      <c r="AU93" s="5">
        <v>0</v>
      </c>
      <c r="AV93" s="4" t="s">
        <v>44</v>
      </c>
      <c r="AW93" s="5">
        <v>0</v>
      </c>
      <c r="AX93" s="5">
        <v>0</v>
      </c>
    </row>
    <row r="94" spans="1:50" ht="15.75" customHeight="1" x14ac:dyDescent="0.2">
      <c r="A94" s="3">
        <f t="shared" si="2"/>
        <v>102092</v>
      </c>
      <c r="B94" s="3">
        <f t="shared" si="4"/>
        <v>102092</v>
      </c>
      <c r="C94" s="3" t="s">
        <v>7</v>
      </c>
      <c r="D94" s="3" t="s">
        <v>7</v>
      </c>
      <c r="E94" s="3">
        <v>0</v>
      </c>
      <c r="F94" s="3">
        <v>0</v>
      </c>
      <c r="G94" s="3">
        <v>120</v>
      </c>
      <c r="H94" s="3">
        <v>30</v>
      </c>
      <c r="I94" s="3">
        <v>0</v>
      </c>
      <c r="J94" s="3">
        <v>0</v>
      </c>
      <c r="K94" s="3">
        <v>120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5" t="s">
        <v>37</v>
      </c>
      <c r="AD94" s="5" t="s">
        <v>7</v>
      </c>
      <c r="AE94" s="5" t="s">
        <v>7</v>
      </c>
      <c r="AF94" s="5" t="s">
        <v>7</v>
      </c>
      <c r="AG94" s="5" t="s">
        <v>7</v>
      </c>
      <c r="AH94" s="5" t="s">
        <v>7</v>
      </c>
      <c r="AI94" s="5" t="s">
        <v>7</v>
      </c>
      <c r="AJ94" s="5" t="s">
        <v>7</v>
      </c>
      <c r="AK94" s="5" t="s">
        <v>7</v>
      </c>
      <c r="AL94" s="5">
        <v>20</v>
      </c>
      <c r="AM94" s="5">
        <v>30</v>
      </c>
      <c r="AN94" s="5">
        <v>20</v>
      </c>
      <c r="AO94" s="5">
        <v>0</v>
      </c>
      <c r="AP94" s="5">
        <v>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4" t="s">
        <v>45</v>
      </c>
      <c r="AW94" s="5">
        <v>0</v>
      </c>
      <c r="AX94" s="5">
        <v>0</v>
      </c>
    </row>
    <row r="95" spans="1:50" ht="15.75" customHeight="1" x14ac:dyDescent="0.2">
      <c r="A95" s="3">
        <f t="shared" si="2"/>
        <v>102093</v>
      </c>
      <c r="B95" s="3">
        <f t="shared" si="4"/>
        <v>102093</v>
      </c>
      <c r="C95" s="3" t="s">
        <v>7</v>
      </c>
      <c r="D95" s="3" t="s">
        <v>112</v>
      </c>
      <c r="E95" s="3">
        <v>0</v>
      </c>
      <c r="F95" s="3">
        <v>0</v>
      </c>
      <c r="G95" s="3">
        <v>330</v>
      </c>
      <c r="H95" s="3">
        <v>40</v>
      </c>
      <c r="I95" s="3">
        <v>110</v>
      </c>
      <c r="J95" s="3">
        <v>0</v>
      </c>
      <c r="K95" s="3">
        <v>120</v>
      </c>
      <c r="L95" s="3">
        <v>80</v>
      </c>
      <c r="M95" s="3">
        <v>0</v>
      </c>
      <c r="N95" s="3">
        <v>0</v>
      </c>
      <c r="O95" s="3">
        <v>0</v>
      </c>
      <c r="P95" s="3">
        <v>0</v>
      </c>
      <c r="Q95" s="3">
        <v>100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5" t="s">
        <v>70</v>
      </c>
      <c r="AD95" s="5" t="s">
        <v>65</v>
      </c>
      <c r="AE95" s="5" t="s">
        <v>73</v>
      </c>
      <c r="AF95" s="5" t="s">
        <v>130</v>
      </c>
      <c r="AG95" s="5" t="s">
        <v>128</v>
      </c>
      <c r="AH95" s="5" t="s">
        <v>7</v>
      </c>
      <c r="AI95" s="5" t="s">
        <v>7</v>
      </c>
      <c r="AJ95" s="5" t="s">
        <v>7</v>
      </c>
      <c r="AK95" s="5" t="s">
        <v>7</v>
      </c>
      <c r="AL95" s="5">
        <v>15</v>
      </c>
      <c r="AM95" s="5">
        <v>30</v>
      </c>
      <c r="AN95" s="5">
        <v>30</v>
      </c>
      <c r="AO95" s="5">
        <v>30</v>
      </c>
      <c r="AP95" s="5">
        <v>50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4" t="s">
        <v>43</v>
      </c>
      <c r="AW95" s="5">
        <v>0</v>
      </c>
      <c r="AX95" s="5">
        <v>0</v>
      </c>
    </row>
    <row r="96" spans="1:50" ht="15.75" customHeight="1" x14ac:dyDescent="0.2">
      <c r="A96" s="3">
        <f t="shared" si="2"/>
        <v>102094</v>
      </c>
      <c r="B96" s="3">
        <f t="shared" si="4"/>
        <v>102094</v>
      </c>
      <c r="C96" s="3" t="s">
        <v>7</v>
      </c>
      <c r="D96" s="3" t="s">
        <v>7</v>
      </c>
      <c r="E96" s="3">
        <v>0</v>
      </c>
      <c r="F96" s="3">
        <v>0</v>
      </c>
      <c r="G96" s="3">
        <v>330</v>
      </c>
      <c r="H96" s="3">
        <v>40</v>
      </c>
      <c r="I96" s="3">
        <v>110</v>
      </c>
      <c r="J96" s="3">
        <v>0</v>
      </c>
      <c r="K96" s="3">
        <v>80</v>
      </c>
      <c r="L96" s="3">
        <v>70</v>
      </c>
      <c r="M96" s="3">
        <v>0</v>
      </c>
      <c r="N96" s="3">
        <v>0</v>
      </c>
      <c r="O96" s="3">
        <v>0</v>
      </c>
      <c r="P96" s="3">
        <v>0</v>
      </c>
      <c r="Q96" s="3">
        <v>130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5" t="s">
        <v>70</v>
      </c>
      <c r="AD96" s="5" t="s">
        <v>65</v>
      </c>
      <c r="AE96" s="5" t="s">
        <v>73</v>
      </c>
      <c r="AF96" s="5" t="s">
        <v>72</v>
      </c>
      <c r="AG96" s="5" t="s">
        <v>39</v>
      </c>
      <c r="AH96" s="5" t="s">
        <v>130</v>
      </c>
      <c r="AI96" s="5" t="s">
        <v>128</v>
      </c>
      <c r="AJ96" s="5" t="s">
        <v>7</v>
      </c>
      <c r="AK96" s="5" t="s">
        <v>7</v>
      </c>
      <c r="AL96" s="5">
        <v>15</v>
      </c>
      <c r="AM96" s="5">
        <v>30</v>
      </c>
      <c r="AN96" s="5">
        <v>30</v>
      </c>
      <c r="AO96" s="5">
        <v>10</v>
      </c>
      <c r="AP96" s="5">
        <v>10</v>
      </c>
      <c r="AQ96" s="5">
        <v>30</v>
      </c>
      <c r="AR96" s="5">
        <v>50</v>
      </c>
      <c r="AS96" s="5">
        <v>0</v>
      </c>
      <c r="AT96" s="5">
        <v>0</v>
      </c>
      <c r="AU96" s="5">
        <v>0</v>
      </c>
      <c r="AV96" s="4" t="s">
        <v>44</v>
      </c>
      <c r="AW96" s="5">
        <v>0</v>
      </c>
      <c r="AX96" s="5">
        <v>0</v>
      </c>
    </row>
    <row r="97" spans="1:50" ht="15.75" customHeight="1" x14ac:dyDescent="0.2">
      <c r="A97" s="3">
        <f t="shared" si="2"/>
        <v>102095</v>
      </c>
      <c r="B97" s="3">
        <f t="shared" si="4"/>
        <v>102095</v>
      </c>
      <c r="C97" s="3" t="s">
        <v>7</v>
      </c>
      <c r="D97" s="3" t="s">
        <v>7</v>
      </c>
      <c r="E97" s="3">
        <v>0</v>
      </c>
      <c r="F97" s="3">
        <v>0</v>
      </c>
      <c r="G97" s="3">
        <v>330</v>
      </c>
      <c r="H97" s="3">
        <v>40</v>
      </c>
      <c r="I97" s="3">
        <v>110</v>
      </c>
      <c r="J97" s="3">
        <v>0</v>
      </c>
      <c r="K97" s="3">
        <v>160</v>
      </c>
      <c r="L97" s="3">
        <v>110</v>
      </c>
      <c r="M97" s="3">
        <v>0</v>
      </c>
      <c r="N97" s="3">
        <v>0</v>
      </c>
      <c r="O97" s="3">
        <v>0</v>
      </c>
      <c r="P97" s="3">
        <v>0</v>
      </c>
      <c r="Q97" s="3">
        <v>180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5" t="s">
        <v>70</v>
      </c>
      <c r="AD97" s="5" t="s">
        <v>65</v>
      </c>
      <c r="AE97" s="5" t="s">
        <v>73</v>
      </c>
      <c r="AF97" s="5" t="s">
        <v>7</v>
      </c>
      <c r="AG97" s="5" t="s">
        <v>7</v>
      </c>
      <c r="AH97" s="5" t="s">
        <v>7</v>
      </c>
      <c r="AI97" s="5" t="s">
        <v>7</v>
      </c>
      <c r="AJ97" s="5" t="s">
        <v>7</v>
      </c>
      <c r="AK97" s="5" t="s">
        <v>7</v>
      </c>
      <c r="AL97" s="5">
        <v>15</v>
      </c>
      <c r="AM97" s="5">
        <v>20</v>
      </c>
      <c r="AN97" s="5">
        <v>20</v>
      </c>
      <c r="AO97" s="5">
        <v>30</v>
      </c>
      <c r="AP97" s="5">
        <v>50</v>
      </c>
      <c r="AQ97" s="5">
        <v>0</v>
      </c>
      <c r="AR97" s="5">
        <v>0</v>
      </c>
      <c r="AS97" s="5">
        <v>0</v>
      </c>
      <c r="AT97" s="5">
        <v>0</v>
      </c>
      <c r="AU97" s="5">
        <v>0</v>
      </c>
      <c r="AV97" s="4" t="s">
        <v>45</v>
      </c>
      <c r="AW97" s="5">
        <v>0</v>
      </c>
      <c r="AX97" s="5">
        <v>0</v>
      </c>
    </row>
    <row r="98" spans="1:50" ht="15.75" customHeight="1" x14ac:dyDescent="0.2">
      <c r="A98" s="3">
        <f t="shared" si="2"/>
        <v>102096</v>
      </c>
      <c r="B98" s="3">
        <f t="shared" si="4"/>
        <v>102096</v>
      </c>
      <c r="C98" s="3" t="s">
        <v>7</v>
      </c>
      <c r="D98" s="3" t="s">
        <v>50</v>
      </c>
      <c r="E98" s="3">
        <v>0</v>
      </c>
      <c r="F98" s="3">
        <v>0</v>
      </c>
      <c r="G98" s="3">
        <v>80</v>
      </c>
      <c r="H98" s="3">
        <v>0</v>
      </c>
      <c r="I98" s="3">
        <v>0</v>
      </c>
      <c r="J98" s="3">
        <v>80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60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5" t="s">
        <v>7</v>
      </c>
      <c r="AD98" s="5" t="s">
        <v>7</v>
      </c>
      <c r="AE98" s="5" t="s">
        <v>7</v>
      </c>
      <c r="AF98" s="5" t="s">
        <v>7</v>
      </c>
      <c r="AG98" s="5" t="s">
        <v>7</v>
      </c>
      <c r="AH98" s="5" t="s">
        <v>7</v>
      </c>
      <c r="AI98" s="5" t="s">
        <v>7</v>
      </c>
      <c r="AJ98" s="5" t="s">
        <v>7</v>
      </c>
      <c r="AK98" s="5" t="s">
        <v>7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4" t="s">
        <v>43</v>
      </c>
      <c r="AW98" s="5">
        <v>0</v>
      </c>
      <c r="AX98" s="5">
        <v>0</v>
      </c>
    </row>
    <row r="99" spans="1:50" ht="15.75" customHeight="1" x14ac:dyDescent="0.2">
      <c r="A99" s="3">
        <f t="shared" si="2"/>
        <v>102097</v>
      </c>
      <c r="B99" s="3">
        <f t="shared" ref="B99:B115" si="5">INDEX(B:B,MATCH(102000,B:B,0),1)+(ROW()-MATCH(102000,B:B,0))</f>
        <v>102097</v>
      </c>
      <c r="C99" s="3" t="s">
        <v>7</v>
      </c>
      <c r="D99" s="3" t="s">
        <v>7</v>
      </c>
      <c r="E99" s="3">
        <v>0</v>
      </c>
      <c r="F99" s="3">
        <v>0</v>
      </c>
      <c r="G99" s="3">
        <v>80</v>
      </c>
      <c r="H99" s="3">
        <v>0</v>
      </c>
      <c r="I99" s="3">
        <v>0</v>
      </c>
      <c r="J99" s="3">
        <v>70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100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5" t="s">
        <v>7</v>
      </c>
      <c r="AD99" s="5" t="s">
        <v>7</v>
      </c>
      <c r="AE99" s="5" t="s">
        <v>7</v>
      </c>
      <c r="AF99" s="5" t="s">
        <v>7</v>
      </c>
      <c r="AG99" s="5" t="s">
        <v>7</v>
      </c>
      <c r="AH99" s="5" t="s">
        <v>7</v>
      </c>
      <c r="AI99" s="5" t="s">
        <v>7</v>
      </c>
      <c r="AJ99" s="5" t="s">
        <v>7</v>
      </c>
      <c r="AK99" s="5" t="s">
        <v>7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4" t="s">
        <v>44</v>
      </c>
      <c r="AW99" s="5">
        <v>0</v>
      </c>
      <c r="AX99" s="5">
        <v>0</v>
      </c>
    </row>
    <row r="100" spans="1:50" ht="15.75" customHeight="1" x14ac:dyDescent="0.2">
      <c r="A100" s="3">
        <f t="shared" si="2"/>
        <v>102098</v>
      </c>
      <c r="B100" s="3">
        <f t="shared" si="5"/>
        <v>102098</v>
      </c>
      <c r="C100" s="3" t="s">
        <v>7</v>
      </c>
      <c r="D100" s="3" t="s">
        <v>7</v>
      </c>
      <c r="E100" s="3">
        <v>0</v>
      </c>
      <c r="F100" s="3">
        <v>0</v>
      </c>
      <c r="G100" s="3">
        <v>80</v>
      </c>
      <c r="H100" s="3">
        <v>0</v>
      </c>
      <c r="I100" s="3">
        <v>0</v>
      </c>
      <c r="J100" s="3">
        <v>110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5" t="s">
        <v>63</v>
      </c>
      <c r="AD100" s="5" t="s">
        <v>7</v>
      </c>
      <c r="AE100" s="5" t="s">
        <v>7</v>
      </c>
      <c r="AF100" s="5" t="s">
        <v>7</v>
      </c>
      <c r="AG100" s="5" t="s">
        <v>7</v>
      </c>
      <c r="AH100" s="5" t="s">
        <v>7</v>
      </c>
      <c r="AI100" s="5" t="s">
        <v>7</v>
      </c>
      <c r="AJ100" s="5" t="s">
        <v>7</v>
      </c>
      <c r="AK100" s="5" t="s">
        <v>7</v>
      </c>
      <c r="AL100" s="5">
        <v>100</v>
      </c>
      <c r="AM100" s="5">
        <v>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4" t="s">
        <v>45</v>
      </c>
      <c r="AW100" s="5">
        <v>0</v>
      </c>
      <c r="AX100" s="5">
        <v>0</v>
      </c>
    </row>
    <row r="101" spans="1:50" ht="15.75" customHeight="1" x14ac:dyDescent="0.2">
      <c r="A101" s="3">
        <f t="shared" si="2"/>
        <v>102099</v>
      </c>
      <c r="B101" s="3">
        <f t="shared" si="5"/>
        <v>102099</v>
      </c>
      <c r="C101" s="3" t="s">
        <v>7</v>
      </c>
      <c r="D101" s="3" t="s">
        <v>170</v>
      </c>
      <c r="E101" s="3">
        <v>30</v>
      </c>
      <c r="F101" s="3">
        <v>0</v>
      </c>
      <c r="G101" s="3">
        <v>88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120</v>
      </c>
      <c r="R101" s="3">
        <v>65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5" t="s">
        <v>7</v>
      </c>
      <c r="AD101" s="5" t="s">
        <v>7</v>
      </c>
      <c r="AE101" s="5" t="s">
        <v>7</v>
      </c>
      <c r="AF101" s="5" t="s">
        <v>7</v>
      </c>
      <c r="AG101" s="5" t="s">
        <v>7</v>
      </c>
      <c r="AH101" s="5" t="s">
        <v>7</v>
      </c>
      <c r="AI101" s="5" t="s">
        <v>7</v>
      </c>
      <c r="AJ101" s="5" t="s">
        <v>7</v>
      </c>
      <c r="AK101" s="5" t="s">
        <v>7</v>
      </c>
      <c r="AL101" s="5">
        <v>0</v>
      </c>
      <c r="AM101" s="5">
        <v>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4" t="s">
        <v>89</v>
      </c>
      <c r="AW101" s="5">
        <v>0</v>
      </c>
      <c r="AX101" s="5">
        <v>0</v>
      </c>
    </row>
    <row r="102" spans="1:50" ht="15.75" customHeight="1" x14ac:dyDescent="0.2">
      <c r="A102" s="3">
        <f t="shared" si="2"/>
        <v>102100</v>
      </c>
      <c r="B102" s="3">
        <f t="shared" si="5"/>
        <v>102100</v>
      </c>
      <c r="C102" s="3" t="s">
        <v>7</v>
      </c>
      <c r="D102" s="3" t="s">
        <v>7</v>
      </c>
      <c r="E102" s="3">
        <v>30</v>
      </c>
      <c r="F102" s="3">
        <v>0</v>
      </c>
      <c r="G102" s="3">
        <v>88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80</v>
      </c>
      <c r="R102" s="3">
        <v>60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5" t="s">
        <v>7</v>
      </c>
      <c r="AD102" s="5" t="s">
        <v>7</v>
      </c>
      <c r="AE102" s="5" t="s">
        <v>7</v>
      </c>
      <c r="AF102" s="5" t="s">
        <v>7</v>
      </c>
      <c r="AG102" s="5" t="s">
        <v>7</v>
      </c>
      <c r="AH102" s="5" t="s">
        <v>7</v>
      </c>
      <c r="AI102" s="5" t="s">
        <v>7</v>
      </c>
      <c r="AJ102" s="5" t="s">
        <v>7</v>
      </c>
      <c r="AK102" s="5" t="s">
        <v>7</v>
      </c>
      <c r="AL102" s="5">
        <v>0</v>
      </c>
      <c r="AM102" s="5">
        <v>0</v>
      </c>
      <c r="AN102" s="5">
        <v>0</v>
      </c>
      <c r="AO102" s="5">
        <v>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4" t="s">
        <v>89</v>
      </c>
      <c r="AW102" s="5">
        <v>0</v>
      </c>
      <c r="AX102" s="5">
        <v>0</v>
      </c>
    </row>
    <row r="103" spans="1:50" ht="15.75" customHeight="1" x14ac:dyDescent="0.2">
      <c r="A103" s="3">
        <f t="shared" si="2"/>
        <v>102101</v>
      </c>
      <c r="B103" s="3">
        <f t="shared" si="5"/>
        <v>102101</v>
      </c>
      <c r="C103" s="3" t="s">
        <v>7</v>
      </c>
      <c r="D103" s="3" t="s">
        <v>7</v>
      </c>
      <c r="E103" s="3">
        <v>30</v>
      </c>
      <c r="F103" s="3">
        <v>0</v>
      </c>
      <c r="G103" s="3">
        <v>88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180</v>
      </c>
      <c r="R103" s="3">
        <v>70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5" t="s">
        <v>7</v>
      </c>
      <c r="AD103" s="5" t="s">
        <v>7</v>
      </c>
      <c r="AE103" s="5" t="s">
        <v>7</v>
      </c>
      <c r="AF103" s="5" t="s">
        <v>7</v>
      </c>
      <c r="AG103" s="5" t="s">
        <v>7</v>
      </c>
      <c r="AH103" s="5" t="s">
        <v>7</v>
      </c>
      <c r="AI103" s="5" t="s">
        <v>7</v>
      </c>
      <c r="AJ103" s="5" t="s">
        <v>7</v>
      </c>
      <c r="AK103" s="5" t="s">
        <v>7</v>
      </c>
      <c r="AL103" s="5">
        <v>0</v>
      </c>
      <c r="AM103" s="5">
        <v>0</v>
      </c>
      <c r="AN103" s="5">
        <v>0</v>
      </c>
      <c r="AO103" s="5">
        <v>0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4" t="s">
        <v>89</v>
      </c>
      <c r="AW103" s="5">
        <v>0</v>
      </c>
      <c r="AX103" s="5">
        <v>0</v>
      </c>
    </row>
    <row r="104" spans="1:50" ht="15.75" customHeight="1" x14ac:dyDescent="0.2">
      <c r="A104" s="3">
        <f t="shared" si="2"/>
        <v>102102</v>
      </c>
      <c r="B104" s="3">
        <f t="shared" si="5"/>
        <v>102102</v>
      </c>
      <c r="C104" s="3" t="s">
        <v>7</v>
      </c>
      <c r="D104" s="3" t="s">
        <v>25</v>
      </c>
      <c r="E104" s="3">
        <v>0</v>
      </c>
      <c r="F104" s="3">
        <v>0</v>
      </c>
      <c r="G104" s="3">
        <v>84</v>
      </c>
      <c r="H104" s="3">
        <v>30</v>
      </c>
      <c r="I104" s="3">
        <v>30</v>
      </c>
      <c r="J104" s="3">
        <v>95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70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5" t="s">
        <v>65</v>
      </c>
      <c r="AD104" s="5" t="s">
        <v>46</v>
      </c>
      <c r="AE104" s="5" t="s">
        <v>7</v>
      </c>
      <c r="AF104" s="5" t="s">
        <v>7</v>
      </c>
      <c r="AG104" s="5" t="s">
        <v>7</v>
      </c>
      <c r="AH104" s="5" t="s">
        <v>7</v>
      </c>
      <c r="AI104" s="5" t="s">
        <v>7</v>
      </c>
      <c r="AJ104" s="5" t="s">
        <v>7</v>
      </c>
      <c r="AK104" s="5" t="s">
        <v>7</v>
      </c>
      <c r="AL104" s="5">
        <v>30</v>
      </c>
      <c r="AM104" s="5">
        <v>20</v>
      </c>
      <c r="AN104" s="5">
        <v>0</v>
      </c>
      <c r="AO104" s="5">
        <v>0</v>
      </c>
      <c r="AP104" s="5">
        <v>0</v>
      </c>
      <c r="AQ104" s="5">
        <v>0</v>
      </c>
      <c r="AR104" s="5">
        <v>0</v>
      </c>
      <c r="AS104" s="5">
        <v>0</v>
      </c>
      <c r="AT104" s="5">
        <v>0</v>
      </c>
      <c r="AU104" s="5">
        <v>0</v>
      </c>
      <c r="AV104" s="4" t="s">
        <v>87</v>
      </c>
      <c r="AW104" s="5">
        <v>0</v>
      </c>
      <c r="AX104" s="5">
        <v>0</v>
      </c>
    </row>
    <row r="105" spans="1:50" ht="15.75" customHeight="1" x14ac:dyDescent="0.2">
      <c r="A105" s="3">
        <f t="shared" si="2"/>
        <v>102103</v>
      </c>
      <c r="B105" s="3">
        <f t="shared" si="5"/>
        <v>102103</v>
      </c>
      <c r="C105" s="3" t="s">
        <v>7</v>
      </c>
      <c r="D105" s="3" t="s">
        <v>7</v>
      </c>
      <c r="E105" s="3">
        <v>0</v>
      </c>
      <c r="F105" s="3">
        <v>0</v>
      </c>
      <c r="G105" s="3">
        <v>84</v>
      </c>
      <c r="H105" s="3">
        <v>30</v>
      </c>
      <c r="I105" s="3">
        <v>30</v>
      </c>
      <c r="J105" s="3">
        <v>90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80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5" t="s">
        <v>65</v>
      </c>
      <c r="AD105" s="5" t="s">
        <v>46</v>
      </c>
      <c r="AE105" s="5" t="s">
        <v>72</v>
      </c>
      <c r="AF105" s="5" t="s">
        <v>57</v>
      </c>
      <c r="AG105" s="5" t="s">
        <v>7</v>
      </c>
      <c r="AH105" s="5" t="s">
        <v>7</v>
      </c>
      <c r="AI105" s="5" t="s">
        <v>7</v>
      </c>
      <c r="AJ105" s="5" t="s">
        <v>7</v>
      </c>
      <c r="AK105" s="5" t="s">
        <v>7</v>
      </c>
      <c r="AL105" s="5">
        <v>30</v>
      </c>
      <c r="AM105" s="5">
        <v>20</v>
      </c>
      <c r="AN105" s="5">
        <v>20</v>
      </c>
      <c r="AO105" s="5">
        <v>20</v>
      </c>
      <c r="AP105" s="5">
        <v>0</v>
      </c>
      <c r="AQ105" s="5">
        <v>0</v>
      </c>
      <c r="AR105" s="5">
        <v>0</v>
      </c>
      <c r="AS105" s="5">
        <v>0</v>
      </c>
      <c r="AT105" s="5">
        <v>0</v>
      </c>
      <c r="AU105" s="5">
        <v>0</v>
      </c>
      <c r="AV105" s="4" t="s">
        <v>44</v>
      </c>
      <c r="AW105" s="5">
        <v>0</v>
      </c>
      <c r="AX105" s="5">
        <v>0</v>
      </c>
    </row>
    <row r="106" spans="1:50" ht="15.75" customHeight="1" x14ac:dyDescent="0.2">
      <c r="A106" s="3">
        <f t="shared" si="2"/>
        <v>102104</v>
      </c>
      <c r="B106" s="3">
        <f t="shared" si="5"/>
        <v>102104</v>
      </c>
      <c r="C106" s="3" t="s">
        <v>7</v>
      </c>
      <c r="D106" s="3" t="s">
        <v>7</v>
      </c>
      <c r="E106" s="3">
        <v>0</v>
      </c>
      <c r="F106" s="3">
        <v>0</v>
      </c>
      <c r="G106" s="3">
        <v>84</v>
      </c>
      <c r="H106" s="3">
        <v>30</v>
      </c>
      <c r="I106" s="3">
        <v>30</v>
      </c>
      <c r="J106" s="3">
        <v>100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5" t="s">
        <v>63</v>
      </c>
      <c r="AD106" s="5" t="s">
        <v>7</v>
      </c>
      <c r="AE106" s="5" t="s">
        <v>7</v>
      </c>
      <c r="AF106" s="5" t="s">
        <v>7</v>
      </c>
      <c r="AG106" s="5" t="s">
        <v>7</v>
      </c>
      <c r="AH106" s="5" t="s">
        <v>7</v>
      </c>
      <c r="AI106" s="5" t="s">
        <v>7</v>
      </c>
      <c r="AJ106" s="5" t="s">
        <v>7</v>
      </c>
      <c r="AK106" s="5" t="s">
        <v>7</v>
      </c>
      <c r="AL106" s="5">
        <v>100</v>
      </c>
      <c r="AM106" s="5">
        <v>20</v>
      </c>
      <c r="AN106" s="5">
        <v>20</v>
      </c>
      <c r="AO106" s="5">
        <v>20</v>
      </c>
      <c r="AP106" s="5">
        <v>0</v>
      </c>
      <c r="AQ106" s="5">
        <v>0</v>
      </c>
      <c r="AR106" s="5">
        <v>0</v>
      </c>
      <c r="AS106" s="5">
        <v>0</v>
      </c>
      <c r="AT106" s="5">
        <v>0</v>
      </c>
      <c r="AU106" s="5">
        <v>0</v>
      </c>
      <c r="AV106" s="4" t="s">
        <v>45</v>
      </c>
      <c r="AW106" s="5">
        <v>0</v>
      </c>
      <c r="AX106" s="5">
        <v>0</v>
      </c>
    </row>
    <row r="107" spans="1:50" ht="15.75" customHeight="1" x14ac:dyDescent="0.2">
      <c r="A107" s="3">
        <f t="shared" si="2"/>
        <v>102105</v>
      </c>
      <c r="B107" s="3">
        <f t="shared" si="5"/>
        <v>102105</v>
      </c>
      <c r="C107" s="3" t="s">
        <v>7</v>
      </c>
      <c r="D107" s="3" t="s">
        <v>194</v>
      </c>
      <c r="E107" s="3">
        <v>0</v>
      </c>
      <c r="F107" s="3">
        <v>0</v>
      </c>
      <c r="G107" s="3">
        <v>30</v>
      </c>
      <c r="H107" s="3">
        <v>30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50</v>
      </c>
      <c r="R107" s="3">
        <v>50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5" t="s">
        <v>46</v>
      </c>
      <c r="AD107" s="5" t="s">
        <v>120</v>
      </c>
      <c r="AE107" s="5" t="s">
        <v>60</v>
      </c>
      <c r="AF107" s="5" t="s">
        <v>65</v>
      </c>
      <c r="AG107" s="5" t="s">
        <v>121</v>
      </c>
      <c r="AH107" s="5" t="s">
        <v>122</v>
      </c>
      <c r="AI107" s="5" t="s">
        <v>62</v>
      </c>
      <c r="AJ107" s="5" t="s">
        <v>39</v>
      </c>
      <c r="AK107" s="5" t="s">
        <v>123</v>
      </c>
      <c r="AL107" s="5">
        <v>-50</v>
      </c>
      <c r="AM107" s="5">
        <v>30</v>
      </c>
      <c r="AN107" s="5">
        <v>20</v>
      </c>
      <c r="AO107" s="5">
        <v>12</v>
      </c>
      <c r="AP107" s="5">
        <v>12</v>
      </c>
      <c r="AQ107" s="5">
        <v>40</v>
      </c>
      <c r="AR107" s="5">
        <v>10</v>
      </c>
      <c r="AS107" s="5">
        <v>10</v>
      </c>
      <c r="AT107" s="5">
        <v>30</v>
      </c>
      <c r="AU107" s="5">
        <v>0</v>
      </c>
      <c r="AV107" s="4" t="s">
        <v>43</v>
      </c>
      <c r="AW107" s="5">
        <v>0</v>
      </c>
      <c r="AX107" s="5">
        <v>0</v>
      </c>
    </row>
    <row r="108" spans="1:50" ht="15.75" customHeight="1" x14ac:dyDescent="0.2">
      <c r="A108" s="3">
        <f t="shared" si="2"/>
        <v>102106</v>
      </c>
      <c r="B108" s="3">
        <f t="shared" si="5"/>
        <v>102106</v>
      </c>
      <c r="C108" s="3" t="s">
        <v>7</v>
      </c>
      <c r="D108" s="3" t="s">
        <v>7</v>
      </c>
      <c r="E108" s="3">
        <v>0</v>
      </c>
      <c r="F108" s="3">
        <v>0</v>
      </c>
      <c r="G108" s="3">
        <v>30</v>
      </c>
      <c r="H108" s="3">
        <v>30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70</v>
      </c>
      <c r="R108" s="3">
        <v>40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5" t="s">
        <v>46</v>
      </c>
      <c r="AD108" s="5" t="s">
        <v>120</v>
      </c>
      <c r="AE108" s="5" t="s">
        <v>60</v>
      </c>
      <c r="AF108" s="5" t="s">
        <v>65</v>
      </c>
      <c r="AG108" s="5" t="s">
        <v>121</v>
      </c>
      <c r="AH108" s="5" t="s">
        <v>122</v>
      </c>
      <c r="AI108" s="5" t="s">
        <v>62</v>
      </c>
      <c r="AJ108" s="5" t="s">
        <v>39</v>
      </c>
      <c r="AK108" s="5" t="s">
        <v>123</v>
      </c>
      <c r="AL108" s="5">
        <v>-50</v>
      </c>
      <c r="AM108" s="5">
        <v>30</v>
      </c>
      <c r="AN108" s="5">
        <v>20</v>
      </c>
      <c r="AO108" s="5">
        <v>12</v>
      </c>
      <c r="AP108" s="5">
        <v>12</v>
      </c>
      <c r="AQ108" s="5">
        <v>40</v>
      </c>
      <c r="AR108" s="5">
        <v>10</v>
      </c>
      <c r="AS108" s="5">
        <v>10</v>
      </c>
      <c r="AT108" s="5">
        <v>30</v>
      </c>
      <c r="AU108" s="5">
        <v>0</v>
      </c>
      <c r="AV108" s="4" t="s">
        <v>44</v>
      </c>
      <c r="AW108" s="5">
        <v>0</v>
      </c>
      <c r="AX108" s="5">
        <v>0</v>
      </c>
    </row>
    <row r="109" spans="1:50" ht="15.75" customHeight="1" x14ac:dyDescent="0.2">
      <c r="A109" s="3">
        <f t="shared" si="2"/>
        <v>102107</v>
      </c>
      <c r="B109" s="3">
        <f t="shared" si="5"/>
        <v>102107</v>
      </c>
      <c r="C109" s="3" t="s">
        <v>7</v>
      </c>
      <c r="D109" s="3" t="s">
        <v>7</v>
      </c>
      <c r="E109" s="3">
        <v>0</v>
      </c>
      <c r="F109" s="3">
        <v>0</v>
      </c>
      <c r="G109" s="3">
        <v>30</v>
      </c>
      <c r="H109" s="3">
        <v>30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80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5" t="s">
        <v>46</v>
      </c>
      <c r="AD109" s="5" t="s">
        <v>7</v>
      </c>
      <c r="AE109" s="5" t="s">
        <v>7</v>
      </c>
      <c r="AF109" s="5" t="s">
        <v>7</v>
      </c>
      <c r="AG109" s="5" t="s">
        <v>7</v>
      </c>
      <c r="AH109" s="5" t="s">
        <v>7</v>
      </c>
      <c r="AI109" s="5" t="s">
        <v>7</v>
      </c>
      <c r="AJ109" s="5" t="s">
        <v>7</v>
      </c>
      <c r="AK109" s="5" t="s">
        <v>7</v>
      </c>
      <c r="AL109" s="5">
        <v>-50</v>
      </c>
      <c r="AM109" s="5">
        <v>30</v>
      </c>
      <c r="AN109" s="5">
        <v>20</v>
      </c>
      <c r="AO109" s="5">
        <v>12</v>
      </c>
      <c r="AP109" s="5">
        <v>12</v>
      </c>
      <c r="AQ109" s="5">
        <v>40</v>
      </c>
      <c r="AR109" s="5">
        <v>10</v>
      </c>
      <c r="AS109" s="5">
        <v>10</v>
      </c>
      <c r="AT109" s="5">
        <v>30</v>
      </c>
      <c r="AU109" s="5">
        <v>0</v>
      </c>
      <c r="AV109" s="4" t="s">
        <v>45</v>
      </c>
      <c r="AW109" s="5">
        <v>0</v>
      </c>
      <c r="AX109" s="5">
        <v>0</v>
      </c>
    </row>
    <row r="110" spans="1:50" ht="15.75" customHeight="1" x14ac:dyDescent="0.2">
      <c r="A110" s="3">
        <f t="shared" si="2"/>
        <v>102108</v>
      </c>
      <c r="B110" s="3">
        <f t="shared" si="5"/>
        <v>102108</v>
      </c>
      <c r="C110" s="3" t="s">
        <v>7</v>
      </c>
      <c r="D110" s="3" t="s">
        <v>195</v>
      </c>
      <c r="E110" s="3">
        <v>0</v>
      </c>
      <c r="F110" s="3">
        <v>0</v>
      </c>
      <c r="G110" s="3">
        <v>30</v>
      </c>
      <c r="H110" s="3">
        <v>30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50</v>
      </c>
      <c r="R110" s="3">
        <v>50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5" t="s">
        <v>46</v>
      </c>
      <c r="AD110" s="5" t="s">
        <v>120</v>
      </c>
      <c r="AE110" s="5" t="s">
        <v>60</v>
      </c>
      <c r="AF110" s="5" t="s">
        <v>65</v>
      </c>
      <c r="AG110" s="5" t="s">
        <v>121</v>
      </c>
      <c r="AH110" s="5" t="s">
        <v>122</v>
      </c>
      <c r="AI110" s="5" t="s">
        <v>62</v>
      </c>
      <c r="AJ110" s="5" t="s">
        <v>39</v>
      </c>
      <c r="AK110" s="5" t="s">
        <v>123</v>
      </c>
      <c r="AL110" s="5">
        <v>-50</v>
      </c>
      <c r="AM110" s="5">
        <v>30</v>
      </c>
      <c r="AN110" s="5">
        <v>20</v>
      </c>
      <c r="AO110" s="5">
        <v>12</v>
      </c>
      <c r="AP110" s="5">
        <v>12</v>
      </c>
      <c r="AQ110" s="5">
        <v>40</v>
      </c>
      <c r="AR110" s="5">
        <v>10</v>
      </c>
      <c r="AS110" s="5">
        <v>10</v>
      </c>
      <c r="AT110" s="5">
        <v>30</v>
      </c>
      <c r="AU110" s="5">
        <v>0</v>
      </c>
      <c r="AV110" s="4" t="s">
        <v>43</v>
      </c>
      <c r="AW110" s="5">
        <v>0</v>
      </c>
      <c r="AX110" s="5">
        <v>0</v>
      </c>
    </row>
    <row r="111" spans="1:50" ht="15.75" customHeight="1" x14ac:dyDescent="0.2">
      <c r="A111" s="3">
        <f t="shared" si="2"/>
        <v>102109</v>
      </c>
      <c r="B111" s="3">
        <f t="shared" si="5"/>
        <v>102109</v>
      </c>
      <c r="C111" s="3" t="s">
        <v>7</v>
      </c>
      <c r="D111" s="3" t="s">
        <v>7</v>
      </c>
      <c r="E111" s="3">
        <v>0</v>
      </c>
      <c r="F111" s="3">
        <v>0</v>
      </c>
      <c r="G111" s="3">
        <v>30</v>
      </c>
      <c r="H111" s="3">
        <v>30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70</v>
      </c>
      <c r="R111" s="3">
        <v>40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5" t="s">
        <v>46</v>
      </c>
      <c r="AD111" s="5" t="s">
        <v>120</v>
      </c>
      <c r="AE111" s="5" t="s">
        <v>60</v>
      </c>
      <c r="AF111" s="5" t="s">
        <v>65</v>
      </c>
      <c r="AG111" s="5" t="s">
        <v>121</v>
      </c>
      <c r="AH111" s="5" t="s">
        <v>122</v>
      </c>
      <c r="AI111" s="5" t="s">
        <v>62</v>
      </c>
      <c r="AJ111" s="5" t="s">
        <v>39</v>
      </c>
      <c r="AK111" s="5" t="s">
        <v>123</v>
      </c>
      <c r="AL111" s="5">
        <v>-50</v>
      </c>
      <c r="AM111" s="5">
        <v>30</v>
      </c>
      <c r="AN111" s="5">
        <v>20</v>
      </c>
      <c r="AO111" s="5">
        <v>12</v>
      </c>
      <c r="AP111" s="5">
        <v>12</v>
      </c>
      <c r="AQ111" s="5">
        <v>40</v>
      </c>
      <c r="AR111" s="5">
        <v>10</v>
      </c>
      <c r="AS111" s="5">
        <v>10</v>
      </c>
      <c r="AT111" s="5">
        <v>30</v>
      </c>
      <c r="AU111" s="5">
        <v>0</v>
      </c>
      <c r="AV111" s="4" t="s">
        <v>44</v>
      </c>
      <c r="AW111" s="5">
        <v>0</v>
      </c>
      <c r="AX111" s="5">
        <v>0</v>
      </c>
    </row>
    <row r="112" spans="1:50" ht="15.75" customHeight="1" x14ac:dyDescent="0.2">
      <c r="A112" s="3">
        <f t="shared" si="2"/>
        <v>102110</v>
      </c>
      <c r="B112" s="3">
        <f t="shared" si="5"/>
        <v>102110</v>
      </c>
      <c r="C112" s="3" t="s">
        <v>7</v>
      </c>
      <c r="D112" s="3" t="s">
        <v>7</v>
      </c>
      <c r="E112" s="3">
        <v>0</v>
      </c>
      <c r="F112" s="3">
        <v>0</v>
      </c>
      <c r="G112" s="3">
        <v>30</v>
      </c>
      <c r="H112" s="3">
        <v>30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80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5" t="s">
        <v>46</v>
      </c>
      <c r="AD112" s="5" t="s">
        <v>7</v>
      </c>
      <c r="AE112" s="5" t="s">
        <v>7</v>
      </c>
      <c r="AF112" s="5" t="s">
        <v>7</v>
      </c>
      <c r="AG112" s="5" t="s">
        <v>7</v>
      </c>
      <c r="AH112" s="5" t="s">
        <v>7</v>
      </c>
      <c r="AI112" s="5" t="s">
        <v>7</v>
      </c>
      <c r="AJ112" s="5" t="s">
        <v>7</v>
      </c>
      <c r="AK112" s="5" t="s">
        <v>7</v>
      </c>
      <c r="AL112" s="5">
        <v>-50</v>
      </c>
      <c r="AM112" s="5">
        <v>30</v>
      </c>
      <c r="AN112" s="5">
        <v>20</v>
      </c>
      <c r="AO112" s="5">
        <v>12</v>
      </c>
      <c r="AP112" s="5">
        <v>12</v>
      </c>
      <c r="AQ112" s="5">
        <v>40</v>
      </c>
      <c r="AR112" s="5">
        <v>10</v>
      </c>
      <c r="AS112" s="5">
        <v>10</v>
      </c>
      <c r="AT112" s="5">
        <v>30</v>
      </c>
      <c r="AU112" s="5">
        <v>0</v>
      </c>
      <c r="AV112" s="4" t="s">
        <v>45</v>
      </c>
      <c r="AW112" s="5">
        <v>0</v>
      </c>
      <c r="AX112" s="5">
        <v>0</v>
      </c>
    </row>
    <row r="113" spans="1:50" ht="15.75" customHeight="1" x14ac:dyDescent="0.2">
      <c r="A113" s="3">
        <f t="shared" si="2"/>
        <v>102111</v>
      </c>
      <c r="B113" s="3">
        <f t="shared" si="5"/>
        <v>102111</v>
      </c>
      <c r="C113" s="3" t="s">
        <v>7</v>
      </c>
      <c r="D113" s="3" t="s">
        <v>196</v>
      </c>
      <c r="E113" s="3">
        <v>0</v>
      </c>
      <c r="F113" s="3">
        <v>0</v>
      </c>
      <c r="G113" s="3">
        <v>30</v>
      </c>
      <c r="H113" s="3">
        <v>30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50</v>
      </c>
      <c r="R113" s="3">
        <v>50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5" t="s">
        <v>46</v>
      </c>
      <c r="AD113" s="5" t="s">
        <v>120</v>
      </c>
      <c r="AE113" s="5" t="s">
        <v>60</v>
      </c>
      <c r="AF113" s="5" t="s">
        <v>65</v>
      </c>
      <c r="AG113" s="5" t="s">
        <v>121</v>
      </c>
      <c r="AH113" s="5" t="s">
        <v>122</v>
      </c>
      <c r="AI113" s="5" t="s">
        <v>62</v>
      </c>
      <c r="AJ113" s="5" t="s">
        <v>39</v>
      </c>
      <c r="AK113" s="5" t="s">
        <v>123</v>
      </c>
      <c r="AL113" s="5">
        <v>-50</v>
      </c>
      <c r="AM113" s="5">
        <v>30</v>
      </c>
      <c r="AN113" s="5">
        <v>20</v>
      </c>
      <c r="AO113" s="5">
        <v>12</v>
      </c>
      <c r="AP113" s="5">
        <v>12</v>
      </c>
      <c r="AQ113" s="5">
        <v>40</v>
      </c>
      <c r="AR113" s="5">
        <v>10</v>
      </c>
      <c r="AS113" s="5">
        <v>10</v>
      </c>
      <c r="AT113" s="5">
        <v>30</v>
      </c>
      <c r="AU113" s="5">
        <v>0</v>
      </c>
      <c r="AV113" s="4" t="s">
        <v>43</v>
      </c>
      <c r="AW113" s="5">
        <v>0</v>
      </c>
      <c r="AX113" s="5">
        <v>0</v>
      </c>
    </row>
    <row r="114" spans="1:50" ht="15.75" customHeight="1" x14ac:dyDescent="0.2">
      <c r="A114" s="3">
        <f t="shared" si="2"/>
        <v>102112</v>
      </c>
      <c r="B114" s="3">
        <f t="shared" si="5"/>
        <v>102112</v>
      </c>
      <c r="C114" s="3" t="s">
        <v>7</v>
      </c>
      <c r="D114" s="3" t="s">
        <v>7</v>
      </c>
      <c r="E114" s="3">
        <v>0</v>
      </c>
      <c r="F114" s="3">
        <v>0</v>
      </c>
      <c r="G114" s="3">
        <v>30</v>
      </c>
      <c r="H114" s="3">
        <v>30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70</v>
      </c>
      <c r="R114" s="3">
        <v>40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5" t="s">
        <v>46</v>
      </c>
      <c r="AD114" s="5" t="s">
        <v>120</v>
      </c>
      <c r="AE114" s="5" t="s">
        <v>60</v>
      </c>
      <c r="AF114" s="5" t="s">
        <v>65</v>
      </c>
      <c r="AG114" s="5" t="s">
        <v>121</v>
      </c>
      <c r="AH114" s="5" t="s">
        <v>122</v>
      </c>
      <c r="AI114" s="5" t="s">
        <v>62</v>
      </c>
      <c r="AJ114" s="5" t="s">
        <v>39</v>
      </c>
      <c r="AK114" s="5" t="s">
        <v>123</v>
      </c>
      <c r="AL114" s="5">
        <v>-50</v>
      </c>
      <c r="AM114" s="5">
        <v>30</v>
      </c>
      <c r="AN114" s="5">
        <v>20</v>
      </c>
      <c r="AO114" s="5">
        <v>12</v>
      </c>
      <c r="AP114" s="5">
        <v>12</v>
      </c>
      <c r="AQ114" s="5">
        <v>40</v>
      </c>
      <c r="AR114" s="5">
        <v>10</v>
      </c>
      <c r="AS114" s="5">
        <v>10</v>
      </c>
      <c r="AT114" s="5">
        <v>30</v>
      </c>
      <c r="AU114" s="5">
        <v>0</v>
      </c>
      <c r="AV114" s="4" t="s">
        <v>44</v>
      </c>
      <c r="AW114" s="5">
        <v>0</v>
      </c>
      <c r="AX114" s="5">
        <v>0</v>
      </c>
    </row>
    <row r="115" spans="1:50" ht="15.75" customHeight="1" x14ac:dyDescent="0.2">
      <c r="A115" s="3">
        <f t="shared" si="2"/>
        <v>102113</v>
      </c>
      <c r="B115" s="3">
        <f t="shared" si="5"/>
        <v>102113</v>
      </c>
      <c r="C115" s="3" t="s">
        <v>7</v>
      </c>
      <c r="D115" s="3" t="s">
        <v>7</v>
      </c>
      <c r="E115" s="3">
        <v>0</v>
      </c>
      <c r="F115" s="3">
        <v>0</v>
      </c>
      <c r="G115" s="3">
        <v>30</v>
      </c>
      <c r="H115" s="3">
        <v>30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80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5" t="s">
        <v>46</v>
      </c>
      <c r="AD115" s="5" t="s">
        <v>7</v>
      </c>
      <c r="AE115" s="5" t="s">
        <v>7</v>
      </c>
      <c r="AF115" s="5" t="s">
        <v>7</v>
      </c>
      <c r="AG115" s="5" t="s">
        <v>7</v>
      </c>
      <c r="AH115" s="5" t="s">
        <v>7</v>
      </c>
      <c r="AI115" s="5" t="s">
        <v>7</v>
      </c>
      <c r="AJ115" s="5" t="s">
        <v>7</v>
      </c>
      <c r="AK115" s="5" t="s">
        <v>7</v>
      </c>
      <c r="AL115" s="5">
        <v>-50</v>
      </c>
      <c r="AM115" s="5">
        <v>30</v>
      </c>
      <c r="AN115" s="5">
        <v>20</v>
      </c>
      <c r="AO115" s="5">
        <v>12</v>
      </c>
      <c r="AP115" s="5">
        <v>12</v>
      </c>
      <c r="AQ115" s="5">
        <v>40</v>
      </c>
      <c r="AR115" s="5">
        <v>10</v>
      </c>
      <c r="AS115" s="5">
        <v>10</v>
      </c>
      <c r="AT115" s="5">
        <v>30</v>
      </c>
      <c r="AU115" s="5">
        <v>0</v>
      </c>
      <c r="AV115" s="4" t="s">
        <v>45</v>
      </c>
      <c r="AW115" s="5">
        <v>0</v>
      </c>
      <c r="AX115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02D59-71FF-42E3-817C-2EB40071E823}">
  <sheetPr>
    <outlinePr summaryBelow="0" summaryRight="0"/>
  </sheetPr>
  <dimension ref="A1:AX40"/>
  <sheetViews>
    <sheetView zoomScale="85" zoomScaleNormal="85" workbookViewId="0">
      <pane ySplit="1" topLeftCell="A8" activePane="bottomLeft" state="frozen"/>
      <selection activeCell="D1" sqref="D1"/>
      <selection pane="bottomLeft" activeCell="R34" sqref="R34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ROW()-2+103000</f>
        <v>103000</v>
      </c>
      <c r="B2" s="6">
        <v>103000</v>
      </c>
      <c r="C2" s="11" t="s">
        <v>206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154</v>
      </c>
      <c r="AW2" s="7">
        <v>0</v>
      </c>
      <c r="AX2" s="7">
        <v>0</v>
      </c>
    </row>
    <row r="3" spans="1:50" ht="15.75" customHeight="1" x14ac:dyDescent="0.2">
      <c r="A3" s="3">
        <f>ROW()-2+103000</f>
        <v>103001</v>
      </c>
      <c r="B3" s="3">
        <f t="shared" ref="B3:B31" si="0">INDEX(B:B,MATCH(103000,B:B,0),1)+(ROW()-MATCH(103000,B:B,0))</f>
        <v>103001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40" si="1">ROW()-2+103000</f>
        <v>103002</v>
      </c>
      <c r="B4" s="3">
        <f t="shared" si="0"/>
        <v>103002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1"/>
        <v>103003</v>
      </c>
      <c r="B5" s="3">
        <f t="shared" si="0"/>
        <v>103003</v>
      </c>
      <c r="C5" s="3" t="s">
        <v>166</v>
      </c>
      <c r="D5" s="3" t="s">
        <v>7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70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82</v>
      </c>
      <c r="AD5" s="5" t="s">
        <v>27</v>
      </c>
      <c r="AE5" s="5" t="s">
        <v>66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5</v>
      </c>
      <c r="AM5" s="5">
        <v>20</v>
      </c>
      <c r="AN5" s="5">
        <v>10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10" t="s">
        <v>165</v>
      </c>
      <c r="AW5" s="5">
        <v>0</v>
      </c>
      <c r="AX5" s="5">
        <v>0</v>
      </c>
    </row>
    <row r="6" spans="1:50" ht="15.75" customHeight="1" x14ac:dyDescent="0.2">
      <c r="A6" s="3">
        <f t="shared" si="1"/>
        <v>103004</v>
      </c>
      <c r="B6" s="3">
        <f t="shared" si="0"/>
        <v>103004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90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82</v>
      </c>
      <c r="AD6" s="5" t="s">
        <v>27</v>
      </c>
      <c r="AE6" s="5" t="s">
        <v>66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5</v>
      </c>
      <c r="AM6" s="5">
        <v>20</v>
      </c>
      <c r="AN6" s="5">
        <v>10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10" t="s">
        <v>165</v>
      </c>
      <c r="AW6" s="5">
        <v>0</v>
      </c>
      <c r="AX6" s="5">
        <v>0</v>
      </c>
    </row>
    <row r="7" spans="1:50" ht="15.75" customHeight="1" x14ac:dyDescent="0.2">
      <c r="A7" s="3">
        <f t="shared" si="1"/>
        <v>103005</v>
      </c>
      <c r="B7" s="3">
        <f t="shared" si="0"/>
        <v>103005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100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82</v>
      </c>
      <c r="AD7" s="5" t="s">
        <v>27</v>
      </c>
      <c r="AE7" s="5" t="s">
        <v>66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5</v>
      </c>
      <c r="AM7" s="5">
        <v>20</v>
      </c>
      <c r="AN7" s="5">
        <v>10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10" t="s">
        <v>165</v>
      </c>
      <c r="AW7" s="5">
        <v>0</v>
      </c>
      <c r="AX7" s="5">
        <v>0</v>
      </c>
    </row>
    <row r="8" spans="1:50" ht="15.75" customHeight="1" x14ac:dyDescent="0.2">
      <c r="A8" s="3">
        <f t="shared" si="1"/>
        <v>103006</v>
      </c>
      <c r="B8" s="3">
        <f t="shared" si="0"/>
        <v>103006</v>
      </c>
      <c r="C8" s="3" t="s">
        <v>197</v>
      </c>
      <c r="D8" s="3" t="s">
        <v>7</v>
      </c>
      <c r="E8" s="3">
        <v>0</v>
      </c>
      <c r="F8" s="3">
        <v>0</v>
      </c>
      <c r="G8" s="3">
        <v>54</v>
      </c>
      <c r="H8" s="3">
        <v>20</v>
      </c>
      <c r="I8" s="3">
        <v>30</v>
      </c>
      <c r="J8" s="3">
        <v>60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50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22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10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10" t="s">
        <v>165</v>
      </c>
      <c r="AW8" s="5">
        <v>0</v>
      </c>
      <c r="AX8" s="5">
        <v>0</v>
      </c>
    </row>
    <row r="9" spans="1:50" ht="15.75" customHeight="1" x14ac:dyDescent="0.2">
      <c r="A9" s="3">
        <f t="shared" si="1"/>
        <v>103007</v>
      </c>
      <c r="B9" s="3">
        <f t="shared" si="0"/>
        <v>103007</v>
      </c>
      <c r="C9" s="3" t="s">
        <v>7</v>
      </c>
      <c r="D9" s="3" t="s">
        <v>7</v>
      </c>
      <c r="E9" s="3">
        <v>0</v>
      </c>
      <c r="F9" s="3">
        <v>0</v>
      </c>
      <c r="G9" s="3">
        <v>54</v>
      </c>
      <c r="H9" s="3">
        <v>20</v>
      </c>
      <c r="I9" s="3">
        <v>30</v>
      </c>
      <c r="J9" s="3">
        <v>60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50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22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10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10" t="s">
        <v>165</v>
      </c>
      <c r="AW9" s="5">
        <v>0</v>
      </c>
      <c r="AX9" s="5">
        <v>0</v>
      </c>
    </row>
    <row r="10" spans="1:50" ht="15.75" customHeight="1" x14ac:dyDescent="0.2">
      <c r="A10" s="3">
        <f t="shared" si="1"/>
        <v>103008</v>
      </c>
      <c r="B10" s="3">
        <f t="shared" si="0"/>
        <v>103008</v>
      </c>
      <c r="C10" s="3" t="s">
        <v>7</v>
      </c>
      <c r="D10" s="3" t="s">
        <v>7</v>
      </c>
      <c r="E10" s="3">
        <v>0</v>
      </c>
      <c r="F10" s="3">
        <v>0</v>
      </c>
      <c r="G10" s="3">
        <v>54</v>
      </c>
      <c r="H10" s="3">
        <v>20</v>
      </c>
      <c r="I10" s="3">
        <v>30</v>
      </c>
      <c r="J10" s="3">
        <v>100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50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22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10" t="s">
        <v>165</v>
      </c>
      <c r="AW10" s="5">
        <v>0</v>
      </c>
      <c r="AX10" s="5">
        <v>0</v>
      </c>
    </row>
    <row r="11" spans="1:50" ht="15.75" customHeight="1" x14ac:dyDescent="0.2">
      <c r="A11" s="3">
        <f t="shared" si="1"/>
        <v>103009</v>
      </c>
      <c r="B11" s="3">
        <f t="shared" si="0"/>
        <v>103009</v>
      </c>
      <c r="C11" s="3" t="s">
        <v>198</v>
      </c>
      <c r="D11" s="3" t="s">
        <v>7</v>
      </c>
      <c r="E11" s="3">
        <v>20</v>
      </c>
      <c r="F11" s="3">
        <v>0</v>
      </c>
      <c r="G11" s="3">
        <v>54</v>
      </c>
      <c r="H11" s="3">
        <v>0</v>
      </c>
      <c r="I11" s="3">
        <v>30</v>
      </c>
      <c r="J11" s="3">
        <v>50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50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65</v>
      </c>
      <c r="AD11" s="5" t="s">
        <v>7</v>
      </c>
      <c r="AE11" s="5" t="s">
        <v>7</v>
      </c>
      <c r="AF11" s="5" t="s">
        <v>7</v>
      </c>
      <c r="AG11" s="5" t="s">
        <v>7</v>
      </c>
      <c r="AH11" s="5" t="s">
        <v>7</v>
      </c>
      <c r="AI11" s="5" t="s">
        <v>7</v>
      </c>
      <c r="AJ11" s="5" t="s">
        <v>7</v>
      </c>
      <c r="AK11" s="5" t="s">
        <v>7</v>
      </c>
      <c r="AL11" s="5">
        <v>25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10" t="s">
        <v>165</v>
      </c>
      <c r="AW11" s="5">
        <v>0</v>
      </c>
      <c r="AX11" s="5">
        <v>0</v>
      </c>
    </row>
    <row r="12" spans="1:50" ht="15.75" customHeight="1" x14ac:dyDescent="0.2">
      <c r="A12" s="3">
        <f t="shared" si="1"/>
        <v>103010</v>
      </c>
      <c r="B12" s="3">
        <f t="shared" si="0"/>
        <v>103010</v>
      </c>
      <c r="C12" s="3" t="s">
        <v>7</v>
      </c>
      <c r="D12" s="3" t="s">
        <v>7</v>
      </c>
      <c r="E12" s="3">
        <v>20</v>
      </c>
      <c r="F12" s="3">
        <v>0</v>
      </c>
      <c r="G12" s="3">
        <v>54</v>
      </c>
      <c r="H12" s="3">
        <v>0</v>
      </c>
      <c r="I12" s="3">
        <v>30</v>
      </c>
      <c r="J12" s="3">
        <v>50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70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65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25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10" t="s">
        <v>165</v>
      </c>
      <c r="AW12" s="5">
        <v>0</v>
      </c>
      <c r="AX12" s="5">
        <v>0</v>
      </c>
    </row>
    <row r="13" spans="1:50" ht="15.75" customHeight="1" x14ac:dyDescent="0.2">
      <c r="A13" s="3">
        <f t="shared" si="1"/>
        <v>103011</v>
      </c>
      <c r="B13" s="3">
        <f t="shared" si="0"/>
        <v>103011</v>
      </c>
      <c r="C13" s="3" t="s">
        <v>7</v>
      </c>
      <c r="D13" s="3" t="s">
        <v>7</v>
      </c>
      <c r="E13" s="3">
        <v>20</v>
      </c>
      <c r="F13" s="3">
        <v>0</v>
      </c>
      <c r="G13" s="3">
        <v>54</v>
      </c>
      <c r="H13" s="3">
        <v>0</v>
      </c>
      <c r="I13" s="3">
        <v>30</v>
      </c>
      <c r="J13" s="3">
        <v>80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50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65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25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10" t="s">
        <v>165</v>
      </c>
      <c r="AW13" s="5">
        <v>0</v>
      </c>
      <c r="AX13" s="5">
        <v>0</v>
      </c>
    </row>
    <row r="14" spans="1:50" ht="15.75" customHeight="1" x14ac:dyDescent="0.2">
      <c r="A14" s="3">
        <f t="shared" si="1"/>
        <v>103012</v>
      </c>
      <c r="B14" s="3">
        <f t="shared" si="0"/>
        <v>103012</v>
      </c>
      <c r="C14" s="3" t="s">
        <v>199</v>
      </c>
      <c r="D14" s="3" t="s">
        <v>7</v>
      </c>
      <c r="E14" s="3">
        <v>0</v>
      </c>
      <c r="F14" s="3">
        <v>0</v>
      </c>
      <c r="G14" s="3">
        <v>70</v>
      </c>
      <c r="H14" s="3">
        <v>0</v>
      </c>
      <c r="I14" s="3">
        <v>0</v>
      </c>
      <c r="J14" s="3">
        <v>50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50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10" t="s">
        <v>165</v>
      </c>
      <c r="AW14" s="5">
        <v>0</v>
      </c>
      <c r="AX14" s="5">
        <v>0</v>
      </c>
    </row>
    <row r="15" spans="1:50" ht="15.75" customHeight="1" x14ac:dyDescent="0.2">
      <c r="A15" s="3">
        <f t="shared" si="1"/>
        <v>103013</v>
      </c>
      <c r="B15" s="3">
        <f t="shared" si="0"/>
        <v>103013</v>
      </c>
      <c r="C15" s="3" t="s">
        <v>7</v>
      </c>
      <c r="D15" s="3" t="s">
        <v>7</v>
      </c>
      <c r="E15" s="3">
        <v>0</v>
      </c>
      <c r="F15" s="3">
        <v>0</v>
      </c>
      <c r="G15" s="3">
        <v>70</v>
      </c>
      <c r="H15" s="3">
        <v>0</v>
      </c>
      <c r="I15" s="3">
        <v>0</v>
      </c>
      <c r="J15" s="3">
        <v>50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70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10" t="s">
        <v>165</v>
      </c>
      <c r="AW15" s="5">
        <v>0</v>
      </c>
      <c r="AX15" s="5">
        <v>0</v>
      </c>
    </row>
    <row r="16" spans="1:50" ht="15.75" customHeight="1" x14ac:dyDescent="0.2">
      <c r="A16" s="3">
        <f t="shared" si="1"/>
        <v>103014</v>
      </c>
      <c r="B16" s="3">
        <f t="shared" si="0"/>
        <v>103014</v>
      </c>
      <c r="C16" s="3" t="s">
        <v>7</v>
      </c>
      <c r="D16" s="3" t="s">
        <v>7</v>
      </c>
      <c r="E16" s="3">
        <v>0</v>
      </c>
      <c r="F16" s="3">
        <v>0</v>
      </c>
      <c r="G16" s="3">
        <v>70</v>
      </c>
      <c r="H16" s="3">
        <v>0</v>
      </c>
      <c r="I16" s="3">
        <v>0</v>
      </c>
      <c r="J16" s="3">
        <v>80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50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7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10" t="s">
        <v>165</v>
      </c>
      <c r="AW16" s="5">
        <v>0</v>
      </c>
      <c r="AX16" s="5">
        <v>0</v>
      </c>
    </row>
    <row r="17" spans="1:50" ht="15.75" customHeight="1" x14ac:dyDescent="0.2">
      <c r="A17" s="3">
        <f t="shared" si="1"/>
        <v>103015</v>
      </c>
      <c r="B17" s="3">
        <f t="shared" si="0"/>
        <v>103015</v>
      </c>
      <c r="C17" s="3" t="s">
        <v>200</v>
      </c>
      <c r="D17" s="3" t="s">
        <v>7</v>
      </c>
      <c r="E17" s="3">
        <v>0</v>
      </c>
      <c r="F17" s="3">
        <v>0</v>
      </c>
      <c r="G17" s="3">
        <v>54</v>
      </c>
      <c r="H17" s="3">
        <v>0</v>
      </c>
      <c r="I17" s="3">
        <v>30</v>
      </c>
      <c r="J17" s="3">
        <v>50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50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10" t="s">
        <v>165</v>
      </c>
      <c r="AW17" s="5">
        <v>0</v>
      </c>
      <c r="AX17" s="5">
        <v>0</v>
      </c>
    </row>
    <row r="18" spans="1:50" ht="15.75" customHeight="1" x14ac:dyDescent="0.2">
      <c r="A18" s="3">
        <f t="shared" si="1"/>
        <v>103016</v>
      </c>
      <c r="B18" s="3">
        <f t="shared" si="0"/>
        <v>103016</v>
      </c>
      <c r="C18" s="3" t="s">
        <v>7</v>
      </c>
      <c r="D18" s="3" t="s">
        <v>7</v>
      </c>
      <c r="E18" s="3">
        <v>0</v>
      </c>
      <c r="F18" s="3">
        <v>0</v>
      </c>
      <c r="G18" s="3">
        <v>54</v>
      </c>
      <c r="H18" s="3">
        <v>0</v>
      </c>
      <c r="I18" s="3">
        <v>30</v>
      </c>
      <c r="J18" s="3">
        <v>50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70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10" t="s">
        <v>165</v>
      </c>
      <c r="AW18" s="5">
        <v>0</v>
      </c>
      <c r="AX18" s="5">
        <v>0</v>
      </c>
    </row>
    <row r="19" spans="1:50" ht="15.75" customHeight="1" x14ac:dyDescent="0.2">
      <c r="A19" s="3">
        <f t="shared" si="1"/>
        <v>103017</v>
      </c>
      <c r="B19" s="3">
        <f t="shared" si="0"/>
        <v>103017</v>
      </c>
      <c r="C19" s="3" t="s">
        <v>7</v>
      </c>
      <c r="D19" s="3" t="s">
        <v>7</v>
      </c>
      <c r="E19" s="3">
        <v>0</v>
      </c>
      <c r="F19" s="3">
        <v>0</v>
      </c>
      <c r="G19" s="3">
        <v>54</v>
      </c>
      <c r="H19" s="3">
        <v>0</v>
      </c>
      <c r="I19" s="3">
        <v>30</v>
      </c>
      <c r="J19" s="3">
        <v>80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50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10" t="s">
        <v>165</v>
      </c>
      <c r="AW19" s="5">
        <v>0</v>
      </c>
      <c r="AX19" s="5">
        <v>0</v>
      </c>
    </row>
    <row r="20" spans="1:50" ht="15.75" customHeight="1" x14ac:dyDescent="0.2">
      <c r="A20" s="3">
        <f t="shared" si="1"/>
        <v>103018</v>
      </c>
      <c r="B20" s="3">
        <f t="shared" si="0"/>
        <v>103018</v>
      </c>
      <c r="C20" s="3" t="s">
        <v>201</v>
      </c>
      <c r="D20" s="3" t="s">
        <v>7</v>
      </c>
      <c r="E20" s="3">
        <v>0</v>
      </c>
      <c r="F20" s="3">
        <v>0</v>
      </c>
      <c r="G20" s="3">
        <v>54</v>
      </c>
      <c r="H20" s="3">
        <v>0</v>
      </c>
      <c r="I20" s="3">
        <v>30</v>
      </c>
      <c r="J20" s="3">
        <v>50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50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 t="s">
        <v>7</v>
      </c>
      <c r="AI20" s="5" t="s">
        <v>7</v>
      </c>
      <c r="AJ20" s="5" t="s">
        <v>7</v>
      </c>
      <c r="AK20" s="5" t="s">
        <v>7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10" t="s">
        <v>165</v>
      </c>
      <c r="AW20" s="5">
        <v>0</v>
      </c>
      <c r="AX20" s="5">
        <v>0</v>
      </c>
    </row>
    <row r="21" spans="1:50" ht="15.75" customHeight="1" x14ac:dyDescent="0.2">
      <c r="A21" s="3">
        <f t="shared" si="1"/>
        <v>103019</v>
      </c>
      <c r="B21" s="3">
        <f t="shared" si="0"/>
        <v>103019</v>
      </c>
      <c r="C21" s="3" t="s">
        <v>7</v>
      </c>
      <c r="D21" s="3" t="s">
        <v>7</v>
      </c>
      <c r="E21" s="3">
        <v>0</v>
      </c>
      <c r="F21" s="3">
        <v>0</v>
      </c>
      <c r="G21" s="3">
        <v>54</v>
      </c>
      <c r="H21" s="3">
        <v>0</v>
      </c>
      <c r="I21" s="3">
        <v>30</v>
      </c>
      <c r="J21" s="3">
        <v>50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70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10" t="s">
        <v>165</v>
      </c>
      <c r="AW21" s="5">
        <v>0</v>
      </c>
      <c r="AX21" s="5">
        <v>0</v>
      </c>
    </row>
    <row r="22" spans="1:50" ht="15.75" customHeight="1" x14ac:dyDescent="0.2">
      <c r="A22" s="3">
        <f t="shared" si="1"/>
        <v>103020</v>
      </c>
      <c r="B22" s="3">
        <f t="shared" si="0"/>
        <v>103020</v>
      </c>
      <c r="C22" s="3" t="s">
        <v>7</v>
      </c>
      <c r="D22" s="3" t="s">
        <v>7</v>
      </c>
      <c r="E22" s="3">
        <v>0</v>
      </c>
      <c r="F22" s="3">
        <v>0</v>
      </c>
      <c r="G22" s="3">
        <v>54</v>
      </c>
      <c r="H22" s="3">
        <v>0</v>
      </c>
      <c r="I22" s="3">
        <v>30</v>
      </c>
      <c r="J22" s="3">
        <v>80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50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10" t="s">
        <v>165</v>
      </c>
      <c r="AW22" s="5">
        <v>0</v>
      </c>
      <c r="AX22" s="5">
        <v>0</v>
      </c>
    </row>
    <row r="23" spans="1:50" ht="15.75" customHeight="1" x14ac:dyDescent="0.2">
      <c r="A23" s="3">
        <f t="shared" si="1"/>
        <v>103021</v>
      </c>
      <c r="B23" s="3">
        <f t="shared" si="0"/>
        <v>103021</v>
      </c>
      <c r="C23" s="3" t="s">
        <v>177</v>
      </c>
      <c r="D23" s="3" t="s">
        <v>7</v>
      </c>
      <c r="E23" s="3">
        <v>0</v>
      </c>
      <c r="F23" s="3">
        <v>0</v>
      </c>
      <c r="G23" s="3">
        <v>80</v>
      </c>
      <c r="H23" s="3">
        <v>0</v>
      </c>
      <c r="I23" s="3">
        <v>30</v>
      </c>
      <c r="J23" s="3">
        <v>50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50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10" t="s">
        <v>165</v>
      </c>
      <c r="AW23" s="5">
        <v>0</v>
      </c>
      <c r="AX23" s="5">
        <v>0</v>
      </c>
    </row>
    <row r="24" spans="1:50" ht="15.75" customHeight="1" x14ac:dyDescent="0.2">
      <c r="A24" s="3">
        <f t="shared" si="1"/>
        <v>103022</v>
      </c>
      <c r="B24" s="3">
        <f t="shared" si="0"/>
        <v>103022</v>
      </c>
      <c r="C24" s="3" t="s">
        <v>7</v>
      </c>
      <c r="D24" s="3" t="s">
        <v>7</v>
      </c>
      <c r="E24" s="3">
        <v>0</v>
      </c>
      <c r="F24" s="3">
        <v>0</v>
      </c>
      <c r="G24" s="3">
        <v>80</v>
      </c>
      <c r="H24" s="3">
        <v>0</v>
      </c>
      <c r="I24" s="3">
        <v>30</v>
      </c>
      <c r="J24" s="3">
        <v>50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70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7</v>
      </c>
      <c r="AD24" s="5" t="s">
        <v>7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10" t="s">
        <v>165</v>
      </c>
      <c r="AW24" s="5">
        <v>0</v>
      </c>
      <c r="AX24" s="5">
        <v>0</v>
      </c>
    </row>
    <row r="25" spans="1:50" ht="15.75" customHeight="1" x14ac:dyDescent="0.2">
      <c r="A25" s="3">
        <f t="shared" si="1"/>
        <v>103023</v>
      </c>
      <c r="B25" s="3">
        <f t="shared" si="0"/>
        <v>103023</v>
      </c>
      <c r="C25" s="3" t="s">
        <v>7</v>
      </c>
      <c r="D25" s="3" t="s">
        <v>7</v>
      </c>
      <c r="E25" s="3">
        <v>0</v>
      </c>
      <c r="F25" s="3">
        <v>0</v>
      </c>
      <c r="G25" s="3">
        <v>80</v>
      </c>
      <c r="H25" s="3">
        <v>0</v>
      </c>
      <c r="I25" s="3">
        <v>30</v>
      </c>
      <c r="J25" s="3">
        <v>80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50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10" t="s">
        <v>165</v>
      </c>
      <c r="AW25" s="5">
        <v>0</v>
      </c>
      <c r="AX25" s="5">
        <v>0</v>
      </c>
    </row>
    <row r="26" spans="1:50" ht="15.75" customHeight="1" x14ac:dyDescent="0.2">
      <c r="A26" s="3">
        <f t="shared" si="1"/>
        <v>103024</v>
      </c>
      <c r="B26" s="3">
        <f t="shared" si="0"/>
        <v>103024</v>
      </c>
      <c r="C26" s="3" t="s">
        <v>202</v>
      </c>
      <c r="D26" s="3" t="s">
        <v>7</v>
      </c>
      <c r="E26" s="3">
        <v>0</v>
      </c>
      <c r="F26" s="3">
        <v>0</v>
      </c>
      <c r="G26" s="3">
        <v>80</v>
      </c>
      <c r="H26" s="3">
        <v>0</v>
      </c>
      <c r="I26" s="3">
        <v>30</v>
      </c>
      <c r="J26" s="3">
        <v>50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50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 t="s">
        <v>7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10" t="s">
        <v>165</v>
      </c>
      <c r="AW26" s="5">
        <v>0</v>
      </c>
      <c r="AX26" s="5">
        <v>0</v>
      </c>
    </row>
    <row r="27" spans="1:50" ht="15.75" customHeight="1" x14ac:dyDescent="0.2">
      <c r="A27" s="3">
        <f t="shared" si="1"/>
        <v>103025</v>
      </c>
      <c r="B27" s="3">
        <f t="shared" si="0"/>
        <v>103025</v>
      </c>
      <c r="C27" s="3" t="s">
        <v>7</v>
      </c>
      <c r="D27" s="3" t="s">
        <v>7</v>
      </c>
      <c r="E27" s="3">
        <v>0</v>
      </c>
      <c r="F27" s="3">
        <v>0</v>
      </c>
      <c r="G27" s="3">
        <v>80</v>
      </c>
      <c r="H27" s="3">
        <v>0</v>
      </c>
      <c r="I27" s="3">
        <v>30</v>
      </c>
      <c r="J27" s="3">
        <v>50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70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 t="s">
        <v>7</v>
      </c>
      <c r="AD27" s="5" t="s">
        <v>7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10" t="s">
        <v>165</v>
      </c>
      <c r="AW27" s="5">
        <v>0</v>
      </c>
      <c r="AX27" s="5">
        <v>0</v>
      </c>
    </row>
    <row r="28" spans="1:50" ht="15.75" customHeight="1" x14ac:dyDescent="0.2">
      <c r="A28" s="3">
        <f t="shared" si="1"/>
        <v>103026</v>
      </c>
      <c r="B28" s="3">
        <f t="shared" si="0"/>
        <v>103026</v>
      </c>
      <c r="C28" s="3" t="s">
        <v>7</v>
      </c>
      <c r="D28" s="3" t="s">
        <v>7</v>
      </c>
      <c r="E28" s="3">
        <v>0</v>
      </c>
      <c r="F28" s="3">
        <v>0</v>
      </c>
      <c r="G28" s="3">
        <v>80</v>
      </c>
      <c r="H28" s="3">
        <v>0</v>
      </c>
      <c r="I28" s="3">
        <v>30</v>
      </c>
      <c r="J28" s="3">
        <v>80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50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 t="s">
        <v>7</v>
      </c>
      <c r="AD28" s="5" t="s">
        <v>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10" t="s">
        <v>165</v>
      </c>
      <c r="AW28" s="5">
        <v>0</v>
      </c>
      <c r="AX28" s="5">
        <v>0</v>
      </c>
    </row>
    <row r="29" spans="1:50" ht="15.75" customHeight="1" x14ac:dyDescent="0.2">
      <c r="A29" s="3">
        <f t="shared" si="1"/>
        <v>103027</v>
      </c>
      <c r="B29" s="3">
        <f t="shared" si="0"/>
        <v>103027</v>
      </c>
      <c r="C29" s="3" t="s">
        <v>224</v>
      </c>
      <c r="D29" s="3" t="s">
        <v>7</v>
      </c>
      <c r="E29" s="3">
        <v>20</v>
      </c>
      <c r="F29" s="3">
        <v>0</v>
      </c>
      <c r="G29" s="3">
        <v>54</v>
      </c>
      <c r="H29" s="3">
        <v>20</v>
      </c>
      <c r="I29" s="3">
        <v>30</v>
      </c>
      <c r="J29" s="3">
        <v>50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50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5" t="s">
        <v>22</v>
      </c>
      <c r="AD29" s="5" t="s">
        <v>7</v>
      </c>
      <c r="AE29" s="5" t="s">
        <v>7</v>
      </c>
      <c r="AF29" s="5" t="s">
        <v>7</v>
      </c>
      <c r="AG29" s="5" t="s">
        <v>7</v>
      </c>
      <c r="AH29" s="5" t="s">
        <v>7</v>
      </c>
      <c r="AI29" s="5" t="s">
        <v>7</v>
      </c>
      <c r="AJ29" s="5" t="s">
        <v>7</v>
      </c>
      <c r="AK29" s="5" t="s">
        <v>7</v>
      </c>
      <c r="AL29" s="5">
        <v>10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4" t="s">
        <v>210</v>
      </c>
      <c r="AW29" s="5">
        <v>0</v>
      </c>
      <c r="AX29" s="5">
        <v>0</v>
      </c>
    </row>
    <row r="30" spans="1:50" ht="15.75" customHeight="1" x14ac:dyDescent="0.2">
      <c r="A30" s="3">
        <f t="shared" si="1"/>
        <v>103028</v>
      </c>
      <c r="B30" s="3">
        <f t="shared" si="0"/>
        <v>103028</v>
      </c>
      <c r="C30" s="3" t="s">
        <v>7</v>
      </c>
      <c r="D30" s="3" t="s">
        <v>7</v>
      </c>
      <c r="E30" s="3">
        <v>20</v>
      </c>
      <c r="F30" s="3">
        <v>0</v>
      </c>
      <c r="G30" s="3">
        <v>54</v>
      </c>
      <c r="H30" s="3">
        <v>20</v>
      </c>
      <c r="I30" s="3">
        <v>30</v>
      </c>
      <c r="J30" s="3">
        <v>50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70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5" t="s">
        <v>22</v>
      </c>
      <c r="AD30" s="5" t="s">
        <v>7</v>
      </c>
      <c r="AE30" s="5" t="s">
        <v>7</v>
      </c>
      <c r="AF30" s="5" t="s">
        <v>7</v>
      </c>
      <c r="AG30" s="5" t="s">
        <v>7</v>
      </c>
      <c r="AH30" s="5" t="s">
        <v>7</v>
      </c>
      <c r="AI30" s="5" t="s">
        <v>7</v>
      </c>
      <c r="AJ30" s="5" t="s">
        <v>7</v>
      </c>
      <c r="AK30" s="5" t="s">
        <v>7</v>
      </c>
      <c r="AL30" s="5">
        <v>10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4" t="s">
        <v>210</v>
      </c>
      <c r="AW30" s="5">
        <v>0</v>
      </c>
      <c r="AX30" s="5">
        <v>0</v>
      </c>
    </row>
    <row r="31" spans="1:50" ht="15.75" customHeight="1" x14ac:dyDescent="0.2">
      <c r="A31" s="3">
        <f t="shared" si="1"/>
        <v>103029</v>
      </c>
      <c r="B31" s="3">
        <f t="shared" si="0"/>
        <v>103029</v>
      </c>
      <c r="C31" s="3" t="s">
        <v>7</v>
      </c>
      <c r="D31" s="3" t="s">
        <v>7</v>
      </c>
      <c r="E31" s="3">
        <v>20</v>
      </c>
      <c r="F31" s="3">
        <v>0</v>
      </c>
      <c r="G31" s="3">
        <v>54</v>
      </c>
      <c r="H31" s="3">
        <v>20</v>
      </c>
      <c r="I31" s="3">
        <v>30</v>
      </c>
      <c r="J31" s="3">
        <v>80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50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5" t="s">
        <v>22</v>
      </c>
      <c r="AD31" s="5" t="s">
        <v>7</v>
      </c>
      <c r="AE31" s="5" t="s">
        <v>7</v>
      </c>
      <c r="AF31" s="5" t="s">
        <v>7</v>
      </c>
      <c r="AG31" s="5" t="s">
        <v>7</v>
      </c>
      <c r="AH31" s="5" t="s">
        <v>7</v>
      </c>
      <c r="AI31" s="5" t="s">
        <v>7</v>
      </c>
      <c r="AJ31" s="5" t="s">
        <v>7</v>
      </c>
      <c r="AK31" s="5" t="s">
        <v>7</v>
      </c>
      <c r="AL31" s="5">
        <v>10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4" t="s">
        <v>210</v>
      </c>
      <c r="AW31" s="5">
        <v>0</v>
      </c>
      <c r="AX31" s="5">
        <v>0</v>
      </c>
    </row>
    <row r="32" spans="1:50" ht="15.75" customHeight="1" x14ac:dyDescent="0.2">
      <c r="A32" s="3">
        <f t="shared" si="1"/>
        <v>103030</v>
      </c>
      <c r="B32" s="3">
        <f t="shared" ref="B32:B37" si="2">INDEX(B:B,MATCH(103000,B:B,0),1)+(ROW()-MATCH(103000,B:B,0))</f>
        <v>103030</v>
      </c>
      <c r="C32" s="3" t="s">
        <v>225</v>
      </c>
      <c r="D32" s="3" t="s">
        <v>7</v>
      </c>
      <c r="E32" s="3">
        <v>20</v>
      </c>
      <c r="F32" s="3">
        <v>0</v>
      </c>
      <c r="G32" s="3">
        <v>54</v>
      </c>
      <c r="H32" s="3">
        <v>0</v>
      </c>
      <c r="I32" s="3">
        <v>30</v>
      </c>
      <c r="J32" s="3">
        <v>50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50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5" t="s">
        <v>7</v>
      </c>
      <c r="AD32" s="5" t="s">
        <v>7</v>
      </c>
      <c r="AE32" s="5" t="s">
        <v>7</v>
      </c>
      <c r="AF32" s="5" t="s">
        <v>7</v>
      </c>
      <c r="AG32" s="5" t="s">
        <v>7</v>
      </c>
      <c r="AH32" s="5" t="s">
        <v>7</v>
      </c>
      <c r="AI32" s="5" t="s">
        <v>7</v>
      </c>
      <c r="AJ32" s="5" t="s">
        <v>7</v>
      </c>
      <c r="AK32" s="5" t="s">
        <v>7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4" t="s">
        <v>210</v>
      </c>
      <c r="AW32" s="5">
        <v>0</v>
      </c>
      <c r="AX32" s="5">
        <v>0</v>
      </c>
    </row>
    <row r="33" spans="1:50" ht="15.75" customHeight="1" x14ac:dyDescent="0.2">
      <c r="A33" s="3">
        <f t="shared" si="1"/>
        <v>103031</v>
      </c>
      <c r="B33" s="3">
        <f t="shared" si="2"/>
        <v>103031</v>
      </c>
      <c r="C33" s="3" t="s">
        <v>7</v>
      </c>
      <c r="D33" s="3" t="s">
        <v>7</v>
      </c>
      <c r="E33" s="3">
        <v>20</v>
      </c>
      <c r="F33" s="3">
        <v>0</v>
      </c>
      <c r="G33" s="3">
        <v>54</v>
      </c>
      <c r="H33" s="3">
        <v>0</v>
      </c>
      <c r="I33" s="3">
        <v>30</v>
      </c>
      <c r="J33" s="3">
        <v>50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70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5" t="s">
        <v>7</v>
      </c>
      <c r="AD33" s="5" t="s">
        <v>7</v>
      </c>
      <c r="AE33" s="5" t="s">
        <v>7</v>
      </c>
      <c r="AF33" s="5" t="s">
        <v>7</v>
      </c>
      <c r="AG33" s="5" t="s">
        <v>7</v>
      </c>
      <c r="AH33" s="5" t="s">
        <v>7</v>
      </c>
      <c r="AI33" s="5" t="s">
        <v>7</v>
      </c>
      <c r="AJ33" s="5" t="s">
        <v>7</v>
      </c>
      <c r="AK33" s="5" t="s">
        <v>7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4" t="s">
        <v>210</v>
      </c>
      <c r="AW33" s="5">
        <v>0</v>
      </c>
      <c r="AX33" s="5">
        <v>0</v>
      </c>
    </row>
    <row r="34" spans="1:50" ht="15.75" customHeight="1" x14ac:dyDescent="0.2">
      <c r="A34" s="3">
        <f t="shared" si="1"/>
        <v>103032</v>
      </c>
      <c r="B34" s="3">
        <f t="shared" si="2"/>
        <v>103032</v>
      </c>
      <c r="C34" s="3" t="s">
        <v>7</v>
      </c>
      <c r="D34" s="3" t="s">
        <v>7</v>
      </c>
      <c r="E34" s="3">
        <v>20</v>
      </c>
      <c r="F34" s="3">
        <v>0</v>
      </c>
      <c r="G34" s="3">
        <v>54</v>
      </c>
      <c r="H34" s="3">
        <v>0</v>
      </c>
      <c r="I34" s="3">
        <v>30</v>
      </c>
      <c r="J34" s="3">
        <v>80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50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5" t="s">
        <v>7</v>
      </c>
      <c r="AD34" s="5" t="s">
        <v>7</v>
      </c>
      <c r="AE34" s="5" t="s">
        <v>7</v>
      </c>
      <c r="AF34" s="5" t="s">
        <v>7</v>
      </c>
      <c r="AG34" s="5" t="s">
        <v>7</v>
      </c>
      <c r="AH34" s="5" t="s">
        <v>7</v>
      </c>
      <c r="AI34" s="5" t="s">
        <v>7</v>
      </c>
      <c r="AJ34" s="5" t="s">
        <v>7</v>
      </c>
      <c r="AK34" s="5" t="s">
        <v>7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4" t="s">
        <v>210</v>
      </c>
      <c r="AW34" s="5">
        <v>0</v>
      </c>
      <c r="AX34" s="5">
        <v>0</v>
      </c>
    </row>
    <row r="35" spans="1:50" ht="15.75" customHeight="1" x14ac:dyDescent="0.2">
      <c r="A35" s="3">
        <f t="shared" si="1"/>
        <v>103033</v>
      </c>
      <c r="B35" s="3">
        <f t="shared" si="2"/>
        <v>103033</v>
      </c>
      <c r="C35" s="3" t="s">
        <v>226</v>
      </c>
      <c r="D35" s="3" t="s">
        <v>7</v>
      </c>
      <c r="E35" s="3">
        <v>20</v>
      </c>
      <c r="F35" s="3">
        <v>0</v>
      </c>
      <c r="G35" s="3">
        <v>54</v>
      </c>
      <c r="H35" s="3">
        <v>0</v>
      </c>
      <c r="I35" s="3">
        <v>30</v>
      </c>
      <c r="J35" s="3">
        <v>50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50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5" t="s">
        <v>7</v>
      </c>
      <c r="AD35" s="5" t="s">
        <v>7</v>
      </c>
      <c r="AE35" s="5" t="s">
        <v>7</v>
      </c>
      <c r="AF35" s="5" t="s">
        <v>7</v>
      </c>
      <c r="AG35" s="5" t="s">
        <v>7</v>
      </c>
      <c r="AH35" s="5" t="s">
        <v>7</v>
      </c>
      <c r="AI35" s="5" t="s">
        <v>7</v>
      </c>
      <c r="AJ35" s="5" t="s">
        <v>7</v>
      </c>
      <c r="AK35" s="5" t="s">
        <v>7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4" t="s">
        <v>210</v>
      </c>
      <c r="AW35" s="5">
        <v>0</v>
      </c>
      <c r="AX35" s="5">
        <v>0</v>
      </c>
    </row>
    <row r="36" spans="1:50" ht="15.75" customHeight="1" x14ac:dyDescent="0.2">
      <c r="A36" s="3">
        <f t="shared" si="1"/>
        <v>103034</v>
      </c>
      <c r="B36" s="3">
        <f t="shared" si="2"/>
        <v>103034</v>
      </c>
      <c r="C36" s="3" t="s">
        <v>7</v>
      </c>
      <c r="D36" s="3" t="s">
        <v>7</v>
      </c>
      <c r="E36" s="3">
        <v>20</v>
      </c>
      <c r="F36" s="3">
        <v>0</v>
      </c>
      <c r="G36" s="3">
        <v>54</v>
      </c>
      <c r="H36" s="3">
        <v>0</v>
      </c>
      <c r="I36" s="3">
        <v>30</v>
      </c>
      <c r="J36" s="3">
        <v>50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70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5" t="s">
        <v>7</v>
      </c>
      <c r="AD36" s="5" t="s">
        <v>7</v>
      </c>
      <c r="AE36" s="5" t="s">
        <v>7</v>
      </c>
      <c r="AF36" s="5" t="s">
        <v>7</v>
      </c>
      <c r="AG36" s="5" t="s">
        <v>7</v>
      </c>
      <c r="AH36" s="5" t="s">
        <v>7</v>
      </c>
      <c r="AI36" s="5" t="s">
        <v>7</v>
      </c>
      <c r="AJ36" s="5" t="s">
        <v>7</v>
      </c>
      <c r="AK36" s="5" t="s">
        <v>7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4" t="s">
        <v>210</v>
      </c>
      <c r="AW36" s="5">
        <v>0</v>
      </c>
      <c r="AX36" s="5">
        <v>0</v>
      </c>
    </row>
    <row r="37" spans="1:50" ht="15.75" customHeight="1" x14ac:dyDescent="0.2">
      <c r="A37" s="3">
        <f t="shared" si="1"/>
        <v>103035</v>
      </c>
      <c r="B37" s="3">
        <f t="shared" si="2"/>
        <v>103035</v>
      </c>
      <c r="C37" s="3" t="s">
        <v>7</v>
      </c>
      <c r="D37" s="3" t="s">
        <v>7</v>
      </c>
      <c r="E37" s="3">
        <v>20</v>
      </c>
      <c r="F37" s="3">
        <v>0</v>
      </c>
      <c r="G37" s="3">
        <v>54</v>
      </c>
      <c r="H37" s="3">
        <v>0</v>
      </c>
      <c r="I37" s="3">
        <v>30</v>
      </c>
      <c r="J37" s="3">
        <v>80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50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5" t="s">
        <v>7</v>
      </c>
      <c r="AD37" s="5" t="s">
        <v>7</v>
      </c>
      <c r="AE37" s="5" t="s">
        <v>7</v>
      </c>
      <c r="AF37" s="5" t="s">
        <v>7</v>
      </c>
      <c r="AG37" s="5" t="s">
        <v>7</v>
      </c>
      <c r="AH37" s="5" t="s">
        <v>7</v>
      </c>
      <c r="AI37" s="5" t="s">
        <v>7</v>
      </c>
      <c r="AJ37" s="5" t="s">
        <v>7</v>
      </c>
      <c r="AK37" s="5" t="s">
        <v>7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4" t="s">
        <v>210</v>
      </c>
      <c r="AW37" s="5">
        <v>0</v>
      </c>
      <c r="AX37" s="5">
        <v>0</v>
      </c>
    </row>
    <row r="38" spans="1:50" ht="15.75" customHeight="1" x14ac:dyDescent="0.2">
      <c r="A38" s="3">
        <f t="shared" si="1"/>
        <v>103036</v>
      </c>
      <c r="B38" s="3">
        <f>INDEX(B:B,MATCH(103000,B:B,0),1)+(ROW()-MATCH(103000,B:B,0))</f>
        <v>103036</v>
      </c>
      <c r="C38" s="3" t="s">
        <v>7</v>
      </c>
      <c r="D38" s="3" t="s">
        <v>25</v>
      </c>
      <c r="E38" s="3">
        <v>0</v>
      </c>
      <c r="F38" s="3">
        <v>0</v>
      </c>
      <c r="G38" s="3">
        <v>54</v>
      </c>
      <c r="H38" s="3">
        <v>0</v>
      </c>
      <c r="I38" s="3">
        <v>0</v>
      </c>
      <c r="J38" s="3">
        <v>60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70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5" t="s">
        <v>82</v>
      </c>
      <c r="AD38" s="5" t="s">
        <v>27</v>
      </c>
      <c r="AE38" s="5" t="s">
        <v>66</v>
      </c>
      <c r="AF38" s="5" t="s">
        <v>7</v>
      </c>
      <c r="AG38" s="5" t="s">
        <v>7</v>
      </c>
      <c r="AH38" s="5" t="s">
        <v>7</v>
      </c>
      <c r="AI38" s="5" t="s">
        <v>7</v>
      </c>
      <c r="AJ38" s="5" t="s">
        <v>7</v>
      </c>
      <c r="AK38" s="5" t="s">
        <v>7</v>
      </c>
      <c r="AL38" s="5">
        <v>5</v>
      </c>
      <c r="AM38" s="5">
        <v>20</v>
      </c>
      <c r="AN38" s="5">
        <v>10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10" t="s">
        <v>165</v>
      </c>
      <c r="AW38" s="5">
        <v>0</v>
      </c>
      <c r="AX38" s="5">
        <v>0</v>
      </c>
    </row>
    <row r="39" spans="1:50" ht="15.75" customHeight="1" x14ac:dyDescent="0.2">
      <c r="A39" s="3">
        <f t="shared" si="1"/>
        <v>103037</v>
      </c>
      <c r="B39" s="3">
        <f>INDEX(B:B,MATCH(103000,B:B,0),1)+(ROW()-MATCH(103000,B:B,0))</f>
        <v>103037</v>
      </c>
      <c r="C39" s="3" t="s">
        <v>7</v>
      </c>
      <c r="D39" s="3" t="s">
        <v>7</v>
      </c>
      <c r="E39" s="3">
        <v>0</v>
      </c>
      <c r="F39" s="3">
        <v>0</v>
      </c>
      <c r="G39" s="3">
        <v>54</v>
      </c>
      <c r="H39" s="3">
        <v>0</v>
      </c>
      <c r="I39" s="3">
        <v>0</v>
      </c>
      <c r="J39" s="3">
        <v>60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90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5" t="s">
        <v>82</v>
      </c>
      <c r="AD39" s="5" t="s">
        <v>27</v>
      </c>
      <c r="AE39" s="5" t="s">
        <v>66</v>
      </c>
      <c r="AF39" s="5" t="s">
        <v>7</v>
      </c>
      <c r="AG39" s="5" t="s">
        <v>7</v>
      </c>
      <c r="AH39" s="5" t="s">
        <v>7</v>
      </c>
      <c r="AI39" s="5" t="s">
        <v>7</v>
      </c>
      <c r="AJ39" s="5" t="s">
        <v>7</v>
      </c>
      <c r="AK39" s="5" t="s">
        <v>7</v>
      </c>
      <c r="AL39" s="5">
        <v>5</v>
      </c>
      <c r="AM39" s="5">
        <v>20</v>
      </c>
      <c r="AN39" s="5">
        <v>10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10" t="s">
        <v>165</v>
      </c>
      <c r="AW39" s="5">
        <v>0</v>
      </c>
      <c r="AX39" s="5">
        <v>0</v>
      </c>
    </row>
    <row r="40" spans="1:50" ht="15.75" customHeight="1" x14ac:dyDescent="0.2">
      <c r="A40" s="3">
        <f t="shared" si="1"/>
        <v>103038</v>
      </c>
      <c r="B40" s="3">
        <f>INDEX(B:B,MATCH(103000,B:B,0),1)+(ROW()-MATCH(103000,B:B,0))</f>
        <v>103038</v>
      </c>
      <c r="C40" s="3" t="s">
        <v>7</v>
      </c>
      <c r="D40" s="3" t="s">
        <v>7</v>
      </c>
      <c r="E40" s="3">
        <v>0</v>
      </c>
      <c r="F40" s="3">
        <v>0</v>
      </c>
      <c r="G40" s="3">
        <v>54</v>
      </c>
      <c r="H40" s="3">
        <v>0</v>
      </c>
      <c r="I40" s="3">
        <v>0</v>
      </c>
      <c r="J40" s="3">
        <v>100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5" t="s">
        <v>82</v>
      </c>
      <c r="AD40" s="5" t="s">
        <v>27</v>
      </c>
      <c r="AE40" s="5" t="s">
        <v>66</v>
      </c>
      <c r="AF40" s="5" t="s">
        <v>7</v>
      </c>
      <c r="AG40" s="5" t="s">
        <v>7</v>
      </c>
      <c r="AH40" s="5" t="s">
        <v>7</v>
      </c>
      <c r="AI40" s="5" t="s">
        <v>7</v>
      </c>
      <c r="AJ40" s="5" t="s">
        <v>7</v>
      </c>
      <c r="AK40" s="5" t="s">
        <v>7</v>
      </c>
      <c r="AL40" s="5">
        <v>5</v>
      </c>
      <c r="AM40" s="5">
        <v>20</v>
      </c>
      <c r="AN40" s="5">
        <v>10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10" t="s">
        <v>165</v>
      </c>
      <c r="AW40" s="5">
        <v>0</v>
      </c>
      <c r="AX4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38</vt:i4>
      </vt:variant>
    </vt:vector>
  </HeadingPairs>
  <TitlesOfParts>
    <vt:vector size="38" baseType="lpstr">
      <vt:lpstr>01_ContestSetData1</vt:lpstr>
      <vt:lpstr>02_Contest_D01</vt:lpstr>
      <vt:lpstr>02_Contest_D02</vt:lpstr>
      <vt:lpstr>02_Contest_D03</vt:lpstr>
      <vt:lpstr>02_Contest_D04</vt:lpstr>
      <vt:lpstr>02_Contest_D100</vt:lpstr>
      <vt:lpstr>02_Contest_D101</vt:lpstr>
      <vt:lpstr>02_Contest_D102</vt:lpstr>
      <vt:lpstr>02_Contest_D103</vt:lpstr>
      <vt:lpstr>02_Contest_D104</vt:lpstr>
      <vt:lpstr>02_Contest_D105</vt:lpstr>
      <vt:lpstr>02_Contest_D106</vt:lpstr>
      <vt:lpstr>02_Contest_D107</vt:lpstr>
      <vt:lpstr>02_Contest_D108</vt:lpstr>
      <vt:lpstr>02_Contest_D200</vt:lpstr>
      <vt:lpstr>02_Contest_D201</vt:lpstr>
      <vt:lpstr>02_Contest_D202</vt:lpstr>
      <vt:lpstr>02_Contest_D203</vt:lpstr>
      <vt:lpstr>02_Contest_D204</vt:lpstr>
      <vt:lpstr>02_Contest_D205</vt:lpstr>
      <vt:lpstr>02_Contest_D206</vt:lpstr>
      <vt:lpstr>02_Contest_D207</vt:lpstr>
      <vt:lpstr>02_Contest_D300</vt:lpstr>
      <vt:lpstr>02_Contest_D301</vt:lpstr>
      <vt:lpstr>02_Contest_D302</vt:lpstr>
      <vt:lpstr>02_Contest_D303</vt:lpstr>
      <vt:lpstr>02_Contest_D304</vt:lpstr>
      <vt:lpstr>02_Contest_D305</vt:lpstr>
      <vt:lpstr>02_Contest_D306</vt:lpstr>
      <vt:lpstr>02_Contest_D307</vt:lpstr>
      <vt:lpstr>02_Contest_D400</vt:lpstr>
      <vt:lpstr>02_Contest_D401</vt:lpstr>
      <vt:lpstr>02_Contest_D402</vt:lpstr>
      <vt:lpstr>02_Contest_D403</vt:lpstr>
      <vt:lpstr>02_Contest_D404</vt:lpstr>
      <vt:lpstr>02_Contest_D405</vt:lpstr>
      <vt:lpstr>02_Contest_D406</vt:lpstr>
      <vt:lpstr>02_Contest_D407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2020-02-18T15:24:14Z</dcterms:created>
  <dcterms:modified xsi:type="dcterms:W3CDTF">2024-10-03T01:09:02Z</dcterms:modified>
</cp:coreProperties>
</file>