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Hoja1" sheetId="1" state="visible" r:id="rId2"/>
    <sheet name="45" sheetId="2" state="visible" r:id="rId3"/>
    <sheet name="Hoja5" sheetId="3" state="visible" r:id="rId4"/>
    <sheet name="Cupcakes" sheetId="4" state="visible" r:id="rId5"/>
    <sheet name="Lista de precios" sheetId="5" state="visible" r:id="rId6"/>
    <sheet name="Hoja2" sheetId="6" state="visible" r:id="rId7"/>
    <sheet name="Hoja4" sheetId="7" state="visible" r:id="rId8"/>
  </sheets>
  <definedNames>
    <definedName function="false" hidden="false" localSheetId="2" name="_xlnm.Print_Area" vbProcedure="false">Hoja5!$AE$213</definedName>
    <definedName function="false" hidden="false" localSheetId="2" name="_xlnm.Print_Area" vbProcedure="false">Hoja5!$AE$213</definedName>
    <definedName function="false" hidden="false" localSheetId="2" name="_xlnm.Print_Area_0" vbProcedure="false">Hoja5!$AE$213</definedName>
    <definedName function="false" hidden="false" localSheetId="2" name="_xlnm.Print_Area_0_0" vbProcedure="false">Hoja5!$AE$213</definedName>
    <definedName function="false" hidden="false" localSheetId="2" name="_xlnm.Print_Area_0_0_0" vbProcedure="false">Hoja5!$AE$213</definedName>
    <definedName function="false" hidden="false" localSheetId="2" name="_xlnm.Print_Area_0_0_0_0" vbProcedure="false">Hoja5!$AE$213</definedName>
    <definedName function="false" hidden="false" localSheetId="2" name="_xlnm.Print_Area_0_0_0_0_0" vbProcedure="false">Hoja5!$AE$213</definedName>
    <definedName function="false" hidden="false" localSheetId="2" name="_xlnm.Print_Area_0_0_0_0_0_0" vbProcedure="false">Hoja5!$AE$213</definedName>
    <definedName function="false" hidden="false" localSheetId="2" name="_xlnm.Print_Area_0_0_0_0_0_0_0" vbProcedure="false">Hoja5!$AE$213</definedName>
    <definedName function="false" hidden="false" localSheetId="2" name="_xlnm.Print_Area_0_0_0_0_0_0_0_0" vbProcedure="false">Hoja5!$AE$213</definedName>
    <definedName function="false" hidden="false" localSheetId="2" name="_xlnm.Print_Area_0_0_0_0_0_0_0_0_0" vbProcedure="false">Hoja5!$AE$213</definedName>
    <definedName function="false" hidden="false" localSheetId="2" name="_xlnm.Print_Area_0_0_0_0_0_0_0_0_0_0" vbProcedure="false">Hoja5!$AE$213</definedName>
    <definedName function="false" hidden="false" localSheetId="2" name="_xlnm.Print_Area_0_0_0_0_0_0_0_0_0_0_0" vbProcedure="false">Hoja5!$AE$213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<sst xmlns="http://schemas.openxmlformats.org/spreadsheetml/2006/main" count="3062" uniqueCount="266">
  <si>
    <t xml:space="preserve">Torta full chocolate ¼ kilo </t>
  </si>
  <si>
    <t xml:space="preserve">Ingredientes</t>
  </si>
  <si>
    <t xml:space="preserve">Valor de empaque</t>
  </si>
  <si>
    <t xml:space="preserve">Cantidad Empaque</t>
  </si>
  <si>
    <t xml:space="preserve">Valor Unitario</t>
  </si>
  <si>
    <t xml:space="preserve">Cantidad Usada</t>
  </si>
  <si>
    <t xml:space="preserve">Valor Total</t>
  </si>
  <si>
    <t xml:space="preserve">Harina</t>
  </si>
  <si>
    <t xml:space="preserve">Azúcar</t>
  </si>
  <si>
    <t xml:space="preserve">Mantequilla</t>
  </si>
  <si>
    <t xml:space="preserve">Leche</t>
  </si>
  <si>
    <t xml:space="preserve">Polvo de hornear</t>
  </si>
  <si>
    <t xml:space="preserve">Esencia de vainilla</t>
  </si>
  <si>
    <t xml:space="preserve">Huevos (unidades)</t>
  </si>
  <si>
    <t xml:space="preserve">Cacao</t>
  </si>
  <si>
    <t xml:space="preserve">Glucosa</t>
  </si>
  <si>
    <t xml:space="preserve">Maicena</t>
  </si>
  <si>
    <t xml:space="preserve">Lluvia de chocolate</t>
  </si>
  <si>
    <t xml:space="preserve">Gotas de chocolate</t>
  </si>
  <si>
    <t xml:space="preserve">Manteca</t>
  </si>
  <si>
    <t xml:space="preserve">Nevazucar</t>
  </si>
  <si>
    <t xml:space="preserve">Arequipe</t>
  </si>
  <si>
    <t xml:space="preserve">Total…</t>
  </si>
  <si>
    <t xml:space="preserve">Caja</t>
  </si>
  <si>
    <t xml:space="preserve">Base</t>
  </si>
  <si>
    <t xml:space="preserve">Torta coco arequipe ¼ kilo</t>
  </si>
  <si>
    <t xml:space="preserve">Coco</t>
  </si>
  <si>
    <t xml:space="preserve">Esencia de coco</t>
  </si>
  <si>
    <t xml:space="preserve">Torta Choco Arequipe</t>
  </si>
  <si>
    <t xml:space="preserve">Choco Oreo </t>
  </si>
  <si>
    <t xml:space="preserve">Oreo</t>
  </si>
  <si>
    <t xml:space="preserve">Tortas ½ kg</t>
  </si>
  <si>
    <t xml:space="preserve">Tortas de 1 kg</t>
  </si>
  <si>
    <t xml:space="preserve">Chips de chocolate</t>
  </si>
  <si>
    <t xml:space="preserve">Leche condensada</t>
  </si>
  <si>
    <t xml:space="preserve">Glicerina</t>
  </si>
  <si>
    <t xml:space="preserve">Gelatina</t>
  </si>
  <si>
    <t xml:space="preserve">Colorante</t>
  </si>
  <si>
    <t xml:space="preserve">Queso Crema</t>
  </si>
  <si>
    <t xml:space="preserve">Caja de Oreos</t>
  </si>
  <si>
    <t xml:space="preserve">Pirulin</t>
  </si>
  <si>
    <t xml:space="preserve">Chocolate</t>
  </si>
  <si>
    <t xml:space="preserve">Cañonazo</t>
  </si>
  <si>
    <t xml:space="preserve">Caja de Pirulin Carola </t>
  </si>
  <si>
    <t xml:space="preserve">Dandies</t>
  </si>
  <si>
    <t xml:space="preserve">Marshmellows</t>
  </si>
  <si>
    <t xml:space="preserve">Oreos</t>
  </si>
  <si>
    <t xml:space="preserve">Bolitas de café</t>
  </si>
  <si>
    <t xml:space="preserve">Torontos </t>
  </si>
  <si>
    <t xml:space="preserve">Cricri</t>
  </si>
  <si>
    <t xml:space="preserve">Caja de 4 cupcakes</t>
  </si>
  <si>
    <t xml:space="preserve">Caja de 6 cupcakes</t>
  </si>
  <si>
    <t xml:space="preserve">Caja de 9 cupcakes</t>
  </si>
  <si>
    <t xml:space="preserve">base de 7 cupcakes</t>
  </si>
  <si>
    <t xml:space="preserve">Caja de 12 cupcakes</t>
  </si>
  <si>
    <t xml:space="preserve">VAINILLA/NARANJA/LIMON/COCO/CAFE</t>
  </si>
  <si>
    <t xml:space="preserve">CHOCOLATE</t>
  </si>
  <si>
    <t xml:space="preserve">RED VELVET</t>
  </si>
  <si>
    <t xml:space="preserve">BROWNIES</t>
  </si>
  <si>
    <t xml:space="preserve">FONDANT </t>
  </si>
  <si>
    <t xml:space="preserve">Minitorta ¼ kg</t>
  </si>
  <si>
    <t xml:space="preserve">Para tortas de ¼ kg y 1kg</t>
  </si>
  <si>
    <t xml:space="preserve">Esencia</t>
  </si>
  <si>
    <t xml:space="preserve">Colorantes</t>
  </si>
  <si>
    <t xml:space="preserve">Glicerina </t>
  </si>
  <si>
    <t xml:space="preserve">TOTAL:</t>
  </si>
  <si>
    <t xml:space="preserve">VALOR DE CADA MUÑECO </t>
  </si>
  <si>
    <t xml:space="preserve">Base/Caja/Blonda</t>
  </si>
  <si>
    <t xml:space="preserve">Para ¼ y ½</t>
  </si>
  <si>
    <t xml:space="preserve">Para tortas de ½ kg y ¾</t>
  </si>
  <si>
    <t xml:space="preserve">½ kg</t>
  </si>
  <si>
    <t xml:space="preserve"> ½ kg</t>
  </si>
  <si>
    <t xml:space="preserve">Para 3/4 y 1 kg</t>
  </si>
  <si>
    <t xml:space="preserve">Buttercream Dulces </t>
  </si>
  <si>
    <t xml:space="preserve">Para tortas de ¼ kg </t>
  </si>
  <si>
    <t xml:space="preserve">¾ kg </t>
  </si>
  <si>
    <t xml:space="preserve">¾ kg</t>
  </si>
  <si>
    <t xml:space="preserve">Gotas de Chocolate</t>
  </si>
  <si>
    <t xml:space="preserve">Pirulin </t>
  </si>
  <si>
    <t xml:space="preserve">1kg y ½</t>
  </si>
  <si>
    <t xml:space="preserve">Para tortas de ½ kg </t>
  </si>
  <si>
    <t xml:space="preserve">1 kg </t>
  </si>
  <si>
    <t xml:space="preserve">1 kg</t>
  </si>
  <si>
    <t xml:space="preserve">CARAMELOS </t>
  </si>
  <si>
    <t xml:space="preserve">2kg </t>
  </si>
  <si>
    <t xml:space="preserve">Caja de Pirulin</t>
  </si>
  <si>
    <t xml:space="preserve">Bolitas de chocolate</t>
  </si>
  <si>
    <t xml:space="preserve">Cinta </t>
  </si>
  <si>
    <t xml:space="preserve">1 kg y ½</t>
  </si>
  <si>
    <t xml:space="preserve">CARAMELOS VERSION 2 </t>
  </si>
  <si>
    <t xml:space="preserve">2kg</t>
  </si>
  <si>
    <t xml:space="preserve">2 kg</t>
  </si>
  <si>
    <t xml:space="preserve">BUTTERCREAM/ RELLENOS </t>
  </si>
  <si>
    <t xml:space="preserve">QUESO CREMA</t>
  </si>
  <si>
    <t xml:space="preserve">NARANJA/VAINILLA/CAFE/LIMON</t>
  </si>
  <si>
    <t xml:space="preserve">Buttercream Queso Crema  ¼ kg</t>
  </si>
  <si>
    <t xml:space="preserve">Buttercream  ¼ kg</t>
  </si>
  <si>
    <t xml:space="preserve">Buttercream  Chocolate ¼ kg</t>
  </si>
  <si>
    <t xml:space="preserve">Queso crema</t>
  </si>
  <si>
    <t xml:space="preserve">Esencia </t>
  </si>
  <si>
    <t xml:space="preserve">VAINILLA</t>
  </si>
  <si>
    <t xml:space="preserve">Vainilla/Naranja</t>
  </si>
  <si>
    <t xml:space="preserve">Buttercream ½ kg</t>
  </si>
  <si>
    <t xml:space="preserve">Buttercream Queso Crema  1/2kg</t>
  </si>
  <si>
    <t xml:space="preserve">Buttercream  Chocolate ½ kg</t>
  </si>
  <si>
    <t xml:space="preserve">Buttercream ¾ kg</t>
  </si>
  <si>
    <t xml:space="preserve">Buttercream Queso Crema  ¾ kg</t>
  </si>
  <si>
    <t xml:space="preserve">Buttercream  Chocolate ¾ kg</t>
  </si>
  <si>
    <t xml:space="preserve">Buttercream 1 kg</t>
  </si>
  <si>
    <t xml:space="preserve">Buttercream Queso Crema  1 kg</t>
  </si>
  <si>
    <t xml:space="preserve">Buttercream 1kg y ½</t>
  </si>
  <si>
    <t xml:space="preserve">Buttercream  Chocolate 1 kg</t>
  </si>
  <si>
    <t xml:space="preserve">Buttercream Queso Crema  1 kg Y ½</t>
  </si>
  <si>
    <t xml:space="preserve">Buttercream 2kg</t>
  </si>
  <si>
    <t xml:space="preserve">Buttercream  Chocolate 1 y ½ kg</t>
  </si>
  <si>
    <t xml:space="preserve">Buttercream Queso Crema  2 kg</t>
  </si>
  <si>
    <t xml:space="preserve">Buttercream Chocolate 2 kg</t>
  </si>
  <si>
    <t xml:space="preserve">OREO</t>
  </si>
  <si>
    <t xml:space="preserve">AREQUIPE</t>
  </si>
  <si>
    <t xml:space="preserve">Buttercream Oreo  ¼  kg</t>
  </si>
  <si>
    <t xml:space="preserve">GANACHE DE CHOCOLATE </t>
  </si>
  <si>
    <t xml:space="preserve">¼ y ½</t>
  </si>
  <si>
    <t xml:space="preserve">Azucar</t>
  </si>
  <si>
    <t xml:space="preserve">Buttercream Oreo  ½  kg</t>
  </si>
  <si>
    <t xml:space="preserve">Buttercream  ½ kg</t>
  </si>
  <si>
    <t xml:space="preserve">Maicena </t>
  </si>
  <si>
    <t xml:space="preserve">¾ y 1 kg </t>
  </si>
  <si>
    <t xml:space="preserve">Buttercream Oreo  ¾  kg</t>
  </si>
  <si>
    <t xml:space="preserve">1 kg y ½ y 2 kg</t>
  </si>
  <si>
    <t xml:space="preserve">Buttercream Oreo   1 kg</t>
  </si>
  <si>
    <t xml:space="preserve">Buttercream  1kg</t>
  </si>
  <si>
    <t xml:space="preserve">Buttercream Oreo  1 kg y 1/</t>
  </si>
  <si>
    <t xml:space="preserve">Buttercream 1 ½ kg</t>
  </si>
  <si>
    <t xml:space="preserve">Buttercream Oreo  2kg</t>
  </si>
  <si>
    <t xml:space="preserve">Buttercream  2 kg</t>
  </si>
  <si>
    <t xml:space="preserve">CUPCAKES DE CHOCOLATE </t>
  </si>
  <si>
    <t xml:space="preserve">RELLENOS </t>
  </si>
  <si>
    <t xml:space="preserve">Fondant</t>
  </si>
  <si>
    <t xml:space="preserve">CAPACILLOS</t>
  </si>
  <si>
    <t xml:space="preserve">CUPCAKES DE VAINILLA/NARANJA/CAFE/COCO </t>
  </si>
  <si>
    <t xml:space="preserve">CUPCAKES DE VAINILLA OREO Y CHOCO OREO </t>
  </si>
  <si>
    <t xml:space="preserve">CUPCAKES DE RED VELVET </t>
  </si>
  <si>
    <t xml:space="preserve">COLORANTE</t>
  </si>
  <si>
    <t xml:space="preserve">CUPCAKES </t>
  </si>
  <si>
    <t xml:space="preserve"> SENCILLAS</t>
  </si>
  <si>
    <t xml:space="preserve">CON DULCES </t>
  </si>
  <si>
    <t xml:space="preserve">CARAMELOS  VERSION 2</t>
  </si>
  <si>
    <t xml:space="preserve">ARREGLO DE 4  CUPCAKES </t>
  </si>
  <si>
    <t xml:space="preserve">PRECIOS </t>
  </si>
  <si>
    <t xml:space="preserve">Tamaño</t>
  </si>
  <si>
    <t xml:space="preserve">Combinación</t>
  </si>
  <si>
    <t xml:space="preserve">Relleno</t>
  </si>
  <si>
    <t xml:space="preserve">Brownies/Dulces/Sencilla</t>
  </si>
  <si>
    <t xml:space="preserve">Sub total</t>
  </si>
  <si>
    <t xml:space="preserve">Ganancia</t>
  </si>
  <si>
    <t xml:space="preserve">Total </t>
  </si>
  <si>
    <t xml:space="preserve">Brownies</t>
  </si>
  <si>
    <t xml:space="preserve">dulces</t>
  </si>
  <si>
    <t xml:space="preserve">Brownies/Dulces/ </t>
  </si>
  <si>
    <t xml:space="preserve">CAJA Y DECORACION </t>
  </si>
  <si>
    <t xml:space="preserve">MiniTorta (1/4kg)</t>
  </si>
  <si>
    <t xml:space="preserve">Vainilla/Vainilla  </t>
  </si>
  <si>
    <t xml:space="preserve">1/2 de kilogramo</t>
  </si>
  <si>
    <t xml:space="preserve">MiniTorta (1/4kg) </t>
  </si>
  <si>
    <t xml:space="preserve">Vainilla/Chocolate  </t>
  </si>
  <si>
    <t xml:space="preserve">Vainilla/Oreo  </t>
  </si>
  <si>
    <t xml:space="preserve">Vainilla/Arequipe  </t>
  </si>
  <si>
    <t xml:space="preserve">Vainilla/Queso Crema </t>
  </si>
  <si>
    <t xml:space="preserve">Red Velvet/Vainilla </t>
  </si>
  <si>
    <t xml:space="preserve">Red Velvet/Vainilla</t>
  </si>
  <si>
    <t xml:space="preserve">Red Velvet/Chocolate  </t>
  </si>
  <si>
    <t xml:space="preserve">Red Velvet/Oreo  </t>
  </si>
  <si>
    <t xml:space="preserve">Red Velvet/Arequipe  </t>
  </si>
  <si>
    <t xml:space="preserve">Red Velvet/Queso Crema </t>
  </si>
  <si>
    <t xml:space="preserve">Chocolate/Vainilla </t>
  </si>
  <si>
    <t xml:space="preserve">Chocolate/Chocolate  </t>
  </si>
  <si>
    <t xml:space="preserve">Chocolate/Oreo  </t>
  </si>
  <si>
    <t xml:space="preserve">Chocolate/Arequipe  </t>
  </si>
  <si>
    <t xml:space="preserve">Chocolate/Queso Crema </t>
  </si>
  <si>
    <t xml:space="preserve">ChocoOreo/Vainilla </t>
  </si>
  <si>
    <t xml:space="preserve">3/4 de kilogramo</t>
  </si>
  <si>
    <t xml:space="preserve">Choco Oreo/Choco Oreo  </t>
  </si>
  <si>
    <t xml:space="preserve">Vainilla/Choco Oreo  </t>
  </si>
  <si>
    <t xml:space="preserve">Choco Oreo/Oreo  </t>
  </si>
  <si>
    <t xml:space="preserve">Choco Oreo/Arequipe  </t>
  </si>
  <si>
    <t xml:space="preserve">ChocoOreo /Queso Crema </t>
  </si>
  <si>
    <t xml:space="preserve">1 kilogramo</t>
  </si>
  <si>
    <t xml:space="preserve">1kg</t>
  </si>
  <si>
    <t xml:space="preserve">1 kilogramo </t>
  </si>
  <si>
    <t xml:space="preserve">1kg </t>
  </si>
  <si>
    <t xml:space="preserve">1 kilogramo y Medio</t>
  </si>
  <si>
    <t xml:space="preserve">2 kilogramos</t>
  </si>
  <si>
    <t xml:space="preserve">Torta vainilla/Naranja/Limón/Coco</t>
  </si>
  <si>
    <t xml:space="preserve">Torta Chocolate</t>
  </si>
  <si>
    <t xml:space="preserve">Torta Red Velvet</t>
  </si>
  <si>
    <t xml:space="preserve">Medio kilo</t>
  </si>
  <si>
    <t xml:space="preserve">¾ kilo </t>
  </si>
  <si>
    <t xml:space="preserve">1 kilo </t>
  </si>
  <si>
    <t xml:space="preserve">Buttercream Queso Crema  ½ kg</t>
  </si>
  <si>
    <t xml:space="preserve">DULCES</t>
  </si>
  <si>
    <t xml:space="preserve">Block B</t>
  </si>
  <si>
    <t xml:space="preserve">Samy (3)</t>
  </si>
  <si>
    <t xml:space="preserve">Buttercream Vainilla/Naranja 1/4 kg</t>
  </si>
  <si>
    <t xml:space="preserve">Precios</t>
  </si>
  <si>
    <t xml:space="preserve">¼</t>
  </si>
  <si>
    <t xml:space="preserve">Vainilla/Vainilla con Brownies</t>
  </si>
  <si>
    <t xml:space="preserve">Vainilla/Vainilla Sencilla</t>
  </si>
  <si>
    <t xml:space="preserve">½ </t>
  </si>
  <si>
    <t xml:space="preserve">Vainilla/Vainilla con Dulces</t>
  </si>
  <si>
    <t xml:space="preserve">¼ </t>
  </si>
  <si>
    <t xml:space="preserve">Vainilla/Chocolate Sencilla</t>
  </si>
  <si>
    <t xml:space="preserve">Vainilla/Chocolate con Brownies</t>
  </si>
  <si>
    <t xml:space="preserve">Vainilla/Chocolate con Dulces</t>
  </si>
  <si>
    <t xml:space="preserve">Buttercream Naranja/Vainilla  ½ kg</t>
  </si>
  <si>
    <t xml:space="preserve">Vainilla/Oreo Sencilla</t>
  </si>
  <si>
    <t xml:space="preserve">Vainilla/Oreo con Brownies</t>
  </si>
  <si>
    <t xml:space="preserve">Vainilla/Oreo con Dulces</t>
  </si>
  <si>
    <t xml:space="preserve">Vainilla/Arequipe Sencilla</t>
  </si>
  <si>
    <t xml:space="preserve">Vainilla/Arequipe con Brownies</t>
  </si>
  <si>
    <t xml:space="preserve">Vainilla/Arequipe con Dulces</t>
  </si>
  <si>
    <t xml:space="preserve">Vainilla/QuesoCrema con brownies</t>
  </si>
  <si>
    <t xml:space="preserve">Vainilla/Queso Crema con Dulces</t>
  </si>
  <si>
    <t xml:space="preserve">Red Velvet/Vainilla con Brownies</t>
  </si>
  <si>
    <t xml:space="preserve">Red Velvet/Vainilla Sencilla</t>
  </si>
  <si>
    <t xml:space="preserve">Red Velvet/Vainilla con Dulces</t>
  </si>
  <si>
    <t xml:space="preserve">Buttercream Naranja/Vainilla  1 kg</t>
  </si>
  <si>
    <t xml:space="preserve">Red Velvet/Chocolate Sencilla</t>
  </si>
  <si>
    <t xml:space="preserve">Red Velvet/Chocolate con Brownies</t>
  </si>
  <si>
    <t xml:space="preserve">Red Velvet/Chocolate con Dulces</t>
  </si>
  <si>
    <t xml:space="preserve">Red Velvet/Oreo Sencilla</t>
  </si>
  <si>
    <t xml:space="preserve">Red Velvet/Oreo con Brownies</t>
  </si>
  <si>
    <t xml:space="preserve">Red Velvet/Oreo con Dulces</t>
  </si>
  <si>
    <t xml:space="preserve">Red Velvet/Arequipe Sencilla</t>
  </si>
  <si>
    <t xml:space="preserve">Red Velvet/Arequipe con Brownies</t>
  </si>
  <si>
    <t xml:space="preserve">Red Velvet/Arequipe con Dulces</t>
  </si>
  <si>
    <t xml:space="preserve">Red Velvet/QuesoCrema con brownies</t>
  </si>
  <si>
    <t xml:space="preserve">Red Velvet/ Queso Crema con Dulces</t>
  </si>
  <si>
    <t xml:space="preserve">Chocolate/Vainilla con Brownies</t>
  </si>
  <si>
    <t xml:space="preserve">Buttercream Chocolate 1/4 kg</t>
  </si>
  <si>
    <t xml:space="preserve">Chocolate/Vainilla Sencilla</t>
  </si>
  <si>
    <t xml:space="preserve">Chocolate/Vainilla con Dulces</t>
  </si>
  <si>
    <t xml:space="preserve">Chocolate/Chocolate Sencilla</t>
  </si>
  <si>
    <t xml:space="preserve">Chocolate/Chocolate con Brownies</t>
  </si>
  <si>
    <t xml:space="preserve">Chocolate/Chocolate con Dulces</t>
  </si>
  <si>
    <t xml:space="preserve">Chocolate/Oreo Sencilla</t>
  </si>
  <si>
    <t xml:space="preserve">Chocolate/Oreo con Brownies</t>
  </si>
  <si>
    <t xml:space="preserve">Chocolate/Oreo con Dulces</t>
  </si>
  <si>
    <t xml:space="preserve">Chocolate/Arequipe Sencilla</t>
  </si>
  <si>
    <t xml:space="preserve">Chocolate/Arequipe con Brownies</t>
  </si>
  <si>
    <t xml:space="preserve">Chocolate/Arequipe con Dulces</t>
  </si>
  <si>
    <t xml:space="preserve">Buttercream Chocolate  ½ kg</t>
  </si>
  <si>
    <t xml:space="preserve">Chocolate/QuesoCrema con brownies</t>
  </si>
  <si>
    <t xml:space="preserve">Chocolate/ Queso Crema con Dulces</t>
  </si>
  <si>
    <t xml:space="preserve">Buttercream Chocolate  1 kg</t>
  </si>
  <si>
    <t xml:space="preserve">Buttercream Oreo 1/4 kg</t>
  </si>
  <si>
    <t xml:space="preserve">Buttercream Oreo  ½ kg</t>
  </si>
  <si>
    <t xml:space="preserve">Buttercream Oreo  1 kg</t>
  </si>
  <si>
    <t xml:space="preserve">Buttercream Arequipe 1/4 kg</t>
  </si>
  <si>
    <t xml:space="preserve">Buttercream arequipe  ½ kg</t>
  </si>
  <si>
    <t xml:space="preserve">Buttercream Arequipe  1 kg</t>
  </si>
  <si>
    <t xml:space="preserve">Precios:</t>
  </si>
  <si>
    <t xml:space="preserve">Base: </t>
  </si>
  <si>
    <t xml:space="preserve">Total costo: </t>
  </si>
  <si>
    <t xml:space="preserve">Ganancia:</t>
  </si>
  <si>
    <t xml:space="preserve">Total</t>
  </si>
  <si>
    <t xml:space="preserve">Vainilla/Naranja/Limon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</si>
</sst>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.00"/>
    <numFmt numFmtId="166" formatCode="@"/>
    <numFmt numFmtId="167" formatCode="DD/MM/YY"/>
    <numFmt numFmtId="168" formatCode="0"/>
    <numFmt numFmtId="169" formatCode="[$BsF-200A]#,##0.00;[RED]\([$BsF-200A]#,##0.00\)"/>
  </numFmts>
  <fonts count="2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70C0"/>
      <name val="Calibri"/>
      <family val="2"/>
    </font>
    <font>
      <b val="true"/>
      <sz val="11"/>
      <color rgb="FF000000"/>
      <name val="Calibri"/>
      <family val="2"/>
    </font>
    <font>
      <sz val="11"/>
      <color rgb="FF0070C0"/>
      <name val="Calibri"/>
      <family val="2"/>
    </font>
    <font>
      <b val="true"/>
      <i val="true"/>
      <sz val="12"/>
      <color rgb="FF000000"/>
      <name val="Calibri"/>
      <family val="2"/>
    </font>
    <font>
      <b val="true"/>
      <sz val="10"/>
      <color rgb="FF800000"/>
      <name val="Arial"/>
      <family val="2"/>
    </font>
    <font>
      <sz val="10"/>
      <color rgb="FF800000"/>
      <name val="Arial"/>
      <family val="2"/>
    </font>
    <font>
      <sz val="12"/>
      <color rgb="FF0070C0"/>
      <name val="Calibri"/>
      <family val="2"/>
    </font>
    <font>
      <sz val="12"/>
      <name val="Arial"/>
      <family val="2"/>
    </font>
    <font>
      <sz val="12"/>
      <color rgb="FF330099"/>
      <name val="Calibri"/>
      <family val="2"/>
    </font>
    <font>
      <sz val="12"/>
      <color rgb="FF330099"/>
      <name val="Arial"/>
      <family val="2"/>
    </font>
    <font>
      <b val="true"/>
      <sz val="10"/>
      <name val="Arial"/>
      <family val="2"/>
    </font>
    <font>
      <b val="true"/>
      <sz val="10"/>
      <color rgb="FF5E2750"/>
      <name val="Arial"/>
      <family val="2"/>
    </font>
    <font>
      <b val="true"/>
      <sz val="10"/>
      <color rgb="FF663366"/>
      <name val="Arial"/>
      <family val="2"/>
    </font>
    <font>
      <sz val="40"/>
      <name val="Arial"/>
      <family val="2"/>
    </font>
    <font>
      <sz val="15"/>
      <name val="Arial"/>
      <family val="2"/>
    </font>
    <font>
      <b val="true"/>
      <sz val="12"/>
      <name val="Arial"/>
      <family val="2"/>
    </font>
    <font>
      <u val="single"/>
      <sz val="10"/>
      <name val="Arial"/>
      <family val="2"/>
    </font>
    <font>
      <sz val="10"/>
      <color rgb="FF5E275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5E2750"/>
        <bgColor rgb="FF663366"/>
      </patternFill>
    </fill>
    <fill>
      <patternFill patternType="solid">
        <fgColor rgb="FFFF99CC"/>
        <bgColor rgb="FFFF808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 style="double"/>
      <right/>
      <top style="double"/>
      <bottom style="double"/>
      <diagonal/>
    </border>
    <border diagonalUp="false" diagonalDown="false">
      <left style="thin">
        <color rgb="FF661900"/>
      </left>
      <right style="thin">
        <color rgb="FF661900"/>
      </right>
      <top style="thin">
        <color rgb="FF661900"/>
      </top>
      <bottom style="thin">
        <color rgb="FF66190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3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18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1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330099"/>
      <rgbColor rgb="FF808000"/>
      <rgbColor rgb="FF800080"/>
      <rgbColor rgb="FF008080"/>
      <rgbColor rgb="FFC0C0C0"/>
      <rgbColor rgb="FF808080"/>
      <rgbColor rgb="FF9999FF"/>
      <rgbColor rgb="FF66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6619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5E275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82"/>
  <sheetViews>
    <sheetView windowProtection="false"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B98" activeCellId="0" sqref="B98"/>
    </sheetView>
  </sheetViews>
  <sheetFormatPr defaultRowHeight="12.85"/>
  <cols>
    <col collapsed="false" hidden="false" max="1" min="1" style="0" width="7.25510204081633"/>
    <col collapsed="false" hidden="false" max="2" min="2" style="0" width="24.3775510204082"/>
    <col collapsed="false" hidden="false" max="3" min="3" style="0" width="17.7397959183673"/>
    <col collapsed="false" hidden="false" max="4" min="4" style="0" width="16.6683673469388"/>
    <col collapsed="false" hidden="false" max="5" min="5" style="0" width="12.4897959183673"/>
    <col collapsed="false" hidden="false" max="6" min="6" style="0" width="16.3520408163265"/>
    <col collapsed="false" hidden="false" max="7" min="7" style="0" width="14.1938775510204"/>
    <col collapsed="false" hidden="false" max="1025" min="8" style="0" width="7.25510204081633"/>
  </cols>
  <sheetData>
    <row r="1" customFormat="false" ht="12.8" hidden="false" customHeight="false" outlineLevel="0" collapsed="false">
      <c r="C1" s="0" t="s">
        <v>0</v>
      </c>
    </row>
    <row r="2" customFormat="false" ht="13.8" hidden="false" customHeight="false" outlineLevel="0" collapsed="false">
      <c r="B2" s="1" t="s">
        <v>1</v>
      </c>
      <c r="C2" s="1" t="s">
        <v>2</v>
      </c>
      <c r="D2" s="1" t="s">
        <v>3</v>
      </c>
      <c r="E2" s="2" t="s">
        <v>4</v>
      </c>
      <c r="F2" s="1" t="s">
        <v>5</v>
      </c>
      <c r="G2" s="2" t="s">
        <v>6</v>
      </c>
    </row>
    <row r="3" customFormat="false" ht="13.8" hidden="false" customHeight="false" outlineLevel="0" collapsed="false">
      <c r="B3" s="3" t="s">
        <v>7</v>
      </c>
      <c r="C3" s="3" t="n">
        <v>6500</v>
      </c>
      <c r="D3" s="3" t="n">
        <v>1000</v>
      </c>
      <c r="E3" s="4" t="n">
        <f aca="false">(C3/D3)</f>
        <v>6.5</v>
      </c>
      <c r="F3" s="3" t="n">
        <v>250</v>
      </c>
      <c r="G3" s="4" t="n">
        <f aca="false">E3*F3</f>
        <v>1625</v>
      </c>
    </row>
    <row r="4" customFormat="false" ht="13.8" hidden="false" customHeight="false" outlineLevel="0" collapsed="false">
      <c r="B4" s="3" t="s">
        <v>8</v>
      </c>
      <c r="C4" s="3" t="n">
        <v>8200</v>
      </c>
      <c r="D4" s="3" t="n">
        <v>1000</v>
      </c>
      <c r="E4" s="4" t="n">
        <f aca="false">(C4/D4)</f>
        <v>8.2</v>
      </c>
      <c r="F4" s="3" t="n">
        <v>250</v>
      </c>
      <c r="G4" s="4" t="n">
        <f aca="false">(E4*F4)</f>
        <v>2050</v>
      </c>
    </row>
    <row r="5" customFormat="false" ht="13.8" hidden="false" customHeight="false" outlineLevel="0" collapsed="false">
      <c r="B5" s="3" t="s">
        <v>9</v>
      </c>
      <c r="C5" s="3" t="n">
        <v>5650</v>
      </c>
      <c r="D5" s="3" t="n">
        <v>500</v>
      </c>
      <c r="E5" s="4" t="n">
        <f aca="false">(C5/D5)</f>
        <v>11.3</v>
      </c>
      <c r="F5" s="3" t="n">
        <v>125</v>
      </c>
      <c r="G5" s="4" t="n">
        <f aca="false">(E5*F5)</f>
        <v>1412.5</v>
      </c>
    </row>
    <row r="6" customFormat="false" ht="13.8" hidden="false" customHeight="false" outlineLevel="0" collapsed="false">
      <c r="B6" s="3" t="s">
        <v>10</v>
      </c>
      <c r="C6" s="3" t="n">
        <v>3900</v>
      </c>
      <c r="D6" s="3" t="n">
        <v>1800</v>
      </c>
      <c r="E6" s="4" t="n">
        <f aca="false">(C6/D6)</f>
        <v>2.16666666666667</v>
      </c>
      <c r="F6" s="3" t="n">
        <v>250</v>
      </c>
      <c r="G6" s="4" t="n">
        <f aca="false">(E6*F6)</f>
        <v>541.666666666667</v>
      </c>
    </row>
    <row r="7" customFormat="false" ht="13.8" hidden="false" customHeight="false" outlineLevel="0" collapsed="false">
      <c r="B7" s="3" t="s">
        <v>11</v>
      </c>
      <c r="C7" s="3" t="n">
        <v>1500</v>
      </c>
      <c r="D7" s="3" t="n">
        <v>100</v>
      </c>
      <c r="E7" s="4" t="n">
        <f aca="false">(C7/D7)</f>
        <v>15</v>
      </c>
      <c r="F7" s="3" t="n">
        <v>15</v>
      </c>
      <c r="G7" s="4" t="n">
        <f aca="false">(E7*F7)</f>
        <v>225</v>
      </c>
    </row>
    <row r="8" customFormat="false" ht="13.8" hidden="false" customHeight="false" outlineLevel="0" collapsed="false">
      <c r="B8" s="3" t="s">
        <v>12</v>
      </c>
      <c r="C8" s="3" t="n">
        <v>1500</v>
      </c>
      <c r="D8" s="3" t="n">
        <v>250</v>
      </c>
      <c r="E8" s="4" t="n">
        <f aca="false">(C8/D8)</f>
        <v>6</v>
      </c>
      <c r="F8" s="3" t="n">
        <v>25</v>
      </c>
      <c r="G8" s="4" t="n">
        <f aca="false">(E8*F8)</f>
        <v>150</v>
      </c>
    </row>
    <row r="9" customFormat="false" ht="13.8" hidden="false" customHeight="false" outlineLevel="0" collapsed="false">
      <c r="B9" s="3" t="s">
        <v>13</v>
      </c>
      <c r="C9" s="3" t="n">
        <v>12000</v>
      </c>
      <c r="D9" s="3" t="n">
        <v>30</v>
      </c>
      <c r="E9" s="4" t="n">
        <f aca="false">(C9/D9)</f>
        <v>400</v>
      </c>
      <c r="F9" s="3" t="n">
        <v>3</v>
      </c>
      <c r="G9" s="4" t="n">
        <f aca="false">(E9*F9)</f>
        <v>1200</v>
      </c>
    </row>
    <row r="10" customFormat="false" ht="13.8" hidden="false" customHeight="false" outlineLevel="0" collapsed="false">
      <c r="B10" s="3" t="s">
        <v>14</v>
      </c>
      <c r="C10" s="3" t="n">
        <v>2800</v>
      </c>
      <c r="D10" s="3" t="n">
        <v>100</v>
      </c>
      <c r="E10" s="4" t="n">
        <f aca="false">(C10/D10)</f>
        <v>28</v>
      </c>
      <c r="F10" s="3" t="n">
        <v>250</v>
      </c>
      <c r="G10" s="4" t="n">
        <f aca="false">(E10*F10)</f>
        <v>7000</v>
      </c>
    </row>
    <row r="11" customFormat="false" ht="13.8" hidden="false" customHeight="false" outlineLevel="0" collapsed="false">
      <c r="B11" s="3" t="s">
        <v>15</v>
      </c>
      <c r="C11" s="3" t="n">
        <v>3000</v>
      </c>
      <c r="D11" s="3" t="n">
        <v>500</v>
      </c>
      <c r="E11" s="4" t="n">
        <f aca="false">(C11/D11)</f>
        <v>6</v>
      </c>
      <c r="F11" s="3" t="n">
        <v>20</v>
      </c>
      <c r="G11" s="4" t="n">
        <f aca="false">(E11*F11)</f>
        <v>120</v>
      </c>
    </row>
    <row r="12" customFormat="false" ht="13.8" hidden="false" customHeight="false" outlineLevel="0" collapsed="false">
      <c r="B12" s="3" t="s">
        <v>16</v>
      </c>
      <c r="C12" s="3" t="n">
        <v>3000</v>
      </c>
      <c r="D12" s="3" t="n">
        <v>500</v>
      </c>
      <c r="E12" s="4" t="n">
        <f aca="false">C12/D12</f>
        <v>6</v>
      </c>
      <c r="F12" s="3" t="n">
        <v>20</v>
      </c>
      <c r="G12" s="4" t="n">
        <f aca="false">E12*F12</f>
        <v>120</v>
      </c>
    </row>
    <row r="13" customFormat="false" ht="13.8" hidden="false" customHeight="false" outlineLevel="0" collapsed="false">
      <c r="B13" s="3" t="s">
        <v>17</v>
      </c>
      <c r="C13" s="3" t="n">
        <v>0</v>
      </c>
      <c r="D13" s="3" t="n">
        <v>1000</v>
      </c>
      <c r="E13" s="4" t="n">
        <f aca="false">C13/D13</f>
        <v>0</v>
      </c>
      <c r="F13" s="3" t="n">
        <v>0</v>
      </c>
      <c r="G13" s="4" t="n">
        <f aca="false">E13*F13</f>
        <v>0</v>
      </c>
    </row>
    <row r="14" customFormat="false" ht="13.8" hidden="false" customHeight="false" outlineLevel="0" collapsed="false">
      <c r="B14" s="3" t="s">
        <v>18</v>
      </c>
      <c r="C14" s="3" t="n">
        <v>3200</v>
      </c>
      <c r="D14" s="3" t="n">
        <v>100</v>
      </c>
      <c r="E14" s="4" t="n">
        <f aca="false">(C14/D14)</f>
        <v>32</v>
      </c>
      <c r="F14" s="3" t="n">
        <v>50</v>
      </c>
      <c r="G14" s="4" t="n">
        <f aca="false">(E14*F14)</f>
        <v>1600</v>
      </c>
    </row>
    <row r="15" customFormat="false" ht="13.8" hidden="false" customHeight="false" outlineLevel="0" collapsed="false">
      <c r="B15" s="3" t="s">
        <v>19</v>
      </c>
      <c r="C15" s="3" t="n">
        <v>6500</v>
      </c>
      <c r="D15" s="3" t="n">
        <v>500</v>
      </c>
      <c r="E15" s="4" t="n">
        <f aca="false">(C15/D15)</f>
        <v>13</v>
      </c>
      <c r="F15" s="3" t="n">
        <v>250</v>
      </c>
      <c r="G15" s="4" t="n">
        <f aca="false">(E15*F15)</f>
        <v>3250</v>
      </c>
    </row>
    <row r="16" customFormat="false" ht="13.8" hidden="false" customHeight="false" outlineLevel="0" collapsed="false">
      <c r="B16" s="3" t="s">
        <v>20</v>
      </c>
      <c r="C16" s="3" t="n">
        <v>7000</v>
      </c>
      <c r="D16" s="3" t="n">
        <v>1000</v>
      </c>
      <c r="E16" s="4" t="n">
        <f aca="false">C16/D16</f>
        <v>7</v>
      </c>
      <c r="F16" s="3" t="n">
        <v>380</v>
      </c>
      <c r="G16" s="4" t="n">
        <f aca="false">E16*F16</f>
        <v>2660</v>
      </c>
    </row>
    <row r="17" customFormat="false" ht="13.8" hidden="false" customHeight="false" outlineLevel="0" collapsed="false">
      <c r="B17" s="3" t="s">
        <v>21</v>
      </c>
      <c r="C17" s="3" t="n">
        <v>0</v>
      </c>
      <c r="D17" s="3" t="n">
        <v>800</v>
      </c>
      <c r="E17" s="4" t="n">
        <f aca="false">C17/D17</f>
        <v>0</v>
      </c>
      <c r="F17" s="3" t="n">
        <v>800</v>
      </c>
      <c r="G17" s="4" t="n">
        <f aca="false">E17*F17</f>
        <v>0</v>
      </c>
    </row>
    <row r="18" customFormat="false" ht="15" hidden="false" customHeight="false" outlineLevel="0" collapsed="false">
      <c r="B18" s="5" t="s">
        <v>22</v>
      </c>
      <c r="C18" s="6"/>
      <c r="F18" s="7"/>
      <c r="G18" s="8" t="n">
        <f aca="false">SUM(G3:G17)</f>
        <v>21954.1666666667</v>
      </c>
    </row>
    <row r="19" customFormat="false" ht="15" hidden="false" customHeight="false" outlineLevel="0" collapsed="false">
      <c r="B19" s="5" t="s">
        <v>23</v>
      </c>
      <c r="C19" s="6"/>
      <c r="F19" s="7" t="n">
        <v>500</v>
      </c>
      <c r="G19" s="8"/>
    </row>
    <row r="20" customFormat="false" ht="15" hidden="false" customHeight="false" outlineLevel="0" collapsed="false">
      <c r="B20" s="5" t="s">
        <v>24</v>
      </c>
      <c r="C20" s="6"/>
      <c r="F20" s="7" t="n">
        <v>820</v>
      </c>
      <c r="G20" s="8" t="n">
        <f aca="false">G18+F19+F20</f>
        <v>23274.1666666667</v>
      </c>
    </row>
    <row r="21" customFormat="false" ht="12.8" hidden="false" customHeight="false" outlineLevel="0" collapsed="false">
      <c r="G21" s="0" t="n">
        <f aca="false">G20*0.3</f>
        <v>6982.25000000001</v>
      </c>
    </row>
    <row r="22" customFormat="false" ht="12.8" hidden="false" customHeight="false" outlineLevel="0" collapsed="false">
      <c r="G22" s="0" t="n">
        <f aca="false">G20+G21</f>
        <v>30256.4166666667</v>
      </c>
    </row>
    <row r="23" customFormat="false" ht="12.8" hidden="false" customHeight="false" outlineLevel="0" collapsed="false">
      <c r="G23" s="0" t="n">
        <f aca="false">(G22*0.3)+G22</f>
        <v>39333.3416666667</v>
      </c>
    </row>
    <row r="25" customFormat="false" ht="12.8" hidden="false" customHeight="false" outlineLevel="0" collapsed="false">
      <c r="C25" s="0" t="s">
        <v>25</v>
      </c>
    </row>
    <row r="26" customFormat="false" ht="13.8" hidden="false" customHeight="false" outlineLevel="0" collapsed="false">
      <c r="B26" s="1" t="s">
        <v>1</v>
      </c>
      <c r="C26" s="1" t="s">
        <v>2</v>
      </c>
      <c r="D26" s="1" t="s">
        <v>3</v>
      </c>
      <c r="E26" s="2" t="s">
        <v>4</v>
      </c>
      <c r="F26" s="1" t="s">
        <v>5</v>
      </c>
      <c r="G26" s="2" t="s">
        <v>6</v>
      </c>
    </row>
    <row r="27" customFormat="false" ht="13.8" hidden="false" customHeight="false" outlineLevel="0" collapsed="false">
      <c r="B27" s="3" t="s">
        <v>7</v>
      </c>
      <c r="C27" s="3" t="n">
        <v>6500</v>
      </c>
      <c r="D27" s="3" t="n">
        <v>1000</v>
      </c>
      <c r="E27" s="4" t="n">
        <f aca="false">(C27/D27)</f>
        <v>6.5</v>
      </c>
      <c r="F27" s="3" t="n">
        <v>250</v>
      </c>
      <c r="G27" s="4" t="n">
        <f aca="false">E27*F27</f>
        <v>1625</v>
      </c>
    </row>
    <row r="28" customFormat="false" ht="13.8" hidden="false" customHeight="false" outlineLevel="0" collapsed="false">
      <c r="B28" s="3" t="s">
        <v>8</v>
      </c>
      <c r="C28" s="3" t="n">
        <v>8200</v>
      </c>
      <c r="D28" s="3" t="n">
        <v>1000</v>
      </c>
      <c r="E28" s="4" t="n">
        <f aca="false">(C28/D28)</f>
        <v>8.2</v>
      </c>
      <c r="F28" s="3" t="n">
        <v>250</v>
      </c>
      <c r="G28" s="4" t="n">
        <f aca="false">(E28*F28)</f>
        <v>2050</v>
      </c>
    </row>
    <row r="29" customFormat="false" ht="13.8" hidden="false" customHeight="false" outlineLevel="0" collapsed="false">
      <c r="B29" s="3" t="s">
        <v>9</v>
      </c>
      <c r="C29" s="3" t="n">
        <v>5650</v>
      </c>
      <c r="D29" s="3" t="n">
        <v>500</v>
      </c>
      <c r="E29" s="4" t="n">
        <f aca="false">(C29/D29)</f>
        <v>11.3</v>
      </c>
      <c r="F29" s="3" t="n">
        <v>125</v>
      </c>
      <c r="G29" s="4" t="n">
        <f aca="false">(E29*F29)</f>
        <v>1412.5</v>
      </c>
    </row>
    <row r="30" customFormat="false" ht="13.8" hidden="false" customHeight="false" outlineLevel="0" collapsed="false">
      <c r="B30" s="3" t="s">
        <v>10</v>
      </c>
      <c r="C30" s="3" t="n">
        <v>3900</v>
      </c>
      <c r="D30" s="3" t="n">
        <v>1800</v>
      </c>
      <c r="E30" s="4" t="n">
        <f aca="false">(C30/D30)</f>
        <v>2.16666666666667</v>
      </c>
      <c r="F30" s="3" t="n">
        <v>250</v>
      </c>
      <c r="G30" s="4" t="n">
        <f aca="false">(E30*F30)</f>
        <v>541.666666666667</v>
      </c>
    </row>
    <row r="31" customFormat="false" ht="13.8" hidden="false" customHeight="false" outlineLevel="0" collapsed="false">
      <c r="B31" s="3" t="s">
        <v>11</v>
      </c>
      <c r="C31" s="3" t="n">
        <v>1500</v>
      </c>
      <c r="D31" s="3" t="n">
        <v>100</v>
      </c>
      <c r="E31" s="4" t="n">
        <f aca="false">(C31/D31)</f>
        <v>15</v>
      </c>
      <c r="F31" s="3" t="n">
        <v>15</v>
      </c>
      <c r="G31" s="4" t="n">
        <f aca="false">(E31*F31)</f>
        <v>225</v>
      </c>
    </row>
    <row r="32" customFormat="false" ht="13.8" hidden="false" customHeight="false" outlineLevel="0" collapsed="false">
      <c r="B32" s="3" t="s">
        <v>12</v>
      </c>
      <c r="C32" s="3" t="n">
        <v>1500</v>
      </c>
      <c r="D32" s="3" t="n">
        <v>250</v>
      </c>
      <c r="E32" s="4" t="n">
        <f aca="false">(C32/D32)</f>
        <v>6</v>
      </c>
      <c r="F32" s="3" t="n">
        <v>25</v>
      </c>
      <c r="G32" s="4" t="n">
        <f aca="false">(E32*F32)</f>
        <v>150</v>
      </c>
    </row>
    <row r="33" customFormat="false" ht="13.8" hidden="false" customHeight="false" outlineLevel="0" collapsed="false">
      <c r="B33" s="3" t="s">
        <v>13</v>
      </c>
      <c r="C33" s="3" t="n">
        <v>12000</v>
      </c>
      <c r="D33" s="3" t="n">
        <v>30</v>
      </c>
      <c r="E33" s="4" t="n">
        <f aca="false">(C33/D33)</f>
        <v>400</v>
      </c>
      <c r="F33" s="3" t="n">
        <v>3</v>
      </c>
      <c r="G33" s="4" t="n">
        <f aca="false">(E33*F33)</f>
        <v>1200</v>
      </c>
    </row>
    <row r="34" customFormat="false" ht="13.8" hidden="false" customHeight="false" outlineLevel="0" collapsed="false">
      <c r="B34" s="3" t="s">
        <v>26</v>
      </c>
      <c r="C34" s="3" t="n">
        <v>4590</v>
      </c>
      <c r="D34" s="3" t="n">
        <v>100</v>
      </c>
      <c r="E34" s="4" t="n">
        <f aca="false">(C34/D34)</f>
        <v>45.9</v>
      </c>
      <c r="F34" s="3" t="n">
        <v>50</v>
      </c>
      <c r="G34" s="4" t="n">
        <f aca="false">(E34*F34)</f>
        <v>2295</v>
      </c>
    </row>
    <row r="35" customFormat="false" ht="13.8" hidden="false" customHeight="false" outlineLevel="0" collapsed="false">
      <c r="B35" s="3" t="s">
        <v>27</v>
      </c>
      <c r="C35" s="3" t="n">
        <v>500</v>
      </c>
      <c r="D35" s="3" t="n">
        <v>500</v>
      </c>
      <c r="E35" s="4" t="n">
        <f aca="false">(C35/D35)</f>
        <v>1</v>
      </c>
      <c r="F35" s="3" t="n">
        <v>750</v>
      </c>
      <c r="G35" s="4" t="n">
        <f aca="false">(E35*F35)</f>
        <v>750</v>
      </c>
    </row>
    <row r="36" customFormat="false" ht="13.8" hidden="false" customHeight="false" outlineLevel="0" collapsed="false">
      <c r="B36" s="3" t="s">
        <v>16</v>
      </c>
      <c r="C36" s="3" t="n">
        <v>3000</v>
      </c>
      <c r="D36" s="3" t="n">
        <v>500</v>
      </c>
      <c r="E36" s="4" t="n">
        <f aca="false">C36/D36</f>
        <v>6</v>
      </c>
      <c r="F36" s="3" t="n">
        <v>0</v>
      </c>
      <c r="G36" s="4" t="n">
        <f aca="false">E36*F36</f>
        <v>0</v>
      </c>
    </row>
    <row r="37" customFormat="false" ht="13.8" hidden="false" customHeight="false" outlineLevel="0" collapsed="false">
      <c r="B37" s="3" t="s">
        <v>17</v>
      </c>
      <c r="C37" s="3" t="n">
        <v>0</v>
      </c>
      <c r="D37" s="3" t="n">
        <v>1000</v>
      </c>
      <c r="E37" s="4" t="n">
        <f aca="false">C37/D37</f>
        <v>0</v>
      </c>
      <c r="F37" s="3" t="n">
        <v>0</v>
      </c>
      <c r="G37" s="4" t="n">
        <f aca="false">E37*F37</f>
        <v>0</v>
      </c>
    </row>
    <row r="38" customFormat="false" ht="13.8" hidden="false" customHeight="false" outlineLevel="0" collapsed="false">
      <c r="B38" s="3" t="s">
        <v>18</v>
      </c>
      <c r="C38" s="3" t="n">
        <v>3200</v>
      </c>
      <c r="D38" s="3" t="n">
        <v>100</v>
      </c>
      <c r="E38" s="4" t="n">
        <f aca="false">(C38/D38)</f>
        <v>32</v>
      </c>
      <c r="F38" s="3" t="n">
        <v>50</v>
      </c>
      <c r="G38" s="4" t="n">
        <f aca="false">(E38*F38)</f>
        <v>1600</v>
      </c>
    </row>
    <row r="39" customFormat="false" ht="13.8" hidden="false" customHeight="false" outlineLevel="0" collapsed="false">
      <c r="B39" s="3" t="s">
        <v>19</v>
      </c>
      <c r="C39" s="3" t="n">
        <v>6500</v>
      </c>
      <c r="D39" s="3" t="n">
        <v>500</v>
      </c>
      <c r="E39" s="4" t="n">
        <f aca="false">(C39/D39)</f>
        <v>13</v>
      </c>
      <c r="F39" s="3" t="n">
        <v>250</v>
      </c>
      <c r="G39" s="4" t="n">
        <f aca="false">(E39*F39)</f>
        <v>3250</v>
      </c>
    </row>
    <row r="40" customFormat="false" ht="13.8" hidden="false" customHeight="false" outlineLevel="0" collapsed="false">
      <c r="B40" s="3" t="s">
        <v>20</v>
      </c>
      <c r="C40" s="3" t="n">
        <v>7000</v>
      </c>
      <c r="D40" s="3" t="n">
        <v>1000</v>
      </c>
      <c r="E40" s="4" t="n">
        <f aca="false">C40/D40</f>
        <v>7</v>
      </c>
      <c r="F40" s="3" t="n">
        <v>380</v>
      </c>
      <c r="G40" s="4" t="n">
        <f aca="false">E40*F40</f>
        <v>2660</v>
      </c>
    </row>
    <row r="41" customFormat="false" ht="13.8" hidden="false" customHeight="false" outlineLevel="0" collapsed="false">
      <c r="B41" s="3" t="s">
        <v>21</v>
      </c>
      <c r="C41" s="3" t="n">
        <v>4590</v>
      </c>
      <c r="D41" s="3" t="n">
        <v>500</v>
      </c>
      <c r="E41" s="4" t="n">
        <f aca="false">C41/D41</f>
        <v>9.18</v>
      </c>
      <c r="F41" s="3" t="n">
        <v>250</v>
      </c>
      <c r="G41" s="4" t="n">
        <f aca="false">E41*F41</f>
        <v>2295</v>
      </c>
    </row>
    <row r="42" customFormat="false" ht="15" hidden="false" customHeight="false" outlineLevel="0" collapsed="false">
      <c r="B42" s="5" t="s">
        <v>22</v>
      </c>
      <c r="C42" s="6"/>
      <c r="F42" s="7"/>
      <c r="G42" s="8" t="n">
        <f aca="false">SUM(G27:G41)</f>
        <v>20054.1666666667</v>
      </c>
    </row>
    <row r="43" customFormat="false" ht="15" hidden="false" customHeight="false" outlineLevel="0" collapsed="false">
      <c r="B43" s="5" t="s">
        <v>23</v>
      </c>
      <c r="C43" s="6"/>
      <c r="F43" s="7" t="n">
        <v>500</v>
      </c>
      <c r="G43" s="8"/>
    </row>
    <row r="44" customFormat="false" ht="15" hidden="false" customHeight="false" outlineLevel="0" collapsed="false">
      <c r="B44" s="5" t="s">
        <v>24</v>
      </c>
      <c r="C44" s="6"/>
      <c r="F44" s="7" t="n">
        <v>820</v>
      </c>
      <c r="G44" s="8" t="n">
        <f aca="false">G42+F43+F44</f>
        <v>21374.1666666667</v>
      </c>
    </row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>
      <c r="C47" s="0" t="s">
        <v>28</v>
      </c>
    </row>
    <row r="48" customFormat="false" ht="13.8" hidden="false" customHeight="false" outlineLevel="0" collapsed="false">
      <c r="B48" s="1" t="s">
        <v>1</v>
      </c>
      <c r="C48" s="1" t="s">
        <v>2</v>
      </c>
      <c r="D48" s="1" t="s">
        <v>3</v>
      </c>
      <c r="E48" s="2" t="s">
        <v>4</v>
      </c>
      <c r="F48" s="1" t="s">
        <v>5</v>
      </c>
      <c r="G48" s="2" t="s">
        <v>6</v>
      </c>
    </row>
    <row r="49" customFormat="false" ht="13.8" hidden="false" customHeight="false" outlineLevel="0" collapsed="false">
      <c r="B49" s="3" t="s">
        <v>7</v>
      </c>
      <c r="C49" s="3" t="n">
        <v>6500</v>
      </c>
      <c r="D49" s="3" t="n">
        <v>1000</v>
      </c>
      <c r="E49" s="4" t="n">
        <f aca="false">(C49/D49)</f>
        <v>6.5</v>
      </c>
      <c r="F49" s="3" t="n">
        <v>250</v>
      </c>
      <c r="G49" s="4" t="n">
        <f aca="false">E49*F49</f>
        <v>1625</v>
      </c>
    </row>
    <row r="50" customFormat="false" ht="13.8" hidden="false" customHeight="false" outlineLevel="0" collapsed="false">
      <c r="B50" s="3" t="s">
        <v>8</v>
      </c>
      <c r="C50" s="3" t="n">
        <v>8200</v>
      </c>
      <c r="D50" s="3" t="n">
        <v>1000</v>
      </c>
      <c r="E50" s="4" t="n">
        <f aca="false">(C50/D50)</f>
        <v>8.2</v>
      </c>
      <c r="F50" s="3" t="n">
        <v>250</v>
      </c>
      <c r="G50" s="4" t="n">
        <f aca="false">(E50*F50)</f>
        <v>2050</v>
      </c>
    </row>
    <row r="51" customFormat="false" ht="13.8" hidden="false" customHeight="false" outlineLevel="0" collapsed="false">
      <c r="B51" s="3" t="s">
        <v>9</v>
      </c>
      <c r="C51" s="3" t="n">
        <v>5650</v>
      </c>
      <c r="D51" s="3" t="n">
        <v>500</v>
      </c>
      <c r="E51" s="4" t="n">
        <f aca="false">(C51/D51)</f>
        <v>11.3</v>
      </c>
      <c r="F51" s="3" t="n">
        <v>125</v>
      </c>
      <c r="G51" s="4" t="n">
        <f aca="false">(E51*F51)</f>
        <v>1412.5</v>
      </c>
    </row>
    <row r="52" customFormat="false" ht="13.8" hidden="false" customHeight="false" outlineLevel="0" collapsed="false">
      <c r="B52" s="3" t="s">
        <v>10</v>
      </c>
      <c r="C52" s="3" t="n">
        <v>3900</v>
      </c>
      <c r="D52" s="3" t="n">
        <v>1800</v>
      </c>
      <c r="E52" s="4" t="n">
        <f aca="false">(C52/D52)</f>
        <v>2.16666666666667</v>
      </c>
      <c r="F52" s="3" t="n">
        <v>250</v>
      </c>
      <c r="G52" s="4" t="n">
        <f aca="false">(E52*F52)</f>
        <v>541.666666666667</v>
      </c>
    </row>
    <row r="53" customFormat="false" ht="13.8" hidden="false" customHeight="false" outlineLevel="0" collapsed="false">
      <c r="B53" s="3" t="s">
        <v>11</v>
      </c>
      <c r="C53" s="3" t="n">
        <v>1500</v>
      </c>
      <c r="D53" s="3" t="n">
        <v>100</v>
      </c>
      <c r="E53" s="4" t="n">
        <f aca="false">(C53/D53)</f>
        <v>15</v>
      </c>
      <c r="F53" s="3" t="n">
        <v>15</v>
      </c>
      <c r="G53" s="4" t="n">
        <f aca="false">(E53*F53)</f>
        <v>225</v>
      </c>
    </row>
    <row r="54" customFormat="false" ht="13.8" hidden="false" customHeight="false" outlineLevel="0" collapsed="false">
      <c r="B54" s="3" t="s">
        <v>12</v>
      </c>
      <c r="C54" s="3" t="n">
        <v>1500</v>
      </c>
      <c r="D54" s="3" t="n">
        <v>250</v>
      </c>
      <c r="E54" s="4" t="n">
        <f aca="false">(C54/D54)</f>
        <v>6</v>
      </c>
      <c r="F54" s="3" t="n">
        <v>25</v>
      </c>
      <c r="G54" s="4" t="n">
        <f aca="false">(E54*F54)</f>
        <v>150</v>
      </c>
    </row>
    <row r="55" customFormat="false" ht="13.8" hidden="false" customHeight="false" outlineLevel="0" collapsed="false">
      <c r="B55" s="3" t="s">
        <v>13</v>
      </c>
      <c r="C55" s="3" t="n">
        <v>12000</v>
      </c>
      <c r="D55" s="3" t="n">
        <v>30</v>
      </c>
      <c r="E55" s="4" t="n">
        <f aca="false">(C55/D55)</f>
        <v>400</v>
      </c>
      <c r="F55" s="3" t="n">
        <v>3</v>
      </c>
      <c r="G55" s="4" t="n">
        <f aca="false">(E55*F55)</f>
        <v>1200</v>
      </c>
    </row>
    <row r="56" customFormat="false" ht="13.8" hidden="false" customHeight="false" outlineLevel="0" collapsed="false">
      <c r="B56" s="3" t="s">
        <v>14</v>
      </c>
      <c r="C56" s="3" t="n">
        <v>2800</v>
      </c>
      <c r="D56" s="3" t="n">
        <v>100</v>
      </c>
      <c r="E56" s="4" t="n">
        <f aca="false">(C56/D56)</f>
        <v>28</v>
      </c>
      <c r="F56" s="3" t="n">
        <v>200</v>
      </c>
      <c r="G56" s="4" t="n">
        <f aca="false">(E56*F56)</f>
        <v>5600</v>
      </c>
    </row>
    <row r="57" customFormat="false" ht="13.8" hidden="false" customHeight="false" outlineLevel="0" collapsed="false">
      <c r="B57" s="3" t="s">
        <v>27</v>
      </c>
      <c r="C57" s="3" t="n">
        <v>500</v>
      </c>
      <c r="D57" s="3" t="n">
        <v>500</v>
      </c>
      <c r="E57" s="4" t="n">
        <f aca="false">(C57/D57)</f>
        <v>1</v>
      </c>
      <c r="F57" s="3" t="n">
        <v>750</v>
      </c>
      <c r="G57" s="4" t="n">
        <f aca="false">(E57*F57)</f>
        <v>750</v>
      </c>
    </row>
    <row r="58" customFormat="false" ht="13.8" hidden="false" customHeight="false" outlineLevel="0" collapsed="false">
      <c r="B58" s="3" t="s">
        <v>16</v>
      </c>
      <c r="C58" s="3" t="n">
        <v>3000</v>
      </c>
      <c r="D58" s="3" t="n">
        <v>500</v>
      </c>
      <c r="E58" s="4" t="n">
        <f aca="false">C58/D58</f>
        <v>6</v>
      </c>
      <c r="F58" s="3" t="n">
        <v>0</v>
      </c>
      <c r="G58" s="4" t="n">
        <f aca="false">E58*F58</f>
        <v>0</v>
      </c>
    </row>
    <row r="59" customFormat="false" ht="13.8" hidden="false" customHeight="false" outlineLevel="0" collapsed="false">
      <c r="B59" s="3" t="s">
        <v>17</v>
      </c>
      <c r="C59" s="3" t="n">
        <v>0</v>
      </c>
      <c r="D59" s="3" t="n">
        <v>1000</v>
      </c>
      <c r="E59" s="4" t="n">
        <f aca="false">C59/D59</f>
        <v>0</v>
      </c>
      <c r="F59" s="3" t="n">
        <v>0</v>
      </c>
      <c r="G59" s="4" t="n">
        <f aca="false">E59*F59</f>
        <v>0</v>
      </c>
    </row>
    <row r="60" customFormat="false" ht="13.8" hidden="false" customHeight="false" outlineLevel="0" collapsed="false">
      <c r="B60" s="3" t="s">
        <v>18</v>
      </c>
      <c r="C60" s="3" t="n">
        <v>3200</v>
      </c>
      <c r="D60" s="3" t="n">
        <v>100</v>
      </c>
      <c r="E60" s="4" t="n">
        <f aca="false">(C60/D60)</f>
        <v>32</v>
      </c>
      <c r="F60" s="3" t="n">
        <v>50</v>
      </c>
      <c r="G60" s="4" t="n">
        <f aca="false">(E60*F60)</f>
        <v>1600</v>
      </c>
    </row>
    <row r="61" customFormat="false" ht="13.8" hidden="false" customHeight="false" outlineLevel="0" collapsed="false">
      <c r="B61" s="3" t="s">
        <v>19</v>
      </c>
      <c r="C61" s="3" t="n">
        <v>6500</v>
      </c>
      <c r="D61" s="3" t="n">
        <v>500</v>
      </c>
      <c r="E61" s="4" t="n">
        <f aca="false">(C61/D61)</f>
        <v>13</v>
      </c>
      <c r="F61" s="3" t="n">
        <v>250</v>
      </c>
      <c r="G61" s="4" t="n">
        <f aca="false">(E61*F61)</f>
        <v>3250</v>
      </c>
    </row>
    <row r="62" customFormat="false" ht="13.8" hidden="false" customHeight="false" outlineLevel="0" collapsed="false">
      <c r="B62" s="3" t="s">
        <v>20</v>
      </c>
      <c r="C62" s="3" t="n">
        <v>7000</v>
      </c>
      <c r="D62" s="3" t="n">
        <v>1000</v>
      </c>
      <c r="E62" s="4" t="n">
        <f aca="false">C62/D62</f>
        <v>7</v>
      </c>
      <c r="F62" s="3" t="n">
        <v>380</v>
      </c>
      <c r="G62" s="4" t="n">
        <f aca="false">E62*F62</f>
        <v>2660</v>
      </c>
    </row>
    <row r="63" customFormat="false" ht="13.8" hidden="false" customHeight="false" outlineLevel="0" collapsed="false">
      <c r="B63" s="3" t="s">
        <v>21</v>
      </c>
      <c r="C63" s="3" t="n">
        <v>4590</v>
      </c>
      <c r="D63" s="3" t="n">
        <v>500</v>
      </c>
      <c r="E63" s="4" t="n">
        <f aca="false">C63/D63</f>
        <v>9.18</v>
      </c>
      <c r="F63" s="3" t="n">
        <v>250</v>
      </c>
      <c r="G63" s="4" t="n">
        <f aca="false">E63*F63</f>
        <v>2295</v>
      </c>
    </row>
    <row r="64" customFormat="false" ht="15" hidden="false" customHeight="false" outlineLevel="0" collapsed="false">
      <c r="B64" s="5" t="s">
        <v>22</v>
      </c>
      <c r="C64" s="6"/>
      <c r="F64" s="7"/>
      <c r="G64" s="8" t="n">
        <f aca="false">SUM(G49:G63)</f>
        <v>23359.1666666667</v>
      </c>
    </row>
    <row r="65" customFormat="false" ht="15" hidden="false" customHeight="false" outlineLevel="0" collapsed="false">
      <c r="B65" s="5" t="s">
        <v>23</v>
      </c>
      <c r="C65" s="6"/>
      <c r="F65" s="7" t="n">
        <v>500</v>
      </c>
      <c r="G65" s="8"/>
    </row>
    <row r="66" customFormat="false" ht="15" hidden="false" customHeight="false" outlineLevel="0" collapsed="false">
      <c r="B66" s="5" t="s">
        <v>24</v>
      </c>
      <c r="C66" s="6"/>
      <c r="F66" s="7" t="n">
        <v>820</v>
      </c>
      <c r="G66" s="8" t="n">
        <f aca="false">G64+F65+F66</f>
        <v>24679.1666666667</v>
      </c>
    </row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>
      <c r="C70" s="0" t="s">
        <v>29</v>
      </c>
    </row>
    <row r="71" customFormat="false" ht="13.8" hidden="false" customHeight="false" outlineLevel="0" collapsed="false">
      <c r="B71" s="1" t="s">
        <v>1</v>
      </c>
      <c r="C71" s="1" t="s">
        <v>2</v>
      </c>
      <c r="D71" s="1" t="s">
        <v>3</v>
      </c>
      <c r="E71" s="2" t="s">
        <v>4</v>
      </c>
      <c r="F71" s="1" t="s">
        <v>5</v>
      </c>
      <c r="G71" s="2" t="s">
        <v>6</v>
      </c>
    </row>
    <row r="72" customFormat="false" ht="13.8" hidden="false" customHeight="false" outlineLevel="0" collapsed="false">
      <c r="B72" s="3" t="s">
        <v>7</v>
      </c>
      <c r="C72" s="3" t="n">
        <v>6500</v>
      </c>
      <c r="D72" s="3" t="n">
        <v>1000</v>
      </c>
      <c r="E72" s="4" t="n">
        <f aca="false">(C72/D72)</f>
        <v>6.5</v>
      </c>
      <c r="F72" s="3" t="n">
        <v>250</v>
      </c>
      <c r="G72" s="4" t="n">
        <f aca="false">E72*F72</f>
        <v>1625</v>
      </c>
    </row>
    <row r="73" customFormat="false" ht="13.8" hidden="false" customHeight="false" outlineLevel="0" collapsed="false">
      <c r="B73" s="3" t="s">
        <v>8</v>
      </c>
      <c r="C73" s="3" t="n">
        <v>8200</v>
      </c>
      <c r="D73" s="3" t="n">
        <v>1000</v>
      </c>
      <c r="E73" s="4" t="n">
        <f aca="false">(C73/D73)</f>
        <v>8.2</v>
      </c>
      <c r="F73" s="3" t="n">
        <v>250</v>
      </c>
      <c r="G73" s="4" t="n">
        <f aca="false">(E73*F73)</f>
        <v>2050</v>
      </c>
    </row>
    <row r="74" customFormat="false" ht="13.8" hidden="false" customHeight="false" outlineLevel="0" collapsed="false">
      <c r="B74" s="3" t="s">
        <v>9</v>
      </c>
      <c r="C74" s="3" t="n">
        <v>5650</v>
      </c>
      <c r="D74" s="3" t="n">
        <v>500</v>
      </c>
      <c r="E74" s="4" t="n">
        <f aca="false">(C74/D74)</f>
        <v>11.3</v>
      </c>
      <c r="F74" s="3" t="n">
        <v>125</v>
      </c>
      <c r="G74" s="4" t="n">
        <f aca="false">(E74*F74)</f>
        <v>1412.5</v>
      </c>
    </row>
    <row r="75" customFormat="false" ht="13.8" hidden="false" customHeight="false" outlineLevel="0" collapsed="false">
      <c r="B75" s="3" t="s">
        <v>10</v>
      </c>
      <c r="C75" s="3" t="n">
        <v>3900</v>
      </c>
      <c r="D75" s="3" t="n">
        <v>1800</v>
      </c>
      <c r="E75" s="4" t="n">
        <f aca="false">(C75/D75)</f>
        <v>2.16666666666667</v>
      </c>
      <c r="F75" s="3" t="n">
        <v>250</v>
      </c>
      <c r="G75" s="4" t="n">
        <f aca="false">(E75*F75)</f>
        <v>541.666666666667</v>
      </c>
    </row>
    <row r="76" customFormat="false" ht="13.8" hidden="false" customHeight="false" outlineLevel="0" collapsed="false">
      <c r="B76" s="3" t="s">
        <v>11</v>
      </c>
      <c r="C76" s="3" t="n">
        <v>1500</v>
      </c>
      <c r="D76" s="3" t="n">
        <v>100</v>
      </c>
      <c r="E76" s="4" t="n">
        <f aca="false">(C76/D76)</f>
        <v>15</v>
      </c>
      <c r="F76" s="3" t="n">
        <v>15</v>
      </c>
      <c r="G76" s="4" t="n">
        <f aca="false">(E76*F76)</f>
        <v>225</v>
      </c>
    </row>
    <row r="77" customFormat="false" ht="13.8" hidden="false" customHeight="false" outlineLevel="0" collapsed="false">
      <c r="B77" s="3" t="s">
        <v>12</v>
      </c>
      <c r="C77" s="3" t="n">
        <v>1500</v>
      </c>
      <c r="D77" s="3" t="n">
        <v>250</v>
      </c>
      <c r="E77" s="4" t="n">
        <f aca="false">(C77/D77)</f>
        <v>6</v>
      </c>
      <c r="F77" s="3" t="n">
        <v>25</v>
      </c>
      <c r="G77" s="4" t="n">
        <f aca="false">(E77*F77)</f>
        <v>150</v>
      </c>
    </row>
    <row r="78" customFormat="false" ht="13.8" hidden="false" customHeight="false" outlineLevel="0" collapsed="false">
      <c r="B78" s="3" t="s">
        <v>13</v>
      </c>
      <c r="C78" s="3" t="n">
        <v>12000</v>
      </c>
      <c r="D78" s="3" t="n">
        <v>30</v>
      </c>
      <c r="E78" s="4" t="n">
        <f aca="false">(C78/D78)</f>
        <v>400</v>
      </c>
      <c r="F78" s="3" t="n">
        <v>3</v>
      </c>
      <c r="G78" s="4" t="n">
        <f aca="false">(E78*F78)</f>
        <v>1200</v>
      </c>
    </row>
    <row r="79" customFormat="false" ht="13.8" hidden="false" customHeight="false" outlineLevel="0" collapsed="false">
      <c r="B79" s="3" t="s">
        <v>14</v>
      </c>
      <c r="C79" s="3" t="n">
        <v>2800</v>
      </c>
      <c r="D79" s="3" t="n">
        <v>100</v>
      </c>
      <c r="E79" s="4" t="n">
        <f aca="false">(C79/D79)</f>
        <v>28</v>
      </c>
      <c r="F79" s="3" t="n">
        <v>250</v>
      </c>
      <c r="G79" s="4" t="n">
        <f aca="false">(E79*F79)</f>
        <v>7000</v>
      </c>
    </row>
    <row r="80" customFormat="false" ht="13.8" hidden="false" customHeight="false" outlineLevel="0" collapsed="false">
      <c r="B80" s="3" t="s">
        <v>15</v>
      </c>
      <c r="C80" s="3" t="n">
        <v>3000</v>
      </c>
      <c r="D80" s="3" t="n">
        <v>500</v>
      </c>
      <c r="E80" s="4" t="n">
        <f aca="false">(C80/D80)</f>
        <v>6</v>
      </c>
      <c r="F80" s="3" t="n">
        <v>20</v>
      </c>
      <c r="G80" s="4" t="n">
        <f aca="false">(E80*F80)</f>
        <v>120</v>
      </c>
    </row>
    <row r="81" customFormat="false" ht="13.8" hidden="false" customHeight="false" outlineLevel="0" collapsed="false">
      <c r="B81" s="3" t="s">
        <v>16</v>
      </c>
      <c r="C81" s="3" t="n">
        <v>3000</v>
      </c>
      <c r="D81" s="3" t="n">
        <v>500</v>
      </c>
      <c r="E81" s="4" t="n">
        <f aca="false">C81/D81</f>
        <v>6</v>
      </c>
      <c r="F81" s="3" t="n">
        <v>20</v>
      </c>
      <c r="G81" s="4" t="n">
        <f aca="false">E81*F81</f>
        <v>120</v>
      </c>
    </row>
    <row r="82" customFormat="false" ht="13.8" hidden="false" customHeight="false" outlineLevel="0" collapsed="false">
      <c r="B82" s="3" t="s">
        <v>17</v>
      </c>
      <c r="C82" s="3" t="n">
        <v>0</v>
      </c>
      <c r="D82" s="3" t="n">
        <v>1000</v>
      </c>
      <c r="E82" s="4" t="n">
        <f aca="false">C82/D82</f>
        <v>0</v>
      </c>
      <c r="F82" s="3" t="n">
        <v>0</v>
      </c>
      <c r="G82" s="4" t="n">
        <f aca="false">E82*F82</f>
        <v>0</v>
      </c>
    </row>
    <row r="83" customFormat="false" ht="13.8" hidden="false" customHeight="false" outlineLevel="0" collapsed="false">
      <c r="B83" s="3" t="s">
        <v>18</v>
      </c>
      <c r="C83" s="3" t="n">
        <v>3200</v>
      </c>
      <c r="D83" s="3" t="n">
        <v>100</v>
      </c>
      <c r="E83" s="4" t="n">
        <f aca="false">(C83/D83)</f>
        <v>32</v>
      </c>
      <c r="F83" s="3" t="n">
        <v>50</v>
      </c>
      <c r="G83" s="4" t="n">
        <f aca="false">(E83*F83)</f>
        <v>1600</v>
      </c>
    </row>
    <row r="84" customFormat="false" ht="13.8" hidden="false" customHeight="false" outlineLevel="0" collapsed="false">
      <c r="B84" s="3" t="s">
        <v>19</v>
      </c>
      <c r="C84" s="3" t="n">
        <v>6500</v>
      </c>
      <c r="D84" s="3" t="n">
        <v>500</v>
      </c>
      <c r="E84" s="4" t="n">
        <f aca="false">(C84/D84)</f>
        <v>13</v>
      </c>
      <c r="F84" s="3" t="n">
        <v>250</v>
      </c>
      <c r="G84" s="4" t="n">
        <f aca="false">(E84*F84)</f>
        <v>3250</v>
      </c>
    </row>
    <row r="85" customFormat="false" ht="13.8" hidden="false" customHeight="false" outlineLevel="0" collapsed="false">
      <c r="B85" s="3" t="s">
        <v>20</v>
      </c>
      <c r="C85" s="3" t="n">
        <v>7000</v>
      </c>
      <c r="D85" s="3" t="n">
        <v>1000</v>
      </c>
      <c r="E85" s="4" t="n">
        <f aca="false">C85/D85</f>
        <v>7</v>
      </c>
      <c r="F85" s="3" t="n">
        <v>380</v>
      </c>
      <c r="G85" s="4" t="n">
        <f aca="false">E85*F85</f>
        <v>2660</v>
      </c>
    </row>
    <row r="86" customFormat="false" ht="13.8" hidden="false" customHeight="false" outlineLevel="0" collapsed="false">
      <c r="B86" s="3" t="s">
        <v>30</v>
      </c>
      <c r="C86" s="3" t="n">
        <v>300</v>
      </c>
      <c r="D86" s="3" t="n">
        <v>2</v>
      </c>
      <c r="E86" s="4" t="n">
        <f aca="false">C86/D86</f>
        <v>150</v>
      </c>
      <c r="F86" s="3" t="n">
        <v>10</v>
      </c>
      <c r="G86" s="4" t="n">
        <f aca="false">E86*F86</f>
        <v>1500</v>
      </c>
    </row>
    <row r="87" customFormat="false" ht="15" hidden="false" customHeight="false" outlineLevel="0" collapsed="false">
      <c r="B87" s="5" t="s">
        <v>22</v>
      </c>
      <c r="C87" s="6"/>
      <c r="F87" s="7"/>
      <c r="G87" s="8" t="n">
        <f aca="false">SUM(G72:G86)</f>
        <v>23454.1666666667</v>
      </c>
    </row>
    <row r="88" customFormat="false" ht="15" hidden="false" customHeight="false" outlineLevel="0" collapsed="false">
      <c r="B88" s="5" t="s">
        <v>23</v>
      </c>
      <c r="C88" s="6"/>
      <c r="F88" s="7" t="n">
        <v>500</v>
      </c>
      <c r="G88" s="8"/>
    </row>
    <row r="89" customFormat="false" ht="15" hidden="false" customHeight="false" outlineLevel="0" collapsed="false">
      <c r="B89" s="5" t="s">
        <v>24</v>
      </c>
      <c r="C89" s="6"/>
      <c r="F89" s="7" t="n">
        <v>820</v>
      </c>
      <c r="G89" s="8" t="n">
        <f aca="false">G87+F88+F89</f>
        <v>24774.1666666667</v>
      </c>
    </row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>
      <c r="A93" s="9"/>
      <c r="B93" s="9"/>
      <c r="C93" s="9"/>
      <c r="D93" s="9" t="s">
        <v>31</v>
      </c>
      <c r="E93" s="9"/>
      <c r="F93" s="9"/>
      <c r="G93" s="9"/>
      <c r="H93" s="9"/>
      <c r="I93" s="9"/>
      <c r="J93" s="9"/>
    </row>
    <row r="97" customFormat="false" ht="12.8" hidden="false" customHeight="false" outlineLevel="0" collapsed="false">
      <c r="C97" s="0" t="s">
        <v>0</v>
      </c>
    </row>
    <row r="98" customFormat="false" ht="13.8" hidden="false" customHeight="false" outlineLevel="0" collapsed="false">
      <c r="B98" s="1" t="s">
        <v>1</v>
      </c>
      <c r="C98" s="1" t="s">
        <v>2</v>
      </c>
      <c r="D98" s="1" t="s">
        <v>3</v>
      </c>
      <c r="E98" s="2" t="s">
        <v>4</v>
      </c>
      <c r="F98" s="1" t="s">
        <v>5</v>
      </c>
      <c r="G98" s="2" t="s">
        <v>6</v>
      </c>
    </row>
    <row r="99" customFormat="false" ht="13.8" hidden="false" customHeight="false" outlineLevel="0" collapsed="false">
      <c r="B99" s="3" t="s">
        <v>7</v>
      </c>
      <c r="C99" s="3" t="n">
        <v>6500</v>
      </c>
      <c r="D99" s="3" t="n">
        <v>1000</v>
      </c>
      <c r="E99" s="4" t="n">
        <f aca="false">(C99/D99)</f>
        <v>6.5</v>
      </c>
      <c r="F99" s="3" t="n">
        <v>500</v>
      </c>
      <c r="G99" s="4" t="n">
        <f aca="false">E99*F99</f>
        <v>3250</v>
      </c>
    </row>
    <row r="100" customFormat="false" ht="13.8" hidden="false" customHeight="false" outlineLevel="0" collapsed="false">
      <c r="B100" s="3" t="s">
        <v>8</v>
      </c>
      <c r="C100" s="3" t="n">
        <v>8200</v>
      </c>
      <c r="D100" s="3" t="n">
        <v>1000</v>
      </c>
      <c r="E100" s="4" t="n">
        <f aca="false">(C100/D100)</f>
        <v>8.2</v>
      </c>
      <c r="F100" s="3" t="n">
        <v>500</v>
      </c>
      <c r="G100" s="4" t="n">
        <f aca="false">(E100*F100)</f>
        <v>4100</v>
      </c>
    </row>
    <row r="101" customFormat="false" ht="13.8" hidden="false" customHeight="false" outlineLevel="0" collapsed="false">
      <c r="B101" s="3" t="s">
        <v>9</v>
      </c>
      <c r="C101" s="3" t="n">
        <v>5650</v>
      </c>
      <c r="D101" s="3" t="n">
        <v>500</v>
      </c>
      <c r="E101" s="4" t="n">
        <f aca="false">(C101/D101)</f>
        <v>11.3</v>
      </c>
      <c r="F101" s="3" t="n">
        <v>250</v>
      </c>
      <c r="G101" s="4" t="n">
        <f aca="false">(E101*F101)</f>
        <v>2825</v>
      </c>
    </row>
    <row r="102" customFormat="false" ht="13.8" hidden="false" customHeight="false" outlineLevel="0" collapsed="false">
      <c r="B102" s="3" t="s">
        <v>10</v>
      </c>
      <c r="C102" s="3" t="n">
        <v>3900</v>
      </c>
      <c r="D102" s="3" t="n">
        <v>1800</v>
      </c>
      <c r="E102" s="4" t="n">
        <f aca="false">(C102/D102)</f>
        <v>2.16666666666667</v>
      </c>
      <c r="F102" s="3" t="n">
        <v>500</v>
      </c>
      <c r="G102" s="4" t="n">
        <f aca="false">(E102*F102)</f>
        <v>1083.33333333333</v>
      </c>
    </row>
    <row r="103" customFormat="false" ht="13.8" hidden="false" customHeight="false" outlineLevel="0" collapsed="false">
      <c r="B103" s="3" t="s">
        <v>11</v>
      </c>
      <c r="C103" s="3" t="n">
        <v>1500</v>
      </c>
      <c r="D103" s="3" t="n">
        <v>100</v>
      </c>
      <c r="E103" s="4" t="n">
        <f aca="false">(C103/D103)</f>
        <v>15</v>
      </c>
      <c r="F103" s="3" t="n">
        <v>15</v>
      </c>
      <c r="G103" s="4" t="n">
        <f aca="false">(E103*F103)</f>
        <v>225</v>
      </c>
    </row>
    <row r="104" customFormat="false" ht="13.8" hidden="false" customHeight="false" outlineLevel="0" collapsed="false">
      <c r="B104" s="3" t="s">
        <v>12</v>
      </c>
      <c r="C104" s="3" t="n">
        <v>1500</v>
      </c>
      <c r="D104" s="3" t="n">
        <v>250</v>
      </c>
      <c r="E104" s="4" t="n">
        <f aca="false">(C104/D104)</f>
        <v>6</v>
      </c>
      <c r="F104" s="3" t="n">
        <v>25</v>
      </c>
      <c r="G104" s="4" t="n">
        <f aca="false">(E104*F104)</f>
        <v>150</v>
      </c>
    </row>
    <row r="105" customFormat="false" ht="13.8" hidden="false" customHeight="false" outlineLevel="0" collapsed="false">
      <c r="B105" s="3" t="s">
        <v>13</v>
      </c>
      <c r="C105" s="3" t="n">
        <v>12000</v>
      </c>
      <c r="D105" s="3" t="n">
        <v>30</v>
      </c>
      <c r="E105" s="4" t="n">
        <f aca="false">(C105/D105)</f>
        <v>400</v>
      </c>
      <c r="F105" s="3" t="n">
        <v>5</v>
      </c>
      <c r="G105" s="4" t="n">
        <f aca="false">(E105*F105)</f>
        <v>2000</v>
      </c>
    </row>
    <row r="106" customFormat="false" ht="13.8" hidden="false" customHeight="false" outlineLevel="0" collapsed="false">
      <c r="B106" s="3" t="s">
        <v>14</v>
      </c>
      <c r="C106" s="3" t="n">
        <v>2800</v>
      </c>
      <c r="D106" s="3" t="n">
        <v>100</v>
      </c>
      <c r="E106" s="4" t="n">
        <f aca="false">(C106/D106)</f>
        <v>28</v>
      </c>
      <c r="F106" s="3" t="n">
        <v>350</v>
      </c>
      <c r="G106" s="4" t="n">
        <f aca="false">(E106*F106)</f>
        <v>9800</v>
      </c>
    </row>
    <row r="107" customFormat="false" ht="13.8" hidden="false" customHeight="false" outlineLevel="0" collapsed="false">
      <c r="B107" s="3" t="s">
        <v>15</v>
      </c>
      <c r="C107" s="3" t="n">
        <v>3000</v>
      </c>
      <c r="D107" s="3" t="n">
        <v>500</v>
      </c>
      <c r="E107" s="4" t="n">
        <f aca="false">(C107/D107)</f>
        <v>6</v>
      </c>
      <c r="F107" s="3" t="n">
        <v>20</v>
      </c>
      <c r="G107" s="4" t="n">
        <f aca="false">(E107*F107)</f>
        <v>120</v>
      </c>
    </row>
    <row r="108" customFormat="false" ht="13.8" hidden="false" customHeight="false" outlineLevel="0" collapsed="false">
      <c r="B108" s="3" t="s">
        <v>16</v>
      </c>
      <c r="C108" s="3" t="n">
        <v>3000</v>
      </c>
      <c r="D108" s="3" t="n">
        <v>500</v>
      </c>
      <c r="E108" s="4" t="n">
        <f aca="false">C108/D108</f>
        <v>6</v>
      </c>
      <c r="F108" s="3" t="n">
        <v>20</v>
      </c>
      <c r="G108" s="4" t="n">
        <f aca="false">E108*F108</f>
        <v>120</v>
      </c>
    </row>
    <row r="109" customFormat="false" ht="13.8" hidden="false" customHeight="false" outlineLevel="0" collapsed="false">
      <c r="B109" s="3" t="s">
        <v>17</v>
      </c>
      <c r="C109" s="3" t="n">
        <v>0</v>
      </c>
      <c r="D109" s="3" t="n">
        <v>1000</v>
      </c>
      <c r="E109" s="4" t="n">
        <f aca="false">C109/D109</f>
        <v>0</v>
      </c>
      <c r="F109" s="3" t="n">
        <v>0</v>
      </c>
      <c r="G109" s="4" t="n">
        <f aca="false">E109*F109</f>
        <v>0</v>
      </c>
    </row>
    <row r="110" customFormat="false" ht="13.8" hidden="false" customHeight="false" outlineLevel="0" collapsed="false">
      <c r="B110" s="3" t="s">
        <v>18</v>
      </c>
      <c r="C110" s="3" t="n">
        <v>3200</v>
      </c>
      <c r="D110" s="3" t="n">
        <v>100</v>
      </c>
      <c r="E110" s="4" t="n">
        <f aca="false">(C110/D110)</f>
        <v>32</v>
      </c>
      <c r="F110" s="3" t="n">
        <v>50</v>
      </c>
      <c r="G110" s="4" t="n">
        <f aca="false">(E110*F110)</f>
        <v>1600</v>
      </c>
    </row>
    <row r="111" customFormat="false" ht="13.8" hidden="false" customHeight="false" outlineLevel="0" collapsed="false">
      <c r="B111" s="3" t="s">
        <v>19</v>
      </c>
      <c r="C111" s="3" t="n">
        <v>6500</v>
      </c>
      <c r="D111" s="3" t="n">
        <v>500</v>
      </c>
      <c r="E111" s="4" t="n">
        <f aca="false">(C111/D111)</f>
        <v>13</v>
      </c>
      <c r="F111" s="3" t="n">
        <v>350</v>
      </c>
      <c r="G111" s="4" t="n">
        <f aca="false">(E111*F111)</f>
        <v>4550</v>
      </c>
    </row>
    <row r="112" customFormat="false" ht="13.8" hidden="false" customHeight="false" outlineLevel="0" collapsed="false">
      <c r="B112" s="3" t="s">
        <v>20</v>
      </c>
      <c r="C112" s="3" t="n">
        <v>7000</v>
      </c>
      <c r="D112" s="3" t="n">
        <v>1000</v>
      </c>
      <c r="E112" s="4" t="n">
        <f aca="false">C112/D112</f>
        <v>7</v>
      </c>
      <c r="F112" s="3" t="n">
        <v>450</v>
      </c>
      <c r="G112" s="4" t="n">
        <f aca="false">E112*F112</f>
        <v>3150</v>
      </c>
    </row>
    <row r="113" customFormat="false" ht="13.8" hidden="false" customHeight="false" outlineLevel="0" collapsed="false">
      <c r="B113" s="3" t="s">
        <v>21</v>
      </c>
      <c r="C113" s="3" t="n">
        <v>0</v>
      </c>
      <c r="D113" s="3" t="n">
        <v>800</v>
      </c>
      <c r="E113" s="4" t="n">
        <f aca="false">C113/D113</f>
        <v>0</v>
      </c>
      <c r="F113" s="3" t="n">
        <v>800</v>
      </c>
      <c r="G113" s="4" t="n">
        <f aca="false">E113*F113</f>
        <v>0</v>
      </c>
    </row>
    <row r="114" customFormat="false" ht="15" hidden="false" customHeight="false" outlineLevel="0" collapsed="false">
      <c r="B114" s="5" t="s">
        <v>22</v>
      </c>
      <c r="C114" s="6"/>
      <c r="F114" s="7"/>
      <c r="G114" s="8" t="n">
        <f aca="false">SUM(G99:G113)</f>
        <v>32973.3333333333</v>
      </c>
    </row>
    <row r="115" customFormat="false" ht="15" hidden="false" customHeight="false" outlineLevel="0" collapsed="false">
      <c r="B115" s="5" t="s">
        <v>23</v>
      </c>
      <c r="C115" s="6"/>
      <c r="F115" s="7" t="n">
        <v>500</v>
      </c>
      <c r="G115" s="8"/>
    </row>
    <row r="116" customFormat="false" ht="15" hidden="false" customHeight="false" outlineLevel="0" collapsed="false">
      <c r="B116" s="5" t="s">
        <v>24</v>
      </c>
      <c r="C116" s="6"/>
      <c r="F116" s="7" t="n">
        <v>820</v>
      </c>
      <c r="G116" s="8" t="n">
        <f aca="false">G114+F115+F116</f>
        <v>34293.3333333333</v>
      </c>
    </row>
    <row r="117" customFormat="false" ht="12.8" hidden="false" customHeight="false" outlineLevel="0" collapsed="false">
      <c r="G117" s="0" t="n">
        <f aca="false">G116*0.3</f>
        <v>10288</v>
      </c>
    </row>
    <row r="118" customFormat="false" ht="12.8" hidden="false" customHeight="false" outlineLevel="0" collapsed="false">
      <c r="G118" s="0" t="n">
        <f aca="false">G116+G117</f>
        <v>44581.3333333333</v>
      </c>
    </row>
    <row r="119" customFormat="false" ht="12.8" hidden="false" customHeight="false" outlineLevel="0" collapsed="false">
      <c r="G119" s="0" t="n">
        <f aca="false">(G118*0.3)+G118</f>
        <v>57955.7333333333</v>
      </c>
    </row>
    <row r="121" customFormat="false" ht="12.8" hidden="false" customHeight="false" outlineLevel="0" collapsed="false">
      <c r="C121" s="0" t="s">
        <v>25</v>
      </c>
    </row>
    <row r="122" customFormat="false" ht="13.8" hidden="false" customHeight="false" outlineLevel="0" collapsed="false">
      <c r="B122" s="1" t="s">
        <v>1</v>
      </c>
      <c r="C122" s="1" t="s">
        <v>2</v>
      </c>
      <c r="D122" s="1" t="s">
        <v>3</v>
      </c>
      <c r="E122" s="2" t="s">
        <v>4</v>
      </c>
      <c r="F122" s="1" t="s">
        <v>5</v>
      </c>
      <c r="G122" s="2" t="s">
        <v>6</v>
      </c>
    </row>
    <row r="123" customFormat="false" ht="13.8" hidden="false" customHeight="false" outlineLevel="0" collapsed="false">
      <c r="B123" s="3" t="s">
        <v>7</v>
      </c>
      <c r="C123" s="3" t="n">
        <v>6500</v>
      </c>
      <c r="D123" s="3" t="n">
        <v>1000</v>
      </c>
      <c r="E123" s="4" t="n">
        <f aca="false">(C123/D123)</f>
        <v>6.5</v>
      </c>
      <c r="F123" s="3" t="n">
        <v>500</v>
      </c>
      <c r="G123" s="4" t="n">
        <f aca="false">E123*F123</f>
        <v>3250</v>
      </c>
    </row>
    <row r="124" customFormat="false" ht="13.8" hidden="false" customHeight="false" outlineLevel="0" collapsed="false">
      <c r="B124" s="3" t="s">
        <v>8</v>
      </c>
      <c r="C124" s="3" t="n">
        <v>8200</v>
      </c>
      <c r="D124" s="3" t="n">
        <v>1000</v>
      </c>
      <c r="E124" s="4" t="n">
        <f aca="false">(C124/D124)</f>
        <v>8.2</v>
      </c>
      <c r="F124" s="3" t="n">
        <v>500</v>
      </c>
      <c r="G124" s="4" t="n">
        <f aca="false">(E124*F124)</f>
        <v>4100</v>
      </c>
    </row>
    <row r="125" customFormat="false" ht="13.8" hidden="false" customHeight="false" outlineLevel="0" collapsed="false">
      <c r="B125" s="3" t="s">
        <v>9</v>
      </c>
      <c r="C125" s="3" t="n">
        <v>5650</v>
      </c>
      <c r="D125" s="3" t="n">
        <v>500</v>
      </c>
      <c r="E125" s="4" t="n">
        <f aca="false">(C125/D125)</f>
        <v>11.3</v>
      </c>
      <c r="F125" s="3" t="n">
        <v>250</v>
      </c>
      <c r="G125" s="4" t="n">
        <f aca="false">(E125*F125)</f>
        <v>2825</v>
      </c>
    </row>
    <row r="126" customFormat="false" ht="13.8" hidden="false" customHeight="false" outlineLevel="0" collapsed="false">
      <c r="B126" s="3" t="s">
        <v>10</v>
      </c>
      <c r="C126" s="3" t="n">
        <v>3900</v>
      </c>
      <c r="D126" s="3" t="n">
        <v>1800</v>
      </c>
      <c r="E126" s="4" t="n">
        <f aca="false">(C126/D126)</f>
        <v>2.16666666666667</v>
      </c>
      <c r="F126" s="3" t="n">
        <v>400</v>
      </c>
      <c r="G126" s="4" t="n">
        <f aca="false">(E126*F126)</f>
        <v>866.666666666667</v>
      </c>
    </row>
    <row r="127" customFormat="false" ht="13.8" hidden="false" customHeight="false" outlineLevel="0" collapsed="false">
      <c r="B127" s="3" t="s">
        <v>11</v>
      </c>
      <c r="C127" s="3" t="n">
        <v>1500</v>
      </c>
      <c r="D127" s="3" t="n">
        <v>100</v>
      </c>
      <c r="E127" s="4" t="n">
        <f aca="false">(C127/D127)</f>
        <v>15</v>
      </c>
      <c r="F127" s="3" t="n">
        <v>15</v>
      </c>
      <c r="G127" s="4" t="n">
        <f aca="false">(E127*F127)</f>
        <v>225</v>
      </c>
    </row>
    <row r="128" customFormat="false" ht="13.8" hidden="false" customHeight="false" outlineLevel="0" collapsed="false">
      <c r="B128" s="3" t="s">
        <v>12</v>
      </c>
      <c r="C128" s="3" t="n">
        <v>1500</v>
      </c>
      <c r="D128" s="3" t="n">
        <v>250</v>
      </c>
      <c r="E128" s="4" t="n">
        <f aca="false">(C128/D128)</f>
        <v>6</v>
      </c>
      <c r="F128" s="3" t="n">
        <v>25</v>
      </c>
      <c r="G128" s="4" t="n">
        <f aca="false">(E128*F128)</f>
        <v>150</v>
      </c>
    </row>
    <row r="129" customFormat="false" ht="13.8" hidden="false" customHeight="false" outlineLevel="0" collapsed="false">
      <c r="B129" s="3" t="s">
        <v>13</v>
      </c>
      <c r="C129" s="3" t="n">
        <v>12000</v>
      </c>
      <c r="D129" s="3" t="n">
        <v>30</v>
      </c>
      <c r="E129" s="4" t="n">
        <f aca="false">(C129/D129)</f>
        <v>400</v>
      </c>
      <c r="F129" s="3" t="n">
        <v>5</v>
      </c>
      <c r="G129" s="4" t="n">
        <f aca="false">(E129*F129)</f>
        <v>2000</v>
      </c>
    </row>
    <row r="130" customFormat="false" ht="13.8" hidden="false" customHeight="false" outlineLevel="0" collapsed="false">
      <c r="B130" s="3" t="s">
        <v>26</v>
      </c>
      <c r="C130" s="3" t="n">
        <v>4590</v>
      </c>
      <c r="D130" s="3" t="n">
        <v>100</v>
      </c>
      <c r="E130" s="4" t="n">
        <f aca="false">(C130/D130)</f>
        <v>45.9</v>
      </c>
      <c r="F130" s="3" t="n">
        <v>100</v>
      </c>
      <c r="G130" s="4" t="n">
        <f aca="false">(E130*F130)</f>
        <v>4590</v>
      </c>
    </row>
    <row r="131" customFormat="false" ht="13.8" hidden="false" customHeight="false" outlineLevel="0" collapsed="false">
      <c r="B131" s="3" t="s">
        <v>27</v>
      </c>
      <c r="C131" s="3" t="n">
        <v>500</v>
      </c>
      <c r="D131" s="3" t="n">
        <v>500</v>
      </c>
      <c r="E131" s="4" t="n">
        <f aca="false">(C131/D131)</f>
        <v>1</v>
      </c>
      <c r="F131" s="3" t="n">
        <v>1000</v>
      </c>
      <c r="G131" s="4" t="n">
        <f aca="false">(E131*F131)</f>
        <v>1000</v>
      </c>
    </row>
    <row r="132" customFormat="false" ht="13.8" hidden="false" customHeight="false" outlineLevel="0" collapsed="false">
      <c r="B132" s="3" t="s">
        <v>16</v>
      </c>
      <c r="C132" s="3" t="n">
        <v>3000</v>
      </c>
      <c r="D132" s="3" t="n">
        <v>500</v>
      </c>
      <c r="E132" s="4" t="n">
        <f aca="false">C132/D132</f>
        <v>6</v>
      </c>
      <c r="F132" s="3" t="n">
        <v>0</v>
      </c>
      <c r="G132" s="4" t="n">
        <f aca="false">E132*F132</f>
        <v>0</v>
      </c>
    </row>
    <row r="133" customFormat="false" ht="13.8" hidden="false" customHeight="false" outlineLevel="0" collapsed="false">
      <c r="B133" s="3" t="s">
        <v>17</v>
      </c>
      <c r="C133" s="3" t="n">
        <v>0</v>
      </c>
      <c r="D133" s="3" t="n">
        <v>1000</v>
      </c>
      <c r="E133" s="4" t="n">
        <f aca="false">C133/D133</f>
        <v>0</v>
      </c>
      <c r="F133" s="3" t="n">
        <v>0</v>
      </c>
      <c r="G133" s="4" t="n">
        <f aca="false">E133*F133</f>
        <v>0</v>
      </c>
    </row>
    <row r="134" customFormat="false" ht="13.8" hidden="false" customHeight="false" outlineLevel="0" collapsed="false">
      <c r="B134" s="3" t="s">
        <v>18</v>
      </c>
      <c r="C134" s="3" t="n">
        <v>3200</v>
      </c>
      <c r="D134" s="3" t="n">
        <v>100</v>
      </c>
      <c r="E134" s="4" t="n">
        <f aca="false">(C134/D134)</f>
        <v>32</v>
      </c>
      <c r="F134" s="3" t="n">
        <v>0</v>
      </c>
      <c r="G134" s="4" t="n">
        <f aca="false">(E134*F134)</f>
        <v>0</v>
      </c>
    </row>
    <row r="135" customFormat="false" ht="13.8" hidden="false" customHeight="false" outlineLevel="0" collapsed="false">
      <c r="B135" s="3" t="s">
        <v>19</v>
      </c>
      <c r="C135" s="3" t="n">
        <v>6500</v>
      </c>
      <c r="D135" s="3" t="n">
        <v>500</v>
      </c>
      <c r="E135" s="4" t="n">
        <f aca="false">(C135/D135)</f>
        <v>13</v>
      </c>
      <c r="F135" s="3" t="n">
        <v>350</v>
      </c>
      <c r="G135" s="4" t="n">
        <f aca="false">(E135*F135)</f>
        <v>4550</v>
      </c>
    </row>
    <row r="136" customFormat="false" ht="13.8" hidden="false" customHeight="false" outlineLevel="0" collapsed="false">
      <c r="B136" s="3" t="s">
        <v>20</v>
      </c>
      <c r="C136" s="3" t="n">
        <v>7000</v>
      </c>
      <c r="D136" s="3" t="n">
        <v>1000</v>
      </c>
      <c r="E136" s="4" t="n">
        <f aca="false">C136/D136</f>
        <v>7</v>
      </c>
      <c r="F136" s="3" t="n">
        <v>450</v>
      </c>
      <c r="G136" s="4" t="n">
        <f aca="false">E136*F136</f>
        <v>3150</v>
      </c>
    </row>
    <row r="137" customFormat="false" ht="13.8" hidden="false" customHeight="false" outlineLevel="0" collapsed="false">
      <c r="B137" s="3" t="s">
        <v>21</v>
      </c>
      <c r="C137" s="3" t="n">
        <v>4590</v>
      </c>
      <c r="D137" s="3" t="n">
        <v>500</v>
      </c>
      <c r="E137" s="4" t="n">
        <f aca="false">C137/D137</f>
        <v>9.18</v>
      </c>
      <c r="F137" s="3" t="n">
        <v>500</v>
      </c>
      <c r="G137" s="4" t="n">
        <f aca="false">E137*F137</f>
        <v>4590</v>
      </c>
    </row>
    <row r="138" customFormat="false" ht="15" hidden="false" customHeight="false" outlineLevel="0" collapsed="false">
      <c r="B138" s="5" t="s">
        <v>22</v>
      </c>
      <c r="C138" s="6"/>
      <c r="F138" s="7"/>
      <c r="G138" s="8" t="n">
        <f aca="false">SUM(G123:G137)</f>
        <v>31296.6666666667</v>
      </c>
    </row>
    <row r="139" customFormat="false" ht="15" hidden="false" customHeight="false" outlineLevel="0" collapsed="false">
      <c r="B139" s="5" t="s">
        <v>23</v>
      </c>
      <c r="C139" s="6"/>
      <c r="F139" s="7" t="n">
        <v>500</v>
      </c>
      <c r="G139" s="8"/>
    </row>
    <row r="140" customFormat="false" ht="15" hidden="false" customHeight="false" outlineLevel="0" collapsed="false">
      <c r="B140" s="5" t="s">
        <v>24</v>
      </c>
      <c r="C140" s="6"/>
      <c r="F140" s="7" t="n">
        <v>820</v>
      </c>
      <c r="G140" s="8" t="n">
        <f aca="false">G138+F139+F140</f>
        <v>32616.6666666667</v>
      </c>
    </row>
    <row r="141" customFormat="false" ht="12.8" hidden="false" customHeight="false" outlineLevel="0" collapsed="false"/>
    <row r="142" customFormat="false" ht="12.8" hidden="false" customHeight="false" outlineLevel="0" collapsed="false"/>
    <row r="143" customFormat="false" ht="12.8" hidden="false" customHeight="false" outlineLevel="0" collapsed="false">
      <c r="C143" s="0" t="s">
        <v>28</v>
      </c>
    </row>
    <row r="144" customFormat="false" ht="13.8" hidden="false" customHeight="false" outlineLevel="0" collapsed="false">
      <c r="B144" s="1" t="s">
        <v>1</v>
      </c>
      <c r="C144" s="1" t="s">
        <v>2</v>
      </c>
      <c r="D144" s="1" t="s">
        <v>3</v>
      </c>
      <c r="E144" s="2" t="s">
        <v>4</v>
      </c>
      <c r="F144" s="1" t="s">
        <v>5</v>
      </c>
      <c r="G144" s="2" t="s">
        <v>6</v>
      </c>
    </row>
    <row r="145" customFormat="false" ht="13.8" hidden="false" customHeight="false" outlineLevel="0" collapsed="false">
      <c r="B145" s="3" t="s">
        <v>7</v>
      </c>
      <c r="C145" s="3" t="n">
        <v>6500</v>
      </c>
      <c r="D145" s="3" t="n">
        <v>1000</v>
      </c>
      <c r="E145" s="4" t="n">
        <f aca="false">(C145/D145)</f>
        <v>6.5</v>
      </c>
      <c r="F145" s="3" t="n">
        <v>500</v>
      </c>
      <c r="G145" s="4" t="n">
        <f aca="false">E145*F145</f>
        <v>3250</v>
      </c>
    </row>
    <row r="146" customFormat="false" ht="13.8" hidden="false" customHeight="false" outlineLevel="0" collapsed="false">
      <c r="B146" s="3" t="s">
        <v>8</v>
      </c>
      <c r="C146" s="3" t="n">
        <v>8200</v>
      </c>
      <c r="D146" s="3" t="n">
        <v>1000</v>
      </c>
      <c r="E146" s="4" t="n">
        <f aca="false">(C146/D146)</f>
        <v>8.2</v>
      </c>
      <c r="F146" s="3" t="n">
        <v>500</v>
      </c>
      <c r="G146" s="4" t="n">
        <f aca="false">(E146*F146)</f>
        <v>4100</v>
      </c>
    </row>
    <row r="147" customFormat="false" ht="13.8" hidden="false" customHeight="false" outlineLevel="0" collapsed="false">
      <c r="B147" s="3" t="s">
        <v>9</v>
      </c>
      <c r="C147" s="3" t="n">
        <v>5650</v>
      </c>
      <c r="D147" s="3" t="n">
        <v>500</v>
      </c>
      <c r="E147" s="4" t="n">
        <f aca="false">(C147/D147)</f>
        <v>11.3</v>
      </c>
      <c r="F147" s="3" t="n">
        <v>250</v>
      </c>
      <c r="G147" s="4" t="n">
        <f aca="false">(E147*F147)</f>
        <v>2825</v>
      </c>
    </row>
    <row r="148" customFormat="false" ht="13.8" hidden="false" customHeight="false" outlineLevel="0" collapsed="false">
      <c r="B148" s="3" t="s">
        <v>10</v>
      </c>
      <c r="C148" s="3" t="n">
        <v>3900</v>
      </c>
      <c r="D148" s="3" t="n">
        <v>1800</v>
      </c>
      <c r="E148" s="4" t="n">
        <f aca="false">(C148/D148)</f>
        <v>2.16666666666667</v>
      </c>
      <c r="F148" s="3" t="n">
        <v>400</v>
      </c>
      <c r="G148" s="4" t="n">
        <f aca="false">(E148*F148)</f>
        <v>866.666666666667</v>
      </c>
    </row>
    <row r="149" customFormat="false" ht="13.8" hidden="false" customHeight="false" outlineLevel="0" collapsed="false">
      <c r="B149" s="3" t="s">
        <v>11</v>
      </c>
      <c r="C149" s="3" t="n">
        <v>1500</v>
      </c>
      <c r="D149" s="3" t="n">
        <v>100</v>
      </c>
      <c r="E149" s="4" t="n">
        <f aca="false">(C149/D149)</f>
        <v>15</v>
      </c>
      <c r="F149" s="3" t="n">
        <v>15</v>
      </c>
      <c r="G149" s="4" t="n">
        <f aca="false">(E149*F149)</f>
        <v>225</v>
      </c>
    </row>
    <row r="150" customFormat="false" ht="13.8" hidden="false" customHeight="false" outlineLevel="0" collapsed="false">
      <c r="B150" s="3" t="s">
        <v>12</v>
      </c>
      <c r="C150" s="3" t="n">
        <v>1500</v>
      </c>
      <c r="D150" s="3" t="n">
        <v>250</v>
      </c>
      <c r="E150" s="4" t="n">
        <f aca="false">(C150/D150)</f>
        <v>6</v>
      </c>
      <c r="F150" s="3" t="n">
        <v>25</v>
      </c>
      <c r="G150" s="4" t="n">
        <f aca="false">(E150*F150)</f>
        <v>150</v>
      </c>
    </row>
    <row r="151" customFormat="false" ht="13.8" hidden="false" customHeight="false" outlineLevel="0" collapsed="false">
      <c r="B151" s="3" t="s">
        <v>13</v>
      </c>
      <c r="C151" s="3" t="n">
        <v>12000</v>
      </c>
      <c r="D151" s="3" t="n">
        <v>30</v>
      </c>
      <c r="E151" s="4" t="n">
        <f aca="false">(C151/D151)</f>
        <v>400</v>
      </c>
      <c r="F151" s="3" t="n">
        <v>5</v>
      </c>
      <c r="G151" s="4" t="n">
        <f aca="false">(E151*F151)</f>
        <v>2000</v>
      </c>
    </row>
    <row r="152" customFormat="false" ht="13.8" hidden="false" customHeight="false" outlineLevel="0" collapsed="false">
      <c r="B152" s="3" t="s">
        <v>14</v>
      </c>
      <c r="C152" s="3" t="n">
        <v>2800</v>
      </c>
      <c r="D152" s="3" t="n">
        <v>100</v>
      </c>
      <c r="E152" s="4" t="n">
        <f aca="false">(C152/D152)</f>
        <v>28</v>
      </c>
      <c r="F152" s="3" t="n">
        <v>300</v>
      </c>
      <c r="G152" s="4" t="n">
        <f aca="false">(E152*F152)</f>
        <v>8400</v>
      </c>
    </row>
    <row r="153" customFormat="false" ht="13.8" hidden="false" customHeight="false" outlineLevel="0" collapsed="false">
      <c r="B153" s="3" t="s">
        <v>27</v>
      </c>
      <c r="C153" s="3" t="n">
        <v>500</v>
      </c>
      <c r="D153" s="3" t="n">
        <v>500</v>
      </c>
      <c r="E153" s="4" t="n">
        <f aca="false">(C153/D153)</f>
        <v>1</v>
      </c>
      <c r="F153" s="3" t="n">
        <v>0</v>
      </c>
      <c r="G153" s="4" t="n">
        <f aca="false">(E153*F153)</f>
        <v>0</v>
      </c>
    </row>
    <row r="154" customFormat="false" ht="13.8" hidden="false" customHeight="false" outlineLevel="0" collapsed="false">
      <c r="B154" s="3" t="s">
        <v>16</v>
      </c>
      <c r="C154" s="3" t="n">
        <v>3000</v>
      </c>
      <c r="D154" s="3" t="n">
        <v>500</v>
      </c>
      <c r="E154" s="4" t="n">
        <f aca="false">C154/D154</f>
        <v>6</v>
      </c>
      <c r="F154" s="3" t="n">
        <v>0</v>
      </c>
      <c r="G154" s="4" t="n">
        <f aca="false">E154*F154</f>
        <v>0</v>
      </c>
    </row>
    <row r="155" customFormat="false" ht="13.8" hidden="false" customHeight="false" outlineLevel="0" collapsed="false">
      <c r="B155" s="3" t="s">
        <v>17</v>
      </c>
      <c r="C155" s="3" t="n">
        <v>0</v>
      </c>
      <c r="D155" s="3" t="n">
        <v>1000</v>
      </c>
      <c r="E155" s="4" t="n">
        <f aca="false">C155/D155</f>
        <v>0</v>
      </c>
      <c r="F155" s="3" t="n">
        <v>0</v>
      </c>
      <c r="G155" s="4" t="n">
        <f aca="false">E155*F155</f>
        <v>0</v>
      </c>
    </row>
    <row r="156" customFormat="false" ht="13.8" hidden="false" customHeight="false" outlineLevel="0" collapsed="false">
      <c r="B156" s="3" t="s">
        <v>18</v>
      </c>
      <c r="C156" s="3" t="n">
        <v>3200</v>
      </c>
      <c r="D156" s="3" t="n">
        <v>100</v>
      </c>
      <c r="E156" s="4" t="n">
        <f aca="false">(C156/D156)</f>
        <v>32</v>
      </c>
      <c r="F156" s="3" t="n">
        <v>100</v>
      </c>
      <c r="G156" s="4" t="n">
        <f aca="false">(E156*F156)</f>
        <v>3200</v>
      </c>
    </row>
    <row r="157" customFormat="false" ht="13.8" hidden="false" customHeight="false" outlineLevel="0" collapsed="false">
      <c r="B157" s="3" t="s">
        <v>19</v>
      </c>
      <c r="C157" s="3" t="n">
        <v>6500</v>
      </c>
      <c r="D157" s="3" t="n">
        <v>500</v>
      </c>
      <c r="E157" s="4" t="n">
        <f aca="false">(C157/D157)</f>
        <v>13</v>
      </c>
      <c r="F157" s="3" t="n">
        <v>350</v>
      </c>
      <c r="G157" s="4" t="n">
        <f aca="false">(E157*F157)</f>
        <v>4550</v>
      </c>
    </row>
    <row r="158" customFormat="false" ht="13.8" hidden="false" customHeight="false" outlineLevel="0" collapsed="false">
      <c r="B158" s="3" t="s">
        <v>20</v>
      </c>
      <c r="C158" s="3" t="n">
        <v>7000</v>
      </c>
      <c r="D158" s="3" t="n">
        <v>1000</v>
      </c>
      <c r="E158" s="4" t="n">
        <f aca="false">C158/D158</f>
        <v>7</v>
      </c>
      <c r="F158" s="3" t="n">
        <v>450</v>
      </c>
      <c r="G158" s="4" t="n">
        <f aca="false">E158*F158</f>
        <v>3150</v>
      </c>
    </row>
    <row r="159" customFormat="false" ht="13.8" hidden="false" customHeight="false" outlineLevel="0" collapsed="false">
      <c r="B159" s="3" t="s">
        <v>21</v>
      </c>
      <c r="C159" s="3" t="n">
        <v>4590</v>
      </c>
      <c r="D159" s="3" t="n">
        <v>500</v>
      </c>
      <c r="E159" s="4" t="n">
        <f aca="false">C159/D159</f>
        <v>9.18</v>
      </c>
      <c r="F159" s="3" t="n">
        <v>500</v>
      </c>
      <c r="G159" s="4" t="n">
        <f aca="false">E159*F159</f>
        <v>4590</v>
      </c>
    </row>
    <row r="160" customFormat="false" ht="15" hidden="false" customHeight="false" outlineLevel="0" collapsed="false">
      <c r="B160" s="5" t="s">
        <v>22</v>
      </c>
      <c r="C160" s="6"/>
      <c r="F160" s="7"/>
      <c r="G160" s="8" t="n">
        <f aca="false">SUM(G145:G159)</f>
        <v>37306.6666666667</v>
      </c>
    </row>
    <row r="161" customFormat="false" ht="15" hidden="false" customHeight="false" outlineLevel="0" collapsed="false">
      <c r="B161" s="5" t="s">
        <v>23</v>
      </c>
      <c r="C161" s="6"/>
      <c r="F161" s="7" t="n">
        <v>500</v>
      </c>
      <c r="G161" s="8"/>
    </row>
    <row r="162" customFormat="false" ht="15" hidden="false" customHeight="false" outlineLevel="0" collapsed="false">
      <c r="B162" s="5" t="s">
        <v>24</v>
      </c>
      <c r="C162" s="6"/>
      <c r="F162" s="7" t="n">
        <v>820</v>
      </c>
      <c r="G162" s="8" t="n">
        <f aca="false">G160+F161+F162</f>
        <v>38626.6666666667</v>
      </c>
    </row>
    <row r="163" customFormat="false" ht="12.8" hidden="false" customHeight="false" outlineLevel="0" collapsed="false"/>
    <row r="164" customFormat="false" ht="12.8" hidden="false" customHeight="false" outlineLevel="0" collapsed="false"/>
    <row r="165" customFormat="false" ht="12.8" hidden="false" customHeight="false" outlineLevel="0" collapsed="false"/>
    <row r="166" customFormat="false" ht="12.8" hidden="false" customHeight="false" outlineLevel="0" collapsed="false">
      <c r="C166" s="0" t="s">
        <v>29</v>
      </c>
    </row>
    <row r="167" customFormat="false" ht="13.8" hidden="false" customHeight="false" outlineLevel="0" collapsed="false">
      <c r="B167" s="1" t="s">
        <v>1</v>
      </c>
      <c r="C167" s="1" t="s">
        <v>2</v>
      </c>
      <c r="D167" s="1" t="s">
        <v>3</v>
      </c>
      <c r="E167" s="2" t="s">
        <v>4</v>
      </c>
      <c r="F167" s="1" t="s">
        <v>5</v>
      </c>
      <c r="G167" s="2" t="s">
        <v>6</v>
      </c>
    </row>
    <row r="168" customFormat="false" ht="13.8" hidden="false" customHeight="false" outlineLevel="0" collapsed="false">
      <c r="B168" s="3" t="s">
        <v>7</v>
      </c>
      <c r="C168" s="3" t="n">
        <v>6500</v>
      </c>
      <c r="D168" s="3" t="n">
        <v>1000</v>
      </c>
      <c r="E168" s="4" t="n">
        <f aca="false">(C168/D168)</f>
        <v>6.5</v>
      </c>
      <c r="F168" s="3" t="n">
        <v>500</v>
      </c>
      <c r="G168" s="4" t="n">
        <f aca="false">E168*F168</f>
        <v>3250</v>
      </c>
    </row>
    <row r="169" customFormat="false" ht="13.8" hidden="false" customHeight="false" outlineLevel="0" collapsed="false">
      <c r="B169" s="3" t="s">
        <v>8</v>
      </c>
      <c r="C169" s="3" t="n">
        <v>8200</v>
      </c>
      <c r="D169" s="3" t="n">
        <v>1000</v>
      </c>
      <c r="E169" s="4" t="n">
        <f aca="false">(C169/D169)</f>
        <v>8.2</v>
      </c>
      <c r="F169" s="3" t="n">
        <v>500</v>
      </c>
      <c r="G169" s="4" t="n">
        <f aca="false">(E169*F169)</f>
        <v>4100</v>
      </c>
    </row>
    <row r="170" customFormat="false" ht="13.8" hidden="false" customHeight="false" outlineLevel="0" collapsed="false">
      <c r="B170" s="3" t="s">
        <v>9</v>
      </c>
      <c r="C170" s="3" t="n">
        <v>5650</v>
      </c>
      <c r="D170" s="3" t="n">
        <v>500</v>
      </c>
      <c r="E170" s="4" t="n">
        <f aca="false">(C170/D170)</f>
        <v>11.3</v>
      </c>
      <c r="F170" s="3" t="n">
        <v>250</v>
      </c>
      <c r="G170" s="4" t="n">
        <f aca="false">(E170*F170)</f>
        <v>2825</v>
      </c>
    </row>
    <row r="171" customFormat="false" ht="13.8" hidden="false" customHeight="false" outlineLevel="0" collapsed="false">
      <c r="B171" s="3" t="s">
        <v>10</v>
      </c>
      <c r="C171" s="3" t="n">
        <v>3900</v>
      </c>
      <c r="D171" s="3" t="n">
        <v>1800</v>
      </c>
      <c r="E171" s="4" t="n">
        <f aca="false">(C171/D171)</f>
        <v>2.16666666666667</v>
      </c>
      <c r="F171" s="3" t="n">
        <v>400</v>
      </c>
      <c r="G171" s="4" t="n">
        <f aca="false">(E171*F171)</f>
        <v>866.666666666667</v>
      </c>
    </row>
    <row r="172" customFormat="false" ht="13.8" hidden="false" customHeight="false" outlineLevel="0" collapsed="false">
      <c r="B172" s="3" t="s">
        <v>11</v>
      </c>
      <c r="C172" s="3" t="n">
        <v>1500</v>
      </c>
      <c r="D172" s="3" t="n">
        <v>100</v>
      </c>
      <c r="E172" s="4" t="n">
        <f aca="false">(C172/D172)</f>
        <v>15</v>
      </c>
      <c r="F172" s="3" t="n">
        <v>15</v>
      </c>
      <c r="G172" s="4" t="n">
        <f aca="false">(E172*F172)</f>
        <v>225</v>
      </c>
    </row>
    <row r="173" customFormat="false" ht="13.8" hidden="false" customHeight="false" outlineLevel="0" collapsed="false">
      <c r="B173" s="3" t="s">
        <v>12</v>
      </c>
      <c r="C173" s="3" t="n">
        <v>1500</v>
      </c>
      <c r="D173" s="3" t="n">
        <v>250</v>
      </c>
      <c r="E173" s="4" t="n">
        <f aca="false">(C173/D173)</f>
        <v>6</v>
      </c>
      <c r="F173" s="3" t="n">
        <v>25</v>
      </c>
      <c r="G173" s="4" t="n">
        <f aca="false">(E173*F173)</f>
        <v>150</v>
      </c>
    </row>
    <row r="174" customFormat="false" ht="13.8" hidden="false" customHeight="false" outlineLevel="0" collapsed="false">
      <c r="B174" s="3" t="s">
        <v>13</v>
      </c>
      <c r="C174" s="3" t="n">
        <v>12000</v>
      </c>
      <c r="D174" s="3" t="n">
        <v>30</v>
      </c>
      <c r="E174" s="4" t="n">
        <f aca="false">(C174/D174)</f>
        <v>400</v>
      </c>
      <c r="F174" s="3" t="n">
        <v>5</v>
      </c>
      <c r="G174" s="4" t="n">
        <f aca="false">(E174*F174)</f>
        <v>2000</v>
      </c>
    </row>
    <row r="175" customFormat="false" ht="13.8" hidden="false" customHeight="false" outlineLevel="0" collapsed="false">
      <c r="B175" s="3" t="s">
        <v>14</v>
      </c>
      <c r="C175" s="3" t="n">
        <v>2800</v>
      </c>
      <c r="D175" s="3" t="n">
        <v>100</v>
      </c>
      <c r="E175" s="4" t="n">
        <f aca="false">(C175/D175)</f>
        <v>28</v>
      </c>
      <c r="F175" s="3" t="n">
        <v>350</v>
      </c>
      <c r="G175" s="4" t="n">
        <f aca="false">(E175*F175)</f>
        <v>9800</v>
      </c>
    </row>
    <row r="176" customFormat="false" ht="13.8" hidden="false" customHeight="false" outlineLevel="0" collapsed="false">
      <c r="B176" s="3" t="s">
        <v>15</v>
      </c>
      <c r="C176" s="3" t="n">
        <v>3000</v>
      </c>
      <c r="D176" s="3" t="n">
        <v>500</v>
      </c>
      <c r="E176" s="4" t="n">
        <f aca="false">(C176/D176)</f>
        <v>6</v>
      </c>
      <c r="F176" s="3" t="n">
        <v>20</v>
      </c>
      <c r="G176" s="4" t="n">
        <f aca="false">(E176*F176)</f>
        <v>120</v>
      </c>
    </row>
    <row r="177" customFormat="false" ht="13.8" hidden="false" customHeight="false" outlineLevel="0" collapsed="false">
      <c r="B177" s="3" t="s">
        <v>16</v>
      </c>
      <c r="C177" s="3" t="n">
        <v>3000</v>
      </c>
      <c r="D177" s="3" t="n">
        <v>500</v>
      </c>
      <c r="E177" s="4" t="n">
        <f aca="false">C177/D177</f>
        <v>6</v>
      </c>
      <c r="F177" s="3" t="n">
        <v>20</v>
      </c>
      <c r="G177" s="4" t="n">
        <f aca="false">E177*F177</f>
        <v>120</v>
      </c>
    </row>
    <row r="178" customFormat="false" ht="13.8" hidden="false" customHeight="false" outlineLevel="0" collapsed="false">
      <c r="B178" s="3" t="s">
        <v>17</v>
      </c>
      <c r="C178" s="3" t="n">
        <v>0</v>
      </c>
      <c r="D178" s="3" t="n">
        <v>1000</v>
      </c>
      <c r="E178" s="4" t="n">
        <f aca="false">C178/D178</f>
        <v>0</v>
      </c>
      <c r="F178" s="3" t="n">
        <v>0</v>
      </c>
      <c r="G178" s="4" t="n">
        <f aca="false">E178*F178</f>
        <v>0</v>
      </c>
    </row>
    <row r="179" customFormat="false" ht="13.8" hidden="false" customHeight="false" outlineLevel="0" collapsed="false">
      <c r="B179" s="3" t="s">
        <v>18</v>
      </c>
      <c r="C179" s="3" t="n">
        <v>3200</v>
      </c>
      <c r="D179" s="3" t="n">
        <v>100</v>
      </c>
      <c r="E179" s="4" t="n">
        <f aca="false">(C179/D179)</f>
        <v>32</v>
      </c>
      <c r="F179" s="3" t="n">
        <v>50</v>
      </c>
      <c r="G179" s="4" t="n">
        <f aca="false">(E179*F179)</f>
        <v>1600</v>
      </c>
    </row>
    <row r="180" customFormat="false" ht="13.8" hidden="false" customHeight="false" outlineLevel="0" collapsed="false">
      <c r="B180" s="3" t="s">
        <v>19</v>
      </c>
      <c r="C180" s="3" t="n">
        <v>6500</v>
      </c>
      <c r="D180" s="3" t="n">
        <v>500</v>
      </c>
      <c r="E180" s="4" t="n">
        <f aca="false">(C180/D180)</f>
        <v>13</v>
      </c>
      <c r="F180" s="3" t="n">
        <v>350</v>
      </c>
      <c r="G180" s="4" t="n">
        <f aca="false">(E180*F180)</f>
        <v>4550</v>
      </c>
    </row>
    <row r="181" customFormat="false" ht="13.8" hidden="false" customHeight="false" outlineLevel="0" collapsed="false">
      <c r="B181" s="3" t="s">
        <v>20</v>
      </c>
      <c r="C181" s="3" t="n">
        <v>7000</v>
      </c>
      <c r="D181" s="3" t="n">
        <v>1000</v>
      </c>
      <c r="E181" s="4" t="n">
        <f aca="false">C181/D181</f>
        <v>7</v>
      </c>
      <c r="F181" s="3" t="n">
        <v>450</v>
      </c>
      <c r="G181" s="4" t="n">
        <f aca="false">E181*F181</f>
        <v>3150</v>
      </c>
    </row>
    <row r="182" customFormat="false" ht="13.8" hidden="false" customHeight="false" outlineLevel="0" collapsed="false">
      <c r="B182" s="3" t="s">
        <v>30</v>
      </c>
      <c r="C182" s="3" t="n">
        <v>300</v>
      </c>
      <c r="D182" s="3" t="n">
        <v>2</v>
      </c>
      <c r="E182" s="4" t="n">
        <f aca="false">C182/D182</f>
        <v>150</v>
      </c>
      <c r="F182" s="3" t="n">
        <v>10</v>
      </c>
      <c r="G182" s="4" t="n">
        <f aca="false">E182*F182</f>
        <v>1500</v>
      </c>
    </row>
    <row r="183" customFormat="false" ht="15" hidden="false" customHeight="false" outlineLevel="0" collapsed="false">
      <c r="B183" s="5" t="s">
        <v>22</v>
      </c>
      <c r="C183" s="6"/>
      <c r="F183" s="7"/>
      <c r="G183" s="8" t="n">
        <f aca="false">SUM(G168:G182)</f>
        <v>34256.6666666667</v>
      </c>
    </row>
    <row r="184" customFormat="false" ht="15" hidden="false" customHeight="false" outlineLevel="0" collapsed="false">
      <c r="B184" s="5" t="s">
        <v>23</v>
      </c>
      <c r="C184" s="6"/>
      <c r="F184" s="7" t="n">
        <v>500</v>
      </c>
      <c r="G184" s="8"/>
    </row>
    <row r="185" customFormat="false" ht="15" hidden="false" customHeight="false" outlineLevel="0" collapsed="false">
      <c r="B185" s="5" t="s">
        <v>24</v>
      </c>
      <c r="C185" s="6"/>
      <c r="F185" s="7" t="n">
        <v>820</v>
      </c>
      <c r="G185" s="8" t="n">
        <f aca="false">G183+F184+F185</f>
        <v>35576.6666666667</v>
      </c>
    </row>
    <row r="186" customFormat="false" ht="12.8" hidden="false" customHeight="false" outlineLevel="0" collapsed="false"/>
    <row r="187" customFormat="false" ht="12.8" hidden="false" customHeight="false" outlineLevel="0" collapsed="false"/>
    <row r="188" customFormat="false" ht="12.8" hidden="false" customHeight="false" outlineLevel="0" collapsed="false"/>
    <row r="189" customFormat="false" ht="12.8" hidden="false" customHeight="false" outlineLevel="0" collapsed="false"/>
    <row r="190" customFormat="false" ht="12.8" hidden="false" customHeight="false" outlineLevel="0" collapsed="false">
      <c r="A190" s="10"/>
      <c r="B190" s="10"/>
      <c r="C190" s="10"/>
      <c r="D190" s="10" t="s">
        <v>32</v>
      </c>
      <c r="E190" s="10"/>
      <c r="F190" s="10"/>
      <c r="G190" s="10"/>
      <c r="H190" s="10"/>
    </row>
    <row r="193" customFormat="false" ht="12.8" hidden="false" customHeight="false" outlineLevel="0" collapsed="false">
      <c r="C193" s="0" t="s">
        <v>0</v>
      </c>
    </row>
    <row r="194" customFormat="false" ht="13.8" hidden="false" customHeight="false" outlineLevel="0" collapsed="false">
      <c r="B194" s="1" t="s">
        <v>1</v>
      </c>
      <c r="C194" s="1" t="s">
        <v>2</v>
      </c>
      <c r="D194" s="1" t="s">
        <v>3</v>
      </c>
      <c r="E194" s="2" t="s">
        <v>4</v>
      </c>
      <c r="F194" s="1" t="s">
        <v>5</v>
      </c>
      <c r="G194" s="2" t="s">
        <v>6</v>
      </c>
    </row>
    <row r="195" customFormat="false" ht="13.8" hidden="false" customHeight="false" outlineLevel="0" collapsed="false">
      <c r="B195" s="3" t="s">
        <v>7</v>
      </c>
      <c r="C195" s="3" t="n">
        <v>6500</v>
      </c>
      <c r="D195" s="3" t="n">
        <v>1000</v>
      </c>
      <c r="E195" s="4" t="n">
        <f aca="false">(C195/D195)</f>
        <v>6.5</v>
      </c>
      <c r="F195" s="3" t="n">
        <v>1000</v>
      </c>
      <c r="G195" s="4" t="n">
        <f aca="false">E195*F195</f>
        <v>6500</v>
      </c>
    </row>
    <row r="196" customFormat="false" ht="13.8" hidden="false" customHeight="false" outlineLevel="0" collapsed="false">
      <c r="B196" s="3" t="s">
        <v>8</v>
      </c>
      <c r="C196" s="3" t="n">
        <v>8200</v>
      </c>
      <c r="D196" s="3" t="n">
        <v>1000</v>
      </c>
      <c r="E196" s="4" t="n">
        <f aca="false">(C196/D196)</f>
        <v>8.2</v>
      </c>
      <c r="F196" s="3" t="n">
        <v>1000</v>
      </c>
      <c r="G196" s="4" t="n">
        <f aca="false">(E196*F196)</f>
        <v>8200</v>
      </c>
    </row>
    <row r="197" customFormat="false" ht="13.8" hidden="false" customHeight="false" outlineLevel="0" collapsed="false">
      <c r="B197" s="3" t="s">
        <v>9</v>
      </c>
      <c r="C197" s="3" t="n">
        <v>5650</v>
      </c>
      <c r="D197" s="3" t="n">
        <v>500</v>
      </c>
      <c r="E197" s="4" t="n">
        <f aca="false">(C197/D197)</f>
        <v>11.3</v>
      </c>
      <c r="F197" s="3" t="n">
        <v>500</v>
      </c>
      <c r="G197" s="4" t="n">
        <f aca="false">(E197*F197)</f>
        <v>5650</v>
      </c>
    </row>
    <row r="198" customFormat="false" ht="13.8" hidden="false" customHeight="false" outlineLevel="0" collapsed="false">
      <c r="B198" s="3" t="s">
        <v>10</v>
      </c>
      <c r="C198" s="3" t="n">
        <v>3900</v>
      </c>
      <c r="D198" s="3" t="n">
        <v>1800</v>
      </c>
      <c r="E198" s="4" t="n">
        <f aca="false">(C198/D198)</f>
        <v>2.16666666666667</v>
      </c>
      <c r="F198" s="3" t="n">
        <v>1000</v>
      </c>
      <c r="G198" s="4" t="n">
        <f aca="false">(E198*F198)</f>
        <v>2166.66666666667</v>
      </c>
    </row>
    <row r="199" customFormat="false" ht="13.8" hidden="false" customHeight="false" outlineLevel="0" collapsed="false">
      <c r="B199" s="3" t="s">
        <v>11</v>
      </c>
      <c r="C199" s="3" t="n">
        <v>1500</v>
      </c>
      <c r="D199" s="3" t="n">
        <v>100</v>
      </c>
      <c r="E199" s="4" t="n">
        <f aca="false">(C199/D199)</f>
        <v>15</v>
      </c>
      <c r="F199" s="3" t="n">
        <v>15</v>
      </c>
      <c r="G199" s="4" t="n">
        <f aca="false">(E199*F199)</f>
        <v>225</v>
      </c>
    </row>
    <row r="200" customFormat="false" ht="13.8" hidden="false" customHeight="false" outlineLevel="0" collapsed="false">
      <c r="B200" s="3" t="s">
        <v>12</v>
      </c>
      <c r="C200" s="3" t="n">
        <v>1500</v>
      </c>
      <c r="D200" s="3" t="n">
        <v>250</v>
      </c>
      <c r="E200" s="4" t="n">
        <f aca="false">(C200/D200)</f>
        <v>6</v>
      </c>
      <c r="F200" s="3" t="n">
        <v>25</v>
      </c>
      <c r="G200" s="4" t="n">
        <f aca="false">(E200*F200)</f>
        <v>150</v>
      </c>
    </row>
    <row r="201" customFormat="false" ht="13.8" hidden="false" customHeight="false" outlineLevel="0" collapsed="false">
      <c r="B201" s="3" t="s">
        <v>13</v>
      </c>
      <c r="C201" s="3" t="n">
        <v>12000</v>
      </c>
      <c r="D201" s="3" t="n">
        <v>30</v>
      </c>
      <c r="E201" s="4" t="n">
        <f aca="false">(C201/D201)</f>
        <v>400</v>
      </c>
      <c r="F201" s="3" t="n">
        <v>10</v>
      </c>
      <c r="G201" s="4" t="n">
        <f aca="false">(E201*F201)</f>
        <v>4000</v>
      </c>
    </row>
    <row r="202" customFormat="false" ht="13.8" hidden="false" customHeight="false" outlineLevel="0" collapsed="false">
      <c r="B202" s="3" t="s">
        <v>14</v>
      </c>
      <c r="C202" s="3" t="n">
        <v>2800</v>
      </c>
      <c r="D202" s="3" t="n">
        <v>100</v>
      </c>
      <c r="E202" s="4" t="n">
        <f aca="false">(C202/D202)</f>
        <v>28</v>
      </c>
      <c r="F202" s="3" t="n">
        <v>500</v>
      </c>
      <c r="G202" s="4" t="n">
        <f aca="false">(E202*F202)</f>
        <v>14000</v>
      </c>
    </row>
    <row r="203" customFormat="false" ht="13.8" hidden="false" customHeight="false" outlineLevel="0" collapsed="false">
      <c r="B203" s="3" t="s">
        <v>15</v>
      </c>
      <c r="C203" s="3" t="n">
        <v>3000</v>
      </c>
      <c r="D203" s="3" t="n">
        <v>500</v>
      </c>
      <c r="E203" s="4" t="n">
        <f aca="false">(C203/D203)</f>
        <v>6</v>
      </c>
      <c r="F203" s="3" t="n">
        <v>20</v>
      </c>
      <c r="G203" s="4" t="n">
        <f aca="false">(E203*F203)</f>
        <v>120</v>
      </c>
    </row>
    <row r="204" customFormat="false" ht="13.8" hidden="false" customHeight="false" outlineLevel="0" collapsed="false">
      <c r="B204" s="3" t="s">
        <v>16</v>
      </c>
      <c r="C204" s="3" t="n">
        <v>3000</v>
      </c>
      <c r="D204" s="3" t="n">
        <v>500</v>
      </c>
      <c r="E204" s="4" t="n">
        <f aca="false">C204/D204</f>
        <v>6</v>
      </c>
      <c r="F204" s="3" t="n">
        <v>20</v>
      </c>
      <c r="G204" s="4" t="n">
        <f aca="false">E204*F204</f>
        <v>120</v>
      </c>
    </row>
    <row r="205" customFormat="false" ht="13.8" hidden="false" customHeight="false" outlineLevel="0" collapsed="false">
      <c r="B205" s="3" t="s">
        <v>17</v>
      </c>
      <c r="C205" s="3" t="n">
        <v>0</v>
      </c>
      <c r="D205" s="3" t="n">
        <v>1000</v>
      </c>
      <c r="E205" s="4" t="n">
        <f aca="false">C205/D205</f>
        <v>0</v>
      </c>
      <c r="F205" s="3" t="n">
        <v>0</v>
      </c>
      <c r="G205" s="4" t="n">
        <f aca="false">E205*F205</f>
        <v>0</v>
      </c>
    </row>
    <row r="206" customFormat="false" ht="13.8" hidden="false" customHeight="false" outlineLevel="0" collapsed="false">
      <c r="B206" s="3" t="s">
        <v>18</v>
      </c>
      <c r="C206" s="3" t="n">
        <v>3200</v>
      </c>
      <c r="D206" s="3" t="n">
        <v>100</v>
      </c>
      <c r="E206" s="4" t="n">
        <f aca="false">(C206/D206)</f>
        <v>32</v>
      </c>
      <c r="F206" s="3" t="n">
        <v>50</v>
      </c>
      <c r="G206" s="4" t="n">
        <f aca="false">(E206*F206)</f>
        <v>1600</v>
      </c>
    </row>
    <row r="207" customFormat="false" ht="13.8" hidden="false" customHeight="false" outlineLevel="0" collapsed="false">
      <c r="B207" s="3" t="s">
        <v>19</v>
      </c>
      <c r="C207" s="3" t="n">
        <v>6500</v>
      </c>
      <c r="D207" s="3" t="n">
        <v>500</v>
      </c>
      <c r="E207" s="4" t="n">
        <f aca="false">(C207/D207)</f>
        <v>13</v>
      </c>
      <c r="F207" s="3" t="n">
        <v>700</v>
      </c>
      <c r="G207" s="4" t="n">
        <f aca="false">(E207*F207)</f>
        <v>9100</v>
      </c>
    </row>
    <row r="208" customFormat="false" ht="13.8" hidden="false" customHeight="false" outlineLevel="0" collapsed="false">
      <c r="B208" s="3" t="s">
        <v>20</v>
      </c>
      <c r="C208" s="3" t="n">
        <v>7000</v>
      </c>
      <c r="D208" s="3" t="n">
        <v>1000</v>
      </c>
      <c r="E208" s="4" t="n">
        <f aca="false">C208/D208</f>
        <v>7</v>
      </c>
      <c r="F208" s="3" t="n">
        <v>1000</v>
      </c>
      <c r="G208" s="4" t="n">
        <f aca="false">E208*F208</f>
        <v>7000</v>
      </c>
    </row>
    <row r="209" customFormat="false" ht="13.8" hidden="false" customHeight="false" outlineLevel="0" collapsed="false">
      <c r="B209" s="3" t="s">
        <v>21</v>
      </c>
      <c r="C209" s="3" t="n">
        <v>0</v>
      </c>
      <c r="D209" s="3" t="n">
        <v>800</v>
      </c>
      <c r="E209" s="4" t="n">
        <f aca="false">C209/D209</f>
        <v>0</v>
      </c>
      <c r="F209" s="3" t="n">
        <v>800</v>
      </c>
      <c r="G209" s="4" t="n">
        <f aca="false">E209*F209</f>
        <v>0</v>
      </c>
    </row>
    <row r="210" customFormat="false" ht="15" hidden="false" customHeight="false" outlineLevel="0" collapsed="false">
      <c r="B210" s="5" t="s">
        <v>22</v>
      </c>
      <c r="C210" s="6"/>
      <c r="F210" s="7"/>
      <c r="G210" s="8" t="n">
        <f aca="false">SUM(G195:G209)</f>
        <v>58831.6666666667</v>
      </c>
    </row>
    <row r="211" customFormat="false" ht="15" hidden="false" customHeight="false" outlineLevel="0" collapsed="false">
      <c r="B211" s="5" t="s">
        <v>23</v>
      </c>
      <c r="C211" s="6"/>
      <c r="F211" s="7" t="n">
        <v>500</v>
      </c>
      <c r="G211" s="8"/>
    </row>
    <row r="212" customFormat="false" ht="15" hidden="false" customHeight="false" outlineLevel="0" collapsed="false">
      <c r="B212" s="5" t="s">
        <v>24</v>
      </c>
      <c r="C212" s="6"/>
      <c r="F212" s="7" t="n">
        <v>820</v>
      </c>
      <c r="G212" s="8" t="n">
        <f aca="false">G210+F211+F212</f>
        <v>60151.6666666667</v>
      </c>
    </row>
    <row r="213" customFormat="false" ht="12.8" hidden="false" customHeight="false" outlineLevel="0" collapsed="false">
      <c r="G213" s="0" t="n">
        <f aca="false">G212*0.3</f>
        <v>18045.5</v>
      </c>
    </row>
    <row r="214" customFormat="false" ht="12.8" hidden="false" customHeight="false" outlineLevel="0" collapsed="false">
      <c r="G214" s="0" t="n">
        <f aca="false">G212+G213</f>
        <v>78197.1666666667</v>
      </c>
    </row>
    <row r="215" customFormat="false" ht="12.8" hidden="false" customHeight="false" outlineLevel="0" collapsed="false">
      <c r="G215" s="0" t="n">
        <f aca="false">(G214*0.3)+G214</f>
        <v>101656.316666667</v>
      </c>
    </row>
    <row r="217" customFormat="false" ht="12.8" hidden="false" customHeight="false" outlineLevel="0" collapsed="false">
      <c r="C217" s="0" t="s">
        <v>25</v>
      </c>
    </row>
    <row r="218" customFormat="false" ht="13.8" hidden="false" customHeight="false" outlineLevel="0" collapsed="false">
      <c r="B218" s="1" t="s">
        <v>1</v>
      </c>
      <c r="C218" s="1" t="s">
        <v>2</v>
      </c>
      <c r="D218" s="1" t="s">
        <v>3</v>
      </c>
      <c r="E218" s="2" t="s">
        <v>4</v>
      </c>
      <c r="F218" s="1" t="s">
        <v>5</v>
      </c>
      <c r="G218" s="2" t="s">
        <v>6</v>
      </c>
    </row>
    <row r="219" customFormat="false" ht="13.8" hidden="false" customHeight="false" outlineLevel="0" collapsed="false">
      <c r="B219" s="3" t="s">
        <v>7</v>
      </c>
      <c r="C219" s="3" t="n">
        <v>6500</v>
      </c>
      <c r="D219" s="3" t="n">
        <v>1000</v>
      </c>
      <c r="E219" s="4" t="n">
        <f aca="false">(C219/D219)</f>
        <v>6.5</v>
      </c>
      <c r="F219" s="3" t="n">
        <v>1000</v>
      </c>
      <c r="G219" s="4" t="n">
        <f aca="false">E219*F219</f>
        <v>6500</v>
      </c>
    </row>
    <row r="220" customFormat="false" ht="13.8" hidden="false" customHeight="false" outlineLevel="0" collapsed="false">
      <c r="B220" s="3" t="s">
        <v>8</v>
      </c>
      <c r="C220" s="3" t="n">
        <v>8200</v>
      </c>
      <c r="D220" s="3" t="n">
        <v>1000</v>
      </c>
      <c r="E220" s="4" t="n">
        <f aca="false">(C220/D220)</f>
        <v>8.2</v>
      </c>
      <c r="F220" s="3" t="n">
        <v>1000</v>
      </c>
      <c r="G220" s="4" t="n">
        <f aca="false">(E220*F220)</f>
        <v>8200</v>
      </c>
    </row>
    <row r="221" customFormat="false" ht="13.8" hidden="false" customHeight="false" outlineLevel="0" collapsed="false">
      <c r="B221" s="3" t="s">
        <v>9</v>
      </c>
      <c r="C221" s="3" t="n">
        <v>5650</v>
      </c>
      <c r="D221" s="3" t="n">
        <v>500</v>
      </c>
      <c r="E221" s="4" t="n">
        <f aca="false">(C221/D221)</f>
        <v>11.3</v>
      </c>
      <c r="F221" s="3" t="n">
        <v>500</v>
      </c>
      <c r="G221" s="4" t="n">
        <f aca="false">(E221*F221)</f>
        <v>5650</v>
      </c>
    </row>
    <row r="222" customFormat="false" ht="13.8" hidden="false" customHeight="false" outlineLevel="0" collapsed="false">
      <c r="B222" s="3" t="s">
        <v>10</v>
      </c>
      <c r="C222" s="3" t="n">
        <v>3900</v>
      </c>
      <c r="D222" s="3" t="n">
        <v>1800</v>
      </c>
      <c r="E222" s="4" t="n">
        <f aca="false">(C222/D222)</f>
        <v>2.16666666666667</v>
      </c>
      <c r="F222" s="3" t="n">
        <v>1000</v>
      </c>
      <c r="G222" s="4" t="n">
        <f aca="false">(E222*F222)</f>
        <v>2166.66666666667</v>
      </c>
    </row>
    <row r="223" customFormat="false" ht="13.8" hidden="false" customHeight="false" outlineLevel="0" collapsed="false">
      <c r="B223" s="3" t="s">
        <v>11</v>
      </c>
      <c r="C223" s="3" t="n">
        <v>1500</v>
      </c>
      <c r="D223" s="3" t="n">
        <v>100</v>
      </c>
      <c r="E223" s="4" t="n">
        <f aca="false">(C223/D223)</f>
        <v>15</v>
      </c>
      <c r="F223" s="3" t="n">
        <v>15</v>
      </c>
      <c r="G223" s="4" t="n">
        <f aca="false">(E223*F223)</f>
        <v>225</v>
      </c>
    </row>
    <row r="224" customFormat="false" ht="13.8" hidden="false" customHeight="false" outlineLevel="0" collapsed="false">
      <c r="B224" s="3" t="s">
        <v>12</v>
      </c>
      <c r="C224" s="3" t="n">
        <v>1500</v>
      </c>
      <c r="D224" s="3" t="n">
        <v>250</v>
      </c>
      <c r="E224" s="4" t="n">
        <f aca="false">(C224/D224)</f>
        <v>6</v>
      </c>
      <c r="F224" s="3" t="n">
        <v>25</v>
      </c>
      <c r="G224" s="4" t="n">
        <f aca="false">(E224*F224)</f>
        <v>150</v>
      </c>
    </row>
    <row r="225" customFormat="false" ht="13.8" hidden="false" customHeight="false" outlineLevel="0" collapsed="false">
      <c r="B225" s="3" t="s">
        <v>13</v>
      </c>
      <c r="C225" s="3" t="n">
        <v>12000</v>
      </c>
      <c r="D225" s="3" t="n">
        <v>30</v>
      </c>
      <c r="E225" s="4" t="n">
        <f aca="false">(C225/D225)</f>
        <v>400</v>
      </c>
      <c r="F225" s="3" t="n">
        <v>10</v>
      </c>
      <c r="G225" s="4" t="n">
        <f aca="false">(E225*F225)</f>
        <v>4000</v>
      </c>
    </row>
    <row r="226" customFormat="false" ht="13.8" hidden="false" customHeight="false" outlineLevel="0" collapsed="false">
      <c r="B226" s="3" t="s">
        <v>26</v>
      </c>
      <c r="C226" s="3" t="n">
        <v>4590</v>
      </c>
      <c r="D226" s="3" t="n">
        <v>100</v>
      </c>
      <c r="E226" s="4" t="n">
        <f aca="false">(C226/D226)</f>
        <v>45.9</v>
      </c>
      <c r="F226" s="3" t="n">
        <v>200</v>
      </c>
      <c r="G226" s="4" t="n">
        <f aca="false">(E226*F226)</f>
        <v>9180</v>
      </c>
    </row>
    <row r="227" customFormat="false" ht="13.8" hidden="false" customHeight="false" outlineLevel="0" collapsed="false">
      <c r="B227" s="3" t="s">
        <v>27</v>
      </c>
      <c r="C227" s="3" t="n">
        <v>500</v>
      </c>
      <c r="D227" s="3" t="n">
        <v>500</v>
      </c>
      <c r="E227" s="4" t="n">
        <f aca="false">(C227/D227)</f>
        <v>1</v>
      </c>
      <c r="F227" s="3" t="n">
        <v>2000</v>
      </c>
      <c r="G227" s="4" t="n">
        <f aca="false">(E227*F227)</f>
        <v>2000</v>
      </c>
    </row>
    <row r="228" customFormat="false" ht="13.8" hidden="false" customHeight="false" outlineLevel="0" collapsed="false">
      <c r="B228" s="3" t="s">
        <v>16</v>
      </c>
      <c r="C228" s="3" t="n">
        <v>3000</v>
      </c>
      <c r="D228" s="3" t="n">
        <v>500</v>
      </c>
      <c r="E228" s="4" t="n">
        <f aca="false">C228/D228</f>
        <v>6</v>
      </c>
      <c r="F228" s="3" t="n">
        <v>0</v>
      </c>
      <c r="G228" s="4" t="n">
        <f aca="false">E228*F228</f>
        <v>0</v>
      </c>
    </row>
    <row r="229" customFormat="false" ht="13.8" hidden="false" customHeight="false" outlineLevel="0" collapsed="false">
      <c r="B229" s="3" t="s">
        <v>17</v>
      </c>
      <c r="C229" s="3" t="n">
        <v>0</v>
      </c>
      <c r="D229" s="3" t="n">
        <v>1000</v>
      </c>
      <c r="E229" s="4" t="n">
        <f aca="false">C229/D229</f>
        <v>0</v>
      </c>
      <c r="F229" s="3" t="n">
        <v>0</v>
      </c>
      <c r="G229" s="4" t="n">
        <f aca="false">E229*F229</f>
        <v>0</v>
      </c>
    </row>
    <row r="230" customFormat="false" ht="13.8" hidden="false" customHeight="false" outlineLevel="0" collapsed="false">
      <c r="B230" s="3" t="s">
        <v>18</v>
      </c>
      <c r="C230" s="3" t="n">
        <v>3200</v>
      </c>
      <c r="D230" s="3" t="n">
        <v>100</v>
      </c>
      <c r="E230" s="4" t="n">
        <f aca="false">(C230/D230)</f>
        <v>32</v>
      </c>
      <c r="F230" s="3" t="n">
        <v>0</v>
      </c>
      <c r="G230" s="4" t="n">
        <f aca="false">(E230*F230)</f>
        <v>0</v>
      </c>
    </row>
    <row r="231" customFormat="false" ht="13.8" hidden="false" customHeight="false" outlineLevel="0" collapsed="false">
      <c r="B231" s="3" t="s">
        <v>19</v>
      </c>
      <c r="C231" s="3" t="n">
        <v>6500</v>
      </c>
      <c r="D231" s="3" t="n">
        <v>500</v>
      </c>
      <c r="E231" s="4" t="n">
        <f aca="false">(C231/D231)</f>
        <v>13</v>
      </c>
      <c r="F231" s="3" t="n">
        <v>700</v>
      </c>
      <c r="G231" s="4" t="n">
        <f aca="false">(E231*F231)</f>
        <v>9100</v>
      </c>
    </row>
    <row r="232" customFormat="false" ht="13.8" hidden="false" customHeight="false" outlineLevel="0" collapsed="false">
      <c r="B232" s="3" t="s">
        <v>20</v>
      </c>
      <c r="C232" s="3" t="n">
        <v>7000</v>
      </c>
      <c r="D232" s="3" t="n">
        <v>1000</v>
      </c>
      <c r="E232" s="4" t="n">
        <f aca="false">C232/D232</f>
        <v>7</v>
      </c>
      <c r="F232" s="3" t="n">
        <v>1000</v>
      </c>
      <c r="G232" s="4" t="n">
        <f aca="false">E232*F232</f>
        <v>7000</v>
      </c>
    </row>
    <row r="233" customFormat="false" ht="13.8" hidden="false" customHeight="false" outlineLevel="0" collapsed="false">
      <c r="B233" s="3" t="s">
        <v>21</v>
      </c>
      <c r="C233" s="3" t="n">
        <v>4590</v>
      </c>
      <c r="D233" s="3" t="n">
        <v>500</v>
      </c>
      <c r="E233" s="4" t="n">
        <f aca="false">C233/D233</f>
        <v>9.18</v>
      </c>
      <c r="F233" s="3" t="n">
        <v>800</v>
      </c>
      <c r="G233" s="4" t="n">
        <f aca="false">E233*F233</f>
        <v>7344</v>
      </c>
    </row>
    <row r="234" customFormat="false" ht="15" hidden="false" customHeight="false" outlineLevel="0" collapsed="false">
      <c r="B234" s="5" t="s">
        <v>22</v>
      </c>
      <c r="C234" s="6"/>
      <c r="F234" s="7"/>
      <c r="G234" s="8" t="n">
        <f aca="false">SUM(G219:G233)</f>
        <v>61515.6666666667</v>
      </c>
    </row>
    <row r="235" customFormat="false" ht="15" hidden="false" customHeight="false" outlineLevel="0" collapsed="false">
      <c r="B235" s="5" t="s">
        <v>23</v>
      </c>
      <c r="C235" s="6"/>
      <c r="F235" s="7" t="n">
        <v>500</v>
      </c>
      <c r="G235" s="8"/>
    </row>
    <row r="236" customFormat="false" ht="15" hidden="false" customHeight="false" outlineLevel="0" collapsed="false">
      <c r="B236" s="5" t="s">
        <v>24</v>
      </c>
      <c r="C236" s="6"/>
      <c r="F236" s="7" t="n">
        <v>820</v>
      </c>
      <c r="G236" s="8" t="n">
        <f aca="false">G234+F235+F236</f>
        <v>62835.6666666667</v>
      </c>
    </row>
    <row r="237" customFormat="false" ht="12.8" hidden="false" customHeight="false" outlineLevel="0" collapsed="false"/>
    <row r="238" customFormat="false" ht="12.8" hidden="false" customHeight="false" outlineLevel="0" collapsed="false"/>
    <row r="239" customFormat="false" ht="12.8" hidden="false" customHeight="false" outlineLevel="0" collapsed="false">
      <c r="C239" s="0" t="s">
        <v>28</v>
      </c>
    </row>
    <row r="240" customFormat="false" ht="13.8" hidden="false" customHeight="false" outlineLevel="0" collapsed="false">
      <c r="B240" s="1" t="s">
        <v>1</v>
      </c>
      <c r="C240" s="1" t="s">
        <v>2</v>
      </c>
      <c r="D240" s="1" t="s">
        <v>3</v>
      </c>
      <c r="E240" s="2" t="s">
        <v>4</v>
      </c>
      <c r="F240" s="1" t="s">
        <v>5</v>
      </c>
      <c r="G240" s="2" t="s">
        <v>6</v>
      </c>
    </row>
    <row r="241" customFormat="false" ht="13.8" hidden="false" customHeight="false" outlineLevel="0" collapsed="false">
      <c r="B241" s="3" t="s">
        <v>7</v>
      </c>
      <c r="C241" s="3" t="n">
        <v>6500</v>
      </c>
      <c r="D241" s="3" t="n">
        <v>1000</v>
      </c>
      <c r="E241" s="4" t="n">
        <f aca="false">(C241/D241)</f>
        <v>6.5</v>
      </c>
      <c r="F241" s="3" t="n">
        <v>1000</v>
      </c>
      <c r="G241" s="4" t="n">
        <f aca="false">E241*F241</f>
        <v>6500</v>
      </c>
    </row>
    <row r="242" customFormat="false" ht="13.8" hidden="false" customHeight="false" outlineLevel="0" collapsed="false">
      <c r="B242" s="3" t="s">
        <v>8</v>
      </c>
      <c r="C242" s="3" t="n">
        <v>8200</v>
      </c>
      <c r="D242" s="3" t="n">
        <v>1000</v>
      </c>
      <c r="E242" s="4" t="n">
        <f aca="false">(C242/D242)</f>
        <v>8.2</v>
      </c>
      <c r="F242" s="3" t="n">
        <v>1000</v>
      </c>
      <c r="G242" s="4" t="n">
        <f aca="false">(E242*F242)</f>
        <v>8200</v>
      </c>
    </row>
    <row r="243" customFormat="false" ht="13.8" hidden="false" customHeight="false" outlineLevel="0" collapsed="false">
      <c r="B243" s="3" t="s">
        <v>9</v>
      </c>
      <c r="C243" s="3" t="n">
        <v>5650</v>
      </c>
      <c r="D243" s="3" t="n">
        <v>500</v>
      </c>
      <c r="E243" s="4" t="n">
        <f aca="false">(C243/D243)</f>
        <v>11.3</v>
      </c>
      <c r="F243" s="3" t="n">
        <v>500</v>
      </c>
      <c r="G243" s="4" t="n">
        <f aca="false">(E243*F243)</f>
        <v>5650</v>
      </c>
    </row>
    <row r="244" customFormat="false" ht="13.8" hidden="false" customHeight="false" outlineLevel="0" collapsed="false">
      <c r="B244" s="3" t="s">
        <v>10</v>
      </c>
      <c r="C244" s="3" t="n">
        <v>3900</v>
      </c>
      <c r="D244" s="3" t="n">
        <v>1800</v>
      </c>
      <c r="E244" s="4" t="n">
        <f aca="false">(C244/D244)</f>
        <v>2.16666666666667</v>
      </c>
      <c r="F244" s="3" t="n">
        <v>1000</v>
      </c>
      <c r="G244" s="4" t="n">
        <f aca="false">(E244*F244)</f>
        <v>2166.66666666667</v>
      </c>
    </row>
    <row r="245" customFormat="false" ht="13.8" hidden="false" customHeight="false" outlineLevel="0" collapsed="false">
      <c r="B245" s="3" t="s">
        <v>11</v>
      </c>
      <c r="C245" s="3" t="n">
        <v>1500</v>
      </c>
      <c r="D245" s="3" t="n">
        <v>100</v>
      </c>
      <c r="E245" s="4" t="n">
        <f aca="false">(C245/D245)</f>
        <v>15</v>
      </c>
      <c r="F245" s="3" t="n">
        <v>15</v>
      </c>
      <c r="G245" s="4" t="n">
        <f aca="false">(E245*F245)</f>
        <v>225</v>
      </c>
    </row>
    <row r="246" customFormat="false" ht="13.8" hidden="false" customHeight="false" outlineLevel="0" collapsed="false">
      <c r="B246" s="3" t="s">
        <v>12</v>
      </c>
      <c r="C246" s="3" t="n">
        <v>1500</v>
      </c>
      <c r="D246" s="3" t="n">
        <v>250</v>
      </c>
      <c r="E246" s="4" t="n">
        <f aca="false">(C246/D246)</f>
        <v>6</v>
      </c>
      <c r="F246" s="3" t="n">
        <v>25</v>
      </c>
      <c r="G246" s="4" t="n">
        <f aca="false">(E246*F246)</f>
        <v>150</v>
      </c>
    </row>
    <row r="247" customFormat="false" ht="13.8" hidden="false" customHeight="false" outlineLevel="0" collapsed="false">
      <c r="B247" s="3" t="s">
        <v>13</v>
      </c>
      <c r="C247" s="3" t="n">
        <v>12000</v>
      </c>
      <c r="D247" s="3" t="n">
        <v>30</v>
      </c>
      <c r="E247" s="4" t="n">
        <f aca="false">(C247/D247)</f>
        <v>400</v>
      </c>
      <c r="F247" s="3" t="n">
        <v>10</v>
      </c>
      <c r="G247" s="4" t="n">
        <f aca="false">(E247*F247)</f>
        <v>4000</v>
      </c>
    </row>
    <row r="248" customFormat="false" ht="13.8" hidden="false" customHeight="false" outlineLevel="0" collapsed="false">
      <c r="B248" s="3" t="s">
        <v>14</v>
      </c>
      <c r="C248" s="3" t="n">
        <v>2800</v>
      </c>
      <c r="D248" s="3" t="n">
        <v>100</v>
      </c>
      <c r="E248" s="4" t="n">
        <f aca="false">(C248/D248)</f>
        <v>28</v>
      </c>
      <c r="F248" s="3" t="n">
        <v>400</v>
      </c>
      <c r="G248" s="4" t="n">
        <f aca="false">(E248*F248)</f>
        <v>11200</v>
      </c>
    </row>
    <row r="249" customFormat="false" ht="13.8" hidden="false" customHeight="false" outlineLevel="0" collapsed="false">
      <c r="B249" s="3" t="s">
        <v>27</v>
      </c>
      <c r="C249" s="3" t="n">
        <v>500</v>
      </c>
      <c r="D249" s="3" t="n">
        <v>500</v>
      </c>
      <c r="E249" s="4" t="n">
        <f aca="false">(C249/D249)</f>
        <v>1</v>
      </c>
      <c r="F249" s="3" t="n">
        <v>0</v>
      </c>
      <c r="G249" s="4" t="n">
        <f aca="false">(E249*F249)</f>
        <v>0</v>
      </c>
    </row>
    <row r="250" customFormat="false" ht="13.8" hidden="false" customHeight="false" outlineLevel="0" collapsed="false">
      <c r="B250" s="3" t="s">
        <v>16</v>
      </c>
      <c r="C250" s="3" t="n">
        <v>3000</v>
      </c>
      <c r="D250" s="3" t="n">
        <v>500</v>
      </c>
      <c r="E250" s="4" t="n">
        <f aca="false">C250/D250</f>
        <v>6</v>
      </c>
      <c r="F250" s="3" t="n">
        <v>0</v>
      </c>
      <c r="G250" s="4" t="n">
        <f aca="false">E250*F250</f>
        <v>0</v>
      </c>
    </row>
    <row r="251" customFormat="false" ht="13.8" hidden="false" customHeight="false" outlineLevel="0" collapsed="false">
      <c r="B251" s="3" t="s">
        <v>17</v>
      </c>
      <c r="C251" s="3" t="n">
        <v>0</v>
      </c>
      <c r="D251" s="3" t="n">
        <v>1000</v>
      </c>
      <c r="E251" s="4" t="n">
        <f aca="false">C251/D251</f>
        <v>0</v>
      </c>
      <c r="F251" s="3" t="n">
        <v>0</v>
      </c>
      <c r="G251" s="4" t="n">
        <f aca="false">E251*F251</f>
        <v>0</v>
      </c>
    </row>
    <row r="252" customFormat="false" ht="13.8" hidden="false" customHeight="false" outlineLevel="0" collapsed="false">
      <c r="B252" s="3" t="s">
        <v>18</v>
      </c>
      <c r="C252" s="3" t="n">
        <v>3200</v>
      </c>
      <c r="D252" s="3" t="n">
        <v>100</v>
      </c>
      <c r="E252" s="4" t="n">
        <f aca="false">(C252/D252)</f>
        <v>32</v>
      </c>
      <c r="F252" s="3" t="n">
        <v>200</v>
      </c>
      <c r="G252" s="4" t="n">
        <f aca="false">(E252*F252)</f>
        <v>6400</v>
      </c>
    </row>
    <row r="253" customFormat="false" ht="13.8" hidden="false" customHeight="false" outlineLevel="0" collapsed="false">
      <c r="B253" s="3" t="s">
        <v>19</v>
      </c>
      <c r="C253" s="3" t="n">
        <v>6500</v>
      </c>
      <c r="D253" s="3" t="n">
        <v>500</v>
      </c>
      <c r="E253" s="4" t="n">
        <f aca="false">(C253/D253)</f>
        <v>13</v>
      </c>
      <c r="F253" s="3" t="n">
        <v>700</v>
      </c>
      <c r="G253" s="4" t="n">
        <f aca="false">(E253*F253)</f>
        <v>9100</v>
      </c>
    </row>
    <row r="254" customFormat="false" ht="13.8" hidden="false" customHeight="false" outlineLevel="0" collapsed="false">
      <c r="B254" s="3" t="s">
        <v>20</v>
      </c>
      <c r="C254" s="3" t="n">
        <v>7000</v>
      </c>
      <c r="D254" s="3" t="n">
        <v>1000</v>
      </c>
      <c r="E254" s="4" t="n">
        <f aca="false">C254/D254</f>
        <v>7</v>
      </c>
      <c r="F254" s="3" t="n">
        <v>1000</v>
      </c>
      <c r="G254" s="4" t="n">
        <f aca="false">E254*F254</f>
        <v>7000</v>
      </c>
    </row>
    <row r="255" customFormat="false" ht="13.8" hidden="false" customHeight="false" outlineLevel="0" collapsed="false">
      <c r="B255" s="3" t="s">
        <v>21</v>
      </c>
      <c r="C255" s="3" t="n">
        <v>4590</v>
      </c>
      <c r="D255" s="3" t="n">
        <v>500</v>
      </c>
      <c r="E255" s="4" t="n">
        <f aca="false">C255/D255</f>
        <v>9.18</v>
      </c>
      <c r="F255" s="3" t="n">
        <v>800</v>
      </c>
      <c r="G255" s="4" t="n">
        <f aca="false">E255*F255</f>
        <v>7344</v>
      </c>
    </row>
    <row r="256" customFormat="false" ht="15" hidden="false" customHeight="false" outlineLevel="0" collapsed="false">
      <c r="B256" s="5" t="s">
        <v>22</v>
      </c>
      <c r="C256" s="6"/>
      <c r="F256" s="7"/>
      <c r="G256" s="8" t="n">
        <f aca="false">SUM(G241:G255)</f>
        <v>67935.6666666667</v>
      </c>
    </row>
    <row r="257" customFormat="false" ht="15" hidden="false" customHeight="false" outlineLevel="0" collapsed="false">
      <c r="B257" s="5" t="s">
        <v>23</v>
      </c>
      <c r="C257" s="6"/>
      <c r="F257" s="7" t="n">
        <v>500</v>
      </c>
      <c r="G257" s="8"/>
    </row>
    <row r="258" customFormat="false" ht="15" hidden="false" customHeight="false" outlineLevel="0" collapsed="false">
      <c r="B258" s="5" t="s">
        <v>24</v>
      </c>
      <c r="C258" s="6"/>
      <c r="F258" s="7" t="n">
        <v>820</v>
      </c>
      <c r="G258" s="8" t="n">
        <f aca="false">G256+F257+F258</f>
        <v>69255.6666666667</v>
      </c>
    </row>
    <row r="259" customFormat="false" ht="12.8" hidden="false" customHeight="false" outlineLevel="0" collapsed="false"/>
    <row r="260" customFormat="false" ht="12.8" hidden="false" customHeight="false" outlineLevel="0" collapsed="false"/>
    <row r="261" customFormat="false" ht="12.8" hidden="false" customHeight="false" outlineLevel="0" collapsed="false"/>
    <row r="262" customFormat="false" ht="12.8" hidden="false" customHeight="false" outlineLevel="0" collapsed="false">
      <c r="C262" s="0" t="s">
        <v>29</v>
      </c>
    </row>
    <row r="263" customFormat="false" ht="13.8" hidden="false" customHeight="false" outlineLevel="0" collapsed="false">
      <c r="B263" s="1" t="s">
        <v>1</v>
      </c>
      <c r="C263" s="1" t="s">
        <v>2</v>
      </c>
      <c r="D263" s="1" t="s">
        <v>3</v>
      </c>
      <c r="E263" s="2" t="s">
        <v>4</v>
      </c>
      <c r="F263" s="1" t="s">
        <v>5</v>
      </c>
      <c r="G263" s="2" t="s">
        <v>6</v>
      </c>
    </row>
    <row r="264" customFormat="false" ht="13.8" hidden="false" customHeight="false" outlineLevel="0" collapsed="false">
      <c r="B264" s="3" t="s">
        <v>7</v>
      </c>
      <c r="C264" s="3" t="n">
        <v>6500</v>
      </c>
      <c r="D264" s="3" t="n">
        <v>1000</v>
      </c>
      <c r="E264" s="4" t="n">
        <f aca="false">(C264/D264)</f>
        <v>6.5</v>
      </c>
      <c r="F264" s="3" t="n">
        <v>1000</v>
      </c>
      <c r="G264" s="4" t="n">
        <f aca="false">E264*F264</f>
        <v>6500</v>
      </c>
    </row>
    <row r="265" customFormat="false" ht="13.8" hidden="false" customHeight="false" outlineLevel="0" collapsed="false">
      <c r="B265" s="3" t="s">
        <v>8</v>
      </c>
      <c r="C265" s="3" t="n">
        <v>8200</v>
      </c>
      <c r="D265" s="3" t="n">
        <v>1000</v>
      </c>
      <c r="E265" s="4" t="n">
        <f aca="false">(C265/D265)</f>
        <v>8.2</v>
      </c>
      <c r="F265" s="3" t="n">
        <v>1000</v>
      </c>
      <c r="G265" s="4" t="n">
        <f aca="false">(E265*F265)</f>
        <v>8200</v>
      </c>
    </row>
    <row r="266" customFormat="false" ht="13.8" hidden="false" customHeight="false" outlineLevel="0" collapsed="false">
      <c r="B266" s="3" t="s">
        <v>9</v>
      </c>
      <c r="C266" s="3" t="n">
        <v>5650</v>
      </c>
      <c r="D266" s="3" t="n">
        <v>500</v>
      </c>
      <c r="E266" s="4" t="n">
        <f aca="false">(C266/D266)</f>
        <v>11.3</v>
      </c>
      <c r="F266" s="3" t="n">
        <v>500</v>
      </c>
      <c r="G266" s="4" t="n">
        <f aca="false">(E266*F266)</f>
        <v>5650</v>
      </c>
    </row>
    <row r="267" customFormat="false" ht="13.8" hidden="false" customHeight="false" outlineLevel="0" collapsed="false">
      <c r="B267" s="3" t="s">
        <v>10</v>
      </c>
      <c r="C267" s="3" t="n">
        <v>3900</v>
      </c>
      <c r="D267" s="3" t="n">
        <v>1800</v>
      </c>
      <c r="E267" s="4" t="n">
        <f aca="false">(C267/D267)</f>
        <v>2.16666666666667</v>
      </c>
      <c r="F267" s="3" t="n">
        <v>1000</v>
      </c>
      <c r="G267" s="4" t="n">
        <f aca="false">(E267*F267)</f>
        <v>2166.66666666667</v>
      </c>
    </row>
    <row r="268" customFormat="false" ht="13.8" hidden="false" customHeight="false" outlineLevel="0" collapsed="false">
      <c r="B268" s="3" t="s">
        <v>11</v>
      </c>
      <c r="C268" s="3" t="n">
        <v>1500</v>
      </c>
      <c r="D268" s="3" t="n">
        <v>100</v>
      </c>
      <c r="E268" s="4" t="n">
        <f aca="false">(C268/D268)</f>
        <v>15</v>
      </c>
      <c r="F268" s="3" t="n">
        <v>15</v>
      </c>
      <c r="G268" s="4" t="n">
        <f aca="false">(E268*F268)</f>
        <v>225</v>
      </c>
    </row>
    <row r="269" customFormat="false" ht="13.8" hidden="false" customHeight="false" outlineLevel="0" collapsed="false">
      <c r="B269" s="3" t="s">
        <v>12</v>
      </c>
      <c r="C269" s="3" t="n">
        <v>1500</v>
      </c>
      <c r="D269" s="3" t="n">
        <v>250</v>
      </c>
      <c r="E269" s="4" t="n">
        <f aca="false">(C269/D269)</f>
        <v>6</v>
      </c>
      <c r="F269" s="3" t="n">
        <v>25</v>
      </c>
      <c r="G269" s="4" t="n">
        <f aca="false">(E269*F269)</f>
        <v>150</v>
      </c>
    </row>
    <row r="270" customFormat="false" ht="13.8" hidden="false" customHeight="false" outlineLevel="0" collapsed="false">
      <c r="B270" s="3" t="s">
        <v>13</v>
      </c>
      <c r="C270" s="3" t="n">
        <v>12000</v>
      </c>
      <c r="D270" s="3" t="n">
        <v>30</v>
      </c>
      <c r="E270" s="4" t="n">
        <f aca="false">(C270/D270)</f>
        <v>400</v>
      </c>
      <c r="F270" s="3" t="n">
        <v>5</v>
      </c>
      <c r="G270" s="4" t="n">
        <f aca="false">(E270*F270)</f>
        <v>2000</v>
      </c>
    </row>
    <row r="271" customFormat="false" ht="13.8" hidden="false" customHeight="false" outlineLevel="0" collapsed="false">
      <c r="B271" s="3" t="s">
        <v>14</v>
      </c>
      <c r="C271" s="3" t="n">
        <v>2800</v>
      </c>
      <c r="D271" s="3" t="n">
        <v>100</v>
      </c>
      <c r="E271" s="4" t="n">
        <f aca="false">(C271/D271)</f>
        <v>28</v>
      </c>
      <c r="F271" s="3" t="n">
        <v>400</v>
      </c>
      <c r="G271" s="4" t="n">
        <f aca="false">(E271*F271)</f>
        <v>11200</v>
      </c>
    </row>
    <row r="272" customFormat="false" ht="13.8" hidden="false" customHeight="false" outlineLevel="0" collapsed="false">
      <c r="B272" s="3" t="s">
        <v>15</v>
      </c>
      <c r="C272" s="3" t="n">
        <v>3000</v>
      </c>
      <c r="D272" s="3" t="n">
        <v>500</v>
      </c>
      <c r="E272" s="4" t="n">
        <f aca="false">(C272/D272)</f>
        <v>6</v>
      </c>
      <c r="F272" s="3" t="n">
        <v>20</v>
      </c>
      <c r="G272" s="4" t="n">
        <f aca="false">(E272*F272)</f>
        <v>120</v>
      </c>
    </row>
    <row r="273" customFormat="false" ht="13.8" hidden="false" customHeight="false" outlineLevel="0" collapsed="false">
      <c r="B273" s="3" t="s">
        <v>16</v>
      </c>
      <c r="C273" s="3" t="n">
        <v>3000</v>
      </c>
      <c r="D273" s="3" t="n">
        <v>500</v>
      </c>
      <c r="E273" s="4" t="n">
        <f aca="false">C273/D273</f>
        <v>6</v>
      </c>
      <c r="F273" s="3" t="n">
        <v>20</v>
      </c>
      <c r="G273" s="4" t="n">
        <f aca="false">E273*F273</f>
        <v>120</v>
      </c>
    </row>
    <row r="274" customFormat="false" ht="13.8" hidden="false" customHeight="false" outlineLevel="0" collapsed="false">
      <c r="B274" s="3" t="s">
        <v>17</v>
      </c>
      <c r="C274" s="3" t="n">
        <v>0</v>
      </c>
      <c r="D274" s="3" t="n">
        <v>1000</v>
      </c>
      <c r="E274" s="4" t="n">
        <f aca="false">C274/D274</f>
        <v>0</v>
      </c>
      <c r="F274" s="3" t="n">
        <v>0</v>
      </c>
      <c r="G274" s="4" t="n">
        <f aca="false">E274*F274</f>
        <v>0</v>
      </c>
    </row>
    <row r="275" customFormat="false" ht="13.8" hidden="false" customHeight="false" outlineLevel="0" collapsed="false">
      <c r="B275" s="3" t="s">
        <v>18</v>
      </c>
      <c r="C275" s="3" t="n">
        <v>3200</v>
      </c>
      <c r="D275" s="3" t="n">
        <v>100</v>
      </c>
      <c r="E275" s="4" t="n">
        <f aca="false">(C275/D275)</f>
        <v>32</v>
      </c>
      <c r="F275" s="3" t="n">
        <v>200</v>
      </c>
      <c r="G275" s="4" t="n">
        <f aca="false">(E275*F275)</f>
        <v>6400</v>
      </c>
    </row>
    <row r="276" customFormat="false" ht="13.8" hidden="false" customHeight="false" outlineLevel="0" collapsed="false">
      <c r="B276" s="3" t="s">
        <v>19</v>
      </c>
      <c r="C276" s="3" t="n">
        <v>6500</v>
      </c>
      <c r="D276" s="3" t="n">
        <v>500</v>
      </c>
      <c r="E276" s="4" t="n">
        <f aca="false">(C276/D276)</f>
        <v>13</v>
      </c>
      <c r="F276" s="3" t="n">
        <v>700</v>
      </c>
      <c r="G276" s="4" t="n">
        <f aca="false">(E276*F276)</f>
        <v>9100</v>
      </c>
    </row>
    <row r="277" customFormat="false" ht="13.8" hidden="false" customHeight="false" outlineLevel="0" collapsed="false">
      <c r="B277" s="3" t="s">
        <v>20</v>
      </c>
      <c r="C277" s="3" t="n">
        <v>7000</v>
      </c>
      <c r="D277" s="3" t="n">
        <v>1000</v>
      </c>
      <c r="E277" s="4" t="n">
        <f aca="false">C277/D277</f>
        <v>7</v>
      </c>
      <c r="F277" s="3" t="n">
        <v>1000</v>
      </c>
      <c r="G277" s="4" t="n">
        <f aca="false">E277*F277</f>
        <v>7000</v>
      </c>
    </row>
    <row r="278" customFormat="false" ht="13.8" hidden="false" customHeight="false" outlineLevel="0" collapsed="false">
      <c r="B278" s="3" t="s">
        <v>30</v>
      </c>
      <c r="C278" s="3" t="n">
        <v>300</v>
      </c>
      <c r="D278" s="3" t="n">
        <v>2</v>
      </c>
      <c r="E278" s="4" t="n">
        <f aca="false">C278/D278</f>
        <v>150</v>
      </c>
      <c r="F278" s="3" t="n">
        <v>20</v>
      </c>
      <c r="G278" s="4" t="n">
        <f aca="false">E278*F278</f>
        <v>3000</v>
      </c>
    </row>
    <row r="279" customFormat="false" ht="15" hidden="false" customHeight="false" outlineLevel="0" collapsed="false">
      <c r="B279" s="5" t="s">
        <v>22</v>
      </c>
      <c r="C279" s="6"/>
      <c r="F279" s="7"/>
      <c r="G279" s="8" t="n">
        <f aca="false">SUM(G264:G278)</f>
        <v>61831.6666666667</v>
      </c>
    </row>
    <row r="280" customFormat="false" ht="15" hidden="false" customHeight="false" outlineLevel="0" collapsed="false">
      <c r="B280" s="5" t="s">
        <v>23</v>
      </c>
      <c r="C280" s="6"/>
      <c r="F280" s="7" t="n">
        <v>500</v>
      </c>
      <c r="G280" s="8"/>
    </row>
    <row r="281" customFormat="false" ht="15" hidden="false" customHeight="false" outlineLevel="0" collapsed="false">
      <c r="B281" s="5" t="s">
        <v>24</v>
      </c>
      <c r="C281" s="6"/>
      <c r="F281" s="7" t="n">
        <v>820</v>
      </c>
      <c r="G281" s="8" t="n">
        <f aca="false">G279+F280+F281</f>
        <v>63151.6666666667</v>
      </c>
    </row>
    <row r="282" customFormat="false" ht="12.8" hidden="false" customHeight="false" outlineLevel="0" collapsed="false"/>
    <row r="283" customFormat="false" ht="12.8" hidden="false" customHeight="false" outlineLevel="0" collapsed="false"/>
    <row r="284" customFormat="false" ht="12.8" hidden="false" customHeight="false" outlineLevel="0" collapsed="false"/>
    <row r="285" customFormat="false" ht="12.8" hidden="false" customHeight="false" outlineLevel="0" collapsed="false"/>
    <row r="286" customFormat="false" ht="12.8" hidden="false" customHeight="false" outlineLevel="0" collapsed="false"/>
    <row r="287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8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2.85"/>
  <cols>
    <col collapsed="false" hidden="false" max="1" min="1" style="0" width="7.25510204081633"/>
    <col collapsed="false" hidden="false" max="2" min="2" style="0" width="30.0867346938776"/>
    <col collapsed="false" hidden="false" max="3" min="3" style="0" width="21.2908163265306"/>
    <col collapsed="false" hidden="false" max="4" min="4" style="0" width="19.2857142857143"/>
    <col collapsed="false" hidden="false" max="5" min="5" style="0" width="12.4897959183673"/>
    <col collapsed="false" hidden="false" max="6" min="6" style="0" width="16.3520408163265"/>
    <col collapsed="false" hidden="false" max="7" min="7" style="0" width="14.1938775510204"/>
    <col collapsed="false" hidden="false" max="1025" min="8" style="0" width="7.25510204081633"/>
  </cols>
  <sheetData>
    <row r="1" customFormat="false" ht="12.8" hidden="false" customHeight="false" outlineLevel="0" collapsed="false"/>
    <row r="2" customFormat="false" ht="13.8" hidden="false" customHeight="false" outlineLevel="0" collapsed="false">
      <c r="B2" s="11" t="s">
        <v>1</v>
      </c>
      <c r="C2" s="11" t="s">
        <v>2</v>
      </c>
      <c r="D2" s="11" t="s">
        <v>3</v>
      </c>
      <c r="E2" s="12" t="s">
        <v>4</v>
      </c>
      <c r="F2" s="13"/>
      <c r="G2" s="14"/>
    </row>
    <row r="3" customFormat="false" ht="15" hidden="false" customHeight="false" outlineLevel="0" collapsed="false">
      <c r="B3" s="15" t="s">
        <v>7</v>
      </c>
      <c r="C3" s="15" t="n">
        <v>16000</v>
      </c>
      <c r="D3" s="15" t="n">
        <v>1000</v>
      </c>
      <c r="E3" s="16" t="n">
        <f aca="false">(C3/D3)</f>
        <v>16</v>
      </c>
      <c r="F3" s="17"/>
      <c r="G3" s="18"/>
    </row>
    <row r="4" customFormat="false" ht="15" hidden="false" customHeight="false" outlineLevel="0" collapsed="false">
      <c r="B4" s="15" t="s">
        <v>8</v>
      </c>
      <c r="C4" s="15" t="n">
        <v>22000</v>
      </c>
      <c r="D4" s="15" t="n">
        <v>1000</v>
      </c>
      <c r="E4" s="16" t="n">
        <f aca="false">(C4/D4)</f>
        <v>22</v>
      </c>
      <c r="F4" s="17"/>
      <c r="G4" s="18"/>
    </row>
    <row r="5" customFormat="false" ht="15" hidden="false" customHeight="false" outlineLevel="0" collapsed="false">
      <c r="B5" s="15" t="s">
        <v>9</v>
      </c>
      <c r="C5" s="15" t="n">
        <v>10000</v>
      </c>
      <c r="D5" s="15" t="n">
        <v>500</v>
      </c>
      <c r="E5" s="16" t="n">
        <f aca="false">(C5/D5)</f>
        <v>20</v>
      </c>
      <c r="F5" s="17"/>
      <c r="G5" s="18"/>
    </row>
    <row r="6" customFormat="false" ht="15" hidden="false" customHeight="false" outlineLevel="0" collapsed="false">
      <c r="B6" s="15" t="s">
        <v>10</v>
      </c>
      <c r="C6" s="15" t="n">
        <v>10000</v>
      </c>
      <c r="D6" s="15" t="n">
        <v>1800</v>
      </c>
      <c r="E6" s="16" t="n">
        <f aca="false">(C6/D6)</f>
        <v>5.55555555555556</v>
      </c>
      <c r="F6" s="17"/>
      <c r="G6" s="18"/>
    </row>
    <row r="7" customFormat="false" ht="15" hidden="false" customHeight="false" outlineLevel="0" collapsed="false">
      <c r="B7" s="15" t="s">
        <v>11</v>
      </c>
      <c r="C7" s="15" t="n">
        <v>4980</v>
      </c>
      <c r="D7" s="15" t="n">
        <v>100</v>
      </c>
      <c r="E7" s="16" t="n">
        <f aca="false">(C7/D7)</f>
        <v>49.8</v>
      </c>
      <c r="F7" s="17"/>
      <c r="G7" s="18"/>
    </row>
    <row r="8" customFormat="false" ht="15" hidden="false" customHeight="false" outlineLevel="0" collapsed="false">
      <c r="B8" s="15" t="s">
        <v>12</v>
      </c>
      <c r="C8" s="15" t="n">
        <v>4500</v>
      </c>
      <c r="D8" s="15" t="n">
        <v>250</v>
      </c>
      <c r="E8" s="16" t="n">
        <f aca="false">(C8/D8)</f>
        <v>18</v>
      </c>
      <c r="F8" s="17"/>
      <c r="G8" s="18"/>
    </row>
    <row r="9" customFormat="false" ht="15" hidden="false" customHeight="false" outlineLevel="0" collapsed="false">
      <c r="B9" s="15" t="s">
        <v>13</v>
      </c>
      <c r="C9" s="15" t="n">
        <v>35000</v>
      </c>
      <c r="D9" s="15" t="n">
        <v>30</v>
      </c>
      <c r="E9" s="16" t="n">
        <f aca="false">(C9/D9)</f>
        <v>1166.66666666667</v>
      </c>
      <c r="F9" s="17"/>
      <c r="G9" s="18"/>
    </row>
    <row r="10" customFormat="false" ht="15" hidden="false" customHeight="false" outlineLevel="0" collapsed="false">
      <c r="B10" s="15" t="s">
        <v>14</v>
      </c>
      <c r="C10" s="15" t="n">
        <v>8000</v>
      </c>
      <c r="D10" s="15" t="n">
        <v>100</v>
      </c>
      <c r="E10" s="16" t="n">
        <f aca="false">(C10/D10)</f>
        <v>80</v>
      </c>
      <c r="F10" s="17"/>
      <c r="G10" s="18"/>
    </row>
    <row r="11" customFormat="false" ht="13.8" hidden="false" customHeight="false" outlineLevel="0" collapsed="false">
      <c r="B11" s="19" t="s">
        <v>16</v>
      </c>
      <c r="C11" s="19" t="n">
        <v>6000</v>
      </c>
      <c r="D11" s="19" t="n">
        <v>1000</v>
      </c>
      <c r="E11" s="20" t="n">
        <f aca="false">C11/D11</f>
        <v>6</v>
      </c>
      <c r="F11" s="17"/>
      <c r="G11" s="18"/>
    </row>
    <row r="12" customFormat="false" ht="15" hidden="false" customHeight="false" outlineLevel="0" collapsed="false">
      <c r="B12" s="21" t="s">
        <v>19</v>
      </c>
      <c r="C12" s="21" t="n">
        <v>16000</v>
      </c>
      <c r="D12" s="21" t="n">
        <v>500</v>
      </c>
      <c r="E12" s="16" t="n">
        <f aca="false">(C12/D12)</f>
        <v>32</v>
      </c>
      <c r="F12" s="17"/>
      <c r="G12" s="18"/>
    </row>
    <row r="13" customFormat="false" ht="15" hidden="false" customHeight="false" outlineLevel="0" collapsed="false">
      <c r="B13" s="22" t="s">
        <v>20</v>
      </c>
      <c r="C13" s="22" t="n">
        <v>35000</v>
      </c>
      <c r="D13" s="22" t="n">
        <v>1000</v>
      </c>
      <c r="E13" s="16" t="n">
        <f aca="false">(C13/D13)</f>
        <v>35</v>
      </c>
      <c r="F13" s="17"/>
      <c r="G13" s="18"/>
    </row>
    <row r="14" customFormat="false" ht="15" hidden="false" customHeight="false" outlineLevel="0" collapsed="false">
      <c r="B14" s="22" t="s">
        <v>33</v>
      </c>
      <c r="C14" s="22" t="n">
        <v>8800</v>
      </c>
      <c r="D14" s="22" t="n">
        <v>100</v>
      </c>
      <c r="E14" s="16" t="n">
        <f aca="false">(C14/D14)</f>
        <v>88</v>
      </c>
      <c r="F14" s="17"/>
      <c r="G14" s="18"/>
    </row>
    <row r="15" customFormat="false" ht="15" hidden="false" customHeight="false" outlineLevel="0" collapsed="false">
      <c r="B15" s="22" t="s">
        <v>30</v>
      </c>
      <c r="C15" s="22" t="n">
        <v>3000</v>
      </c>
      <c r="D15" s="22" t="n">
        <v>4</v>
      </c>
      <c r="E15" s="16" t="n">
        <f aca="false">(C15/D15)</f>
        <v>750</v>
      </c>
      <c r="F15" s="17"/>
      <c r="G15" s="18"/>
    </row>
    <row r="16" customFormat="false" ht="15" hidden="false" customHeight="false" outlineLevel="0" collapsed="false">
      <c r="B16" s="22" t="s">
        <v>34</v>
      </c>
      <c r="C16" s="22" t="n">
        <v>0</v>
      </c>
      <c r="D16" s="22" t="n">
        <v>500</v>
      </c>
      <c r="E16" s="16" t="n">
        <f aca="false">(C16/D16)</f>
        <v>0</v>
      </c>
      <c r="F16" s="17"/>
      <c r="G16" s="18"/>
    </row>
    <row r="17" customFormat="false" ht="15" hidden="false" customHeight="false" outlineLevel="0" collapsed="false">
      <c r="B17" s="22" t="s">
        <v>21</v>
      </c>
      <c r="C17" s="22" t="n">
        <v>10980</v>
      </c>
      <c r="D17" s="22" t="n">
        <v>500</v>
      </c>
      <c r="E17" s="16" t="n">
        <f aca="false">(C17/D17)</f>
        <v>21.96</v>
      </c>
      <c r="F17" s="17"/>
      <c r="G17" s="18"/>
    </row>
    <row r="18" customFormat="false" ht="15" hidden="false" customHeight="false" outlineLevel="0" collapsed="false">
      <c r="B18" s="22" t="s">
        <v>26</v>
      </c>
      <c r="C18" s="22" t="n">
        <v>5000</v>
      </c>
      <c r="D18" s="22" t="n">
        <v>100</v>
      </c>
      <c r="E18" s="16" t="n">
        <f aca="false">(C18/D18)</f>
        <v>50</v>
      </c>
      <c r="F18" s="7"/>
      <c r="G18" s="8"/>
    </row>
    <row r="19" customFormat="false" ht="15" hidden="false" customHeight="false" outlineLevel="0" collapsed="false">
      <c r="B19" s="22" t="s">
        <v>15</v>
      </c>
      <c r="C19" s="22" t="n">
        <v>5000</v>
      </c>
      <c r="D19" s="22" t="n">
        <v>500</v>
      </c>
      <c r="E19" s="16" t="n">
        <f aca="false">(C19/D19)</f>
        <v>10</v>
      </c>
      <c r="F19" s="7"/>
      <c r="G19" s="8"/>
    </row>
    <row r="20" customFormat="false" ht="15" hidden="false" customHeight="false" outlineLevel="0" collapsed="false">
      <c r="B20" s="22" t="s">
        <v>35</v>
      </c>
      <c r="C20" s="22" t="n">
        <v>5000</v>
      </c>
      <c r="D20" s="22" t="n">
        <v>250</v>
      </c>
      <c r="E20" s="16" t="n">
        <f aca="false">(C20/D20)</f>
        <v>20</v>
      </c>
      <c r="F20" s="7"/>
      <c r="G20" s="8"/>
    </row>
    <row r="21" customFormat="false" ht="15" hidden="false" customHeight="false" outlineLevel="0" collapsed="false">
      <c r="B21" s="22" t="s">
        <v>36</v>
      </c>
      <c r="C21" s="22" t="n">
        <v>7200</v>
      </c>
      <c r="D21" s="22" t="n">
        <v>50</v>
      </c>
      <c r="E21" s="16" t="n">
        <f aca="false">(C21/D21)</f>
        <v>144</v>
      </c>
    </row>
    <row r="22" customFormat="false" ht="15" hidden="false" customHeight="false" outlineLevel="0" collapsed="false">
      <c r="B22" s="22" t="s">
        <v>37</v>
      </c>
      <c r="C22" s="22" t="n">
        <v>3000</v>
      </c>
      <c r="D22" s="22" t="n">
        <v>1000</v>
      </c>
      <c r="E22" s="16" t="n">
        <f aca="false">(C22/D22)</f>
        <v>3</v>
      </c>
    </row>
    <row r="23" customFormat="false" ht="15" hidden="false" customHeight="false" outlineLevel="0" collapsed="false">
      <c r="B23" s="23" t="s">
        <v>38</v>
      </c>
      <c r="C23" s="23" t="n">
        <v>5800</v>
      </c>
      <c r="D23" s="23" t="n">
        <v>500</v>
      </c>
      <c r="E23" s="16" t="n">
        <f aca="false">(C23/D23)</f>
        <v>11.6</v>
      </c>
    </row>
    <row r="24" customFormat="false" ht="15" hidden="false" customHeight="false" outlineLevel="0" collapsed="false">
      <c r="B24" s="23" t="s">
        <v>39</v>
      </c>
      <c r="C24" s="23" t="n">
        <v>12400</v>
      </c>
      <c r="D24" s="23" t="n">
        <v>35</v>
      </c>
      <c r="E24" s="16" t="n">
        <f aca="false">(C24/D24)</f>
        <v>354.285714285714</v>
      </c>
    </row>
    <row r="25" customFormat="false" ht="15" hidden="false" customHeight="false" outlineLevel="0" collapsed="false">
      <c r="B25" s="23" t="s">
        <v>40</v>
      </c>
      <c r="C25" s="23" t="n">
        <v>750</v>
      </c>
      <c r="D25" s="23" t="n">
        <v>1</v>
      </c>
      <c r="E25" s="16" t="n">
        <f aca="false">(C25/D25)</f>
        <v>750</v>
      </c>
    </row>
    <row r="26" customFormat="false" ht="15" hidden="false" customHeight="false" outlineLevel="0" collapsed="false">
      <c r="B26" s="11" t="s">
        <v>41</v>
      </c>
      <c r="C26" s="11" t="n">
        <v>7750</v>
      </c>
      <c r="D26" s="11" t="n">
        <v>1</v>
      </c>
      <c r="E26" s="16" t="n">
        <f aca="false">(C26/D26)</f>
        <v>7750</v>
      </c>
      <c r="F26" s="13"/>
      <c r="G26" s="14"/>
    </row>
    <row r="27" customFormat="false" ht="15" hidden="false" customHeight="false" outlineLevel="0" collapsed="false">
      <c r="B27" s="19" t="s">
        <v>42</v>
      </c>
      <c r="C27" s="19" t="n">
        <v>2800</v>
      </c>
      <c r="D27" s="19" t="n">
        <v>1</v>
      </c>
      <c r="E27" s="16" t="n">
        <f aca="false">(C27/D27)</f>
        <v>2800</v>
      </c>
      <c r="F27" s="17"/>
      <c r="G27" s="18"/>
    </row>
    <row r="28" customFormat="false" ht="15" hidden="false" customHeight="false" outlineLevel="0" collapsed="false">
      <c r="B28" s="19" t="s">
        <v>43</v>
      </c>
      <c r="C28" s="19" t="n">
        <v>11800</v>
      </c>
      <c r="D28" s="19" t="n">
        <v>1</v>
      </c>
      <c r="E28" s="16" t="n">
        <f aca="false">(C28/D28)</f>
        <v>11800</v>
      </c>
      <c r="F28" s="17"/>
      <c r="G28" s="18"/>
    </row>
    <row r="29" customFormat="false" ht="15" hidden="false" customHeight="false" outlineLevel="0" collapsed="false">
      <c r="B29" s="23" t="s">
        <v>44</v>
      </c>
      <c r="C29" s="23" t="n">
        <v>4000</v>
      </c>
      <c r="D29" s="23" t="n">
        <v>100</v>
      </c>
      <c r="E29" s="16" t="n">
        <f aca="false">(C29/D29)</f>
        <v>40</v>
      </c>
      <c r="F29" s="17"/>
      <c r="G29" s="18"/>
    </row>
    <row r="30" customFormat="false" ht="15" hidden="false" customHeight="false" outlineLevel="0" collapsed="false">
      <c r="B30" s="23" t="s">
        <v>45</v>
      </c>
      <c r="C30" s="23" t="n">
        <v>2000</v>
      </c>
      <c r="D30" s="23" t="n">
        <v>1</v>
      </c>
      <c r="E30" s="16" t="n">
        <f aca="false">(C30/D30)</f>
        <v>2000</v>
      </c>
      <c r="F30" s="17"/>
      <c r="G30" s="18"/>
    </row>
    <row r="31" customFormat="false" ht="15" hidden="false" customHeight="false" outlineLevel="0" collapsed="false">
      <c r="B31" s="23" t="s">
        <v>46</v>
      </c>
      <c r="C31" s="23" t="n">
        <v>2500</v>
      </c>
      <c r="D31" s="23" t="n">
        <v>1</v>
      </c>
      <c r="E31" s="16" t="n">
        <f aca="false">(C31/D31)</f>
        <v>2500</v>
      </c>
      <c r="F31" s="17"/>
      <c r="G31" s="18"/>
    </row>
    <row r="32" customFormat="false" ht="15" hidden="false" customHeight="false" outlineLevel="0" collapsed="false">
      <c r="B32" s="23" t="s">
        <v>47</v>
      </c>
      <c r="C32" s="23" t="n">
        <v>4500</v>
      </c>
      <c r="D32" s="23" t="n">
        <v>100</v>
      </c>
      <c r="E32" s="16" t="n">
        <f aca="false">(C32/D32)</f>
        <v>45</v>
      </c>
      <c r="F32" s="17"/>
      <c r="G32" s="18"/>
    </row>
    <row r="33" customFormat="false" ht="15" hidden="false" customHeight="false" outlineLevel="0" collapsed="false">
      <c r="B33" s="23" t="s">
        <v>48</v>
      </c>
      <c r="C33" s="23" t="n">
        <v>1000</v>
      </c>
      <c r="D33" s="23" t="n">
        <v>1</v>
      </c>
      <c r="E33" s="16" t="n">
        <f aca="false">(C33/D33)</f>
        <v>1000</v>
      </c>
      <c r="F33" s="17"/>
      <c r="G33" s="18"/>
    </row>
    <row r="34" customFormat="false" ht="15" hidden="false" customHeight="false" outlineLevel="0" collapsed="false">
      <c r="B34" s="23" t="s">
        <v>49</v>
      </c>
      <c r="C34" s="23" t="n">
        <v>8500</v>
      </c>
      <c r="D34" s="23" t="n">
        <v>1</v>
      </c>
      <c r="E34" s="16" t="n">
        <f aca="false">(C34/D34)</f>
        <v>8500</v>
      </c>
      <c r="F34" s="17"/>
      <c r="G34" s="18"/>
    </row>
    <row r="35" customFormat="false" ht="15" hidden="false" customHeight="false" outlineLevel="0" collapsed="false">
      <c r="B35" s="23" t="s">
        <v>50</v>
      </c>
      <c r="C35" s="23" t="n">
        <v>4000</v>
      </c>
      <c r="D35" s="23" t="n">
        <v>1</v>
      </c>
      <c r="E35" s="16" t="n">
        <f aca="false">(C35/D35)</f>
        <v>4000</v>
      </c>
      <c r="F35" s="17"/>
      <c r="G35" s="18"/>
    </row>
    <row r="36" customFormat="false" ht="15" hidden="false" customHeight="false" outlineLevel="0" collapsed="false">
      <c r="B36" s="23" t="s">
        <v>51</v>
      </c>
      <c r="C36" s="23" t="n">
        <v>5000</v>
      </c>
      <c r="D36" s="23" t="n">
        <v>1</v>
      </c>
      <c r="E36" s="16" t="n">
        <f aca="false">(C36/D36)</f>
        <v>5000</v>
      </c>
      <c r="F36" s="17"/>
      <c r="G36" s="18"/>
    </row>
    <row r="37" customFormat="false" ht="15" hidden="false" customHeight="false" outlineLevel="0" collapsed="false">
      <c r="B37" s="23" t="s">
        <v>52</v>
      </c>
      <c r="C37" s="23" t="n">
        <v>6000</v>
      </c>
      <c r="D37" s="23" t="n">
        <v>1</v>
      </c>
      <c r="E37" s="16" t="n">
        <f aca="false">(C37/D37)</f>
        <v>6000</v>
      </c>
      <c r="F37" s="17"/>
      <c r="G37" s="18"/>
    </row>
    <row r="38" customFormat="false" ht="15" hidden="false" customHeight="false" outlineLevel="0" collapsed="false">
      <c r="B38" s="23" t="s">
        <v>53</v>
      </c>
      <c r="C38" s="23" t="n">
        <v>7000</v>
      </c>
      <c r="D38" s="23" t="n">
        <v>1</v>
      </c>
      <c r="E38" s="16" t="n">
        <f aca="false">(C38/D38)</f>
        <v>7000</v>
      </c>
      <c r="F38" s="17"/>
      <c r="G38" s="18"/>
    </row>
    <row r="39" customFormat="false" ht="15" hidden="false" customHeight="false" outlineLevel="0" collapsed="false">
      <c r="B39" s="23" t="s">
        <v>54</v>
      </c>
      <c r="C39" s="23" t="n">
        <v>8000</v>
      </c>
      <c r="D39" s="23" t="n">
        <v>1</v>
      </c>
      <c r="E39" s="16" t="n">
        <f aca="false">(C39/D39)</f>
        <v>8000</v>
      </c>
      <c r="F39" s="17"/>
      <c r="G39" s="18"/>
    </row>
    <row r="40" customFormat="false" ht="13.8" hidden="false" customHeight="false" outlineLevel="0" collapsed="false">
      <c r="F40" s="17"/>
      <c r="G40" s="18"/>
    </row>
    <row r="41" customFormat="false" ht="13.8" hidden="false" customHeight="false" outlineLevel="0" collapsed="false">
      <c r="F41" s="17"/>
      <c r="G41" s="18"/>
    </row>
    <row r="42" customFormat="false" ht="13.8" hidden="false" customHeight="false" outlineLevel="0" collapsed="false">
      <c r="F42" s="7"/>
      <c r="G42" s="8"/>
    </row>
    <row r="43" customFormat="false" ht="13.8" hidden="false" customHeight="false" outlineLevel="0" collapsed="false">
      <c r="F43" s="7"/>
      <c r="G43" s="8"/>
    </row>
    <row r="44" customFormat="false" ht="13.8" hidden="false" customHeight="false" outlineLevel="0" collapsed="false">
      <c r="F44" s="7"/>
      <c r="G44" s="8"/>
    </row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3.8" hidden="false" customHeight="false" outlineLevel="0" collapsed="false">
      <c r="F48" s="13"/>
      <c r="G48" s="14"/>
    </row>
    <row r="49" customFormat="false" ht="13.8" hidden="false" customHeight="false" outlineLevel="0" collapsed="false">
      <c r="F49" s="17"/>
      <c r="G49" s="18"/>
    </row>
    <row r="50" customFormat="false" ht="13.8" hidden="false" customHeight="false" outlineLevel="0" collapsed="false">
      <c r="F50" s="17"/>
      <c r="G50" s="18"/>
    </row>
    <row r="51" customFormat="false" ht="13.8" hidden="false" customHeight="false" outlineLevel="0" collapsed="false">
      <c r="B51" s="17"/>
      <c r="C51" s="17"/>
      <c r="D51" s="17"/>
      <c r="E51" s="18"/>
      <c r="F51" s="17"/>
      <c r="G51" s="18"/>
    </row>
    <row r="52" customFormat="false" ht="13.8" hidden="false" customHeight="false" outlineLevel="0" collapsed="false">
      <c r="B52" s="17"/>
      <c r="C52" s="17"/>
      <c r="D52" s="17"/>
      <c r="E52" s="18"/>
      <c r="F52" s="17"/>
      <c r="G52" s="18"/>
    </row>
    <row r="53" customFormat="false" ht="13.8" hidden="false" customHeight="false" outlineLevel="0" collapsed="false">
      <c r="B53" s="17"/>
      <c r="C53" s="17"/>
      <c r="D53" s="17"/>
      <c r="E53" s="18"/>
      <c r="F53" s="17"/>
      <c r="G53" s="18"/>
    </row>
    <row r="54" customFormat="false" ht="13.8" hidden="false" customHeight="false" outlineLevel="0" collapsed="false">
      <c r="B54" s="17"/>
      <c r="C54" s="17"/>
      <c r="D54" s="17"/>
      <c r="E54" s="18"/>
      <c r="F54" s="17"/>
      <c r="G54" s="18"/>
    </row>
    <row r="55" customFormat="false" ht="13.8" hidden="false" customHeight="false" outlineLevel="0" collapsed="false">
      <c r="B55" s="17"/>
      <c r="C55" s="17"/>
      <c r="D55" s="17"/>
      <c r="E55" s="18"/>
      <c r="F55" s="17"/>
      <c r="G55" s="18"/>
    </row>
    <row r="56" customFormat="false" ht="13.8" hidden="false" customHeight="false" outlineLevel="0" collapsed="false">
      <c r="B56" s="17"/>
      <c r="C56" s="17"/>
      <c r="D56" s="17"/>
      <c r="E56" s="18"/>
      <c r="F56" s="17"/>
      <c r="G56" s="18"/>
    </row>
    <row r="57" customFormat="false" ht="13.8" hidden="false" customHeight="false" outlineLevel="0" collapsed="false">
      <c r="B57" s="17"/>
      <c r="C57" s="17"/>
      <c r="D57" s="17"/>
      <c r="E57" s="18"/>
      <c r="F57" s="17"/>
      <c r="G57" s="18"/>
    </row>
    <row r="58" customFormat="false" ht="13.8" hidden="false" customHeight="false" outlineLevel="0" collapsed="false">
      <c r="B58" s="17"/>
      <c r="C58" s="17"/>
      <c r="D58" s="17"/>
      <c r="E58" s="18"/>
      <c r="F58" s="17"/>
      <c r="G58" s="18"/>
    </row>
    <row r="59" customFormat="false" ht="13.8" hidden="false" customHeight="false" outlineLevel="0" collapsed="false">
      <c r="B59" s="17"/>
      <c r="C59" s="17"/>
      <c r="D59" s="17"/>
      <c r="E59" s="18"/>
      <c r="F59" s="17"/>
      <c r="G59" s="18"/>
    </row>
    <row r="60" customFormat="false" ht="13.8" hidden="false" customHeight="false" outlineLevel="0" collapsed="false">
      <c r="B60" s="17"/>
      <c r="C60" s="17"/>
      <c r="D60" s="17"/>
      <c r="E60" s="18"/>
      <c r="F60" s="17"/>
      <c r="G60" s="18"/>
    </row>
    <row r="61" customFormat="false" ht="13.8" hidden="false" customHeight="false" outlineLevel="0" collapsed="false">
      <c r="B61" s="17"/>
      <c r="C61" s="17"/>
      <c r="D61" s="17"/>
      <c r="E61" s="18"/>
      <c r="F61" s="17"/>
      <c r="G61" s="18"/>
    </row>
    <row r="62" customFormat="false" ht="13.8" hidden="false" customHeight="false" outlineLevel="0" collapsed="false">
      <c r="B62" s="17"/>
      <c r="C62" s="17"/>
      <c r="D62" s="17"/>
      <c r="E62" s="18"/>
      <c r="F62" s="17"/>
      <c r="G62" s="18"/>
    </row>
    <row r="63" customFormat="false" ht="13.8" hidden="false" customHeight="false" outlineLevel="0" collapsed="false">
      <c r="B63" s="17"/>
      <c r="C63" s="17"/>
      <c r="D63" s="17"/>
      <c r="E63" s="18"/>
      <c r="F63" s="17"/>
      <c r="G63" s="18"/>
    </row>
    <row r="64" customFormat="false" ht="15" hidden="false" customHeight="false" outlineLevel="0" collapsed="false">
      <c r="B64" s="5"/>
      <c r="C64" s="6"/>
      <c r="F64" s="7"/>
      <c r="G64" s="8"/>
    </row>
    <row r="65" customFormat="false" ht="15" hidden="false" customHeight="false" outlineLevel="0" collapsed="false">
      <c r="B65" s="5"/>
      <c r="C65" s="6"/>
      <c r="F65" s="7"/>
      <c r="G65" s="8"/>
    </row>
    <row r="66" customFormat="false" ht="15" hidden="false" customHeight="false" outlineLevel="0" collapsed="false">
      <c r="B66" s="5"/>
      <c r="C66" s="6"/>
      <c r="F66" s="7"/>
      <c r="G66" s="8"/>
    </row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3.8" hidden="false" customHeight="false" outlineLevel="0" collapsed="false">
      <c r="B71" s="13"/>
      <c r="C71" s="13"/>
      <c r="D71" s="13"/>
      <c r="E71" s="14"/>
      <c r="F71" s="13"/>
      <c r="G71" s="14"/>
    </row>
    <row r="72" customFormat="false" ht="13.8" hidden="false" customHeight="false" outlineLevel="0" collapsed="false">
      <c r="B72" s="17"/>
      <c r="C72" s="17"/>
      <c r="D72" s="17"/>
      <c r="E72" s="18"/>
      <c r="F72" s="17"/>
      <c r="G72" s="18"/>
    </row>
    <row r="73" customFormat="false" ht="13.8" hidden="false" customHeight="false" outlineLevel="0" collapsed="false">
      <c r="B73" s="17"/>
      <c r="C73" s="17"/>
      <c r="D73" s="17"/>
      <c r="E73" s="18"/>
      <c r="F73" s="17"/>
      <c r="G73" s="18"/>
    </row>
    <row r="74" customFormat="false" ht="13.8" hidden="false" customHeight="false" outlineLevel="0" collapsed="false">
      <c r="B74" s="17"/>
      <c r="C74" s="17"/>
      <c r="D74" s="17"/>
      <c r="E74" s="18"/>
      <c r="F74" s="17"/>
      <c r="G74" s="18"/>
    </row>
    <row r="75" customFormat="false" ht="13.8" hidden="false" customHeight="false" outlineLevel="0" collapsed="false">
      <c r="B75" s="17"/>
      <c r="C75" s="17"/>
      <c r="D75" s="17"/>
      <c r="E75" s="18"/>
      <c r="F75" s="17"/>
      <c r="G75" s="18"/>
    </row>
    <row r="76" customFormat="false" ht="13.8" hidden="false" customHeight="false" outlineLevel="0" collapsed="false">
      <c r="B76" s="17"/>
      <c r="C76" s="17"/>
      <c r="D76" s="17"/>
      <c r="E76" s="18"/>
      <c r="F76" s="17"/>
      <c r="G76" s="18"/>
    </row>
    <row r="77" customFormat="false" ht="13.8" hidden="false" customHeight="false" outlineLevel="0" collapsed="false">
      <c r="B77" s="17"/>
      <c r="C77" s="17"/>
      <c r="D77" s="17"/>
      <c r="E77" s="18"/>
      <c r="F77" s="17"/>
      <c r="G77" s="18"/>
    </row>
    <row r="78" customFormat="false" ht="13.8" hidden="false" customHeight="false" outlineLevel="0" collapsed="false">
      <c r="B78" s="17"/>
      <c r="C78" s="17"/>
      <c r="D78" s="17"/>
      <c r="E78" s="18"/>
      <c r="F78" s="17"/>
      <c r="G78" s="18"/>
    </row>
    <row r="79" customFormat="false" ht="13.8" hidden="false" customHeight="false" outlineLevel="0" collapsed="false">
      <c r="B79" s="17"/>
      <c r="C79" s="17"/>
      <c r="D79" s="17"/>
      <c r="E79" s="18"/>
      <c r="F79" s="17"/>
      <c r="G79" s="18"/>
    </row>
    <row r="80" customFormat="false" ht="13.8" hidden="false" customHeight="false" outlineLevel="0" collapsed="false">
      <c r="B80" s="17"/>
      <c r="C80" s="17"/>
      <c r="D80" s="17"/>
      <c r="E80" s="18"/>
      <c r="F80" s="17"/>
      <c r="G80" s="18"/>
    </row>
    <row r="81" customFormat="false" ht="13.8" hidden="false" customHeight="false" outlineLevel="0" collapsed="false">
      <c r="B81" s="17"/>
      <c r="C81" s="17"/>
      <c r="D81" s="17"/>
      <c r="E81" s="18"/>
      <c r="F81" s="17"/>
      <c r="G81" s="18"/>
    </row>
    <row r="82" customFormat="false" ht="13.8" hidden="false" customHeight="false" outlineLevel="0" collapsed="false">
      <c r="B82" s="17"/>
      <c r="C82" s="17"/>
      <c r="D82" s="17"/>
      <c r="E82" s="18"/>
      <c r="F82" s="17"/>
      <c r="G82" s="18"/>
    </row>
    <row r="83" customFormat="false" ht="13.8" hidden="false" customHeight="false" outlineLevel="0" collapsed="false">
      <c r="B83" s="17"/>
      <c r="C83" s="17"/>
      <c r="D83" s="17"/>
      <c r="E83" s="18"/>
      <c r="F83" s="17"/>
      <c r="G83" s="18"/>
    </row>
    <row r="84" customFormat="false" ht="13.8" hidden="false" customHeight="false" outlineLevel="0" collapsed="false">
      <c r="B84" s="17"/>
      <c r="C84" s="17"/>
      <c r="D84" s="17"/>
      <c r="E84" s="18"/>
      <c r="F84" s="17"/>
      <c r="G84" s="18"/>
    </row>
    <row r="85" customFormat="false" ht="13.8" hidden="false" customHeight="false" outlineLevel="0" collapsed="false">
      <c r="B85" s="17"/>
      <c r="C85" s="17"/>
      <c r="D85" s="17"/>
      <c r="E85" s="18"/>
      <c r="F85" s="17"/>
      <c r="G85" s="18"/>
    </row>
    <row r="86" customFormat="false" ht="13.8" hidden="false" customHeight="false" outlineLevel="0" collapsed="false">
      <c r="B86" s="17"/>
      <c r="C86" s="17"/>
      <c r="D86" s="17"/>
      <c r="E86" s="18"/>
      <c r="F86" s="17"/>
      <c r="G86" s="18"/>
    </row>
    <row r="87" customFormat="false" ht="15" hidden="false" customHeight="false" outlineLevel="0" collapsed="false">
      <c r="B87" s="5"/>
      <c r="C87" s="6"/>
      <c r="F87" s="7"/>
      <c r="G87" s="8"/>
    </row>
    <row r="88" customFormat="false" ht="15" hidden="false" customHeight="false" outlineLevel="0" collapsed="false">
      <c r="B88" s="5"/>
      <c r="C88" s="6"/>
      <c r="F88" s="7"/>
      <c r="G88" s="8"/>
    </row>
    <row r="89" customFormat="false" ht="15" hidden="false" customHeight="false" outlineLevel="0" collapsed="false">
      <c r="B89" s="5"/>
      <c r="C89" s="6"/>
      <c r="F89" s="7"/>
      <c r="G89" s="8"/>
    </row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>
      <c r="A93" s="9"/>
      <c r="B93" s="9"/>
      <c r="C93" s="9"/>
      <c r="D93" s="9"/>
      <c r="E93" s="9"/>
      <c r="F93" s="9"/>
      <c r="G93" s="9"/>
      <c r="H93" s="9"/>
      <c r="I93" s="9"/>
      <c r="J93" s="9"/>
    </row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5" hidden="false" customHeight="false" outlineLevel="0" collapsed="false"/>
    <row r="115" customFormat="false" ht="15" hidden="false" customHeight="false" outlineLevel="0" collapsed="false"/>
    <row r="116" customFormat="false" ht="15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5" hidden="false" customHeight="false" outlineLevel="0" collapsed="false"/>
    <row r="139" customFormat="false" ht="15" hidden="false" customHeight="false" outlineLevel="0" collapsed="false"/>
    <row r="140" customFormat="false" ht="15" hidden="false" customHeight="false" outlineLevel="0" collapsed="false"/>
    <row r="141" customFormat="false" ht="12.8" hidden="false" customHeight="false" outlineLevel="0" collapsed="false"/>
    <row r="142" customFormat="false" ht="12.8" hidden="false" customHeight="false" outlineLevel="0" collapsed="false"/>
    <row r="143" customFormat="false" ht="12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5" hidden="false" customHeight="false" outlineLevel="0" collapsed="false"/>
    <row r="161" customFormat="false" ht="15" hidden="false" customHeight="false" outlineLevel="0" collapsed="false"/>
    <row r="162" customFormat="false" ht="15" hidden="false" customHeight="false" outlineLevel="0" collapsed="false"/>
    <row r="163" customFormat="false" ht="12.8" hidden="false" customHeight="false" outlineLevel="0" collapsed="false"/>
    <row r="164" customFormat="false" ht="12.8" hidden="false" customHeight="false" outlineLevel="0" collapsed="false"/>
    <row r="165" customFormat="false" ht="12.8" hidden="false" customHeight="false" outlineLevel="0" collapsed="false"/>
    <row r="166" customFormat="false" ht="12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5" hidden="false" customHeight="false" outlineLevel="0" collapsed="false"/>
    <row r="184" customFormat="false" ht="15" hidden="false" customHeight="false" outlineLevel="0" collapsed="false"/>
    <row r="185" customFormat="false" ht="15" hidden="false" customHeight="false" outlineLevel="0" collapsed="false"/>
    <row r="186" customFormat="false" ht="12.8" hidden="false" customHeight="false" outlineLevel="0" collapsed="false"/>
    <row r="187" customFormat="false" ht="12.8" hidden="false" customHeight="false" outlineLevel="0" collapsed="false"/>
    <row r="188" customFormat="false" ht="12.8" hidden="false" customHeight="false" outlineLevel="0" collapsed="false"/>
    <row r="189" customFormat="false" ht="12.8" hidden="false" customHeight="false" outlineLevel="0" collapsed="false"/>
    <row r="190" customFormat="false" ht="12.8" hidden="false" customHeight="false" outlineLevel="0" collapsed="false"/>
    <row r="191" customFormat="false" ht="12.8" hidden="false" customHeight="false" outlineLevel="0" collapsed="false"/>
    <row r="192" customFormat="false" ht="12.8" hidden="false" customHeight="false" outlineLevel="0" collapsed="false"/>
    <row r="193" customFormat="false" ht="12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5" hidden="false" customHeight="false" outlineLevel="0" collapsed="false"/>
    <row r="211" customFormat="false" ht="15" hidden="false" customHeight="false" outlineLevel="0" collapsed="false"/>
    <row r="212" customFormat="false" ht="15" hidden="false" customHeight="false" outlineLevel="0" collapsed="false"/>
    <row r="213" customFormat="false" ht="12.8" hidden="false" customHeight="false" outlineLevel="0" collapsed="false"/>
    <row r="214" customFormat="false" ht="12.8" hidden="false" customHeight="false" outlineLevel="0" collapsed="false"/>
    <row r="215" customFormat="false" ht="12.8" hidden="false" customHeight="false" outlineLevel="0" collapsed="false"/>
    <row r="216" customFormat="false" ht="12.8" hidden="false" customHeight="false" outlineLevel="0" collapsed="false"/>
    <row r="217" customFormat="false" ht="12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5" hidden="false" customHeight="false" outlineLevel="0" collapsed="false"/>
    <row r="235" customFormat="false" ht="15" hidden="false" customHeight="false" outlineLevel="0" collapsed="false"/>
    <row r="236" customFormat="false" ht="15" hidden="false" customHeight="false" outlineLevel="0" collapsed="false"/>
    <row r="237" customFormat="false" ht="12.8" hidden="false" customHeight="false" outlineLevel="0" collapsed="false"/>
    <row r="238" customFormat="false" ht="12.8" hidden="false" customHeight="false" outlineLevel="0" collapsed="false"/>
    <row r="239" customFormat="false" ht="12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5" hidden="false" customHeight="false" outlineLevel="0" collapsed="false"/>
    <row r="257" customFormat="false" ht="15" hidden="false" customHeight="false" outlineLevel="0" collapsed="false"/>
    <row r="258" customFormat="false" ht="15" hidden="false" customHeight="false" outlineLevel="0" collapsed="false"/>
    <row r="259" customFormat="false" ht="12.8" hidden="false" customHeight="false" outlineLevel="0" collapsed="false"/>
    <row r="260" customFormat="false" ht="12.8" hidden="false" customHeight="false" outlineLevel="0" collapsed="false"/>
    <row r="261" customFormat="false" ht="12.8" hidden="false" customHeight="false" outlineLevel="0" collapsed="false"/>
    <row r="262" customFormat="false" ht="12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5" hidden="false" customHeight="false" outlineLevel="0" collapsed="false"/>
    <row r="280" customFormat="false" ht="15" hidden="false" customHeight="false" outlineLevel="0" collapsed="false"/>
    <row r="281" customFormat="false" ht="15" hidden="false" customHeight="false" outlineLevel="0" collapsed="false"/>
    <row r="282" customFormat="false" ht="12.8" hidden="false" customHeight="false" outlineLevel="0" collapsed="false"/>
    <row r="283" customFormat="false" ht="12.8" hidden="false" customHeight="false" outlineLevel="0" collapsed="false"/>
    <row r="284" customFormat="false" ht="12.8" hidden="false" customHeight="false" outlineLevel="0" collapsed="false"/>
    <row r="285" customFormat="false" ht="12.8" hidden="false" customHeight="false" outlineLevel="0" collapsed="false"/>
    <row r="286" customFormat="false" ht="12.8" hidden="false" customHeight="false" outlineLevel="0" collapsed="false"/>
    <row r="287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189"/>
  <sheetViews>
    <sheetView windowProtection="false" showFormulas="false" showGridLines="true" showRowColHeaders="true" showZeros="true" rightToLeft="false" tabSelected="false" showOutlineSymbols="true" defaultGridColor="true" view="normal" topLeftCell="A49" colorId="64" zoomScale="100" zoomScaleNormal="100" zoomScalePageLayoutView="100" workbookViewId="0">
      <selection pane="topLeft" activeCell="A141" activeCellId="0" sqref="A141"/>
    </sheetView>
  </sheetViews>
  <sheetFormatPr defaultRowHeight="12.85"/>
  <cols>
    <col collapsed="false" hidden="false" max="1" min="1" style="0" width="14.6581632653061"/>
    <col collapsed="false" hidden="false" max="2" min="2" style="0" width="15.5765306122449"/>
    <col collapsed="false" hidden="false" max="3" min="3" style="0" width="14.9642857142857"/>
    <col collapsed="false" hidden="false" max="4" min="4" style="0" width="11.1071428571429"/>
    <col collapsed="false" hidden="false" max="5" min="5" style="0" width="10.4948979591837"/>
    <col collapsed="false" hidden="false" max="6" min="6" style="0" width="12.4897959183673"/>
    <col collapsed="false" hidden="false" max="7" min="7" style="0" width="20.6734693877551"/>
    <col collapsed="false" hidden="false" max="8" min="8" style="0" width="14.0408163265306"/>
    <col collapsed="false" hidden="false" max="9" min="9" style="0" width="11.1071428571429"/>
    <col collapsed="false" hidden="false" max="10" min="10" style="0" width="12.030612244898"/>
    <col collapsed="false" hidden="false" max="11" min="11" style="0" width="10.4948979591837"/>
    <col collapsed="false" hidden="false" max="12" min="12" style="0" width="12.9591836734694"/>
    <col collapsed="false" hidden="false" max="13" min="13" style="0" width="10.0255102040816"/>
    <col collapsed="false" hidden="false" max="15" min="14" style="0" width="7.25510204081633"/>
    <col collapsed="false" hidden="false" max="16" min="16" style="0" width="15.7295918367347"/>
    <col collapsed="false" hidden="false" max="17" min="17" style="0" width="15.1173469387755"/>
    <col collapsed="false" hidden="false" max="18" min="18" style="0" width="12.9591836734694"/>
    <col collapsed="false" hidden="false" max="20" min="19" style="0" width="10.4948979591837"/>
    <col collapsed="false" hidden="false" max="21" min="21" style="0" width="10.0255102040816"/>
    <col collapsed="false" hidden="false" max="22" min="22" style="0" width="7.25510204081633"/>
    <col collapsed="false" hidden="false" max="23" min="23" style="0" width="10.8010204081633"/>
    <col collapsed="false" hidden="false" max="24" min="24" style="0" width="10.4948979591837"/>
    <col collapsed="false" hidden="false" max="25" min="25" style="0" width="12.030612244898"/>
    <col collapsed="false" hidden="false" max="26" min="26" style="0" width="9.0969387755102"/>
    <col collapsed="false" hidden="false" max="27" min="27" style="0" width="10.0255102040816"/>
    <col collapsed="false" hidden="false" max="28" min="28" style="0" width="8.02040816326531"/>
    <col collapsed="false" hidden="false" max="30" min="29" style="0" width="7.25510204081633"/>
    <col collapsed="false" hidden="false" max="31" min="31" style="0" width="18.5102040816327"/>
    <col collapsed="false" hidden="false" max="32" min="32" style="0" width="12.030612244898"/>
    <col collapsed="false" hidden="false" max="33" min="33" style="0" width="10.8010204081633"/>
    <col collapsed="false" hidden="false" max="34" min="34" style="0" width="11.1071428571429"/>
    <col collapsed="false" hidden="false" max="35" min="35" style="0" width="10.8010204081633"/>
    <col collapsed="false" hidden="false" max="36" min="36" style="0" width="11.1071428571429"/>
    <col collapsed="false" hidden="false" max="1025" min="37" style="0" width="7.25510204081633"/>
  </cols>
  <sheetData>
    <row r="1" customFormat="false" ht="12.8" hidden="false" customHeight="false" outlineLevel="0" collapsed="false"/>
    <row r="2" customFormat="false" ht="12.85" hidden="false" customHeight="false" outlineLevel="0" collapsed="false">
      <c r="A2" s="24" t="s">
        <v>55</v>
      </c>
      <c r="B2" s="24"/>
      <c r="C2" s="24"/>
      <c r="D2" s="24"/>
      <c r="E2" s="24"/>
      <c r="F2" s="24"/>
      <c r="H2" s="25" t="s">
        <v>56</v>
      </c>
      <c r="I2" s="25"/>
      <c r="J2" s="25"/>
      <c r="K2" s="25"/>
      <c r="L2" s="25"/>
      <c r="M2" s="25"/>
      <c r="P2" s="25" t="s">
        <v>57</v>
      </c>
      <c r="Q2" s="25"/>
      <c r="R2" s="25"/>
      <c r="S2" s="25"/>
      <c r="T2" s="25"/>
      <c r="U2" s="25"/>
      <c r="W2" s="26" t="s">
        <v>58</v>
      </c>
      <c r="X2" s="26"/>
      <c r="Y2" s="26"/>
      <c r="Z2" s="26"/>
      <c r="AA2" s="26"/>
      <c r="AB2" s="26"/>
      <c r="AE2" s="27" t="s">
        <v>59</v>
      </c>
      <c r="AF2" s="27"/>
      <c r="AG2" s="27"/>
      <c r="AH2" s="27"/>
      <c r="AI2" s="27"/>
      <c r="AJ2" s="27"/>
      <c r="AK2" s="27"/>
      <c r="AL2" s="27"/>
    </row>
    <row r="3" customFormat="false" ht="13.8" hidden="false" customHeight="false" outlineLevel="0" collapsed="false">
      <c r="A3" s="24" t="s">
        <v>60</v>
      </c>
      <c r="B3" s="24"/>
      <c r="C3" s="24"/>
      <c r="D3" s="24"/>
      <c r="E3" s="24"/>
      <c r="F3" s="24"/>
      <c r="H3" s="24" t="s">
        <v>60</v>
      </c>
      <c r="I3" s="24"/>
      <c r="J3" s="24"/>
      <c r="K3" s="24"/>
      <c r="L3" s="24"/>
      <c r="M3" s="24"/>
      <c r="P3" s="24" t="s">
        <v>60</v>
      </c>
      <c r="Q3" s="24"/>
      <c r="R3" s="24"/>
      <c r="S3" s="24"/>
      <c r="T3" s="24"/>
      <c r="U3" s="24"/>
      <c r="W3" s="25" t="s">
        <v>61</v>
      </c>
      <c r="X3" s="25"/>
      <c r="Y3" s="25"/>
      <c r="Z3" s="25"/>
      <c r="AA3" s="25"/>
      <c r="AB3" s="25"/>
      <c r="AE3" s="1" t="s">
        <v>1</v>
      </c>
      <c r="AF3" s="1" t="s">
        <v>2</v>
      </c>
      <c r="AG3" s="1" t="s">
        <v>3</v>
      </c>
      <c r="AH3" s="2" t="s">
        <v>4</v>
      </c>
      <c r="AI3" s="1" t="s">
        <v>5</v>
      </c>
      <c r="AJ3" s="2" t="s">
        <v>6</v>
      </c>
    </row>
    <row r="4" customFormat="false" ht="13.8" hidden="false" customHeight="false" outlineLevel="0" collapsed="false">
      <c r="A4" s="28"/>
      <c r="B4" s="28"/>
      <c r="C4" s="28"/>
      <c r="D4" s="28"/>
      <c r="E4" s="28"/>
      <c r="F4" s="28"/>
      <c r="H4" s="1" t="s">
        <v>1</v>
      </c>
      <c r="I4" s="1" t="s">
        <v>2</v>
      </c>
      <c r="J4" s="1" t="s">
        <v>3</v>
      </c>
      <c r="K4" s="2" t="s">
        <v>4</v>
      </c>
      <c r="L4" s="1" t="s">
        <v>5</v>
      </c>
      <c r="M4" s="2" t="s">
        <v>6</v>
      </c>
      <c r="P4" s="1" t="s">
        <v>14</v>
      </c>
      <c r="Q4" s="1" t="s">
        <v>2</v>
      </c>
      <c r="R4" s="1" t="s">
        <v>3</v>
      </c>
      <c r="S4" s="2" t="s">
        <v>4</v>
      </c>
      <c r="T4" s="1" t="s">
        <v>5</v>
      </c>
      <c r="U4" s="2" t="s">
        <v>6</v>
      </c>
      <c r="W4" s="1" t="s">
        <v>1</v>
      </c>
      <c r="X4" s="1" t="s">
        <v>2</v>
      </c>
      <c r="Y4" s="1" t="s">
        <v>3</v>
      </c>
      <c r="Z4" s="2" t="s">
        <v>4</v>
      </c>
      <c r="AA4" s="1" t="s">
        <v>5</v>
      </c>
      <c r="AB4" s="2" t="s">
        <v>6</v>
      </c>
      <c r="AE4" s="3" t="s">
        <v>20</v>
      </c>
      <c r="AF4" s="3" t="n">
        <f aca="false">'45'!$C$13</f>
        <v>35000</v>
      </c>
      <c r="AG4" s="3" t="n">
        <v>1000</v>
      </c>
      <c r="AH4" s="4" t="n">
        <f aca="false">(AF4/AG4)</f>
        <v>35</v>
      </c>
      <c r="AI4" s="3" t="n">
        <v>900</v>
      </c>
      <c r="AJ4" s="4" t="n">
        <f aca="false">AH4*AI4</f>
        <v>31500</v>
      </c>
    </row>
    <row r="5" customFormat="false" ht="13.8" hidden="false" customHeight="false" outlineLevel="0" collapsed="false">
      <c r="A5" s="1" t="s">
        <v>1</v>
      </c>
      <c r="B5" s="1" t="s">
        <v>2</v>
      </c>
      <c r="C5" s="1" t="s">
        <v>3</v>
      </c>
      <c r="D5" s="2" t="s">
        <v>4</v>
      </c>
      <c r="E5" s="1" t="s">
        <v>5</v>
      </c>
      <c r="F5" s="2" t="s">
        <v>6</v>
      </c>
      <c r="H5" s="3" t="s">
        <v>7</v>
      </c>
      <c r="I5" s="3" t="n">
        <f aca="false">'45'!$C$3</f>
        <v>16000</v>
      </c>
      <c r="J5" s="3" t="n">
        <v>1000</v>
      </c>
      <c r="K5" s="4" t="n">
        <f aca="false">(I5/J5)</f>
        <v>16</v>
      </c>
      <c r="L5" s="3" t="n">
        <v>200</v>
      </c>
      <c r="M5" s="4" t="n">
        <f aca="false">K5*L5</f>
        <v>3200</v>
      </c>
      <c r="P5" s="3" t="s">
        <v>7</v>
      </c>
      <c r="Q5" s="3" t="n">
        <f aca="false">'45'!$C$3</f>
        <v>16000</v>
      </c>
      <c r="R5" s="3" t="n">
        <v>1000</v>
      </c>
      <c r="S5" s="4" t="n">
        <f aca="false">(Q5/R5)</f>
        <v>16</v>
      </c>
      <c r="T5" s="3" t="n">
        <v>250</v>
      </c>
      <c r="U5" s="4" t="n">
        <f aca="false">S5*T5</f>
        <v>4000</v>
      </c>
      <c r="W5" s="3" t="s">
        <v>7</v>
      </c>
      <c r="X5" s="3" t="n">
        <f aca="false">'45'!$C$3</f>
        <v>16000</v>
      </c>
      <c r="Y5" s="3" t="n">
        <v>1000</v>
      </c>
      <c r="Z5" s="4" t="n">
        <f aca="false">(X5/Y5)</f>
        <v>16</v>
      </c>
      <c r="AA5" s="3" t="n">
        <v>65</v>
      </c>
      <c r="AB5" s="4" t="n">
        <f aca="false">Z5*AA5</f>
        <v>1040</v>
      </c>
      <c r="AE5" s="3" t="s">
        <v>15</v>
      </c>
      <c r="AF5" s="3" t="n">
        <f aca="false">'45'!$C$19</f>
        <v>5000</v>
      </c>
      <c r="AG5" s="3" t="n">
        <v>500</v>
      </c>
      <c r="AH5" s="4" t="n">
        <f aca="false">(AF5/AG5)</f>
        <v>10</v>
      </c>
      <c r="AI5" s="3" t="n">
        <v>60</v>
      </c>
      <c r="AJ5" s="4" t="n">
        <f aca="false">(AH5*AI5)</f>
        <v>600</v>
      </c>
    </row>
    <row r="6" customFormat="false" ht="13.8" hidden="false" customHeight="false" outlineLevel="0" collapsed="false">
      <c r="A6" s="3" t="s">
        <v>7</v>
      </c>
      <c r="B6" s="3" t="n">
        <f aca="false">'45'!$C$3</f>
        <v>16000</v>
      </c>
      <c r="C6" s="3" t="n">
        <v>1000</v>
      </c>
      <c r="D6" s="4" t="n">
        <f aca="false">(B6/C6)</f>
        <v>16</v>
      </c>
      <c r="E6" s="3" t="n">
        <v>250</v>
      </c>
      <c r="F6" s="4" t="n">
        <f aca="false">D6*E6</f>
        <v>4000</v>
      </c>
      <c r="H6" s="3" t="s">
        <v>8</v>
      </c>
      <c r="I6" s="3" t="n">
        <f aca="false">'45'!$C$4</f>
        <v>22000</v>
      </c>
      <c r="J6" s="3" t="n">
        <v>1000</v>
      </c>
      <c r="K6" s="4" t="n">
        <f aca="false">(I6/J6)</f>
        <v>22</v>
      </c>
      <c r="L6" s="3" t="n">
        <v>250</v>
      </c>
      <c r="M6" s="4" t="n">
        <f aca="false">(K6*L6)</f>
        <v>5500</v>
      </c>
      <c r="P6" s="3" t="s">
        <v>8</v>
      </c>
      <c r="Q6" s="3" t="n">
        <f aca="false">'45'!$C$4</f>
        <v>22000</v>
      </c>
      <c r="R6" s="3" t="n">
        <v>1000</v>
      </c>
      <c r="S6" s="4" t="n">
        <f aca="false">(Q6/R6)</f>
        <v>22</v>
      </c>
      <c r="T6" s="3" t="n">
        <v>250</v>
      </c>
      <c r="U6" s="4" t="n">
        <f aca="false">(S6*T6)</f>
        <v>5500</v>
      </c>
      <c r="W6" s="3" t="s">
        <v>8</v>
      </c>
      <c r="X6" s="3" t="n">
        <f aca="false">'45'!$C$4</f>
        <v>22000</v>
      </c>
      <c r="Y6" s="3" t="n">
        <v>1000</v>
      </c>
      <c r="Z6" s="4" t="n">
        <f aca="false">(X6/Y6)</f>
        <v>22</v>
      </c>
      <c r="AA6" s="3" t="n">
        <v>100</v>
      </c>
      <c r="AB6" s="4" t="n">
        <f aca="false">(Z6*AA6)</f>
        <v>2200</v>
      </c>
      <c r="AE6" s="3" t="s">
        <v>36</v>
      </c>
      <c r="AF6" s="3" t="n">
        <f aca="false">'45'!$C$21</f>
        <v>7200</v>
      </c>
      <c r="AG6" s="3" t="n">
        <v>50</v>
      </c>
      <c r="AH6" s="4" t="n">
        <f aca="false">(AF6/AG6)</f>
        <v>144</v>
      </c>
      <c r="AI6" s="3" t="n">
        <v>16.67</v>
      </c>
      <c r="AJ6" s="4" t="n">
        <f aca="false">(AH6*AI6)</f>
        <v>2400.48</v>
      </c>
    </row>
    <row r="7" customFormat="false" ht="13.8" hidden="false" customHeight="false" outlineLevel="0" collapsed="false">
      <c r="A7" s="3" t="s">
        <v>8</v>
      </c>
      <c r="B7" s="3" t="n">
        <f aca="false">'45'!$C$4</f>
        <v>22000</v>
      </c>
      <c r="C7" s="3" t="n">
        <v>1000</v>
      </c>
      <c r="D7" s="4" t="n">
        <f aca="false">(B7/C7)</f>
        <v>22</v>
      </c>
      <c r="E7" s="3" t="n">
        <v>250</v>
      </c>
      <c r="F7" s="4" t="n">
        <f aca="false">(D7*E7)</f>
        <v>5500</v>
      </c>
      <c r="H7" s="3" t="s">
        <v>9</v>
      </c>
      <c r="I7" s="3" t="n">
        <f aca="false">'45'!$C$5</f>
        <v>10000</v>
      </c>
      <c r="J7" s="3" t="n">
        <v>500</v>
      </c>
      <c r="K7" s="4" t="n">
        <f aca="false">(I7/J7)</f>
        <v>20</v>
      </c>
      <c r="L7" s="3" t="n">
        <v>125</v>
      </c>
      <c r="M7" s="4" t="n">
        <f aca="false">(K7*L7)</f>
        <v>2500</v>
      </c>
      <c r="P7" s="3" t="s">
        <v>9</v>
      </c>
      <c r="Q7" s="3" t="n">
        <f aca="false">'45'!$C$5</f>
        <v>10000</v>
      </c>
      <c r="R7" s="3" t="n">
        <v>500</v>
      </c>
      <c r="S7" s="4" t="n">
        <f aca="false">(Q7/R7)</f>
        <v>20</v>
      </c>
      <c r="T7" s="3" t="n">
        <v>125</v>
      </c>
      <c r="U7" s="4" t="n">
        <f aca="false">(S7*T7)</f>
        <v>2500</v>
      </c>
      <c r="W7" s="3" t="s">
        <v>9</v>
      </c>
      <c r="X7" s="3" t="n">
        <f aca="false">'45'!$C$5</f>
        <v>10000</v>
      </c>
      <c r="Y7" s="3" t="n">
        <v>500</v>
      </c>
      <c r="Z7" s="4" t="n">
        <f aca="false">(X7/Y7)</f>
        <v>20</v>
      </c>
      <c r="AA7" s="3" t="n">
        <v>70</v>
      </c>
      <c r="AB7" s="4" t="n">
        <f aca="false">(Z7*AA7)</f>
        <v>1400</v>
      </c>
      <c r="AE7" s="3" t="s">
        <v>62</v>
      </c>
      <c r="AF7" s="3" t="n">
        <f aca="false">'45'!$C$8</f>
        <v>4500</v>
      </c>
      <c r="AG7" s="3" t="n">
        <v>400</v>
      </c>
      <c r="AH7" s="4" t="n">
        <f aca="false">(AF7/AG7)</f>
        <v>11.25</v>
      </c>
      <c r="AI7" s="3" t="n">
        <v>15</v>
      </c>
      <c r="AJ7" s="4" t="n">
        <f aca="false">(AH7*AI7)</f>
        <v>168.75</v>
      </c>
    </row>
    <row r="8" customFormat="false" ht="13.8" hidden="false" customHeight="false" outlineLevel="0" collapsed="false">
      <c r="A8" s="3" t="s">
        <v>9</v>
      </c>
      <c r="B8" s="3" t="n">
        <f aca="false">'45'!$C$5</f>
        <v>10000</v>
      </c>
      <c r="C8" s="3" t="n">
        <v>500</v>
      </c>
      <c r="D8" s="4" t="n">
        <f aca="false">(B8/C8)</f>
        <v>20</v>
      </c>
      <c r="E8" s="3" t="n">
        <v>125</v>
      </c>
      <c r="F8" s="4" t="n">
        <f aca="false">(D8*E8)</f>
        <v>2500</v>
      </c>
      <c r="H8" s="3" t="s">
        <v>10</v>
      </c>
      <c r="I8" s="3" t="n">
        <f aca="false">'45'!$C$6</f>
        <v>10000</v>
      </c>
      <c r="J8" s="3" t="n">
        <v>1800</v>
      </c>
      <c r="K8" s="4" t="n">
        <f aca="false">(I8/J8)</f>
        <v>5.55555555555556</v>
      </c>
      <c r="L8" s="3" t="n">
        <v>250</v>
      </c>
      <c r="M8" s="4" t="n">
        <f aca="false">(K8*L8)</f>
        <v>1388.88888888889</v>
      </c>
      <c r="P8" s="3" t="s">
        <v>10</v>
      </c>
      <c r="Q8" s="3" t="n">
        <f aca="false">'45'!C$6</f>
        <v>10000</v>
      </c>
      <c r="R8" s="3" t="n">
        <v>1800</v>
      </c>
      <c r="S8" s="4" t="n">
        <f aca="false">(Q8/R8)</f>
        <v>5.55555555555556</v>
      </c>
      <c r="T8" s="3" t="n">
        <v>250</v>
      </c>
      <c r="U8" s="4" t="n">
        <f aca="false">(S8*T8)</f>
        <v>1388.88888888889</v>
      </c>
      <c r="W8" s="3" t="s">
        <v>12</v>
      </c>
      <c r="X8" s="3" t="n">
        <f aca="false">'45'!$C$8</f>
        <v>4500</v>
      </c>
      <c r="Y8" s="3" t="n">
        <v>250</v>
      </c>
      <c r="Z8" s="4" t="n">
        <f aca="false">(X8/Y8)</f>
        <v>18</v>
      </c>
      <c r="AA8" s="3" t="n">
        <v>50</v>
      </c>
      <c r="AB8" s="4" t="n">
        <f aca="false">(Z8*AA8)</f>
        <v>900</v>
      </c>
      <c r="AE8" s="3" t="s">
        <v>63</v>
      </c>
      <c r="AF8" s="3" t="n">
        <f aca="false">'45'!$C$22</f>
        <v>3000</v>
      </c>
      <c r="AG8" s="3" t="n">
        <v>30</v>
      </c>
      <c r="AH8" s="4" t="n">
        <f aca="false">(AF8/AG8)</f>
        <v>100</v>
      </c>
      <c r="AI8" s="3" t="n">
        <v>30</v>
      </c>
      <c r="AJ8" s="4" t="n">
        <f aca="false">(AH8*AI8)</f>
        <v>3000</v>
      </c>
    </row>
    <row r="9" customFormat="false" ht="13.8" hidden="false" customHeight="false" outlineLevel="0" collapsed="false">
      <c r="A9" s="3" t="s">
        <v>10</v>
      </c>
      <c r="B9" s="3" t="n">
        <f aca="false">'45'!$C$6</f>
        <v>10000</v>
      </c>
      <c r="C9" s="3" t="n">
        <v>1800</v>
      </c>
      <c r="D9" s="4" t="n">
        <f aca="false">(B9/C9)</f>
        <v>5.55555555555556</v>
      </c>
      <c r="E9" s="3" t="n">
        <v>250</v>
      </c>
      <c r="F9" s="4" t="n">
        <f aca="false">(D9*E9)</f>
        <v>1388.88888888889</v>
      </c>
      <c r="H9" s="3" t="s">
        <v>11</v>
      </c>
      <c r="I9" s="3" t="n">
        <f aca="false">'45'!$C$7</f>
        <v>4980</v>
      </c>
      <c r="J9" s="3" t="n">
        <v>100</v>
      </c>
      <c r="K9" s="4" t="n">
        <f aca="false">(I9/J9)</f>
        <v>49.8</v>
      </c>
      <c r="L9" s="3" t="n">
        <v>15</v>
      </c>
      <c r="M9" s="4" t="n">
        <f aca="false">(K9*L9)</f>
        <v>747</v>
      </c>
      <c r="P9" s="3" t="s">
        <v>11</v>
      </c>
      <c r="Q9" s="3" t="n">
        <f aca="false">'45'!$C$7</f>
        <v>4980</v>
      </c>
      <c r="R9" s="3" t="n">
        <v>100</v>
      </c>
      <c r="S9" s="4" t="n">
        <f aca="false">(Q9/R9)</f>
        <v>49.8</v>
      </c>
      <c r="T9" s="3" t="n">
        <v>15</v>
      </c>
      <c r="U9" s="4" t="n">
        <f aca="false">(S9*T9)</f>
        <v>747</v>
      </c>
      <c r="W9" s="3" t="s">
        <v>13</v>
      </c>
      <c r="X9" s="3" t="n">
        <f aca="false">'45'!$C$9</f>
        <v>35000</v>
      </c>
      <c r="Y9" s="3" t="n">
        <v>30</v>
      </c>
      <c r="Z9" s="4" t="n">
        <f aca="false">(X9/Y9)</f>
        <v>1166.66666666667</v>
      </c>
      <c r="AA9" s="3" t="n">
        <v>1</v>
      </c>
      <c r="AB9" s="4" t="n">
        <f aca="false">(Z9*AA9)</f>
        <v>1166.66666666667</v>
      </c>
      <c r="AE9" s="3" t="s">
        <v>64</v>
      </c>
      <c r="AF9" s="3" t="n">
        <f aca="false">'45'!$C$20</f>
        <v>5000</v>
      </c>
      <c r="AG9" s="3" t="n">
        <v>250</v>
      </c>
      <c r="AH9" s="4" t="n">
        <f aca="false">(AF9/AG9)</f>
        <v>20</v>
      </c>
      <c r="AI9" s="3" t="n">
        <v>50</v>
      </c>
      <c r="AJ9" s="4" t="n">
        <f aca="false">(AH9*AI9)</f>
        <v>1000</v>
      </c>
    </row>
    <row r="10" customFormat="false" ht="13.8" hidden="false" customHeight="false" outlineLevel="0" collapsed="false">
      <c r="A10" s="3" t="s">
        <v>11</v>
      </c>
      <c r="B10" s="3" t="n">
        <f aca="false">'45'!$C$7</f>
        <v>4980</v>
      </c>
      <c r="C10" s="3" t="n">
        <v>100</v>
      </c>
      <c r="D10" s="4" t="n">
        <f aca="false">(B10/C10)</f>
        <v>49.8</v>
      </c>
      <c r="E10" s="3" t="n">
        <v>15</v>
      </c>
      <c r="F10" s="4" t="n">
        <f aca="false">(D10*E10)</f>
        <v>747</v>
      </c>
      <c r="H10" s="3" t="s">
        <v>12</v>
      </c>
      <c r="I10" s="3" t="n">
        <f aca="false">'45'!$C$8</f>
        <v>4500</v>
      </c>
      <c r="J10" s="3" t="n">
        <v>250</v>
      </c>
      <c r="K10" s="4" t="n">
        <f aca="false">(I10/J10)</f>
        <v>18</v>
      </c>
      <c r="L10" s="3" t="n">
        <v>25</v>
      </c>
      <c r="M10" s="4" t="n">
        <f aca="false">(K10*L10)</f>
        <v>450</v>
      </c>
      <c r="P10" s="3" t="s">
        <v>12</v>
      </c>
      <c r="Q10" s="3" t="n">
        <f aca="false">'45'!$C$8</f>
        <v>4500</v>
      </c>
      <c r="R10" s="3" t="n">
        <v>250</v>
      </c>
      <c r="S10" s="4" t="n">
        <f aca="false">(Q10/R10)</f>
        <v>18</v>
      </c>
      <c r="T10" s="3" t="n">
        <v>25</v>
      </c>
      <c r="U10" s="4" t="n">
        <f aca="false">(S10*T10)</f>
        <v>450</v>
      </c>
      <c r="W10" s="3" t="s">
        <v>14</v>
      </c>
      <c r="X10" s="3" t="n">
        <f aca="false">'45'!$C$10</f>
        <v>8000</v>
      </c>
      <c r="Y10" s="3" t="n">
        <v>100</v>
      </c>
      <c r="Z10" s="4" t="n">
        <f aca="false">(X10/Y10)</f>
        <v>80</v>
      </c>
      <c r="AA10" s="3" t="n">
        <v>50</v>
      </c>
      <c r="AB10" s="4" t="n">
        <f aca="false">(Z10*AA10)</f>
        <v>4000</v>
      </c>
      <c r="AI10" s="29" t="s">
        <v>65</v>
      </c>
      <c r="AJ10" s="7" t="n">
        <f aca="false">SUM(AJ2:AJ9)</f>
        <v>38669.23</v>
      </c>
    </row>
    <row r="11" customFormat="false" ht="13.8" hidden="false" customHeight="false" outlineLevel="0" collapsed="false">
      <c r="A11" s="3" t="s">
        <v>12</v>
      </c>
      <c r="B11" s="3" t="n">
        <f aca="false">'45'!$C$8</f>
        <v>4500</v>
      </c>
      <c r="C11" s="3" t="n">
        <v>250</v>
      </c>
      <c r="D11" s="4" t="n">
        <f aca="false">(B11/C11)</f>
        <v>18</v>
      </c>
      <c r="E11" s="3" t="n">
        <v>25</v>
      </c>
      <c r="F11" s="4" t="n">
        <f aca="false">(D11*E11)</f>
        <v>450</v>
      </c>
      <c r="H11" s="3" t="s">
        <v>13</v>
      </c>
      <c r="I11" s="3" t="n">
        <f aca="false">'45'!$C$9</f>
        <v>35000</v>
      </c>
      <c r="J11" s="3" t="n">
        <v>30</v>
      </c>
      <c r="K11" s="4" t="n">
        <f aca="false">(I11/J11)</f>
        <v>1166.66666666667</v>
      </c>
      <c r="L11" s="3" t="n">
        <v>3</v>
      </c>
      <c r="M11" s="4" t="n">
        <f aca="false">(K11*L11)</f>
        <v>3500</v>
      </c>
      <c r="P11" s="3" t="s">
        <v>13</v>
      </c>
      <c r="Q11" s="3" t="n">
        <f aca="false">'45'!$C$9</f>
        <v>35000</v>
      </c>
      <c r="R11" s="3" t="n">
        <v>30</v>
      </c>
      <c r="S11" s="4" t="n">
        <f aca="false">(Q11/R11)</f>
        <v>1166.66666666667</v>
      </c>
      <c r="T11" s="3" t="n">
        <v>3</v>
      </c>
      <c r="U11" s="4" t="n">
        <f aca="false">(S11*T11)</f>
        <v>3500</v>
      </c>
      <c r="AA11" s="29" t="s">
        <v>65</v>
      </c>
      <c r="AB11" s="7" t="n">
        <f aca="false">SUM(AB3:AB10)</f>
        <v>10706.6666666667</v>
      </c>
    </row>
    <row r="12" customFormat="false" ht="13.8" hidden="false" customHeight="false" outlineLevel="0" collapsed="false">
      <c r="A12" s="3" t="s">
        <v>13</v>
      </c>
      <c r="B12" s="3" t="n">
        <f aca="false">'45'!$C$9</f>
        <v>35000</v>
      </c>
      <c r="C12" s="3" t="n">
        <v>30</v>
      </c>
      <c r="D12" s="4" t="n">
        <f aca="false">(B12/C12)</f>
        <v>1166.66666666667</v>
      </c>
      <c r="E12" s="3" t="n">
        <v>3</v>
      </c>
      <c r="F12" s="4" t="n">
        <f aca="false">(D12*E12)</f>
        <v>3500</v>
      </c>
      <c r="H12" s="3" t="s">
        <v>14</v>
      </c>
      <c r="I12" s="3" t="n">
        <f aca="false">'45'!$C$10</f>
        <v>8000</v>
      </c>
      <c r="J12" s="3" t="n">
        <v>100</v>
      </c>
      <c r="K12" s="4" t="n">
        <f aca="false">(I12/J12)</f>
        <v>80</v>
      </c>
      <c r="L12" s="3" t="n">
        <v>50</v>
      </c>
      <c r="M12" s="4" t="n">
        <f aca="false">(K12*L12)</f>
        <v>4000</v>
      </c>
      <c r="P12" s="3" t="s">
        <v>14</v>
      </c>
      <c r="Q12" s="3" t="n">
        <f aca="false">'45'!$C$10</f>
        <v>8000</v>
      </c>
      <c r="R12" s="3" t="n">
        <v>100</v>
      </c>
      <c r="S12" s="4" t="n">
        <f aca="false">(Q12/R12)</f>
        <v>80</v>
      </c>
      <c r="T12" s="3" t="n">
        <v>20</v>
      </c>
      <c r="U12" s="4" t="n">
        <f aca="false">(S12*T12)</f>
        <v>1600</v>
      </c>
      <c r="AE12" s="30" t="s">
        <v>66</v>
      </c>
      <c r="AF12" s="0" t="n">
        <v>3450</v>
      </c>
    </row>
    <row r="13" customFormat="false" ht="13.8" hidden="false" customHeight="false" outlineLevel="0" collapsed="false">
      <c r="A13" s="3" t="s">
        <v>67</v>
      </c>
      <c r="B13" s="3" t="n">
        <f aca="false">'45'!$C$14</f>
        <v>8800</v>
      </c>
      <c r="C13" s="3" t="n">
        <v>100</v>
      </c>
      <c r="D13" s="4" t="n">
        <f aca="false">(B13/C13)</f>
        <v>88</v>
      </c>
      <c r="E13" s="3" t="n">
        <v>50</v>
      </c>
      <c r="F13" s="4" t="n">
        <f aca="false">(D13*E13)</f>
        <v>4400</v>
      </c>
      <c r="H13" s="3" t="s">
        <v>67</v>
      </c>
      <c r="I13" s="3" t="n">
        <f aca="false">'45'!$C$14</f>
        <v>8800</v>
      </c>
      <c r="J13" s="3" t="n">
        <v>100</v>
      </c>
      <c r="K13" s="4" t="n">
        <f aca="false">(I13/J13)</f>
        <v>88</v>
      </c>
      <c r="L13" s="3" t="n">
        <v>50</v>
      </c>
      <c r="M13" s="4" t="n">
        <f aca="false">(K13*L13)</f>
        <v>4400</v>
      </c>
      <c r="P13" s="3" t="s">
        <v>37</v>
      </c>
      <c r="Q13" s="3" t="n">
        <f aca="false">'45'!$C$22</f>
        <v>3000</v>
      </c>
      <c r="R13" s="3" t="n">
        <v>30</v>
      </c>
      <c r="S13" s="4" t="n">
        <f aca="false">(Q13/R13)</f>
        <v>100</v>
      </c>
      <c r="T13" s="3" t="n">
        <v>15</v>
      </c>
      <c r="U13" s="4" t="n">
        <f aca="false">(S13*T13)</f>
        <v>1500</v>
      </c>
      <c r="AE13" s="31" t="s">
        <v>68</v>
      </c>
      <c r="AF13" s="31"/>
      <c r="AG13" s="31"/>
      <c r="AH13" s="31"/>
      <c r="AI13" s="31"/>
      <c r="AJ13" s="31"/>
    </row>
    <row r="14" customFormat="false" ht="13.8" hidden="false" customHeight="false" outlineLevel="0" collapsed="false">
      <c r="E14" s="29" t="s">
        <v>65</v>
      </c>
      <c r="F14" s="7" t="n">
        <f aca="false">SUM(F6:F13)</f>
        <v>22485.8888888889</v>
      </c>
      <c r="L14" s="29" t="s">
        <v>65</v>
      </c>
      <c r="M14" s="7" t="n">
        <f aca="false">SUM(M5:M13)</f>
        <v>25685.8888888889</v>
      </c>
      <c r="P14" s="3" t="s">
        <v>67</v>
      </c>
      <c r="Q14" s="3" t="n">
        <f aca="false">'45'!$C$14</f>
        <v>8800</v>
      </c>
      <c r="R14" s="3" t="n">
        <v>100</v>
      </c>
      <c r="S14" s="4" t="n">
        <f aca="false">(Q14/R14)</f>
        <v>88</v>
      </c>
      <c r="T14" s="3" t="n">
        <v>50</v>
      </c>
      <c r="U14" s="4" t="n">
        <f aca="false">(S14*T14)</f>
        <v>4400</v>
      </c>
      <c r="AE14" s="1" t="s">
        <v>1</v>
      </c>
      <c r="AF14" s="1" t="s">
        <v>2</v>
      </c>
      <c r="AG14" s="1" t="s">
        <v>3</v>
      </c>
      <c r="AH14" s="2" t="s">
        <v>4</v>
      </c>
      <c r="AI14" s="1" t="s">
        <v>5</v>
      </c>
      <c r="AJ14" s="2" t="s">
        <v>6</v>
      </c>
    </row>
    <row r="15" customFormat="false" ht="13.8" hidden="false" customHeight="false" outlineLevel="0" collapsed="false">
      <c r="T15" s="29" t="s">
        <v>65</v>
      </c>
      <c r="U15" s="7" t="n">
        <f aca="false">SUM(U5:U14)</f>
        <v>25585.8888888889</v>
      </c>
      <c r="W15" s="31" t="s">
        <v>69</v>
      </c>
      <c r="X15" s="31"/>
      <c r="Y15" s="31"/>
      <c r="Z15" s="31"/>
      <c r="AA15" s="31"/>
      <c r="AB15" s="31"/>
      <c r="AE15" s="3" t="s">
        <v>20</v>
      </c>
      <c r="AF15" s="3" t="n">
        <f aca="false">'45'!$C$13</f>
        <v>35000</v>
      </c>
      <c r="AG15" s="3" t="n">
        <v>1000</v>
      </c>
      <c r="AH15" s="4" t="n">
        <f aca="false">(AF15/AG15)</f>
        <v>35</v>
      </c>
      <c r="AI15" s="3" t="n">
        <v>900</v>
      </c>
      <c r="AJ15" s="4" t="n">
        <f aca="false">AH15*AI15</f>
        <v>31500</v>
      </c>
    </row>
    <row r="16" customFormat="false" ht="13.8" hidden="false" customHeight="false" outlineLevel="0" collapsed="false">
      <c r="A16" s="25" t="s">
        <v>70</v>
      </c>
      <c r="B16" s="25"/>
      <c r="C16" s="25"/>
      <c r="D16" s="25"/>
      <c r="E16" s="25"/>
      <c r="F16" s="25"/>
      <c r="H16" s="31" t="s">
        <v>70</v>
      </c>
      <c r="I16" s="31"/>
      <c r="J16" s="31"/>
      <c r="K16" s="31"/>
      <c r="L16" s="31"/>
      <c r="M16" s="31"/>
      <c r="W16" s="1" t="s">
        <v>1</v>
      </c>
      <c r="X16" s="1" t="s">
        <v>2</v>
      </c>
      <c r="Y16" s="1" t="s">
        <v>3</v>
      </c>
      <c r="Z16" s="2" t="s">
        <v>4</v>
      </c>
      <c r="AA16" s="1" t="s">
        <v>5</v>
      </c>
      <c r="AB16" s="2" t="s">
        <v>6</v>
      </c>
      <c r="AE16" s="3" t="s">
        <v>15</v>
      </c>
      <c r="AF16" s="3" t="n">
        <f aca="false">'45'!$C$19</f>
        <v>5000</v>
      </c>
      <c r="AG16" s="3" t="n">
        <v>500</v>
      </c>
      <c r="AH16" s="4" t="n">
        <f aca="false">(AF16/AG16)</f>
        <v>10</v>
      </c>
      <c r="AI16" s="3" t="n">
        <v>60</v>
      </c>
      <c r="AJ16" s="4" t="n">
        <f aca="false">(AH16*AI16)</f>
        <v>600</v>
      </c>
    </row>
    <row r="17" customFormat="false" ht="13.8" hidden="false" customHeight="false" outlineLevel="0" collapsed="false">
      <c r="A17" s="1" t="s">
        <v>1</v>
      </c>
      <c r="B17" s="1" t="s">
        <v>2</v>
      </c>
      <c r="C17" s="1" t="s">
        <v>3</v>
      </c>
      <c r="D17" s="2" t="s">
        <v>4</v>
      </c>
      <c r="E17" s="1" t="s">
        <v>5</v>
      </c>
      <c r="F17" s="2" t="s">
        <v>6</v>
      </c>
      <c r="H17" s="1" t="s">
        <v>1</v>
      </c>
      <c r="I17" s="1" t="s">
        <v>2</v>
      </c>
      <c r="J17" s="1" t="s">
        <v>3</v>
      </c>
      <c r="K17" s="2" t="s">
        <v>4</v>
      </c>
      <c r="L17" s="1" t="s">
        <v>5</v>
      </c>
      <c r="M17" s="2" t="s">
        <v>6</v>
      </c>
      <c r="P17" s="24" t="s">
        <v>71</v>
      </c>
      <c r="Q17" s="24"/>
      <c r="R17" s="24"/>
      <c r="S17" s="24"/>
      <c r="T17" s="24"/>
      <c r="U17" s="24"/>
      <c r="W17" s="3" t="s">
        <v>7</v>
      </c>
      <c r="X17" s="3" t="n">
        <f aca="false">'45'!$C$3</f>
        <v>16000</v>
      </c>
      <c r="Y17" s="3" t="n">
        <v>1000</v>
      </c>
      <c r="Z17" s="4" t="n">
        <f aca="false">(X17/Y17)</f>
        <v>16</v>
      </c>
      <c r="AA17" s="3" t="n">
        <v>80</v>
      </c>
      <c r="AB17" s="4" t="n">
        <f aca="false">Z17*AA17</f>
        <v>1280</v>
      </c>
      <c r="AE17" s="3" t="s">
        <v>36</v>
      </c>
      <c r="AF17" s="3" t="n">
        <f aca="false">'45'!$C$21</f>
        <v>7200</v>
      </c>
      <c r="AG17" s="3" t="n">
        <v>50</v>
      </c>
      <c r="AH17" s="4" t="n">
        <f aca="false">(AF17/AG17)</f>
        <v>144</v>
      </c>
      <c r="AI17" s="3" t="n">
        <v>16.67</v>
      </c>
      <c r="AJ17" s="4" t="n">
        <f aca="false">(AH17*AI17)</f>
        <v>2400.48</v>
      </c>
    </row>
    <row r="18" customFormat="false" ht="13.8" hidden="false" customHeight="false" outlineLevel="0" collapsed="false">
      <c r="A18" s="3" t="s">
        <v>7</v>
      </c>
      <c r="B18" s="3" t="n">
        <f aca="false">'45'!$C$3</f>
        <v>16000</v>
      </c>
      <c r="C18" s="3" t="n">
        <v>1000</v>
      </c>
      <c r="D18" s="4" t="n">
        <f aca="false">(B18/C18)</f>
        <v>16</v>
      </c>
      <c r="E18" s="3" t="n">
        <v>500</v>
      </c>
      <c r="F18" s="4" t="n">
        <f aca="false">D18*E18</f>
        <v>8000</v>
      </c>
      <c r="H18" s="3" t="s">
        <v>7</v>
      </c>
      <c r="I18" s="3" t="n">
        <f aca="false">'45'!$C$3</f>
        <v>16000</v>
      </c>
      <c r="J18" s="3" t="n">
        <v>1000</v>
      </c>
      <c r="K18" s="4" t="n">
        <f aca="false">(I18/J18)</f>
        <v>16</v>
      </c>
      <c r="L18" s="3" t="n">
        <v>400</v>
      </c>
      <c r="M18" s="4" t="n">
        <f aca="false">K18*L18</f>
        <v>6400</v>
      </c>
      <c r="P18" s="1" t="s">
        <v>14</v>
      </c>
      <c r="Q18" s="1" t="s">
        <v>2</v>
      </c>
      <c r="R18" s="1" t="s">
        <v>3</v>
      </c>
      <c r="S18" s="2" t="s">
        <v>4</v>
      </c>
      <c r="T18" s="1" t="s">
        <v>5</v>
      </c>
      <c r="U18" s="2" t="s">
        <v>6</v>
      </c>
      <c r="W18" s="3" t="s">
        <v>8</v>
      </c>
      <c r="X18" s="3" t="n">
        <f aca="false">'45'!$C$4</f>
        <v>22000</v>
      </c>
      <c r="Y18" s="3" t="n">
        <v>1000</v>
      </c>
      <c r="Z18" s="4" t="n">
        <f aca="false">(X18/Y18)</f>
        <v>22</v>
      </c>
      <c r="AA18" s="3" t="n">
        <v>200</v>
      </c>
      <c r="AB18" s="4" t="n">
        <f aca="false">(Z18*AA18)</f>
        <v>4400</v>
      </c>
      <c r="AE18" s="3" t="s">
        <v>62</v>
      </c>
      <c r="AF18" s="3" t="n">
        <f aca="false">'45'!$C$8</f>
        <v>4500</v>
      </c>
      <c r="AG18" s="3" t="n">
        <v>400</v>
      </c>
      <c r="AH18" s="4" t="n">
        <f aca="false">(AF18/AG18)</f>
        <v>11.25</v>
      </c>
      <c r="AI18" s="3" t="n">
        <v>15</v>
      </c>
      <c r="AJ18" s="4" t="n">
        <f aca="false">(AH18*AI18)</f>
        <v>168.75</v>
      </c>
    </row>
    <row r="19" customFormat="false" ht="13.8" hidden="false" customHeight="false" outlineLevel="0" collapsed="false">
      <c r="A19" s="3" t="s">
        <v>8</v>
      </c>
      <c r="B19" s="3" t="n">
        <f aca="false">'45'!$C$4</f>
        <v>22000</v>
      </c>
      <c r="C19" s="3" t="n">
        <v>1000</v>
      </c>
      <c r="D19" s="4" t="n">
        <f aca="false">(B19/C19)</f>
        <v>22</v>
      </c>
      <c r="E19" s="3" t="n">
        <v>500</v>
      </c>
      <c r="F19" s="4" t="n">
        <f aca="false">(D19*E19)</f>
        <v>11000</v>
      </c>
      <c r="H19" s="3" t="s">
        <v>8</v>
      </c>
      <c r="I19" s="3" t="n">
        <f aca="false">'45'!$C$4</f>
        <v>22000</v>
      </c>
      <c r="J19" s="3" t="n">
        <v>1000</v>
      </c>
      <c r="K19" s="4" t="n">
        <f aca="false">(I19/J19)</f>
        <v>22</v>
      </c>
      <c r="L19" s="3" t="n">
        <v>500</v>
      </c>
      <c r="M19" s="4" t="n">
        <f aca="false">(K19*L19)</f>
        <v>11000</v>
      </c>
      <c r="P19" s="3" t="s">
        <v>7</v>
      </c>
      <c r="Q19" s="3" t="n">
        <f aca="false">'45'!$C$3</f>
        <v>16000</v>
      </c>
      <c r="R19" s="3" t="n">
        <v>1000</v>
      </c>
      <c r="S19" s="4" t="n">
        <f aca="false">(Q19/R19)</f>
        <v>16</v>
      </c>
      <c r="T19" s="3" t="n">
        <v>500</v>
      </c>
      <c r="U19" s="4" t="n">
        <f aca="false">S19*T19</f>
        <v>8000</v>
      </c>
      <c r="W19" s="3" t="s">
        <v>9</v>
      </c>
      <c r="X19" s="3" t="n">
        <f aca="false">'45'!$C$5</f>
        <v>10000</v>
      </c>
      <c r="Y19" s="3" t="n">
        <v>500</v>
      </c>
      <c r="Z19" s="4" t="n">
        <f aca="false">(X19/Y19)</f>
        <v>20</v>
      </c>
      <c r="AA19" s="3" t="n">
        <v>140</v>
      </c>
      <c r="AB19" s="4" t="n">
        <f aca="false">(Z19*AA19)</f>
        <v>2800</v>
      </c>
      <c r="AE19" s="3" t="s">
        <v>63</v>
      </c>
      <c r="AF19" s="3" t="n">
        <f aca="false">'45'!$C$22</f>
        <v>3000</v>
      </c>
      <c r="AG19" s="3" t="n">
        <v>30</v>
      </c>
      <c r="AH19" s="4" t="n">
        <f aca="false">(AF19/AG19)</f>
        <v>100</v>
      </c>
      <c r="AI19" s="3" t="n">
        <v>30</v>
      </c>
      <c r="AJ19" s="4" t="n">
        <f aca="false">(AH19*AI19)</f>
        <v>3000</v>
      </c>
    </row>
    <row r="20" customFormat="false" ht="13.8" hidden="false" customHeight="false" outlineLevel="0" collapsed="false">
      <c r="A20" s="3" t="s">
        <v>9</v>
      </c>
      <c r="B20" s="3" t="n">
        <f aca="false">'45'!$C$5</f>
        <v>10000</v>
      </c>
      <c r="C20" s="3" t="n">
        <v>500</v>
      </c>
      <c r="D20" s="4" t="n">
        <f aca="false">(B20/C20)</f>
        <v>20</v>
      </c>
      <c r="E20" s="3" t="n">
        <v>250</v>
      </c>
      <c r="F20" s="4" t="n">
        <f aca="false">(D20*E20)</f>
        <v>5000</v>
      </c>
      <c r="H20" s="3" t="s">
        <v>9</v>
      </c>
      <c r="I20" s="3" t="n">
        <f aca="false">'45'!$C$5</f>
        <v>10000</v>
      </c>
      <c r="J20" s="3" t="n">
        <v>500</v>
      </c>
      <c r="K20" s="4" t="n">
        <f aca="false">(I20/J20)</f>
        <v>20</v>
      </c>
      <c r="L20" s="3" t="n">
        <v>250</v>
      </c>
      <c r="M20" s="4" t="n">
        <f aca="false">(K20*L20)</f>
        <v>5000</v>
      </c>
      <c r="P20" s="3" t="s">
        <v>8</v>
      </c>
      <c r="Q20" s="3" t="n">
        <f aca="false">'45'!$C$4</f>
        <v>22000</v>
      </c>
      <c r="R20" s="3" t="n">
        <v>1000</v>
      </c>
      <c r="S20" s="4" t="n">
        <f aca="false">(Q20/R20)</f>
        <v>22</v>
      </c>
      <c r="T20" s="3" t="n">
        <v>500</v>
      </c>
      <c r="U20" s="4" t="n">
        <f aca="false">(S20*T20)</f>
        <v>11000</v>
      </c>
      <c r="W20" s="3" t="s">
        <v>12</v>
      </c>
      <c r="X20" s="3" t="n">
        <f aca="false">'45'!$C$8</f>
        <v>4500</v>
      </c>
      <c r="Y20" s="3" t="n">
        <v>250</v>
      </c>
      <c r="Z20" s="4" t="n">
        <f aca="false">(X20/Y20)</f>
        <v>18</v>
      </c>
      <c r="AA20" s="3" t="n">
        <v>50</v>
      </c>
      <c r="AB20" s="4" t="n">
        <f aca="false">(Z20*AA20)</f>
        <v>900</v>
      </c>
      <c r="AE20" s="3" t="s">
        <v>64</v>
      </c>
      <c r="AF20" s="3" t="n">
        <f aca="false">'45'!$C$20</f>
        <v>5000</v>
      </c>
      <c r="AG20" s="3" t="n">
        <v>250</v>
      </c>
      <c r="AH20" s="4" t="n">
        <f aca="false">(AF20/AG20)</f>
        <v>20</v>
      </c>
      <c r="AI20" s="3" t="n">
        <v>30</v>
      </c>
      <c r="AJ20" s="4" t="n">
        <f aca="false">(AH20*AI20)</f>
        <v>600</v>
      </c>
    </row>
    <row r="21" customFormat="false" ht="13.8" hidden="false" customHeight="false" outlineLevel="0" collapsed="false">
      <c r="A21" s="3" t="s">
        <v>10</v>
      </c>
      <c r="B21" s="3" t="n">
        <f aca="false">'45'!$C$6</f>
        <v>10000</v>
      </c>
      <c r="C21" s="3" t="n">
        <v>1800</v>
      </c>
      <c r="D21" s="4" t="n">
        <f aca="false">(B21/C21)</f>
        <v>5.55555555555556</v>
      </c>
      <c r="E21" s="3" t="n">
        <v>700</v>
      </c>
      <c r="F21" s="4" t="n">
        <f aca="false">(D21*E21)</f>
        <v>3888.88888888889</v>
      </c>
      <c r="H21" s="3" t="s">
        <v>10</v>
      </c>
      <c r="I21" s="3" t="n">
        <f aca="false">'45'!$C$6</f>
        <v>10000</v>
      </c>
      <c r="J21" s="3" t="n">
        <v>1800</v>
      </c>
      <c r="K21" s="4" t="n">
        <f aca="false">(I21/J21)</f>
        <v>5.55555555555556</v>
      </c>
      <c r="L21" s="3" t="n">
        <v>700</v>
      </c>
      <c r="M21" s="4" t="n">
        <f aca="false">(K21*L21)</f>
        <v>3888.88888888889</v>
      </c>
      <c r="P21" s="3" t="s">
        <v>9</v>
      </c>
      <c r="Q21" s="3" t="n">
        <f aca="false">'45'!$C$5</f>
        <v>10000</v>
      </c>
      <c r="R21" s="3" t="n">
        <v>500</v>
      </c>
      <c r="S21" s="4" t="n">
        <f aca="false">(Q21/R21)</f>
        <v>20</v>
      </c>
      <c r="T21" s="3" t="n">
        <v>250</v>
      </c>
      <c r="U21" s="4" t="n">
        <f aca="false">(S21*T21)</f>
        <v>5000</v>
      </c>
      <c r="W21" s="3" t="s">
        <v>13</v>
      </c>
      <c r="X21" s="3" t="n">
        <f aca="false">'45'!$C$9</f>
        <v>35000</v>
      </c>
      <c r="Y21" s="3" t="n">
        <v>30</v>
      </c>
      <c r="Z21" s="4" t="n">
        <f aca="false">(X21/Y21)</f>
        <v>1166.66666666667</v>
      </c>
      <c r="AA21" s="3" t="n">
        <v>2</v>
      </c>
      <c r="AB21" s="4" t="n">
        <f aca="false">(Z21*AA21)</f>
        <v>2333.33333333333</v>
      </c>
      <c r="AI21" s="29" t="s">
        <v>65</v>
      </c>
      <c r="AJ21" s="7" t="n">
        <f aca="false">SUM(AJ13:AJ20)</f>
        <v>38269.23</v>
      </c>
    </row>
    <row r="22" customFormat="false" ht="13.8" hidden="false" customHeight="false" outlineLevel="0" collapsed="false">
      <c r="A22" s="3" t="s">
        <v>11</v>
      </c>
      <c r="B22" s="3" t="n">
        <f aca="false">'45'!$C$7</f>
        <v>4980</v>
      </c>
      <c r="C22" s="3" t="n">
        <v>100</v>
      </c>
      <c r="D22" s="4" t="n">
        <f aca="false">(B22/C22)</f>
        <v>49.8</v>
      </c>
      <c r="E22" s="3" t="n">
        <v>30</v>
      </c>
      <c r="F22" s="4" t="n">
        <f aca="false">(D22*E22)</f>
        <v>1494</v>
      </c>
      <c r="H22" s="3" t="s">
        <v>11</v>
      </c>
      <c r="I22" s="3" t="n">
        <f aca="false">'45'!$C$7</f>
        <v>4980</v>
      </c>
      <c r="J22" s="3" t="n">
        <v>100</v>
      </c>
      <c r="K22" s="4" t="n">
        <f aca="false">(I22/J22)</f>
        <v>49.8</v>
      </c>
      <c r="L22" s="3" t="n">
        <v>30</v>
      </c>
      <c r="M22" s="4" t="n">
        <f aca="false">(K22*L22)</f>
        <v>1494</v>
      </c>
      <c r="P22" s="3" t="s">
        <v>10</v>
      </c>
      <c r="Q22" s="3" t="n">
        <f aca="false">'45'!C$6</f>
        <v>10000</v>
      </c>
      <c r="R22" s="3" t="n">
        <v>1800</v>
      </c>
      <c r="S22" s="4" t="n">
        <f aca="false">(Q22/R22)</f>
        <v>5.55555555555556</v>
      </c>
      <c r="T22" s="3" t="n">
        <v>350</v>
      </c>
      <c r="U22" s="4" t="n">
        <f aca="false">(S22*T22)</f>
        <v>1944.44444444444</v>
      </c>
      <c r="W22" s="3" t="s">
        <v>14</v>
      </c>
      <c r="X22" s="3" t="n">
        <f aca="false">'45'!$C$10</f>
        <v>8000</v>
      </c>
      <c r="Y22" s="3" t="n">
        <v>100</v>
      </c>
      <c r="Z22" s="4" t="n">
        <f aca="false">(X22/Y22)</f>
        <v>80</v>
      </c>
      <c r="AA22" s="3" t="n">
        <v>100</v>
      </c>
      <c r="AB22" s="4" t="n">
        <f aca="false">(Z22*AA22)</f>
        <v>8000</v>
      </c>
    </row>
    <row r="23" customFormat="false" ht="13.8" hidden="false" customHeight="false" outlineLevel="0" collapsed="false">
      <c r="A23" s="3" t="s">
        <v>12</v>
      </c>
      <c r="B23" s="3" t="n">
        <f aca="false">'45'!$C$8</f>
        <v>4500</v>
      </c>
      <c r="C23" s="3" t="n">
        <v>250</v>
      </c>
      <c r="D23" s="4" t="n">
        <f aca="false">(B23/C23)</f>
        <v>18</v>
      </c>
      <c r="E23" s="3" t="n">
        <v>50</v>
      </c>
      <c r="F23" s="4" t="n">
        <f aca="false">(D23*E23)</f>
        <v>900</v>
      </c>
      <c r="H23" s="3" t="s">
        <v>12</v>
      </c>
      <c r="I23" s="3" t="n">
        <f aca="false">'45'!$C$8</f>
        <v>4500</v>
      </c>
      <c r="J23" s="3" t="n">
        <v>250</v>
      </c>
      <c r="K23" s="4" t="n">
        <f aca="false">(I23/J23)</f>
        <v>18</v>
      </c>
      <c r="L23" s="3" t="n">
        <v>50</v>
      </c>
      <c r="M23" s="4" t="n">
        <f aca="false">(K23*L23)</f>
        <v>900</v>
      </c>
      <c r="P23" s="3" t="s">
        <v>11</v>
      </c>
      <c r="Q23" s="3" t="n">
        <f aca="false">'45'!$C$7</f>
        <v>4980</v>
      </c>
      <c r="R23" s="3" t="n">
        <v>100</v>
      </c>
      <c r="S23" s="4" t="n">
        <f aca="false">(Q23/R23)</f>
        <v>49.8</v>
      </c>
      <c r="T23" s="3" t="n">
        <v>30</v>
      </c>
      <c r="U23" s="4" t="n">
        <f aca="false">(S23*T23)</f>
        <v>1494</v>
      </c>
      <c r="AA23" s="29" t="s">
        <v>65</v>
      </c>
      <c r="AB23" s="7" t="n">
        <f aca="false">SUM(AB15:AB22)</f>
        <v>19713.3333333333</v>
      </c>
    </row>
    <row r="24" customFormat="false" ht="13.8" hidden="false" customHeight="false" outlineLevel="0" collapsed="false">
      <c r="A24" s="3" t="s">
        <v>13</v>
      </c>
      <c r="B24" s="3" t="n">
        <f aca="false">'45'!$C$9</f>
        <v>35000</v>
      </c>
      <c r="C24" s="3" t="n">
        <v>30</v>
      </c>
      <c r="D24" s="4" t="n">
        <f aca="false">(B24/C24)</f>
        <v>1166.66666666667</v>
      </c>
      <c r="E24" s="3" t="n">
        <v>5</v>
      </c>
      <c r="F24" s="4" t="n">
        <f aca="false">(D24*E24)</f>
        <v>5833.33333333333</v>
      </c>
      <c r="H24" s="3" t="s">
        <v>13</v>
      </c>
      <c r="I24" s="3" t="n">
        <f aca="false">'45'!$C$9</f>
        <v>35000</v>
      </c>
      <c r="J24" s="3" t="n">
        <v>30</v>
      </c>
      <c r="K24" s="4" t="n">
        <f aca="false">(I24/J24)</f>
        <v>1166.66666666667</v>
      </c>
      <c r="L24" s="3" t="n">
        <v>5</v>
      </c>
      <c r="M24" s="4" t="n">
        <f aca="false">(K24*L24)</f>
        <v>5833.33333333333</v>
      </c>
      <c r="P24" s="3" t="s">
        <v>12</v>
      </c>
      <c r="Q24" s="3" t="n">
        <f aca="false">'45'!$C$8</f>
        <v>4500</v>
      </c>
      <c r="R24" s="3" t="n">
        <v>250</v>
      </c>
      <c r="S24" s="4" t="n">
        <f aca="false">(Q24/R24)</f>
        <v>18</v>
      </c>
      <c r="T24" s="3" t="n">
        <v>50</v>
      </c>
      <c r="U24" s="4" t="n">
        <f aca="false">(S24*T24)</f>
        <v>900</v>
      </c>
      <c r="AE24" s="31" t="s">
        <v>72</v>
      </c>
      <c r="AF24" s="31"/>
      <c r="AG24" s="31"/>
      <c r="AH24" s="31"/>
      <c r="AI24" s="31"/>
      <c r="AJ24" s="31"/>
    </row>
    <row r="25" customFormat="false" ht="13.8" hidden="false" customHeight="false" outlineLevel="0" collapsed="false">
      <c r="A25" s="3" t="s">
        <v>67</v>
      </c>
      <c r="B25" s="3" t="n">
        <f aca="false">'45'!$C$14</f>
        <v>8800</v>
      </c>
      <c r="C25" s="3" t="n">
        <v>100</v>
      </c>
      <c r="D25" s="4" t="n">
        <f aca="false">(B25/C25)</f>
        <v>88</v>
      </c>
      <c r="E25" s="3" t="n">
        <v>50</v>
      </c>
      <c r="F25" s="4" t="n">
        <f aca="false">(D25*E25)</f>
        <v>4400</v>
      </c>
      <c r="H25" s="3" t="s">
        <v>14</v>
      </c>
      <c r="I25" s="3" t="n">
        <f aca="false">'45'!$C$10</f>
        <v>8000</v>
      </c>
      <c r="J25" s="3" t="n">
        <v>100</v>
      </c>
      <c r="K25" s="4" t="n">
        <f aca="false">(I25/J25)</f>
        <v>80</v>
      </c>
      <c r="L25" s="3" t="n">
        <v>100</v>
      </c>
      <c r="M25" s="4" t="n">
        <f aca="false">(K25*L25)</f>
        <v>8000</v>
      </c>
      <c r="P25" s="3" t="s">
        <v>13</v>
      </c>
      <c r="Q25" s="3" t="n">
        <f aca="false">'45'!$C$9</f>
        <v>35000</v>
      </c>
      <c r="R25" s="3" t="n">
        <v>30</v>
      </c>
      <c r="S25" s="4" t="n">
        <f aca="false">(Q25/R25)</f>
        <v>1166.66666666667</v>
      </c>
      <c r="T25" s="3" t="n">
        <v>5</v>
      </c>
      <c r="U25" s="4" t="n">
        <f aca="false">(S25*T25)</f>
        <v>5833.33333333333</v>
      </c>
      <c r="AE25" s="1" t="s">
        <v>1</v>
      </c>
      <c r="AF25" s="1" t="s">
        <v>2</v>
      </c>
      <c r="AG25" s="1" t="s">
        <v>3</v>
      </c>
      <c r="AH25" s="2" t="s">
        <v>4</v>
      </c>
      <c r="AI25" s="1" t="s">
        <v>5</v>
      </c>
      <c r="AJ25" s="2" t="s">
        <v>6</v>
      </c>
    </row>
    <row r="26" customFormat="false" ht="13.8" hidden="false" customHeight="false" outlineLevel="0" collapsed="false">
      <c r="E26" s="29" t="s">
        <v>65</v>
      </c>
      <c r="F26" s="7" t="n">
        <f aca="false">SUM(F18:F25)</f>
        <v>40516.2222222222</v>
      </c>
      <c r="H26" s="3" t="s">
        <v>67</v>
      </c>
      <c r="I26" s="3" t="n">
        <f aca="false">'45'!$C$14</f>
        <v>8800</v>
      </c>
      <c r="J26" s="3" t="n">
        <v>100</v>
      </c>
      <c r="K26" s="4" t="n">
        <f aca="false">(I26/J26)</f>
        <v>88</v>
      </c>
      <c r="L26" s="3" t="n">
        <v>50</v>
      </c>
      <c r="M26" s="4" t="n">
        <f aca="false">(K26*L26)</f>
        <v>4400</v>
      </c>
      <c r="P26" s="3" t="s">
        <v>14</v>
      </c>
      <c r="Q26" s="3" t="n">
        <f aca="false">'45'!$C$10</f>
        <v>8000</v>
      </c>
      <c r="R26" s="3" t="n">
        <v>100</v>
      </c>
      <c r="S26" s="4" t="n">
        <f aca="false">(Q26/R26)</f>
        <v>80</v>
      </c>
      <c r="T26" s="3" t="n">
        <v>50</v>
      </c>
      <c r="U26" s="4" t="n">
        <f aca="false">(S26*T26)</f>
        <v>4000</v>
      </c>
      <c r="W26" s="32" t="s">
        <v>73</v>
      </c>
      <c r="X26" s="32"/>
      <c r="Y26" s="32"/>
      <c r="Z26" s="32"/>
      <c r="AA26" s="32"/>
      <c r="AB26" s="32"/>
      <c r="AE26" s="3" t="s">
        <v>20</v>
      </c>
      <c r="AF26" s="3" t="n">
        <f aca="false">'45'!$C$13</f>
        <v>35000</v>
      </c>
      <c r="AG26" s="3" t="n">
        <v>1000</v>
      </c>
      <c r="AH26" s="4" t="n">
        <f aca="false">(AF26/AG26)</f>
        <v>35</v>
      </c>
      <c r="AI26" s="3" t="n">
        <v>1800</v>
      </c>
      <c r="AJ26" s="4" t="n">
        <f aca="false">AH26*AI26</f>
        <v>63000</v>
      </c>
    </row>
    <row r="27" customFormat="false" ht="13.8" hidden="false" customHeight="false" outlineLevel="0" collapsed="false">
      <c r="L27" s="29" t="s">
        <v>65</v>
      </c>
      <c r="M27" s="7" t="n">
        <f aca="false">SUM(M18:M26)</f>
        <v>46916.2222222222</v>
      </c>
      <c r="P27" s="3" t="s">
        <v>37</v>
      </c>
      <c r="Q27" s="3" t="n">
        <f aca="false">'45'!$C$22</f>
        <v>3000</v>
      </c>
      <c r="R27" s="3" t="n">
        <v>30</v>
      </c>
      <c r="S27" s="4" t="n">
        <f aca="false">(Q27/R27)</f>
        <v>100</v>
      </c>
      <c r="T27" s="3" t="n">
        <v>30</v>
      </c>
      <c r="U27" s="4" t="n">
        <f aca="false">(S27*T27)</f>
        <v>3000</v>
      </c>
      <c r="W27" s="25" t="s">
        <v>74</v>
      </c>
      <c r="X27" s="25"/>
      <c r="Y27" s="25"/>
      <c r="Z27" s="25"/>
      <c r="AA27" s="25"/>
      <c r="AB27" s="25"/>
      <c r="AE27" s="3" t="s">
        <v>15</v>
      </c>
      <c r="AF27" s="3" t="n">
        <f aca="false">'45'!$C$19</f>
        <v>5000</v>
      </c>
      <c r="AG27" s="3" t="n">
        <v>500</v>
      </c>
      <c r="AH27" s="4" t="n">
        <f aca="false">(AF27/AG27)</f>
        <v>10</v>
      </c>
      <c r="AI27" s="3" t="n">
        <v>120</v>
      </c>
      <c r="AJ27" s="4" t="n">
        <f aca="false">(AH27*AI27)</f>
        <v>1200</v>
      </c>
    </row>
    <row r="28" customFormat="false" ht="13.8" hidden="false" customHeight="false" outlineLevel="0" collapsed="false">
      <c r="A28" s="25" t="s">
        <v>75</v>
      </c>
      <c r="B28" s="25"/>
      <c r="C28" s="25"/>
      <c r="D28" s="25"/>
      <c r="E28" s="25"/>
      <c r="F28" s="25"/>
      <c r="P28" s="3" t="s">
        <v>67</v>
      </c>
      <c r="Q28" s="3" t="n">
        <f aca="false">'45'!$C$14</f>
        <v>8800</v>
      </c>
      <c r="R28" s="3" t="n">
        <v>100</v>
      </c>
      <c r="S28" s="4" t="n">
        <f aca="false">(Q28/R28)</f>
        <v>88</v>
      </c>
      <c r="T28" s="3" t="n">
        <v>50</v>
      </c>
      <c r="U28" s="4" t="n">
        <f aca="false">(S28*T28)</f>
        <v>4400</v>
      </c>
      <c r="W28" s="1" t="s">
        <v>1</v>
      </c>
      <c r="X28" s="1" t="s">
        <v>2</v>
      </c>
      <c r="Y28" s="1" t="s">
        <v>3</v>
      </c>
      <c r="Z28" s="2" t="s">
        <v>4</v>
      </c>
      <c r="AA28" s="1" t="s">
        <v>5</v>
      </c>
      <c r="AB28" s="2" t="s">
        <v>6</v>
      </c>
      <c r="AE28" s="3" t="s">
        <v>36</v>
      </c>
      <c r="AF28" s="3" t="n">
        <f aca="false">'45'!$C$21</f>
        <v>7200</v>
      </c>
      <c r="AG28" s="3" t="n">
        <v>50</v>
      </c>
      <c r="AH28" s="4" t="n">
        <f aca="false">(AF28/AG28)</f>
        <v>144</v>
      </c>
      <c r="AI28" s="3" t="n">
        <v>33</v>
      </c>
      <c r="AJ28" s="4" t="n">
        <f aca="false">(AH28*AI28)</f>
        <v>4752</v>
      </c>
    </row>
    <row r="29" customFormat="false" ht="13.8" hidden="false" customHeight="false" outlineLevel="0" collapsed="false">
      <c r="A29" s="1" t="s">
        <v>1</v>
      </c>
      <c r="B29" s="1" t="s">
        <v>2</v>
      </c>
      <c r="C29" s="1" t="s">
        <v>3</v>
      </c>
      <c r="D29" s="2" t="s">
        <v>4</v>
      </c>
      <c r="E29" s="1" t="s">
        <v>5</v>
      </c>
      <c r="F29" s="2" t="s">
        <v>6</v>
      </c>
      <c r="T29" s="29" t="s">
        <v>65</v>
      </c>
      <c r="U29" s="7" t="n">
        <f aca="false">SUM(U19:U28)</f>
        <v>45571.7777777778</v>
      </c>
      <c r="W29" s="33" t="s">
        <v>42</v>
      </c>
      <c r="X29" s="33" t="n">
        <f aca="false">'45'!$C$27</f>
        <v>2800</v>
      </c>
      <c r="Y29" s="33" t="n">
        <v>1</v>
      </c>
      <c r="Z29" s="4" t="n">
        <f aca="false">(X29/Y29)</f>
        <v>2800</v>
      </c>
      <c r="AA29" s="33" t="n">
        <v>1</v>
      </c>
      <c r="AB29" s="4" t="n">
        <f aca="false">Z29*AA29</f>
        <v>2800</v>
      </c>
      <c r="AE29" s="3" t="s">
        <v>62</v>
      </c>
      <c r="AF29" s="3" t="n">
        <f aca="false">'45'!$C$8</f>
        <v>4500</v>
      </c>
      <c r="AG29" s="3" t="n">
        <v>400</v>
      </c>
      <c r="AH29" s="4" t="n">
        <f aca="false">(AF29/AG29)</f>
        <v>11.25</v>
      </c>
      <c r="AI29" s="3" t="n">
        <v>30</v>
      </c>
      <c r="AJ29" s="4" t="n">
        <f aca="false">(AH29*AI29)</f>
        <v>337.5</v>
      </c>
    </row>
    <row r="30" customFormat="false" ht="13.8" hidden="false" customHeight="false" outlineLevel="0" collapsed="false">
      <c r="A30" s="3" t="s">
        <v>7</v>
      </c>
      <c r="B30" s="3" t="n">
        <f aca="false">'45'!$C$3</f>
        <v>16000</v>
      </c>
      <c r="C30" s="3" t="n">
        <v>1000</v>
      </c>
      <c r="D30" s="4" t="n">
        <f aca="false">(B30/C30)</f>
        <v>16</v>
      </c>
      <c r="E30" s="3" t="n">
        <v>750</v>
      </c>
      <c r="F30" s="4" t="n">
        <f aca="false">D30*E30</f>
        <v>12000</v>
      </c>
      <c r="H30" s="31" t="s">
        <v>76</v>
      </c>
      <c r="I30" s="31"/>
      <c r="J30" s="31"/>
      <c r="K30" s="31"/>
      <c r="L30" s="31"/>
      <c r="M30" s="31"/>
      <c r="W30" s="33" t="s">
        <v>41</v>
      </c>
      <c r="X30" s="33" t="n">
        <f aca="false">'45'!$C$26</f>
        <v>7750</v>
      </c>
      <c r="Y30" s="33" t="n">
        <v>1</v>
      </c>
      <c r="Z30" s="4" t="n">
        <f aca="false">(X30/Y30)</f>
        <v>7750</v>
      </c>
      <c r="AA30" s="33" t="n">
        <v>1</v>
      </c>
      <c r="AB30" s="4" t="n">
        <f aca="false">(Z30*AA30)</f>
        <v>7750</v>
      </c>
      <c r="AE30" s="3" t="s">
        <v>63</v>
      </c>
      <c r="AF30" s="3" t="n">
        <f aca="false">'45'!$C$22</f>
        <v>3000</v>
      </c>
      <c r="AG30" s="3" t="n">
        <v>30</v>
      </c>
      <c r="AH30" s="4" t="n">
        <f aca="false">(AF30/AG30)</f>
        <v>100</v>
      </c>
      <c r="AI30" s="3" t="n">
        <v>45</v>
      </c>
      <c r="AJ30" s="4" t="n">
        <f aca="false">(AH30*AI30)</f>
        <v>4500</v>
      </c>
    </row>
    <row r="31" customFormat="false" ht="13.8" hidden="false" customHeight="false" outlineLevel="0" collapsed="false">
      <c r="A31" s="3" t="s">
        <v>8</v>
      </c>
      <c r="B31" s="3" t="n">
        <f aca="false">'45'!$C$4</f>
        <v>22000</v>
      </c>
      <c r="C31" s="3" t="n">
        <v>1000</v>
      </c>
      <c r="D31" s="4" t="n">
        <f aca="false">(B31/C31)</f>
        <v>22</v>
      </c>
      <c r="E31" s="3" t="n">
        <v>750</v>
      </c>
      <c r="F31" s="4" t="n">
        <f aca="false">(D31*E31)</f>
        <v>16500</v>
      </c>
      <c r="H31" s="1" t="s">
        <v>1</v>
      </c>
      <c r="I31" s="1" t="s">
        <v>2</v>
      </c>
      <c r="J31" s="1" t="s">
        <v>3</v>
      </c>
      <c r="K31" s="2" t="s">
        <v>4</v>
      </c>
      <c r="L31" s="1" t="s">
        <v>5</v>
      </c>
      <c r="M31" s="2" t="s">
        <v>6</v>
      </c>
      <c r="W31" s="33" t="s">
        <v>30</v>
      </c>
      <c r="X31" s="33" t="n">
        <f aca="false">'45'!$C$31</f>
        <v>2500</v>
      </c>
      <c r="Y31" s="33" t="n">
        <v>1</v>
      </c>
      <c r="Z31" s="4" t="n">
        <f aca="false">(X31/Y31)</f>
        <v>2500</v>
      </c>
      <c r="AA31" s="33" t="n">
        <v>0.5</v>
      </c>
      <c r="AB31" s="4" t="n">
        <f aca="false">(Z31*AA31)</f>
        <v>1250</v>
      </c>
      <c r="AE31" s="3" t="s">
        <v>64</v>
      </c>
      <c r="AF31" s="3" t="n">
        <f aca="false">'45'!$C$20</f>
        <v>5000</v>
      </c>
      <c r="AG31" s="3" t="n">
        <v>250</v>
      </c>
      <c r="AH31" s="4" t="n">
        <f aca="false">(AF31/AG31)</f>
        <v>20</v>
      </c>
      <c r="AI31" s="3" t="n">
        <v>60</v>
      </c>
      <c r="AJ31" s="4" t="n">
        <f aca="false">(AH31*AI31)</f>
        <v>1200</v>
      </c>
    </row>
    <row r="32" customFormat="false" ht="13.8" hidden="false" customHeight="false" outlineLevel="0" collapsed="false">
      <c r="A32" s="3" t="s">
        <v>9</v>
      </c>
      <c r="B32" s="3" t="n">
        <f aca="false">'45'!$C$5</f>
        <v>10000</v>
      </c>
      <c r="C32" s="3" t="n">
        <v>500</v>
      </c>
      <c r="D32" s="4" t="n">
        <f aca="false">(B32/C32)</f>
        <v>20</v>
      </c>
      <c r="E32" s="3" t="n">
        <v>375</v>
      </c>
      <c r="F32" s="4" t="n">
        <f aca="false">(D32*E32)</f>
        <v>7500</v>
      </c>
      <c r="H32" s="3" t="s">
        <v>7</v>
      </c>
      <c r="I32" s="3" t="n">
        <f aca="false">'45'!$C$3</f>
        <v>16000</v>
      </c>
      <c r="J32" s="3" t="n">
        <v>1000</v>
      </c>
      <c r="K32" s="4" t="n">
        <f aca="false">(I32/J32)</f>
        <v>16</v>
      </c>
      <c r="L32" s="3" t="n">
        <v>650</v>
      </c>
      <c r="M32" s="4" t="n">
        <f aca="false">K32*L32</f>
        <v>10400</v>
      </c>
      <c r="P32" s="24" t="s">
        <v>76</v>
      </c>
      <c r="Q32" s="24"/>
      <c r="R32" s="24"/>
      <c r="S32" s="24"/>
      <c r="T32" s="24"/>
      <c r="U32" s="24"/>
      <c r="W32" s="33" t="s">
        <v>77</v>
      </c>
      <c r="X32" s="33" t="n">
        <f aca="false">'45'!$C$14</f>
        <v>8800</v>
      </c>
      <c r="Y32" s="33" t="n">
        <v>100</v>
      </c>
      <c r="Z32" s="4" t="n">
        <f aca="false">(X32/Y32)</f>
        <v>88</v>
      </c>
      <c r="AA32" s="33" t="n">
        <v>25</v>
      </c>
      <c r="AB32" s="4" t="n">
        <f aca="false">(Z32*AA32)</f>
        <v>2200</v>
      </c>
      <c r="AI32" s="29" t="s">
        <v>65</v>
      </c>
      <c r="AJ32" s="7" t="n">
        <f aca="false">SUM(AJ24:AJ31)</f>
        <v>74989.5</v>
      </c>
    </row>
    <row r="33" customFormat="false" ht="13.8" hidden="false" customHeight="false" outlineLevel="0" collapsed="false">
      <c r="A33" s="3" t="s">
        <v>10</v>
      </c>
      <c r="B33" s="3" t="n">
        <f aca="false">'45'!$C$6</f>
        <v>10000</v>
      </c>
      <c r="C33" s="3" t="n">
        <v>1800</v>
      </c>
      <c r="D33" s="4" t="n">
        <f aca="false">(B33/C33)</f>
        <v>5.55555555555556</v>
      </c>
      <c r="E33" s="3" t="n">
        <v>1000</v>
      </c>
      <c r="F33" s="4" t="n">
        <f aca="false">(D33*E33)</f>
        <v>5555.55555555556</v>
      </c>
      <c r="H33" s="3" t="s">
        <v>8</v>
      </c>
      <c r="I33" s="3" t="n">
        <f aca="false">'45'!$C$4</f>
        <v>22000</v>
      </c>
      <c r="J33" s="3" t="n">
        <v>1000</v>
      </c>
      <c r="K33" s="4" t="n">
        <f aca="false">(I33/J33)</f>
        <v>22</v>
      </c>
      <c r="L33" s="3" t="n">
        <v>750</v>
      </c>
      <c r="M33" s="4" t="n">
        <f aca="false">(K33*L33)</f>
        <v>16500</v>
      </c>
      <c r="P33" s="1" t="s">
        <v>14</v>
      </c>
      <c r="Q33" s="1" t="s">
        <v>2</v>
      </c>
      <c r="R33" s="1" t="s">
        <v>3</v>
      </c>
      <c r="S33" s="2" t="s">
        <v>4</v>
      </c>
      <c r="T33" s="1" t="s">
        <v>5</v>
      </c>
      <c r="U33" s="2" t="s">
        <v>6</v>
      </c>
      <c r="W33" s="33" t="s">
        <v>78</v>
      </c>
      <c r="X33" s="33" t="n">
        <f aca="false">'45'!$C$25</f>
        <v>750</v>
      </c>
      <c r="Y33" s="33" t="n">
        <v>1</v>
      </c>
      <c r="Z33" s="4" t="n">
        <f aca="false">(X33/Y33)</f>
        <v>750</v>
      </c>
      <c r="AA33" s="33" t="n">
        <v>3</v>
      </c>
      <c r="AB33" s="4" t="n">
        <f aca="false">(Z33*AA33)</f>
        <v>2250</v>
      </c>
    </row>
    <row r="34" customFormat="false" ht="13.8" hidden="false" customHeight="false" outlineLevel="0" collapsed="false">
      <c r="A34" s="3" t="s">
        <v>11</v>
      </c>
      <c r="B34" s="3" t="n">
        <f aca="false">'45'!$C$7</f>
        <v>4980</v>
      </c>
      <c r="C34" s="3" t="n">
        <v>100</v>
      </c>
      <c r="D34" s="4" t="n">
        <f aca="false">(B34/C34)</f>
        <v>49.8</v>
      </c>
      <c r="E34" s="3" t="n">
        <v>30</v>
      </c>
      <c r="F34" s="4" t="n">
        <f aca="false">(D34*E34)</f>
        <v>1494</v>
      </c>
      <c r="H34" s="3" t="s">
        <v>9</v>
      </c>
      <c r="I34" s="3" t="n">
        <f aca="false">'45'!$C$5</f>
        <v>10000</v>
      </c>
      <c r="J34" s="3" t="n">
        <v>500</v>
      </c>
      <c r="K34" s="4" t="n">
        <f aca="false">(I34/J34)</f>
        <v>20</v>
      </c>
      <c r="L34" s="3" t="n">
        <v>375</v>
      </c>
      <c r="M34" s="4" t="n">
        <f aca="false">(K34*L34)</f>
        <v>7500</v>
      </c>
      <c r="P34" s="3" t="s">
        <v>7</v>
      </c>
      <c r="Q34" s="3" t="n">
        <f aca="false">'45'!$C$3</f>
        <v>16000</v>
      </c>
      <c r="R34" s="3" t="n">
        <v>1000</v>
      </c>
      <c r="S34" s="4" t="n">
        <f aca="false">(Q34/R34)</f>
        <v>16</v>
      </c>
      <c r="T34" s="3" t="n">
        <v>750</v>
      </c>
      <c r="U34" s="4" t="n">
        <f aca="false">S34*T34</f>
        <v>12000</v>
      </c>
      <c r="Z34" s="18"/>
      <c r="AA34" s="29" t="s">
        <v>65</v>
      </c>
      <c r="AB34" s="7" t="n">
        <f aca="false">SUM(AB26:AB33)</f>
        <v>16250</v>
      </c>
      <c r="AE34" s="31" t="s">
        <v>79</v>
      </c>
      <c r="AF34" s="31"/>
      <c r="AG34" s="31"/>
      <c r="AH34" s="31"/>
      <c r="AI34" s="31"/>
      <c r="AJ34" s="31"/>
    </row>
    <row r="35" customFormat="false" ht="13.8" hidden="false" customHeight="false" outlineLevel="0" collapsed="false">
      <c r="A35" s="3" t="s">
        <v>12</v>
      </c>
      <c r="B35" s="3" t="n">
        <f aca="false">'45'!$C$8</f>
        <v>4500</v>
      </c>
      <c r="C35" s="3" t="n">
        <v>250</v>
      </c>
      <c r="D35" s="4" t="n">
        <f aca="false">(B35/C35)</f>
        <v>18</v>
      </c>
      <c r="E35" s="3" t="n">
        <v>50</v>
      </c>
      <c r="F35" s="4" t="n">
        <f aca="false">(D35*E35)</f>
        <v>900</v>
      </c>
      <c r="H35" s="3" t="s">
        <v>10</v>
      </c>
      <c r="I35" s="3" t="n">
        <f aca="false">'45'!$C$6</f>
        <v>10000</v>
      </c>
      <c r="J35" s="3" t="n">
        <v>1800</v>
      </c>
      <c r="K35" s="4" t="n">
        <f aca="false">(I35/J35)</f>
        <v>5.55555555555556</v>
      </c>
      <c r="L35" s="3" t="n">
        <v>1000</v>
      </c>
      <c r="M35" s="4" t="n">
        <f aca="false">(K35*L35)</f>
        <v>5555.55555555556</v>
      </c>
      <c r="P35" s="3" t="s">
        <v>8</v>
      </c>
      <c r="Q35" s="3" t="n">
        <f aca="false">'45'!$C$4</f>
        <v>22000</v>
      </c>
      <c r="R35" s="3" t="n">
        <v>1000</v>
      </c>
      <c r="S35" s="4" t="n">
        <f aca="false">(Q35/R35)</f>
        <v>22</v>
      </c>
      <c r="T35" s="3" t="n">
        <v>750</v>
      </c>
      <c r="U35" s="4" t="n">
        <f aca="false">(S35*T35)</f>
        <v>16500</v>
      </c>
      <c r="AE35" s="1" t="s">
        <v>1</v>
      </c>
      <c r="AF35" s="1" t="s">
        <v>2</v>
      </c>
      <c r="AG35" s="1" t="s">
        <v>3</v>
      </c>
      <c r="AH35" s="2" t="s">
        <v>4</v>
      </c>
      <c r="AI35" s="1" t="s">
        <v>5</v>
      </c>
      <c r="AJ35" s="2" t="s">
        <v>6</v>
      </c>
    </row>
    <row r="36" customFormat="false" ht="13.8" hidden="false" customHeight="false" outlineLevel="0" collapsed="false">
      <c r="A36" s="3" t="s">
        <v>13</v>
      </c>
      <c r="B36" s="3" t="n">
        <f aca="false">'45'!$C$9</f>
        <v>35000</v>
      </c>
      <c r="C36" s="3" t="n">
        <v>30</v>
      </c>
      <c r="D36" s="4" t="n">
        <f aca="false">(B36/C36)</f>
        <v>1166.66666666667</v>
      </c>
      <c r="E36" s="3" t="n">
        <v>8</v>
      </c>
      <c r="F36" s="4" t="n">
        <f aca="false">(D36*E36)</f>
        <v>9333.33333333333</v>
      </c>
      <c r="H36" s="3" t="s">
        <v>11</v>
      </c>
      <c r="I36" s="3" t="n">
        <f aca="false">'45'!$C$7</f>
        <v>4980</v>
      </c>
      <c r="J36" s="3" t="n">
        <v>100</v>
      </c>
      <c r="K36" s="4" t="n">
        <f aca="false">(I36/J36)</f>
        <v>49.8</v>
      </c>
      <c r="L36" s="3" t="n">
        <v>30</v>
      </c>
      <c r="M36" s="4" t="n">
        <f aca="false">(K36*L36)</f>
        <v>1494</v>
      </c>
      <c r="P36" s="3" t="s">
        <v>9</v>
      </c>
      <c r="Q36" s="3" t="n">
        <f aca="false">'45'!$C$5</f>
        <v>10000</v>
      </c>
      <c r="R36" s="3" t="n">
        <v>500</v>
      </c>
      <c r="S36" s="4" t="n">
        <f aca="false">(Q36/R36)</f>
        <v>20</v>
      </c>
      <c r="T36" s="3" t="n">
        <v>375</v>
      </c>
      <c r="U36" s="4" t="n">
        <f aca="false">(S36*T36)</f>
        <v>7500</v>
      </c>
      <c r="W36" s="25" t="s">
        <v>80</v>
      </c>
      <c r="X36" s="25"/>
      <c r="Y36" s="25" t="s">
        <v>74</v>
      </c>
      <c r="Z36" s="25"/>
      <c r="AA36" s="25"/>
      <c r="AB36" s="25"/>
      <c r="AE36" s="3" t="s">
        <v>20</v>
      </c>
      <c r="AF36" s="3" t="n">
        <f aca="false">'45'!$C$13</f>
        <v>35000</v>
      </c>
      <c r="AG36" s="3" t="n">
        <v>1000</v>
      </c>
      <c r="AH36" s="4" t="n">
        <f aca="false">(AF36/AG36)</f>
        <v>35</v>
      </c>
      <c r="AI36" s="3" t="n">
        <v>2700</v>
      </c>
      <c r="AJ36" s="4" t="n">
        <f aca="false">AH36*AI36</f>
        <v>94500</v>
      </c>
    </row>
    <row r="37" customFormat="false" ht="13.8" hidden="false" customHeight="false" outlineLevel="0" collapsed="false">
      <c r="A37" s="3" t="s">
        <v>67</v>
      </c>
      <c r="B37" s="3" t="n">
        <f aca="false">'45'!$C$14</f>
        <v>8800</v>
      </c>
      <c r="C37" s="3" t="n">
        <v>100</v>
      </c>
      <c r="D37" s="4" t="n">
        <f aca="false">(B37/C37)</f>
        <v>88</v>
      </c>
      <c r="E37" s="3" t="n">
        <v>80</v>
      </c>
      <c r="F37" s="4" t="n">
        <f aca="false">(D37*E37)</f>
        <v>7040</v>
      </c>
      <c r="H37" s="3" t="s">
        <v>12</v>
      </c>
      <c r="I37" s="3" t="n">
        <f aca="false">'45'!$C$8</f>
        <v>4500</v>
      </c>
      <c r="J37" s="3" t="n">
        <v>250</v>
      </c>
      <c r="K37" s="4" t="n">
        <f aca="false">(I37/J37)</f>
        <v>18</v>
      </c>
      <c r="L37" s="3" t="n">
        <v>50</v>
      </c>
      <c r="M37" s="4" t="n">
        <f aca="false">(K37*L37)</f>
        <v>900</v>
      </c>
      <c r="P37" s="3" t="s">
        <v>10</v>
      </c>
      <c r="Q37" s="3" t="n">
        <f aca="false">'45'!C$6</f>
        <v>10000</v>
      </c>
      <c r="R37" s="3" t="n">
        <v>1800</v>
      </c>
      <c r="S37" s="4" t="n">
        <f aca="false">(Q37/R37)</f>
        <v>5.55555555555556</v>
      </c>
      <c r="T37" s="3" t="n">
        <v>525</v>
      </c>
      <c r="U37" s="4" t="n">
        <f aca="false">(S37*T37)</f>
        <v>2916.66666666667</v>
      </c>
      <c r="W37" s="33" t="s">
        <v>42</v>
      </c>
      <c r="X37" s="33" t="n">
        <f aca="false">'45'!$C$27</f>
        <v>2800</v>
      </c>
      <c r="Y37" s="33" t="n">
        <v>1</v>
      </c>
      <c r="Z37" s="4" t="n">
        <f aca="false">(X37/Y37)</f>
        <v>2800</v>
      </c>
      <c r="AA37" s="33" t="n">
        <v>1</v>
      </c>
      <c r="AB37" s="4" t="n">
        <f aca="false">Z37*AA37</f>
        <v>2800</v>
      </c>
      <c r="AE37" s="3" t="s">
        <v>15</v>
      </c>
      <c r="AF37" s="3" t="n">
        <f aca="false">'45'!$C$19</f>
        <v>5000</v>
      </c>
      <c r="AG37" s="3" t="n">
        <v>500</v>
      </c>
      <c r="AH37" s="4" t="n">
        <f aca="false">(AF37/AG37)</f>
        <v>10</v>
      </c>
      <c r="AI37" s="3" t="n">
        <v>180</v>
      </c>
      <c r="AJ37" s="4" t="n">
        <f aca="false">(AH37*AI37)</f>
        <v>1800</v>
      </c>
    </row>
    <row r="38" customFormat="false" ht="13.8" hidden="false" customHeight="false" outlineLevel="0" collapsed="false">
      <c r="E38" s="29" t="s">
        <v>65</v>
      </c>
      <c r="F38" s="7" t="n">
        <f aca="false">SUM(F30:F37)</f>
        <v>60322.8888888889</v>
      </c>
      <c r="H38" s="3" t="s">
        <v>13</v>
      </c>
      <c r="I38" s="3" t="n">
        <f aca="false">'45'!$C$9</f>
        <v>35000</v>
      </c>
      <c r="J38" s="3" t="n">
        <v>30</v>
      </c>
      <c r="K38" s="4" t="n">
        <f aca="false">(I38/J38)</f>
        <v>1166.66666666667</v>
      </c>
      <c r="L38" s="3" t="n">
        <v>8</v>
      </c>
      <c r="M38" s="4" t="n">
        <f aca="false">(K38*L38)</f>
        <v>9333.33333333333</v>
      </c>
      <c r="P38" s="3" t="s">
        <v>11</v>
      </c>
      <c r="Q38" s="3" t="n">
        <f aca="false">'45'!$C$7</f>
        <v>4980</v>
      </c>
      <c r="R38" s="3" t="n">
        <v>100</v>
      </c>
      <c r="S38" s="4" t="n">
        <f aca="false">(Q38/R38)</f>
        <v>49.8</v>
      </c>
      <c r="T38" s="3" t="n">
        <v>45</v>
      </c>
      <c r="U38" s="4" t="n">
        <f aca="false">(S38*T38)</f>
        <v>2241</v>
      </c>
      <c r="W38" s="33" t="s">
        <v>41</v>
      </c>
      <c r="X38" s="33" t="n">
        <f aca="false">'45'!$C$26</f>
        <v>7750</v>
      </c>
      <c r="Y38" s="33" t="n">
        <v>1</v>
      </c>
      <c r="Z38" s="4" t="n">
        <f aca="false">(X38/Y38)</f>
        <v>7750</v>
      </c>
      <c r="AA38" s="33" t="n">
        <v>1.5</v>
      </c>
      <c r="AB38" s="4" t="n">
        <f aca="false">(Z38*AA38)</f>
        <v>11625</v>
      </c>
      <c r="AE38" s="3" t="s">
        <v>36</v>
      </c>
      <c r="AF38" s="3" t="n">
        <f aca="false">'45'!$C$21</f>
        <v>7200</v>
      </c>
      <c r="AG38" s="3" t="n">
        <v>50</v>
      </c>
      <c r="AH38" s="4" t="n">
        <f aca="false">(AF38/AG38)</f>
        <v>144</v>
      </c>
      <c r="AI38" s="3" t="n">
        <v>50</v>
      </c>
      <c r="AJ38" s="4" t="n">
        <f aca="false">(AH38*AI38)</f>
        <v>7200</v>
      </c>
    </row>
    <row r="39" customFormat="false" ht="13.8" hidden="false" customHeight="false" outlineLevel="0" collapsed="false">
      <c r="H39" s="3" t="s">
        <v>14</v>
      </c>
      <c r="I39" s="3" t="n">
        <f aca="false">'45'!$C$10</f>
        <v>8000</v>
      </c>
      <c r="J39" s="3" t="n">
        <v>100</v>
      </c>
      <c r="K39" s="4" t="n">
        <f aca="false">(I39/J39)</f>
        <v>80</v>
      </c>
      <c r="L39" s="3" t="n">
        <v>200</v>
      </c>
      <c r="M39" s="4" t="n">
        <f aca="false">(K39*L39)</f>
        <v>16000</v>
      </c>
      <c r="P39" s="3" t="s">
        <v>12</v>
      </c>
      <c r="Q39" s="3" t="n">
        <f aca="false">'45'!$C$8</f>
        <v>4500</v>
      </c>
      <c r="R39" s="3" t="n">
        <v>250</v>
      </c>
      <c r="S39" s="4" t="n">
        <f aca="false">(Q39/R39)</f>
        <v>18</v>
      </c>
      <c r="T39" s="3" t="n">
        <v>50</v>
      </c>
      <c r="U39" s="4" t="n">
        <f aca="false">(S39*T39)</f>
        <v>900</v>
      </c>
      <c r="W39" s="33" t="s">
        <v>30</v>
      </c>
      <c r="X39" s="33" t="n">
        <f aca="false">'45'!$C$31</f>
        <v>2500</v>
      </c>
      <c r="Y39" s="33" t="n">
        <v>1</v>
      </c>
      <c r="Z39" s="4" t="n">
        <f aca="false">(X39/Y39)</f>
        <v>2500</v>
      </c>
      <c r="AA39" s="33" t="n">
        <v>1</v>
      </c>
      <c r="AB39" s="4" t="n">
        <f aca="false">(Z39*AA39)</f>
        <v>2500</v>
      </c>
      <c r="AE39" s="3" t="s">
        <v>62</v>
      </c>
      <c r="AF39" s="3" t="n">
        <f aca="false">'45'!$C$8</f>
        <v>4500</v>
      </c>
      <c r="AG39" s="3" t="n">
        <v>400</v>
      </c>
      <c r="AH39" s="4" t="n">
        <f aca="false">(AF39/AG39)</f>
        <v>11.25</v>
      </c>
      <c r="AI39" s="3" t="n">
        <v>30</v>
      </c>
      <c r="AJ39" s="4" t="n">
        <f aca="false">(AH39*AI39)</f>
        <v>337.5</v>
      </c>
    </row>
    <row r="40" customFormat="false" ht="13.8" hidden="false" customHeight="false" outlineLevel="0" collapsed="false">
      <c r="A40" s="25" t="s">
        <v>81</v>
      </c>
      <c r="B40" s="25"/>
      <c r="C40" s="25"/>
      <c r="D40" s="25"/>
      <c r="E40" s="25"/>
      <c r="F40" s="25"/>
      <c r="H40" s="3" t="s">
        <v>67</v>
      </c>
      <c r="I40" s="3" t="n">
        <f aca="false">'45'!$C$14</f>
        <v>8800</v>
      </c>
      <c r="J40" s="3" t="n">
        <v>100</v>
      </c>
      <c r="K40" s="4" t="n">
        <f aca="false">(I40/J40)</f>
        <v>88</v>
      </c>
      <c r="L40" s="3" t="n">
        <v>80</v>
      </c>
      <c r="M40" s="4" t="n">
        <f aca="false">(K40*L40)</f>
        <v>7040</v>
      </c>
      <c r="P40" s="3" t="s">
        <v>13</v>
      </c>
      <c r="Q40" s="3" t="n">
        <f aca="false">'45'!$C$9</f>
        <v>35000</v>
      </c>
      <c r="R40" s="3" t="n">
        <v>30</v>
      </c>
      <c r="S40" s="4" t="n">
        <f aca="false">(Q40/R40)</f>
        <v>1166.66666666667</v>
      </c>
      <c r="T40" s="3" t="n">
        <v>8</v>
      </c>
      <c r="U40" s="4" t="n">
        <f aca="false">(S40*T40)</f>
        <v>9333.33333333333</v>
      </c>
      <c r="W40" s="33" t="s">
        <v>77</v>
      </c>
      <c r="X40" s="33" t="n">
        <f aca="false">'45'!$C$14</f>
        <v>8800</v>
      </c>
      <c r="Y40" s="33" t="n">
        <v>100</v>
      </c>
      <c r="Z40" s="4" t="n">
        <f aca="false">(X40/Y40)</f>
        <v>88</v>
      </c>
      <c r="AA40" s="33" t="n">
        <v>50</v>
      </c>
      <c r="AB40" s="4" t="n">
        <f aca="false">(Z40*AA40)</f>
        <v>4400</v>
      </c>
      <c r="AE40" s="3" t="s">
        <v>63</v>
      </c>
      <c r="AF40" s="3" t="n">
        <f aca="false">'45'!$C$22</f>
        <v>3000</v>
      </c>
      <c r="AG40" s="3" t="n">
        <v>30</v>
      </c>
      <c r="AH40" s="4" t="n">
        <f aca="false">(AF40/AG40)</f>
        <v>100</v>
      </c>
      <c r="AI40" s="3" t="n">
        <v>45</v>
      </c>
      <c r="AJ40" s="4" t="n">
        <f aca="false">(AH40*AI40)</f>
        <v>4500</v>
      </c>
    </row>
    <row r="41" customFormat="false" ht="13.8" hidden="false" customHeight="false" outlineLevel="0" collapsed="false">
      <c r="A41" s="1" t="s">
        <v>1</v>
      </c>
      <c r="B41" s="1" t="s">
        <v>2</v>
      </c>
      <c r="C41" s="1" t="s">
        <v>3</v>
      </c>
      <c r="D41" s="2" t="s">
        <v>4</v>
      </c>
      <c r="E41" s="1" t="s">
        <v>5</v>
      </c>
      <c r="F41" s="2" t="s">
        <v>6</v>
      </c>
      <c r="L41" s="29" t="s">
        <v>65</v>
      </c>
      <c r="M41" s="7" t="n">
        <f aca="false">SUM(M32:M40)</f>
        <v>74722.8888888889</v>
      </c>
      <c r="P41" s="3" t="s">
        <v>14</v>
      </c>
      <c r="Q41" s="3" t="n">
        <f aca="false">'45'!$C$10</f>
        <v>8000</v>
      </c>
      <c r="R41" s="3" t="n">
        <v>100</v>
      </c>
      <c r="S41" s="4" t="n">
        <f aca="false">(Q41/R41)</f>
        <v>80</v>
      </c>
      <c r="T41" s="3" t="n">
        <v>75</v>
      </c>
      <c r="U41" s="4" t="n">
        <f aca="false">(S41*T41)</f>
        <v>6000</v>
      </c>
      <c r="W41" s="33" t="s">
        <v>78</v>
      </c>
      <c r="X41" s="33" t="n">
        <f aca="false">'45'!$C$25</f>
        <v>750</v>
      </c>
      <c r="Y41" s="33" t="n">
        <v>1</v>
      </c>
      <c r="Z41" s="4" t="n">
        <f aca="false">(X41/Y41)</f>
        <v>750</v>
      </c>
      <c r="AA41" s="33" t="n">
        <v>4</v>
      </c>
      <c r="AB41" s="4" t="n">
        <f aca="false">(Z41*AA41)</f>
        <v>3000</v>
      </c>
      <c r="AE41" s="3" t="s">
        <v>64</v>
      </c>
      <c r="AF41" s="3" t="n">
        <f aca="false">'45'!$C$20</f>
        <v>5000</v>
      </c>
      <c r="AG41" s="3" t="n">
        <v>250</v>
      </c>
      <c r="AH41" s="4" t="n">
        <f aca="false">(AF41/AG41)</f>
        <v>20</v>
      </c>
      <c r="AI41" s="3" t="n">
        <v>80</v>
      </c>
      <c r="AJ41" s="4" t="n">
        <f aca="false">(AH41*AI41)</f>
        <v>1600</v>
      </c>
    </row>
    <row r="42" customFormat="false" ht="13.8" hidden="false" customHeight="false" outlineLevel="0" collapsed="false">
      <c r="A42" s="3" t="s">
        <v>7</v>
      </c>
      <c r="B42" s="3" t="n">
        <f aca="false">'45'!$C$3</f>
        <v>16000</v>
      </c>
      <c r="C42" s="3" t="n">
        <v>1000</v>
      </c>
      <c r="D42" s="4" t="n">
        <f aca="false">(B42/C42)</f>
        <v>16</v>
      </c>
      <c r="E42" s="3" t="n">
        <v>1000</v>
      </c>
      <c r="F42" s="4" t="n">
        <f aca="false">D42*E42</f>
        <v>16000</v>
      </c>
      <c r="P42" s="3" t="s">
        <v>37</v>
      </c>
      <c r="Q42" s="3" t="n">
        <f aca="false">'45'!$C$22</f>
        <v>3000</v>
      </c>
      <c r="R42" s="3" t="n">
        <v>30</v>
      </c>
      <c r="S42" s="4" t="n">
        <f aca="false">(Q42/R42)</f>
        <v>100</v>
      </c>
      <c r="T42" s="3" t="n">
        <v>30</v>
      </c>
      <c r="U42" s="4" t="n">
        <f aca="false">(S42*T42)</f>
        <v>3000</v>
      </c>
      <c r="Z42" s="18"/>
      <c r="AA42" s="29" t="s">
        <v>65</v>
      </c>
      <c r="AB42" s="7" t="n">
        <f aca="false">SUM(AB37:AB41)</f>
        <v>24325</v>
      </c>
      <c r="AI42" s="29" t="s">
        <v>65</v>
      </c>
      <c r="AJ42" s="7" t="n">
        <f aca="false">SUM(AJ34:AJ41)</f>
        <v>109937.5</v>
      </c>
    </row>
    <row r="43" customFormat="false" ht="13.8" hidden="false" customHeight="false" outlineLevel="0" collapsed="false">
      <c r="A43" s="3" t="s">
        <v>8</v>
      </c>
      <c r="B43" s="3" t="n">
        <f aca="false">'45'!$C$4</f>
        <v>22000</v>
      </c>
      <c r="C43" s="3" t="n">
        <v>1000</v>
      </c>
      <c r="D43" s="4" t="n">
        <f aca="false">(B43/C43)</f>
        <v>22</v>
      </c>
      <c r="E43" s="3" t="n">
        <v>1000</v>
      </c>
      <c r="F43" s="4" t="n">
        <f aca="false">(D43*E43)</f>
        <v>22000</v>
      </c>
      <c r="P43" s="3" t="s">
        <v>67</v>
      </c>
      <c r="Q43" s="3" t="n">
        <f aca="false">'45'!$C$14</f>
        <v>8800</v>
      </c>
      <c r="R43" s="3" t="n">
        <v>100</v>
      </c>
      <c r="S43" s="4" t="n">
        <f aca="false">(Q43/R43)</f>
        <v>88</v>
      </c>
      <c r="T43" s="3" t="n">
        <v>80</v>
      </c>
      <c r="U43" s="4" t="n">
        <f aca="false">(S43*T43)</f>
        <v>7040</v>
      </c>
    </row>
    <row r="44" customFormat="false" ht="13.8" hidden="false" customHeight="false" outlineLevel="0" collapsed="false">
      <c r="A44" s="3" t="s">
        <v>9</v>
      </c>
      <c r="B44" s="3" t="n">
        <f aca="false">'45'!$C$5</f>
        <v>10000</v>
      </c>
      <c r="C44" s="3" t="n">
        <v>500</v>
      </c>
      <c r="D44" s="4" t="n">
        <f aca="false">(B44/C44)</f>
        <v>20</v>
      </c>
      <c r="E44" s="3" t="n">
        <v>500</v>
      </c>
      <c r="F44" s="4" t="n">
        <f aca="false">(D44*E44)</f>
        <v>10000</v>
      </c>
      <c r="H44" s="31" t="s">
        <v>82</v>
      </c>
      <c r="I44" s="31"/>
      <c r="J44" s="31"/>
      <c r="K44" s="31"/>
      <c r="L44" s="31"/>
      <c r="M44" s="31"/>
      <c r="T44" s="29" t="s">
        <v>65</v>
      </c>
      <c r="U44" s="7" t="n">
        <f aca="false">SUM(U34:U43)</f>
        <v>67431</v>
      </c>
      <c r="W44" s="27" t="s">
        <v>83</v>
      </c>
      <c r="X44" s="27"/>
      <c r="Y44" s="27"/>
      <c r="Z44" s="27"/>
      <c r="AA44" s="27"/>
      <c r="AB44" s="27"/>
      <c r="AE44" s="31" t="s">
        <v>84</v>
      </c>
      <c r="AF44" s="31"/>
      <c r="AG44" s="31"/>
      <c r="AH44" s="31"/>
      <c r="AI44" s="31"/>
      <c r="AJ44" s="31"/>
    </row>
    <row r="45" customFormat="false" ht="13.8" hidden="false" customHeight="false" outlineLevel="0" collapsed="false">
      <c r="A45" s="3" t="s">
        <v>10</v>
      </c>
      <c r="B45" s="3" t="n">
        <f aca="false">'45'!$C$6</f>
        <v>10000</v>
      </c>
      <c r="C45" s="3" t="n">
        <v>1800</v>
      </c>
      <c r="D45" s="4" t="n">
        <f aca="false">(B45/C45)</f>
        <v>5.55555555555556</v>
      </c>
      <c r="E45" s="3" t="n">
        <v>1800</v>
      </c>
      <c r="F45" s="4" t="n">
        <f aca="false">(D45*E45)</f>
        <v>10000</v>
      </c>
      <c r="H45" s="1" t="s">
        <v>1</v>
      </c>
      <c r="I45" s="1" t="s">
        <v>2</v>
      </c>
      <c r="J45" s="1" t="s">
        <v>3</v>
      </c>
      <c r="K45" s="2" t="s">
        <v>4</v>
      </c>
      <c r="L45" s="1" t="s">
        <v>5</v>
      </c>
      <c r="M45" s="2" t="s">
        <v>6</v>
      </c>
      <c r="W45" s="33" t="s">
        <v>85</v>
      </c>
      <c r="X45" s="33" t="n">
        <f aca="false">'45'!$C$28</f>
        <v>11800</v>
      </c>
      <c r="Y45" s="33" t="n">
        <v>1</v>
      </c>
      <c r="Z45" s="4" t="n">
        <f aca="false">(X45/Y45)</f>
        <v>11800</v>
      </c>
      <c r="AA45" s="33" t="n">
        <v>1</v>
      </c>
      <c r="AB45" s="4" t="n">
        <f aca="false">Z45*AA45</f>
        <v>11800</v>
      </c>
      <c r="AE45" s="34" t="s">
        <v>79</v>
      </c>
      <c r="AF45" s="34"/>
      <c r="AG45" s="34"/>
      <c r="AH45" s="34"/>
      <c r="AI45" s="34"/>
      <c r="AJ45" s="34"/>
    </row>
    <row r="46" customFormat="false" ht="13.8" hidden="false" customHeight="false" outlineLevel="0" collapsed="false">
      <c r="A46" s="3" t="s">
        <v>11</v>
      </c>
      <c r="B46" s="3" t="n">
        <f aca="false">'45'!$C$7</f>
        <v>4980</v>
      </c>
      <c r="C46" s="3" t="n">
        <v>100</v>
      </c>
      <c r="D46" s="4" t="n">
        <f aca="false">(B46/C46)</f>
        <v>49.8</v>
      </c>
      <c r="E46" s="3" t="n">
        <v>50</v>
      </c>
      <c r="F46" s="4" t="n">
        <f aca="false">(D46*E46)</f>
        <v>2490</v>
      </c>
      <c r="H46" s="3" t="s">
        <v>7</v>
      </c>
      <c r="I46" s="3" t="n">
        <f aca="false">'45'!$C$3</f>
        <v>16000</v>
      </c>
      <c r="J46" s="3" t="n">
        <v>1000</v>
      </c>
      <c r="K46" s="4" t="n">
        <f aca="false">(I46/J46)</f>
        <v>16</v>
      </c>
      <c r="L46" s="3" t="n">
        <v>800</v>
      </c>
      <c r="M46" s="4" t="n">
        <f aca="false">K46*L46</f>
        <v>12800</v>
      </c>
      <c r="W46" s="33" t="s">
        <v>44</v>
      </c>
      <c r="X46" s="33" t="n">
        <f aca="false">'45'!$C$29</f>
        <v>4000</v>
      </c>
      <c r="Y46" s="33" t="n">
        <v>100</v>
      </c>
      <c r="Z46" s="4" t="n">
        <f aca="false">(X46/Y46)</f>
        <v>40</v>
      </c>
      <c r="AA46" s="33" t="n">
        <v>100</v>
      </c>
      <c r="AB46" s="4" t="n">
        <f aca="false">(Z46*AA46)</f>
        <v>4000</v>
      </c>
      <c r="AE46" s="1" t="s">
        <v>1</v>
      </c>
      <c r="AF46" s="1" t="s">
        <v>2</v>
      </c>
      <c r="AG46" s="1" t="s">
        <v>3</v>
      </c>
      <c r="AH46" s="2" t="s">
        <v>4</v>
      </c>
      <c r="AI46" s="1" t="s">
        <v>5</v>
      </c>
      <c r="AJ46" s="2" t="s">
        <v>6</v>
      </c>
    </row>
    <row r="47" customFormat="false" ht="13.8" hidden="false" customHeight="false" outlineLevel="0" collapsed="false">
      <c r="A47" s="3" t="s">
        <v>12</v>
      </c>
      <c r="B47" s="3" t="n">
        <f aca="false">'45'!$C$8</f>
        <v>4500</v>
      </c>
      <c r="C47" s="3" t="n">
        <v>250</v>
      </c>
      <c r="D47" s="4" t="n">
        <f aca="false">(B47/C47)</f>
        <v>18</v>
      </c>
      <c r="E47" s="3" t="n">
        <v>75</v>
      </c>
      <c r="F47" s="4" t="n">
        <f aca="false">(D47*E47)</f>
        <v>1350</v>
      </c>
      <c r="H47" s="3" t="s">
        <v>8</v>
      </c>
      <c r="I47" s="3" t="n">
        <f aca="false">'45'!$C$4</f>
        <v>22000</v>
      </c>
      <c r="J47" s="3" t="n">
        <v>1000</v>
      </c>
      <c r="K47" s="4" t="n">
        <f aca="false">(I47/J47)</f>
        <v>22</v>
      </c>
      <c r="L47" s="3" t="n">
        <v>1000</v>
      </c>
      <c r="M47" s="4" t="n">
        <f aca="false">(K47*L47)</f>
        <v>22000</v>
      </c>
      <c r="P47" s="24" t="s">
        <v>82</v>
      </c>
      <c r="Q47" s="24"/>
      <c r="R47" s="24"/>
      <c r="S47" s="24"/>
      <c r="T47" s="24"/>
      <c r="U47" s="24"/>
      <c r="W47" s="33" t="s">
        <v>30</v>
      </c>
      <c r="X47" s="33" t="n">
        <f aca="false">'45'!$C$31</f>
        <v>2500</v>
      </c>
      <c r="Y47" s="33" t="n">
        <v>1</v>
      </c>
      <c r="Z47" s="4" t="n">
        <f aca="false">(X47/Y47)</f>
        <v>2500</v>
      </c>
      <c r="AA47" s="33" t="n">
        <v>1</v>
      </c>
      <c r="AB47" s="4" t="n">
        <f aca="false">(Z47*AA47)</f>
        <v>2500</v>
      </c>
      <c r="AE47" s="3" t="s">
        <v>20</v>
      </c>
      <c r="AF47" s="3" t="n">
        <f aca="false">'45'!$C$13</f>
        <v>35000</v>
      </c>
      <c r="AG47" s="3" t="n">
        <v>1000</v>
      </c>
      <c r="AH47" s="4" t="n">
        <f aca="false">(AF47/AG47)</f>
        <v>35</v>
      </c>
      <c r="AI47" s="3" t="n">
        <v>3600</v>
      </c>
      <c r="AJ47" s="4" t="n">
        <f aca="false">AH47*AI47</f>
        <v>126000</v>
      </c>
    </row>
    <row r="48" customFormat="false" ht="13.8" hidden="false" customHeight="false" outlineLevel="0" collapsed="false">
      <c r="A48" s="3" t="s">
        <v>13</v>
      </c>
      <c r="B48" s="3" t="n">
        <f aca="false">'45'!$C$9</f>
        <v>35000</v>
      </c>
      <c r="C48" s="3" t="n">
        <v>30</v>
      </c>
      <c r="D48" s="4" t="n">
        <f aca="false">(B48/C48)</f>
        <v>1166.66666666667</v>
      </c>
      <c r="E48" s="3" t="n">
        <v>10</v>
      </c>
      <c r="F48" s="4" t="n">
        <f aca="false">(D48*E48)</f>
        <v>11666.6666666667</v>
      </c>
      <c r="H48" s="3" t="s">
        <v>9</v>
      </c>
      <c r="I48" s="3" t="n">
        <f aca="false">'45'!$C$5</f>
        <v>10000</v>
      </c>
      <c r="J48" s="3" t="n">
        <v>500</v>
      </c>
      <c r="K48" s="4" t="n">
        <f aca="false">(I48/J48)</f>
        <v>20</v>
      </c>
      <c r="L48" s="3" t="n">
        <v>500</v>
      </c>
      <c r="M48" s="4" t="n">
        <f aca="false">(K48*L48)</f>
        <v>10000</v>
      </c>
      <c r="P48" s="1" t="s">
        <v>14</v>
      </c>
      <c r="Q48" s="1" t="s">
        <v>2</v>
      </c>
      <c r="R48" s="1" t="s">
        <v>3</v>
      </c>
      <c r="S48" s="2" t="s">
        <v>4</v>
      </c>
      <c r="T48" s="1" t="s">
        <v>5</v>
      </c>
      <c r="U48" s="2" t="s">
        <v>6</v>
      </c>
      <c r="W48" s="33" t="s">
        <v>77</v>
      </c>
      <c r="X48" s="33" t="n">
        <f aca="false">'45'!$C$14</f>
        <v>8800</v>
      </c>
      <c r="Y48" s="33" t="n">
        <v>100</v>
      </c>
      <c r="Z48" s="4" t="n">
        <f aca="false">(X48/Y48)</f>
        <v>88</v>
      </c>
      <c r="AA48" s="33" t="n">
        <v>50</v>
      </c>
      <c r="AB48" s="4" t="n">
        <f aca="false">(Z48*AA48)</f>
        <v>4400</v>
      </c>
      <c r="AE48" s="3" t="s">
        <v>15</v>
      </c>
      <c r="AF48" s="3" t="n">
        <f aca="false">'45'!$C$19</f>
        <v>5000</v>
      </c>
      <c r="AG48" s="3" t="n">
        <v>500</v>
      </c>
      <c r="AH48" s="4" t="n">
        <f aca="false">(AF48/AG48)</f>
        <v>10</v>
      </c>
      <c r="AI48" s="3" t="n">
        <v>240</v>
      </c>
      <c r="AJ48" s="4" t="n">
        <f aca="false">(AH48*AI48)</f>
        <v>2400</v>
      </c>
    </row>
    <row r="49" customFormat="false" ht="13.8" hidden="false" customHeight="false" outlineLevel="0" collapsed="false">
      <c r="A49" s="3" t="s">
        <v>67</v>
      </c>
      <c r="B49" s="3" t="n">
        <f aca="false">'45'!$C$14</f>
        <v>8800</v>
      </c>
      <c r="C49" s="3" t="n">
        <v>100</v>
      </c>
      <c r="D49" s="4" t="n">
        <f aca="false">(B49/C49)</f>
        <v>88</v>
      </c>
      <c r="E49" s="3" t="n">
        <v>100</v>
      </c>
      <c r="F49" s="4" t="n">
        <f aca="false">(D49*E49)</f>
        <v>8800</v>
      </c>
      <c r="H49" s="3" t="s">
        <v>10</v>
      </c>
      <c r="I49" s="3" t="n">
        <f aca="false">'45'!$C$6</f>
        <v>10000</v>
      </c>
      <c r="J49" s="3" t="n">
        <v>1800</v>
      </c>
      <c r="K49" s="4" t="n">
        <f aca="false">(I49/J49)</f>
        <v>5.55555555555556</v>
      </c>
      <c r="L49" s="3" t="n">
        <v>1800</v>
      </c>
      <c r="M49" s="4" t="n">
        <f aca="false">(K49*L49)</f>
        <v>10000</v>
      </c>
      <c r="P49" s="3" t="s">
        <v>7</v>
      </c>
      <c r="Q49" s="3" t="n">
        <f aca="false">'45'!$C$3</f>
        <v>16000</v>
      </c>
      <c r="R49" s="3" t="n">
        <v>1000</v>
      </c>
      <c r="S49" s="4" t="n">
        <f aca="false">(Q49/R49)</f>
        <v>16</v>
      </c>
      <c r="T49" s="3" t="n">
        <v>1000</v>
      </c>
      <c r="U49" s="4" t="n">
        <f aca="false">S49*T49</f>
        <v>16000</v>
      </c>
      <c r="W49" s="33" t="s">
        <v>86</v>
      </c>
      <c r="X49" s="33" t="n">
        <f aca="false">'45'!$C$32</f>
        <v>4500</v>
      </c>
      <c r="Y49" s="33" t="n">
        <v>100</v>
      </c>
      <c r="Z49" s="4" t="n">
        <f aca="false">(X49/Y49)</f>
        <v>45</v>
      </c>
      <c r="AA49" s="33" t="n">
        <v>100</v>
      </c>
      <c r="AB49" s="4" t="n">
        <f aca="false">(Z49*AA49)</f>
        <v>4500</v>
      </c>
      <c r="AE49" s="3" t="s">
        <v>36</v>
      </c>
      <c r="AF49" s="3" t="n">
        <f aca="false">'45'!$C$21</f>
        <v>7200</v>
      </c>
      <c r="AG49" s="3" t="n">
        <v>50</v>
      </c>
      <c r="AH49" s="4" t="n">
        <f aca="false">(AF49/AG49)</f>
        <v>144</v>
      </c>
      <c r="AI49" s="3" t="n">
        <v>66</v>
      </c>
      <c r="AJ49" s="4" t="n">
        <f aca="false">(AH49*AI49)</f>
        <v>9504</v>
      </c>
    </row>
    <row r="50" customFormat="false" ht="13.8" hidden="false" customHeight="false" outlineLevel="0" collapsed="false">
      <c r="E50" s="29" t="s">
        <v>65</v>
      </c>
      <c r="F50" s="7" t="n">
        <f aca="false">SUM(F42:F49)</f>
        <v>82306.6666666667</v>
      </c>
      <c r="H50" s="3" t="s">
        <v>11</v>
      </c>
      <c r="I50" s="3" t="n">
        <f aca="false">'45'!$C$7</f>
        <v>4980</v>
      </c>
      <c r="J50" s="3" t="n">
        <v>100</v>
      </c>
      <c r="K50" s="4" t="n">
        <f aca="false">(I50/J50)</f>
        <v>49.8</v>
      </c>
      <c r="L50" s="3" t="n">
        <v>50</v>
      </c>
      <c r="M50" s="4" t="n">
        <f aca="false">(K50*L50)</f>
        <v>2490</v>
      </c>
      <c r="P50" s="3" t="s">
        <v>8</v>
      </c>
      <c r="Q50" s="3" t="n">
        <f aca="false">'45'!$C$4</f>
        <v>22000</v>
      </c>
      <c r="R50" s="3" t="n">
        <v>1000</v>
      </c>
      <c r="S50" s="4" t="n">
        <f aca="false">(Q50/R50)</f>
        <v>22</v>
      </c>
      <c r="T50" s="3" t="n">
        <v>1000</v>
      </c>
      <c r="U50" s="4" t="n">
        <f aca="false">(S50*T50)</f>
        <v>22000</v>
      </c>
      <c r="W50" s="33" t="s">
        <v>87</v>
      </c>
      <c r="X50" s="33" t="n">
        <v>750</v>
      </c>
      <c r="Y50" s="0" t="n">
        <v>1</v>
      </c>
      <c r="Z50" s="4" t="n">
        <f aca="false">(X50/Y50)</f>
        <v>750</v>
      </c>
      <c r="AA50" s="33" t="n">
        <v>1.5</v>
      </c>
      <c r="AB50" s="4" t="n">
        <f aca="false">(Z50*AA50)</f>
        <v>1125</v>
      </c>
      <c r="AE50" s="3" t="s">
        <v>62</v>
      </c>
      <c r="AF50" s="3" t="n">
        <f aca="false">'45'!$C$8</f>
        <v>4500</v>
      </c>
      <c r="AG50" s="3" t="n">
        <v>400</v>
      </c>
      <c r="AH50" s="4" t="n">
        <f aca="false">(AF50/AG50)</f>
        <v>11.25</v>
      </c>
      <c r="AI50" s="3" t="n">
        <v>30</v>
      </c>
      <c r="AJ50" s="4" t="n">
        <f aca="false">(AH50*AI50)</f>
        <v>337.5</v>
      </c>
    </row>
    <row r="51" customFormat="false" ht="13.8" hidden="false" customHeight="false" outlineLevel="0" collapsed="false">
      <c r="H51" s="3" t="s">
        <v>12</v>
      </c>
      <c r="I51" s="3" t="n">
        <f aca="false">'45'!$C$8</f>
        <v>4500</v>
      </c>
      <c r="J51" s="3" t="n">
        <v>250</v>
      </c>
      <c r="K51" s="4" t="n">
        <f aca="false">(I51/J51)</f>
        <v>18</v>
      </c>
      <c r="L51" s="3" t="n">
        <v>75</v>
      </c>
      <c r="M51" s="4" t="n">
        <f aca="false">(K51*L51)</f>
        <v>1350</v>
      </c>
      <c r="P51" s="3" t="s">
        <v>9</v>
      </c>
      <c r="Q51" s="3" t="n">
        <f aca="false">'45'!$C$5</f>
        <v>10000</v>
      </c>
      <c r="R51" s="3" t="n">
        <v>500</v>
      </c>
      <c r="S51" s="4" t="n">
        <f aca="false">(Q51/R51)</f>
        <v>20</v>
      </c>
      <c r="T51" s="3" t="n">
        <v>500</v>
      </c>
      <c r="U51" s="4" t="n">
        <f aca="false">(S51*T51)</f>
        <v>10000</v>
      </c>
      <c r="W51" s="35"/>
      <c r="X51" s="35"/>
      <c r="Y51" s="35"/>
      <c r="Z51" s="35"/>
      <c r="AA51" s="29" t="s">
        <v>65</v>
      </c>
      <c r="AB51" s="7" t="n">
        <f aca="false">SUM(AB45:AB50)</f>
        <v>28325</v>
      </c>
      <c r="AE51" s="3" t="s">
        <v>63</v>
      </c>
      <c r="AF51" s="3" t="n">
        <f aca="false">'45'!$C$22</f>
        <v>3000</v>
      </c>
      <c r="AG51" s="3" t="n">
        <v>30</v>
      </c>
      <c r="AH51" s="4" t="n">
        <f aca="false">(AF51/AG51)</f>
        <v>100</v>
      </c>
      <c r="AI51" s="3" t="n">
        <v>90</v>
      </c>
      <c r="AJ51" s="4" t="n">
        <f aca="false">(AH51*AI51)</f>
        <v>9000</v>
      </c>
    </row>
    <row r="52" customFormat="false" ht="13.8" hidden="false" customHeight="false" outlineLevel="0" collapsed="false">
      <c r="A52" s="25" t="s">
        <v>88</v>
      </c>
      <c r="B52" s="25"/>
      <c r="C52" s="25"/>
      <c r="D52" s="25"/>
      <c r="E52" s="25"/>
      <c r="F52" s="25"/>
      <c r="H52" s="3" t="s">
        <v>13</v>
      </c>
      <c r="I52" s="3" t="n">
        <f aca="false">'45'!$C$9</f>
        <v>35000</v>
      </c>
      <c r="J52" s="3" t="n">
        <v>30</v>
      </c>
      <c r="K52" s="4" t="n">
        <f aca="false">(I52/J52)</f>
        <v>1166.66666666667</v>
      </c>
      <c r="L52" s="3" t="n">
        <v>10</v>
      </c>
      <c r="M52" s="4" t="n">
        <f aca="false">(K52*L52)</f>
        <v>11666.6666666667</v>
      </c>
      <c r="P52" s="3" t="s">
        <v>10</v>
      </c>
      <c r="Q52" s="3" t="n">
        <f aca="false">'45'!C$6</f>
        <v>10000</v>
      </c>
      <c r="R52" s="3" t="n">
        <v>1800</v>
      </c>
      <c r="S52" s="4" t="n">
        <f aca="false">(Q52/R52)</f>
        <v>5.55555555555556</v>
      </c>
      <c r="T52" s="3" t="n">
        <v>750</v>
      </c>
      <c r="U52" s="4" t="n">
        <f aca="false">(S52*T52)</f>
        <v>4166.66666666667</v>
      </c>
      <c r="AE52" s="3" t="s">
        <v>64</v>
      </c>
      <c r="AF52" s="3" t="n">
        <f aca="false">'45'!$C$20</f>
        <v>5000</v>
      </c>
      <c r="AG52" s="3" t="n">
        <v>250</v>
      </c>
      <c r="AH52" s="4" t="n">
        <f aca="false">(AF52/AG52)</f>
        <v>20</v>
      </c>
      <c r="AI52" s="3" t="n">
        <v>100</v>
      </c>
      <c r="AJ52" s="4" t="n">
        <f aca="false">(AH52*AI52)</f>
        <v>2000</v>
      </c>
    </row>
    <row r="53" customFormat="false" ht="13.8" hidden="false" customHeight="false" outlineLevel="0" collapsed="false">
      <c r="A53" s="1" t="s">
        <v>1</v>
      </c>
      <c r="B53" s="1" t="s">
        <v>2</v>
      </c>
      <c r="C53" s="1" t="s">
        <v>3</v>
      </c>
      <c r="D53" s="2" t="s">
        <v>4</v>
      </c>
      <c r="E53" s="1" t="s">
        <v>5</v>
      </c>
      <c r="F53" s="2" t="s">
        <v>6</v>
      </c>
      <c r="H53" s="3" t="s">
        <v>14</v>
      </c>
      <c r="I53" s="3" t="n">
        <f aca="false">'45'!$C$10</f>
        <v>8000</v>
      </c>
      <c r="J53" s="3" t="n">
        <v>100</v>
      </c>
      <c r="K53" s="4" t="n">
        <f aca="false">(I53/J53)</f>
        <v>80</v>
      </c>
      <c r="L53" s="3" t="n">
        <v>250</v>
      </c>
      <c r="M53" s="4" t="n">
        <f aca="false">(K53*L53)</f>
        <v>20000</v>
      </c>
      <c r="P53" s="3" t="s">
        <v>11</v>
      </c>
      <c r="Q53" s="3" t="n">
        <f aca="false">'45'!$C$7</f>
        <v>4980</v>
      </c>
      <c r="R53" s="3" t="n">
        <v>100</v>
      </c>
      <c r="S53" s="4" t="n">
        <f aca="false">(Q53/R53)</f>
        <v>49.8</v>
      </c>
      <c r="T53" s="3" t="n">
        <v>60</v>
      </c>
      <c r="U53" s="4" t="n">
        <f aca="false">(S53*T53)</f>
        <v>2988</v>
      </c>
      <c r="W53" s="27" t="s">
        <v>83</v>
      </c>
      <c r="X53" s="27"/>
      <c r="Y53" s="27"/>
      <c r="Z53" s="27"/>
      <c r="AA53" s="27"/>
      <c r="AB53" s="27"/>
      <c r="AI53" s="29" t="s">
        <v>65</v>
      </c>
      <c r="AJ53" s="7" t="n">
        <f aca="false">SUM(AJ45:AJ52)</f>
        <v>149241.5</v>
      </c>
    </row>
    <row r="54" customFormat="false" ht="13.8" hidden="false" customHeight="false" outlineLevel="0" collapsed="false">
      <c r="A54" s="3" t="s">
        <v>7</v>
      </c>
      <c r="B54" s="3" t="n">
        <f aca="false">'45'!$C$3</f>
        <v>16000</v>
      </c>
      <c r="C54" s="3" t="n">
        <v>1000</v>
      </c>
      <c r="D54" s="4" t="n">
        <f aca="false">(B54/C54)</f>
        <v>16</v>
      </c>
      <c r="E54" s="3" t="n">
        <v>1500</v>
      </c>
      <c r="F54" s="4" t="n">
        <f aca="false">D54*E54</f>
        <v>24000</v>
      </c>
      <c r="H54" s="3" t="s">
        <v>67</v>
      </c>
      <c r="I54" s="3" t="n">
        <f aca="false">'45'!$C$14</f>
        <v>8800</v>
      </c>
      <c r="J54" s="3" t="n">
        <v>100</v>
      </c>
      <c r="K54" s="4" t="n">
        <f aca="false">(I54/J54)</f>
        <v>88</v>
      </c>
      <c r="L54" s="3" t="n">
        <v>100</v>
      </c>
      <c r="M54" s="4" t="n">
        <f aca="false">(K54*L54)</f>
        <v>8800</v>
      </c>
      <c r="P54" s="3" t="s">
        <v>12</v>
      </c>
      <c r="Q54" s="3" t="n">
        <f aca="false">'45'!$C$8</f>
        <v>4500</v>
      </c>
      <c r="R54" s="3" t="n">
        <v>250</v>
      </c>
      <c r="S54" s="4" t="n">
        <f aca="false">(Q54/R54)</f>
        <v>18</v>
      </c>
      <c r="T54" s="3" t="n">
        <v>50</v>
      </c>
      <c r="U54" s="4" t="n">
        <f aca="false">(S54*T54)</f>
        <v>900</v>
      </c>
      <c r="W54" s="24" t="s">
        <v>76</v>
      </c>
      <c r="X54" s="24"/>
      <c r="Y54" s="24"/>
      <c r="Z54" s="24"/>
      <c r="AA54" s="24"/>
      <c r="AB54" s="24"/>
    </row>
    <row r="55" customFormat="false" ht="13.8" hidden="false" customHeight="false" outlineLevel="0" collapsed="false">
      <c r="A55" s="3" t="s">
        <v>8</v>
      </c>
      <c r="B55" s="3" t="n">
        <f aca="false">'45'!$C$4</f>
        <v>22000</v>
      </c>
      <c r="C55" s="3" t="n">
        <v>1000</v>
      </c>
      <c r="D55" s="4" t="n">
        <f aca="false">(B55/C55)</f>
        <v>22</v>
      </c>
      <c r="E55" s="3" t="n">
        <v>1500</v>
      </c>
      <c r="F55" s="4" t="n">
        <f aca="false">(D55*E55)</f>
        <v>33000</v>
      </c>
      <c r="L55" s="29" t="s">
        <v>65</v>
      </c>
      <c r="M55" s="7" t="n">
        <f aca="false">SUM(M46:M54)</f>
        <v>99106.6666666667</v>
      </c>
      <c r="P55" s="3" t="s">
        <v>13</v>
      </c>
      <c r="Q55" s="3" t="n">
        <f aca="false">'45'!$C$9</f>
        <v>35000</v>
      </c>
      <c r="R55" s="3" t="n">
        <v>30</v>
      </c>
      <c r="S55" s="4" t="n">
        <f aca="false">(Q55/R55)</f>
        <v>1166.66666666667</v>
      </c>
      <c r="T55" s="3" t="n">
        <v>10</v>
      </c>
      <c r="U55" s="4" t="n">
        <f aca="false">(S55*T55)</f>
        <v>11666.6666666667</v>
      </c>
      <c r="W55" s="33" t="s">
        <v>85</v>
      </c>
      <c r="X55" s="33" t="n">
        <f aca="false">'45'!$C$28</f>
        <v>11800</v>
      </c>
      <c r="Y55" s="33" t="n">
        <v>1</v>
      </c>
      <c r="Z55" s="4" t="n">
        <f aca="false">(X55/Y55)</f>
        <v>11800</v>
      </c>
      <c r="AA55" s="33" t="n">
        <v>1.5</v>
      </c>
      <c r="AB55" s="4" t="n">
        <f aca="false">Z55*AA55</f>
        <v>17700</v>
      </c>
    </row>
    <row r="56" customFormat="false" ht="13.8" hidden="false" customHeight="false" outlineLevel="0" collapsed="false">
      <c r="A56" s="3" t="s">
        <v>9</v>
      </c>
      <c r="B56" s="3" t="n">
        <f aca="false">'45'!$C$5</f>
        <v>10000</v>
      </c>
      <c r="C56" s="3" t="n">
        <v>500</v>
      </c>
      <c r="D56" s="4" t="n">
        <f aca="false">(B56/C56)</f>
        <v>20</v>
      </c>
      <c r="E56" s="3" t="n">
        <v>750</v>
      </c>
      <c r="F56" s="4" t="n">
        <f aca="false">(D56*E56)</f>
        <v>15000</v>
      </c>
      <c r="P56" s="3" t="s">
        <v>14</v>
      </c>
      <c r="Q56" s="3" t="n">
        <f aca="false">'45'!$C$10</f>
        <v>8000</v>
      </c>
      <c r="R56" s="3" t="n">
        <v>100</v>
      </c>
      <c r="S56" s="4" t="n">
        <f aca="false">(Q56/R56)</f>
        <v>80</v>
      </c>
      <c r="T56" s="3" t="n">
        <v>100</v>
      </c>
      <c r="U56" s="4" t="n">
        <f aca="false">(S56*T56)</f>
        <v>8000</v>
      </c>
      <c r="W56" s="33" t="s">
        <v>44</v>
      </c>
      <c r="X56" s="33" t="n">
        <f aca="false">'45'!$C$29</f>
        <v>4000</v>
      </c>
      <c r="Y56" s="33" t="n">
        <v>100</v>
      </c>
      <c r="Z56" s="4" t="n">
        <f aca="false">(X56/Y56)</f>
        <v>40</v>
      </c>
      <c r="AA56" s="33" t="n">
        <v>150</v>
      </c>
      <c r="AB56" s="4" t="n">
        <f aca="false">(Z56*AA56)</f>
        <v>6000</v>
      </c>
    </row>
    <row r="57" customFormat="false" ht="13.8" hidden="false" customHeight="false" outlineLevel="0" collapsed="false">
      <c r="A57" s="3" t="s">
        <v>10</v>
      </c>
      <c r="B57" s="3" t="n">
        <f aca="false">'45'!$C$6</f>
        <v>10000</v>
      </c>
      <c r="C57" s="3" t="n">
        <v>1800</v>
      </c>
      <c r="D57" s="4" t="n">
        <f aca="false">(B57/C57)</f>
        <v>5.55555555555556</v>
      </c>
      <c r="E57" s="3" t="n">
        <v>2000</v>
      </c>
      <c r="F57" s="4" t="n">
        <f aca="false">(D57*E57)</f>
        <v>11111.1111111111</v>
      </c>
      <c r="P57" s="3" t="s">
        <v>37</v>
      </c>
      <c r="Q57" s="3" t="n">
        <f aca="false">'45'!$C$22</f>
        <v>3000</v>
      </c>
      <c r="R57" s="3" t="n">
        <v>30</v>
      </c>
      <c r="S57" s="4" t="n">
        <f aca="false">(Q57/R57)</f>
        <v>100</v>
      </c>
      <c r="T57" s="3" t="n">
        <v>60</v>
      </c>
      <c r="U57" s="4" t="n">
        <f aca="false">(S57*T57)</f>
        <v>6000</v>
      </c>
      <c r="W57" s="33" t="s">
        <v>30</v>
      </c>
      <c r="X57" s="33" t="n">
        <f aca="false">'45'!$C$31</f>
        <v>2500</v>
      </c>
      <c r="Y57" s="33" t="n">
        <v>1</v>
      </c>
      <c r="Z57" s="4" t="n">
        <f aca="false">(X57/Y57)</f>
        <v>2500</v>
      </c>
      <c r="AA57" s="33" t="n">
        <v>3</v>
      </c>
      <c r="AB57" s="4" t="n">
        <f aca="false">(Z57*AA57)</f>
        <v>7500</v>
      </c>
    </row>
    <row r="58" customFormat="false" ht="13.8" hidden="false" customHeight="false" outlineLevel="0" collapsed="false">
      <c r="A58" s="3" t="s">
        <v>11</v>
      </c>
      <c r="B58" s="3" t="n">
        <f aca="false">'45'!$C$7</f>
        <v>4980</v>
      </c>
      <c r="C58" s="3" t="n">
        <v>100</v>
      </c>
      <c r="D58" s="4" t="n">
        <f aca="false">(B58/C58)</f>
        <v>49.8</v>
      </c>
      <c r="E58" s="3" t="n">
        <v>75</v>
      </c>
      <c r="F58" s="4" t="n">
        <f aca="false">(D58*E58)</f>
        <v>3735</v>
      </c>
      <c r="H58" s="31" t="s">
        <v>88</v>
      </c>
      <c r="I58" s="31"/>
      <c r="J58" s="31"/>
      <c r="K58" s="31"/>
      <c r="L58" s="31"/>
      <c r="M58" s="31"/>
      <c r="P58" s="3" t="s">
        <v>67</v>
      </c>
      <c r="Q58" s="3" t="n">
        <f aca="false">'45'!$C$14</f>
        <v>8800</v>
      </c>
      <c r="R58" s="3" t="n">
        <v>100</v>
      </c>
      <c r="S58" s="4" t="n">
        <f aca="false">(Q58/R58)</f>
        <v>88</v>
      </c>
      <c r="T58" s="3" t="n">
        <v>80</v>
      </c>
      <c r="U58" s="4" t="n">
        <f aca="false">(S58*T58)</f>
        <v>7040</v>
      </c>
      <c r="W58" s="33" t="s">
        <v>77</v>
      </c>
      <c r="X58" s="33" t="n">
        <f aca="false">'45'!$C$14</f>
        <v>8800</v>
      </c>
      <c r="Y58" s="33" t="n">
        <v>100</v>
      </c>
      <c r="Z58" s="4" t="n">
        <f aca="false">(X58/Y58)</f>
        <v>88</v>
      </c>
      <c r="AA58" s="33" t="n">
        <v>100</v>
      </c>
      <c r="AB58" s="4" t="n">
        <f aca="false">(Z58*AA58)</f>
        <v>8800</v>
      </c>
    </row>
    <row r="59" customFormat="false" ht="13.8" hidden="false" customHeight="false" outlineLevel="0" collapsed="false">
      <c r="A59" s="3" t="s">
        <v>12</v>
      </c>
      <c r="B59" s="3" t="n">
        <f aca="false">'45'!$C$8</f>
        <v>4500</v>
      </c>
      <c r="C59" s="3" t="n">
        <v>250</v>
      </c>
      <c r="D59" s="4" t="n">
        <f aca="false">(B59/C59)</f>
        <v>18</v>
      </c>
      <c r="E59" s="3" t="n">
        <v>100</v>
      </c>
      <c r="F59" s="4" t="n">
        <f aca="false">(D59*E59)</f>
        <v>1800</v>
      </c>
      <c r="H59" s="1" t="s">
        <v>1</v>
      </c>
      <c r="I59" s="1" t="s">
        <v>2</v>
      </c>
      <c r="J59" s="1" t="s">
        <v>3</v>
      </c>
      <c r="K59" s="2" t="s">
        <v>4</v>
      </c>
      <c r="L59" s="1" t="s">
        <v>5</v>
      </c>
      <c r="M59" s="2" t="s">
        <v>6</v>
      </c>
      <c r="T59" s="29" t="s">
        <v>65</v>
      </c>
      <c r="U59" s="7" t="n">
        <f aca="false">SUM(U49:U58)</f>
        <v>88761.3333333334</v>
      </c>
      <c r="W59" s="33" t="s">
        <v>86</v>
      </c>
      <c r="X59" s="33" t="n">
        <f aca="false">'45'!$C$32</f>
        <v>4500</v>
      </c>
      <c r="Y59" s="33" t="n">
        <v>100</v>
      </c>
      <c r="Z59" s="4" t="n">
        <f aca="false">(X59/Y59)</f>
        <v>45</v>
      </c>
      <c r="AA59" s="33" t="n">
        <v>150</v>
      </c>
      <c r="AB59" s="4" t="n">
        <f aca="false">(Z59*AA59)</f>
        <v>6750</v>
      </c>
    </row>
    <row r="60" customFormat="false" ht="13.8" hidden="false" customHeight="false" outlineLevel="0" collapsed="false">
      <c r="A60" s="3" t="s">
        <v>13</v>
      </c>
      <c r="B60" s="3" t="n">
        <f aca="false">'45'!$C$9</f>
        <v>35000</v>
      </c>
      <c r="C60" s="3" t="n">
        <v>30</v>
      </c>
      <c r="D60" s="4" t="n">
        <f aca="false">(B60/C60)</f>
        <v>1166.66666666667</v>
      </c>
      <c r="E60" s="3" t="n">
        <v>15</v>
      </c>
      <c r="F60" s="4" t="n">
        <f aca="false">(D60*E60)</f>
        <v>17500</v>
      </c>
      <c r="H60" s="3" t="s">
        <v>7</v>
      </c>
      <c r="I60" s="3" t="n">
        <f aca="false">'45'!$C$3</f>
        <v>16000</v>
      </c>
      <c r="J60" s="3" t="n">
        <v>1000</v>
      </c>
      <c r="K60" s="4" t="n">
        <f aca="false">(I60/J60)</f>
        <v>16</v>
      </c>
      <c r="L60" s="3" t="n">
        <v>1250</v>
      </c>
      <c r="M60" s="4" t="n">
        <f aca="false">K60*L60</f>
        <v>20000</v>
      </c>
      <c r="W60" s="33" t="s">
        <v>87</v>
      </c>
      <c r="X60" s="33" t="n">
        <v>750</v>
      </c>
      <c r="Y60" s="0" t="n">
        <v>1</v>
      </c>
      <c r="Z60" s="4" t="n">
        <f aca="false">(X60/Y60)</f>
        <v>750</v>
      </c>
      <c r="AA60" s="33" t="n">
        <v>2</v>
      </c>
      <c r="AB60" s="4" t="n">
        <f aca="false">(Z60*AA60)</f>
        <v>1500</v>
      </c>
    </row>
    <row r="61" customFormat="false" ht="13.8" hidden="false" customHeight="false" outlineLevel="0" collapsed="false">
      <c r="A61" s="3" t="s">
        <v>67</v>
      </c>
      <c r="B61" s="3" t="n">
        <f aca="false">'45'!$C$14</f>
        <v>8800</v>
      </c>
      <c r="C61" s="3" t="n">
        <v>100</v>
      </c>
      <c r="D61" s="4" t="n">
        <f aca="false">(B61/C61)</f>
        <v>88</v>
      </c>
      <c r="E61" s="3" t="n">
        <v>150</v>
      </c>
      <c r="F61" s="4" t="n">
        <f aca="false">(D61*E61)</f>
        <v>13200</v>
      </c>
      <c r="H61" s="3" t="s">
        <v>8</v>
      </c>
      <c r="I61" s="3" t="n">
        <f aca="false">'45'!$C$4</f>
        <v>22000</v>
      </c>
      <c r="J61" s="3" t="n">
        <v>1000</v>
      </c>
      <c r="K61" s="4" t="n">
        <f aca="false">(I61/J61)</f>
        <v>22</v>
      </c>
      <c r="L61" s="3" t="n">
        <v>1500</v>
      </c>
      <c r="M61" s="4" t="n">
        <f aca="false">(K61*L61)</f>
        <v>33000</v>
      </c>
      <c r="P61" s="24" t="s">
        <v>79</v>
      </c>
      <c r="Q61" s="24"/>
      <c r="R61" s="24"/>
      <c r="S61" s="24"/>
      <c r="T61" s="24"/>
      <c r="U61" s="24"/>
      <c r="W61" s="35"/>
      <c r="X61" s="35"/>
      <c r="Y61" s="35"/>
      <c r="Z61" s="35"/>
      <c r="AA61" s="29" t="s">
        <v>65</v>
      </c>
      <c r="AB61" s="7" t="n">
        <f aca="false">SUM(AB55:AB60)</f>
        <v>48250</v>
      </c>
    </row>
    <row r="62" customFormat="false" ht="13.8" hidden="false" customHeight="false" outlineLevel="0" collapsed="false">
      <c r="E62" s="29" t="s">
        <v>65</v>
      </c>
      <c r="F62" s="7" t="n">
        <f aca="false">SUM(F54:F61)</f>
        <v>119346.111111111</v>
      </c>
      <c r="H62" s="3" t="s">
        <v>9</v>
      </c>
      <c r="I62" s="3" t="n">
        <f aca="false">'45'!$C$5</f>
        <v>10000</v>
      </c>
      <c r="J62" s="3" t="n">
        <v>500</v>
      </c>
      <c r="K62" s="4" t="n">
        <f aca="false">(I62/J62)</f>
        <v>20</v>
      </c>
      <c r="L62" s="3" t="n">
        <v>750</v>
      </c>
      <c r="M62" s="4" t="n">
        <f aca="false">(K62*L62)</f>
        <v>15000</v>
      </c>
      <c r="P62" s="1" t="s">
        <v>14</v>
      </c>
      <c r="Q62" s="1" t="s">
        <v>2</v>
      </c>
      <c r="R62" s="1" t="s">
        <v>3</v>
      </c>
      <c r="S62" s="2" t="s">
        <v>4</v>
      </c>
      <c r="T62" s="1" t="s">
        <v>5</v>
      </c>
      <c r="U62" s="2" t="s">
        <v>6</v>
      </c>
    </row>
    <row r="63" customFormat="false" ht="13.8" hidden="false" customHeight="false" outlineLevel="0" collapsed="false">
      <c r="H63" s="3" t="s">
        <v>10</v>
      </c>
      <c r="I63" s="3" t="n">
        <f aca="false">'45'!$C$6</f>
        <v>10000</v>
      </c>
      <c r="J63" s="3" t="n">
        <v>1800</v>
      </c>
      <c r="K63" s="4" t="n">
        <f aca="false">(I63/J63)</f>
        <v>5.55555555555556</v>
      </c>
      <c r="L63" s="3" t="n">
        <v>2000</v>
      </c>
      <c r="M63" s="4" t="n">
        <f aca="false">(K63*L63)</f>
        <v>11111.1111111111</v>
      </c>
      <c r="P63" s="3" t="s">
        <v>7</v>
      </c>
      <c r="Q63" s="3" t="n">
        <f aca="false">'45'!$C$3</f>
        <v>16000</v>
      </c>
      <c r="R63" s="3" t="n">
        <v>1000</v>
      </c>
      <c r="S63" s="4" t="n">
        <f aca="false">(Q63/R63)</f>
        <v>16</v>
      </c>
      <c r="T63" s="3" t="n">
        <v>1500</v>
      </c>
      <c r="U63" s="4" t="n">
        <f aca="false">S63*T63</f>
        <v>24000</v>
      </c>
      <c r="W63" s="25" t="s">
        <v>89</v>
      </c>
      <c r="X63" s="25"/>
      <c r="Y63" s="25"/>
      <c r="Z63" s="25"/>
      <c r="AA63" s="25"/>
      <c r="AB63" s="25"/>
    </row>
    <row r="64" customFormat="false" ht="13.8" hidden="false" customHeight="false" outlineLevel="0" collapsed="false">
      <c r="A64" s="25" t="s">
        <v>90</v>
      </c>
      <c r="B64" s="25"/>
      <c r="C64" s="25"/>
      <c r="D64" s="25"/>
      <c r="E64" s="25"/>
      <c r="F64" s="25"/>
      <c r="H64" s="3" t="s">
        <v>11</v>
      </c>
      <c r="I64" s="3" t="n">
        <f aca="false">'45'!$C$7</f>
        <v>4980</v>
      </c>
      <c r="J64" s="3" t="n">
        <v>100</v>
      </c>
      <c r="K64" s="4" t="n">
        <f aca="false">(I64/J64)</f>
        <v>49.8</v>
      </c>
      <c r="L64" s="3" t="n">
        <v>75</v>
      </c>
      <c r="M64" s="4" t="n">
        <f aca="false">(K64*L64)</f>
        <v>3735</v>
      </c>
      <c r="P64" s="3" t="s">
        <v>8</v>
      </c>
      <c r="Q64" s="3" t="n">
        <f aca="false">'45'!$C$4</f>
        <v>22000</v>
      </c>
      <c r="R64" s="3" t="n">
        <v>1000</v>
      </c>
      <c r="S64" s="4" t="n">
        <f aca="false">(Q64/R64)</f>
        <v>22</v>
      </c>
      <c r="T64" s="3" t="n">
        <v>1500</v>
      </c>
      <c r="U64" s="4" t="n">
        <f aca="false">(S64*T64)</f>
        <v>33000</v>
      </c>
      <c r="W64" s="27" t="s">
        <v>83</v>
      </c>
      <c r="X64" s="27"/>
      <c r="Y64" s="27"/>
      <c r="Z64" s="27"/>
      <c r="AA64" s="27"/>
      <c r="AB64" s="27"/>
    </row>
    <row r="65" customFormat="false" ht="13.8" hidden="false" customHeight="false" outlineLevel="0" collapsed="false">
      <c r="A65" s="1" t="s">
        <v>1</v>
      </c>
      <c r="B65" s="1" t="s">
        <v>2</v>
      </c>
      <c r="C65" s="1" t="s">
        <v>3</v>
      </c>
      <c r="D65" s="2" t="s">
        <v>4</v>
      </c>
      <c r="E65" s="1" t="s">
        <v>5</v>
      </c>
      <c r="F65" s="2" t="s">
        <v>6</v>
      </c>
      <c r="H65" s="3" t="s">
        <v>12</v>
      </c>
      <c r="I65" s="3" t="n">
        <f aca="false">'45'!$C$8</f>
        <v>4500</v>
      </c>
      <c r="J65" s="3" t="n">
        <v>250</v>
      </c>
      <c r="K65" s="4" t="n">
        <f aca="false">(I65/J65)</f>
        <v>18</v>
      </c>
      <c r="L65" s="3" t="n">
        <v>100</v>
      </c>
      <c r="M65" s="4" t="n">
        <f aca="false">(K65*L65)</f>
        <v>1800</v>
      </c>
      <c r="P65" s="3" t="s">
        <v>9</v>
      </c>
      <c r="Q65" s="3" t="n">
        <f aca="false">'45'!$C$5</f>
        <v>10000</v>
      </c>
      <c r="R65" s="3" t="n">
        <v>500</v>
      </c>
      <c r="S65" s="4" t="n">
        <f aca="false">(Q65/R65)</f>
        <v>20</v>
      </c>
      <c r="T65" s="3" t="n">
        <v>750</v>
      </c>
      <c r="U65" s="4" t="n">
        <f aca="false">(S65*T65)</f>
        <v>15000</v>
      </c>
      <c r="W65" s="33" t="s">
        <v>85</v>
      </c>
      <c r="X65" s="33" t="n">
        <f aca="false">'45'!$C$28</f>
        <v>11800</v>
      </c>
      <c r="Y65" s="33" t="n">
        <v>1</v>
      </c>
      <c r="Z65" s="4" t="n">
        <f aca="false">(X65/Y65)</f>
        <v>11800</v>
      </c>
      <c r="AA65" s="33" t="n">
        <v>1</v>
      </c>
      <c r="AB65" s="4" t="n">
        <f aca="false">Z65*AA65</f>
        <v>11800</v>
      </c>
    </row>
    <row r="66" customFormat="false" ht="13.8" hidden="false" customHeight="false" outlineLevel="0" collapsed="false">
      <c r="A66" s="3" t="s">
        <v>7</v>
      </c>
      <c r="B66" s="3" t="n">
        <f aca="false">'45'!$C$3</f>
        <v>16000</v>
      </c>
      <c r="C66" s="3" t="n">
        <v>1000</v>
      </c>
      <c r="D66" s="4" t="n">
        <f aca="false">(B66/C66)</f>
        <v>16</v>
      </c>
      <c r="E66" s="3" t="n">
        <v>2000</v>
      </c>
      <c r="F66" s="4" t="n">
        <f aca="false">D66*E66</f>
        <v>32000</v>
      </c>
      <c r="H66" s="3" t="s">
        <v>13</v>
      </c>
      <c r="I66" s="3" t="n">
        <f aca="false">'45'!$C$9</f>
        <v>35000</v>
      </c>
      <c r="J66" s="3" t="n">
        <v>30</v>
      </c>
      <c r="K66" s="4" t="n">
        <f aca="false">(I66/J66)</f>
        <v>1166.66666666667</v>
      </c>
      <c r="L66" s="3" t="n">
        <v>15</v>
      </c>
      <c r="M66" s="4" t="n">
        <f aca="false">(K66*L66)</f>
        <v>17500</v>
      </c>
      <c r="P66" s="3" t="s">
        <v>10</v>
      </c>
      <c r="Q66" s="3" t="n">
        <f aca="false">'45'!C$6</f>
        <v>10000</v>
      </c>
      <c r="R66" s="3" t="n">
        <v>1800</v>
      </c>
      <c r="S66" s="4" t="n">
        <f aca="false">(Q66/R66)</f>
        <v>5.55555555555556</v>
      </c>
      <c r="T66" s="3" t="n">
        <v>2000</v>
      </c>
      <c r="U66" s="4" t="n">
        <f aca="false">(S66*T66)</f>
        <v>11111.1111111111</v>
      </c>
      <c r="W66" s="33" t="s">
        <v>30</v>
      </c>
      <c r="X66" s="33" t="n">
        <f aca="false">'45'!$C$31</f>
        <v>2500</v>
      </c>
      <c r="Y66" s="33" t="n">
        <v>1</v>
      </c>
      <c r="Z66" s="4" t="n">
        <f aca="false">(X66/Y66)</f>
        <v>2500</v>
      </c>
      <c r="AA66" s="33" t="n">
        <v>4</v>
      </c>
      <c r="AB66" s="4" t="n">
        <f aca="false">(Z66*AA66)</f>
        <v>10000</v>
      </c>
    </row>
    <row r="67" customFormat="false" ht="13.8" hidden="false" customHeight="false" outlineLevel="0" collapsed="false">
      <c r="A67" s="3" t="s">
        <v>8</v>
      </c>
      <c r="B67" s="3" t="n">
        <f aca="false">'45'!$C$4</f>
        <v>22000</v>
      </c>
      <c r="C67" s="3" t="n">
        <v>1000</v>
      </c>
      <c r="D67" s="4" t="n">
        <f aca="false">(B67/C67)</f>
        <v>22</v>
      </c>
      <c r="E67" s="3" t="n">
        <v>2000</v>
      </c>
      <c r="F67" s="4" t="n">
        <f aca="false">(D67*E67)</f>
        <v>44000</v>
      </c>
      <c r="H67" s="3" t="s">
        <v>14</v>
      </c>
      <c r="I67" s="3" t="n">
        <f aca="false">'45'!$C$10</f>
        <v>8000</v>
      </c>
      <c r="J67" s="3" t="n">
        <v>100</v>
      </c>
      <c r="K67" s="4" t="n">
        <f aca="false">(I67/J67)</f>
        <v>80</v>
      </c>
      <c r="L67" s="3" t="n">
        <v>400</v>
      </c>
      <c r="M67" s="4" t="n">
        <f aca="false">(K67*L67)</f>
        <v>32000</v>
      </c>
      <c r="P67" s="3" t="s">
        <v>11</v>
      </c>
      <c r="Q67" s="3" t="n">
        <f aca="false">'45'!$C$7</f>
        <v>4980</v>
      </c>
      <c r="R67" s="3" t="n">
        <v>100</v>
      </c>
      <c r="S67" s="4" t="n">
        <f aca="false">(Q67/R67)</f>
        <v>49.8</v>
      </c>
      <c r="T67" s="3" t="n">
        <v>75</v>
      </c>
      <c r="U67" s="4" t="n">
        <f aca="false">(S67*T67)</f>
        <v>3735</v>
      </c>
      <c r="W67" s="0" t="s">
        <v>87</v>
      </c>
      <c r="X67" s="33" t="n">
        <v>750</v>
      </c>
      <c r="Y67" s="0" t="n">
        <v>1</v>
      </c>
      <c r="Z67" s="4" t="n">
        <f aca="false">(X67/Y67)</f>
        <v>750</v>
      </c>
      <c r="AA67" s="33" t="n">
        <v>1.5</v>
      </c>
      <c r="AB67" s="4" t="n">
        <f aca="false">(Z67*AA67)</f>
        <v>1125</v>
      </c>
    </row>
    <row r="68" customFormat="false" ht="13.8" hidden="false" customHeight="false" outlineLevel="0" collapsed="false">
      <c r="A68" s="3" t="s">
        <v>9</v>
      </c>
      <c r="B68" s="3" t="n">
        <f aca="false">'45'!$C$5</f>
        <v>10000</v>
      </c>
      <c r="C68" s="3" t="n">
        <v>500</v>
      </c>
      <c r="D68" s="4" t="n">
        <f aca="false">(B68/C68)</f>
        <v>20</v>
      </c>
      <c r="E68" s="3" t="n">
        <v>1000</v>
      </c>
      <c r="F68" s="4" t="n">
        <f aca="false">(D68*E68)</f>
        <v>20000</v>
      </c>
      <c r="H68" s="3" t="s">
        <v>67</v>
      </c>
      <c r="I68" s="3" t="n">
        <f aca="false">'45'!$C$14</f>
        <v>8800</v>
      </c>
      <c r="J68" s="3" t="n">
        <v>100</v>
      </c>
      <c r="K68" s="4" t="n">
        <f aca="false">(I68/J68)</f>
        <v>88</v>
      </c>
      <c r="L68" s="3" t="n">
        <v>100</v>
      </c>
      <c r="M68" s="4" t="n">
        <f aca="false">(K68*L68)</f>
        <v>8800</v>
      </c>
      <c r="P68" s="3" t="s">
        <v>12</v>
      </c>
      <c r="Q68" s="3" t="n">
        <f aca="false">'45'!$C$8</f>
        <v>4500</v>
      </c>
      <c r="R68" s="3" t="n">
        <v>250</v>
      </c>
      <c r="S68" s="4" t="n">
        <f aca="false">(Q68/R68)</f>
        <v>18</v>
      </c>
      <c r="T68" s="3" t="n">
        <v>100</v>
      </c>
      <c r="U68" s="4" t="n">
        <f aca="false">(S68*T68)</f>
        <v>1800</v>
      </c>
      <c r="W68" s="33" t="s">
        <v>77</v>
      </c>
      <c r="X68" s="33" t="n">
        <f aca="false">'45'!$C$14</f>
        <v>8800</v>
      </c>
      <c r="Y68" s="33" t="n">
        <v>100</v>
      </c>
      <c r="Z68" s="4" t="n">
        <f aca="false">(X68/Y68)</f>
        <v>88</v>
      </c>
      <c r="AA68" s="33" t="n">
        <v>50</v>
      </c>
      <c r="AB68" s="4" t="n">
        <f aca="false">(Z68*AA68)</f>
        <v>4400</v>
      </c>
    </row>
    <row r="69" customFormat="false" ht="13.8" hidden="false" customHeight="false" outlineLevel="0" collapsed="false">
      <c r="A69" s="3" t="s">
        <v>10</v>
      </c>
      <c r="B69" s="3" t="n">
        <f aca="false">'45'!$C$6</f>
        <v>10000</v>
      </c>
      <c r="C69" s="3" t="n">
        <v>1800</v>
      </c>
      <c r="D69" s="4" t="n">
        <f aca="false">(B69/C69)</f>
        <v>5.55555555555556</v>
      </c>
      <c r="E69" s="3" t="n">
        <v>2500</v>
      </c>
      <c r="F69" s="4" t="n">
        <f aca="false">(D69*E69)</f>
        <v>13888.8888888889</v>
      </c>
      <c r="L69" s="29" t="s">
        <v>65</v>
      </c>
      <c r="M69" s="7" t="n">
        <f aca="false">SUM(M60:M68)</f>
        <v>142946.111111111</v>
      </c>
      <c r="P69" s="3" t="s">
        <v>13</v>
      </c>
      <c r="Q69" s="3" t="n">
        <f aca="false">'45'!$C$9</f>
        <v>35000</v>
      </c>
      <c r="R69" s="3" t="n">
        <v>30</v>
      </c>
      <c r="S69" s="4" t="n">
        <f aca="false">(Q69/R69)</f>
        <v>1166.66666666667</v>
      </c>
      <c r="T69" s="3" t="n">
        <v>15</v>
      </c>
      <c r="U69" s="4" t="n">
        <f aca="false">(S69*T69)</f>
        <v>17500</v>
      </c>
      <c r="W69" s="6"/>
      <c r="X69" s="6"/>
      <c r="Y69" s="6"/>
      <c r="Z69" s="36"/>
      <c r="AA69" s="29" t="s">
        <v>65</v>
      </c>
      <c r="AB69" s="7" t="n">
        <f aca="false">SUM(AB64:AB68)</f>
        <v>27325</v>
      </c>
    </row>
    <row r="70" customFormat="false" ht="13.8" hidden="false" customHeight="false" outlineLevel="0" collapsed="false">
      <c r="A70" s="3" t="s">
        <v>11</v>
      </c>
      <c r="B70" s="3" t="n">
        <f aca="false">'45'!$C$7</f>
        <v>4980</v>
      </c>
      <c r="C70" s="3" t="n">
        <v>100</v>
      </c>
      <c r="D70" s="4" t="n">
        <f aca="false">(B70/C70)</f>
        <v>49.8</v>
      </c>
      <c r="E70" s="3" t="n">
        <v>100</v>
      </c>
      <c r="F70" s="4" t="n">
        <f aca="false">(D70*E70)</f>
        <v>4980</v>
      </c>
      <c r="P70" s="3" t="s">
        <v>14</v>
      </c>
      <c r="Q70" s="3" t="n">
        <f aca="false">'45'!$C$10</f>
        <v>8000</v>
      </c>
      <c r="R70" s="3" t="n">
        <v>100</v>
      </c>
      <c r="S70" s="4" t="n">
        <f aca="false">(Q70/R70)</f>
        <v>80</v>
      </c>
      <c r="T70" s="3" t="n">
        <v>100</v>
      </c>
      <c r="U70" s="4" t="n">
        <f aca="false">(S70*T70)</f>
        <v>8000</v>
      </c>
    </row>
    <row r="71" customFormat="false" ht="13.8" hidden="false" customHeight="false" outlineLevel="0" collapsed="false">
      <c r="A71" s="3" t="s">
        <v>12</v>
      </c>
      <c r="B71" s="3" t="n">
        <f aca="false">'45'!$C$8</f>
        <v>4500</v>
      </c>
      <c r="C71" s="3" t="n">
        <v>250</v>
      </c>
      <c r="D71" s="4" t="n">
        <f aca="false">(B71/C71)</f>
        <v>18</v>
      </c>
      <c r="E71" s="3" t="n">
        <v>100</v>
      </c>
      <c r="F71" s="4" t="n">
        <f aca="false">(D71*E71)</f>
        <v>1800</v>
      </c>
      <c r="P71" s="3" t="s">
        <v>37</v>
      </c>
      <c r="Q71" s="3" t="n">
        <f aca="false">'45'!$C$22</f>
        <v>3000</v>
      </c>
      <c r="R71" s="3" t="n">
        <v>30</v>
      </c>
      <c r="S71" s="4" t="n">
        <f aca="false">(Q71/R71)</f>
        <v>100</v>
      </c>
      <c r="T71" s="3" t="n">
        <v>60</v>
      </c>
      <c r="U71" s="4" t="n">
        <f aca="false">(S71*T71)</f>
        <v>6000</v>
      </c>
      <c r="W71" s="25" t="s">
        <v>89</v>
      </c>
      <c r="X71" s="25"/>
      <c r="Y71" s="25"/>
      <c r="Z71" s="25"/>
      <c r="AA71" s="25"/>
      <c r="AB71" s="25"/>
    </row>
    <row r="72" customFormat="false" ht="13.8" hidden="false" customHeight="false" outlineLevel="0" collapsed="false">
      <c r="A72" s="3" t="s">
        <v>13</v>
      </c>
      <c r="B72" s="3" t="n">
        <f aca="false">'45'!$C$9</f>
        <v>35000</v>
      </c>
      <c r="C72" s="3" t="n">
        <v>30</v>
      </c>
      <c r="D72" s="4" t="n">
        <f aca="false">(B72/C72)</f>
        <v>1166.66666666667</v>
      </c>
      <c r="E72" s="3" t="n">
        <v>20</v>
      </c>
      <c r="F72" s="4" t="n">
        <f aca="false">(D72*E72)</f>
        <v>23333.3333333333</v>
      </c>
      <c r="H72" s="31" t="s">
        <v>84</v>
      </c>
      <c r="I72" s="31"/>
      <c r="J72" s="31"/>
      <c r="K72" s="31"/>
      <c r="L72" s="31"/>
      <c r="M72" s="31"/>
      <c r="P72" s="3" t="s">
        <v>67</v>
      </c>
      <c r="Q72" s="3" t="n">
        <f aca="false">'45'!$C$14</f>
        <v>8800</v>
      </c>
      <c r="R72" s="3" t="n">
        <v>100</v>
      </c>
      <c r="S72" s="4" t="n">
        <f aca="false">(Q72/R72)</f>
        <v>88</v>
      </c>
      <c r="T72" s="3" t="n">
        <v>80</v>
      </c>
      <c r="U72" s="4" t="n">
        <f aca="false">(S72*T72)</f>
        <v>7040</v>
      </c>
      <c r="W72" s="27" t="s">
        <v>83</v>
      </c>
      <c r="X72" s="27"/>
      <c r="Y72" s="27"/>
      <c r="Z72" s="27"/>
      <c r="AA72" s="27"/>
      <c r="AB72" s="27"/>
    </row>
    <row r="73" customFormat="false" ht="13.8" hidden="false" customHeight="false" outlineLevel="0" collapsed="false">
      <c r="A73" s="3" t="s">
        <v>67</v>
      </c>
      <c r="B73" s="3" t="n">
        <f aca="false">'45'!$C$14</f>
        <v>8800</v>
      </c>
      <c r="C73" s="3" t="n">
        <v>100</v>
      </c>
      <c r="D73" s="4" t="n">
        <f aca="false">(B73/C73)</f>
        <v>88</v>
      </c>
      <c r="E73" s="3" t="n">
        <v>200</v>
      </c>
      <c r="F73" s="4" t="n">
        <f aca="false">(D73*E73)</f>
        <v>17600</v>
      </c>
      <c r="H73" s="1" t="s">
        <v>1</v>
      </c>
      <c r="I73" s="1" t="s">
        <v>2</v>
      </c>
      <c r="J73" s="1" t="s">
        <v>3</v>
      </c>
      <c r="K73" s="2" t="s">
        <v>4</v>
      </c>
      <c r="L73" s="1" t="s">
        <v>5</v>
      </c>
      <c r="M73" s="2" t="s">
        <v>6</v>
      </c>
      <c r="T73" s="29" t="s">
        <v>65</v>
      </c>
      <c r="U73" s="7" t="n">
        <f aca="false">SUM(U63:U72)</f>
        <v>127186.111111111</v>
      </c>
      <c r="W73" s="33" t="s">
        <v>85</v>
      </c>
      <c r="X73" s="33" t="n">
        <f aca="false">'45'!$C$28</f>
        <v>11800</v>
      </c>
      <c r="Y73" s="33" t="n">
        <v>1</v>
      </c>
      <c r="Z73" s="4" t="n">
        <f aca="false">(X73/Y73)</f>
        <v>11800</v>
      </c>
      <c r="AA73" s="33" t="n">
        <v>1.5</v>
      </c>
      <c r="AB73" s="4" t="n">
        <f aca="false">Z73*AA73</f>
        <v>17700</v>
      </c>
    </row>
    <row r="74" customFormat="false" ht="13.8" hidden="false" customHeight="false" outlineLevel="0" collapsed="false">
      <c r="E74" s="29" t="s">
        <v>65</v>
      </c>
      <c r="F74" s="7" t="n">
        <f aca="false">SUM(F66:F73)</f>
        <v>157602.222222222</v>
      </c>
      <c r="H74" s="3" t="s">
        <v>7</v>
      </c>
      <c r="I74" s="3" t="n">
        <f aca="false">'45'!$C$3</f>
        <v>16000</v>
      </c>
      <c r="J74" s="3" t="n">
        <v>1000</v>
      </c>
      <c r="K74" s="4" t="n">
        <f aca="false">(I74/J74)</f>
        <v>16</v>
      </c>
      <c r="L74" s="3" t="n">
        <v>1750</v>
      </c>
      <c r="M74" s="4" t="n">
        <f aca="false">K74*L74</f>
        <v>28000</v>
      </c>
      <c r="W74" s="33" t="s">
        <v>30</v>
      </c>
      <c r="X74" s="33" t="n">
        <f aca="false">'45'!$C$31</f>
        <v>2500</v>
      </c>
      <c r="Y74" s="33" t="n">
        <v>1</v>
      </c>
      <c r="Z74" s="4" t="n">
        <f aca="false">(X74/Y74)</f>
        <v>2500</v>
      </c>
      <c r="AA74" s="33" t="n">
        <v>7</v>
      </c>
      <c r="AB74" s="4" t="n">
        <f aca="false">(Z74*AA74)</f>
        <v>17500</v>
      </c>
    </row>
    <row r="75" customFormat="false" ht="13.8" hidden="false" customHeight="false" outlineLevel="0" collapsed="false">
      <c r="H75" s="3" t="s">
        <v>8</v>
      </c>
      <c r="I75" s="3" t="n">
        <f aca="false">'45'!$C$4</f>
        <v>22000</v>
      </c>
      <c r="J75" s="3" t="n">
        <v>1000</v>
      </c>
      <c r="K75" s="4" t="n">
        <f aca="false">(I75/J75)</f>
        <v>22</v>
      </c>
      <c r="L75" s="3" t="n">
        <v>2000</v>
      </c>
      <c r="M75" s="4" t="n">
        <f aca="false">(K75*L75)</f>
        <v>44000</v>
      </c>
      <c r="P75" s="3"/>
      <c r="W75" s="0" t="s">
        <v>87</v>
      </c>
      <c r="X75" s="33" t="n">
        <v>750</v>
      </c>
      <c r="Y75" s="0" t="n">
        <v>1</v>
      </c>
      <c r="Z75" s="4" t="n">
        <f aca="false">(X75/Y75)</f>
        <v>750</v>
      </c>
      <c r="AA75" s="33" t="n">
        <v>1.5</v>
      </c>
      <c r="AB75" s="4" t="n">
        <f aca="false">(Z75*AA75)</f>
        <v>1125</v>
      </c>
    </row>
    <row r="76" customFormat="false" ht="13.8" hidden="false" customHeight="false" outlineLevel="0" collapsed="false">
      <c r="H76" s="3" t="s">
        <v>9</v>
      </c>
      <c r="I76" s="3" t="n">
        <f aca="false">'45'!$C$5</f>
        <v>10000</v>
      </c>
      <c r="J76" s="3" t="n">
        <v>500</v>
      </c>
      <c r="K76" s="4" t="n">
        <f aca="false">(I76/J76)</f>
        <v>20</v>
      </c>
      <c r="L76" s="3" t="n">
        <v>1000</v>
      </c>
      <c r="M76" s="4" t="n">
        <f aca="false">(K76*L76)</f>
        <v>20000</v>
      </c>
      <c r="P76" s="24" t="s">
        <v>91</v>
      </c>
      <c r="Q76" s="24"/>
      <c r="R76" s="24"/>
      <c r="S76" s="24"/>
      <c r="T76" s="24"/>
      <c r="U76" s="24"/>
      <c r="W76" s="33" t="s">
        <v>77</v>
      </c>
      <c r="X76" s="33" t="n">
        <f aca="false">'45'!$C$14</f>
        <v>8800</v>
      </c>
      <c r="Y76" s="33" t="n">
        <v>100</v>
      </c>
      <c r="Z76" s="4" t="n">
        <f aca="false">(X76/Y76)</f>
        <v>88</v>
      </c>
      <c r="AA76" s="33" t="n">
        <v>75</v>
      </c>
      <c r="AB76" s="4" t="n">
        <f aca="false">(Z76*AA76)</f>
        <v>6600</v>
      </c>
    </row>
    <row r="77" customFormat="false" ht="13.8" hidden="false" customHeight="false" outlineLevel="0" collapsed="false">
      <c r="H77" s="3" t="s">
        <v>10</v>
      </c>
      <c r="I77" s="3" t="n">
        <f aca="false">'45'!$C$6</f>
        <v>10000</v>
      </c>
      <c r="J77" s="3" t="n">
        <v>1800</v>
      </c>
      <c r="K77" s="4" t="n">
        <f aca="false">(I77/J77)</f>
        <v>5.55555555555556</v>
      </c>
      <c r="L77" s="3" t="n">
        <v>2500</v>
      </c>
      <c r="M77" s="4" t="n">
        <f aca="false">(K77*L77)</f>
        <v>13888.8888888889</v>
      </c>
      <c r="P77" s="1" t="s">
        <v>14</v>
      </c>
      <c r="Q77" s="1" t="s">
        <v>2</v>
      </c>
      <c r="R77" s="1" t="s">
        <v>3</v>
      </c>
      <c r="S77" s="2" t="s">
        <v>4</v>
      </c>
      <c r="T77" s="1" t="s">
        <v>5</v>
      </c>
      <c r="U77" s="2" t="s">
        <v>6</v>
      </c>
      <c r="W77" s="6"/>
      <c r="X77" s="6"/>
      <c r="Y77" s="6"/>
      <c r="Z77" s="36"/>
      <c r="AA77" s="29" t="s">
        <v>65</v>
      </c>
      <c r="AB77" s="7" t="n">
        <f aca="false">SUM(AB72:AB76)</f>
        <v>42925</v>
      </c>
    </row>
    <row r="78" customFormat="false" ht="13.8" hidden="false" customHeight="false" outlineLevel="0" collapsed="false">
      <c r="H78" s="3" t="s">
        <v>11</v>
      </c>
      <c r="I78" s="3" t="n">
        <f aca="false">'45'!$C$7</f>
        <v>4980</v>
      </c>
      <c r="J78" s="3" t="n">
        <v>100</v>
      </c>
      <c r="K78" s="4" t="n">
        <f aca="false">(I78/J78)</f>
        <v>49.8</v>
      </c>
      <c r="L78" s="3" t="n">
        <v>100</v>
      </c>
      <c r="M78" s="4" t="n">
        <f aca="false">(K78*L78)</f>
        <v>4980</v>
      </c>
      <c r="P78" s="3" t="s">
        <v>7</v>
      </c>
      <c r="Q78" s="3" t="n">
        <f aca="false">'45'!$C$3</f>
        <v>16000</v>
      </c>
      <c r="R78" s="3" t="n">
        <v>1000</v>
      </c>
      <c r="S78" s="4" t="n">
        <f aca="false">(Q78/R78)</f>
        <v>16</v>
      </c>
      <c r="T78" s="3" t="n">
        <v>1750</v>
      </c>
      <c r="U78" s="4" t="n">
        <f aca="false">S78*T78</f>
        <v>28000</v>
      </c>
    </row>
    <row r="79" customFormat="false" ht="13.8" hidden="false" customHeight="false" outlineLevel="0" collapsed="false">
      <c r="H79" s="3" t="s">
        <v>12</v>
      </c>
      <c r="I79" s="3" t="n">
        <f aca="false">'45'!$C$8</f>
        <v>4500</v>
      </c>
      <c r="J79" s="3" t="n">
        <v>250</v>
      </c>
      <c r="K79" s="4" t="n">
        <f aca="false">(I79/J79)</f>
        <v>18</v>
      </c>
      <c r="L79" s="3" t="n">
        <v>100</v>
      </c>
      <c r="M79" s="4" t="n">
        <f aca="false">(K79*L79)</f>
        <v>1800</v>
      </c>
      <c r="P79" s="3" t="s">
        <v>8</v>
      </c>
      <c r="Q79" s="3" t="n">
        <f aca="false">'45'!$C$4</f>
        <v>22000</v>
      </c>
      <c r="R79" s="3" t="n">
        <v>1000</v>
      </c>
      <c r="S79" s="4" t="n">
        <f aca="false">(Q79/R79)</f>
        <v>22</v>
      </c>
      <c r="T79" s="3" t="n">
        <v>2000</v>
      </c>
      <c r="U79" s="4" t="n">
        <f aca="false">(S79*T79)</f>
        <v>44000</v>
      </c>
    </row>
    <row r="80" customFormat="false" ht="13.8" hidden="false" customHeight="false" outlineLevel="0" collapsed="false">
      <c r="H80" s="3" t="s">
        <v>13</v>
      </c>
      <c r="I80" s="3" t="n">
        <f aca="false">'45'!$C$9</f>
        <v>35000</v>
      </c>
      <c r="J80" s="3" t="n">
        <v>30</v>
      </c>
      <c r="K80" s="4" t="n">
        <f aca="false">(I80/J80)</f>
        <v>1166.66666666667</v>
      </c>
      <c r="L80" s="3" t="n">
        <v>20</v>
      </c>
      <c r="M80" s="4" t="n">
        <f aca="false">(K80*L80)</f>
        <v>23333.3333333333</v>
      </c>
      <c r="P80" s="3" t="s">
        <v>9</v>
      </c>
      <c r="Q80" s="3" t="n">
        <f aca="false">'45'!$C$5</f>
        <v>10000</v>
      </c>
      <c r="R80" s="3" t="n">
        <v>500</v>
      </c>
      <c r="S80" s="4" t="n">
        <f aca="false">(Q80/R80)</f>
        <v>20</v>
      </c>
      <c r="T80" s="3" t="n">
        <v>1000</v>
      </c>
      <c r="U80" s="4" t="n">
        <f aca="false">(S80*T80)</f>
        <v>20000</v>
      </c>
    </row>
    <row r="81" customFormat="false" ht="13.8" hidden="false" customHeight="false" outlineLevel="0" collapsed="false">
      <c r="H81" s="3" t="s">
        <v>14</v>
      </c>
      <c r="I81" s="3" t="n">
        <f aca="false">'45'!$C$10</f>
        <v>8000</v>
      </c>
      <c r="J81" s="3" t="n">
        <v>100</v>
      </c>
      <c r="K81" s="4" t="n">
        <f aca="false">(I81/J81)</f>
        <v>80</v>
      </c>
      <c r="L81" s="3" t="n">
        <v>500</v>
      </c>
      <c r="M81" s="4" t="n">
        <f aca="false">(K81*L81)</f>
        <v>40000</v>
      </c>
      <c r="P81" s="3" t="s">
        <v>10</v>
      </c>
      <c r="Q81" s="3" t="n">
        <f aca="false">'45'!C$6</f>
        <v>10000</v>
      </c>
      <c r="R81" s="3" t="n">
        <v>1800</v>
      </c>
      <c r="S81" s="4" t="n">
        <f aca="false">(Q81/R81)</f>
        <v>5.55555555555556</v>
      </c>
      <c r="T81" s="3" t="n">
        <v>2500</v>
      </c>
      <c r="U81" s="4" t="n">
        <f aca="false">(S81*T81)</f>
        <v>13888.8888888889</v>
      </c>
    </row>
    <row r="82" customFormat="false" ht="13.8" hidden="false" customHeight="false" outlineLevel="0" collapsed="false">
      <c r="H82" s="3" t="s">
        <v>67</v>
      </c>
      <c r="I82" s="3" t="n">
        <f aca="false">'45'!$C$14</f>
        <v>8800</v>
      </c>
      <c r="J82" s="3" t="n">
        <v>100</v>
      </c>
      <c r="K82" s="4" t="n">
        <f aca="false">(I82/J82)</f>
        <v>88</v>
      </c>
      <c r="L82" s="3" t="n">
        <v>100</v>
      </c>
      <c r="M82" s="4" t="n">
        <f aca="false">(K82*L82)</f>
        <v>8800</v>
      </c>
      <c r="P82" s="3" t="s">
        <v>11</v>
      </c>
      <c r="Q82" s="3" t="n">
        <f aca="false">'45'!$C$7</f>
        <v>4980</v>
      </c>
      <c r="R82" s="3" t="n">
        <v>100</v>
      </c>
      <c r="S82" s="4" t="n">
        <f aca="false">(Q82/R82)</f>
        <v>49.8</v>
      </c>
      <c r="T82" s="3" t="n">
        <v>100</v>
      </c>
      <c r="U82" s="4" t="n">
        <f aca="false">(S82*T82)</f>
        <v>4980</v>
      </c>
    </row>
    <row r="83" customFormat="false" ht="13.8" hidden="false" customHeight="false" outlineLevel="0" collapsed="false">
      <c r="L83" s="29" t="s">
        <v>65</v>
      </c>
      <c r="M83" s="7" t="n">
        <f aca="false">SUM(M74:M82)</f>
        <v>184802.222222222</v>
      </c>
      <c r="P83" s="3" t="s">
        <v>12</v>
      </c>
      <c r="Q83" s="3" t="n">
        <f aca="false">'45'!$C$8</f>
        <v>4500</v>
      </c>
      <c r="R83" s="3" t="n">
        <v>250</v>
      </c>
      <c r="S83" s="4" t="n">
        <f aca="false">(Q83/R83)</f>
        <v>18</v>
      </c>
      <c r="T83" s="3" t="n">
        <v>100</v>
      </c>
      <c r="U83" s="4" t="n">
        <f aca="false">(S83*T83)</f>
        <v>1800</v>
      </c>
    </row>
    <row r="84" customFormat="false" ht="13.8" hidden="false" customHeight="false" outlineLevel="0" collapsed="false">
      <c r="P84" s="3" t="s">
        <v>13</v>
      </c>
      <c r="Q84" s="3" t="n">
        <f aca="false">'45'!$C$9</f>
        <v>35000</v>
      </c>
      <c r="R84" s="3" t="n">
        <v>30</v>
      </c>
      <c r="S84" s="4" t="n">
        <f aca="false">(Q84/R84)</f>
        <v>1166.66666666667</v>
      </c>
      <c r="T84" s="3" t="n">
        <v>20</v>
      </c>
      <c r="U84" s="4" t="n">
        <f aca="false">(S84*T84)</f>
        <v>23333.3333333333</v>
      </c>
    </row>
    <row r="85" customFormat="false" ht="13.8" hidden="false" customHeight="false" outlineLevel="0" collapsed="false">
      <c r="P85" s="3" t="s">
        <v>14</v>
      </c>
      <c r="Q85" s="3" t="n">
        <f aca="false">'45'!$C$10</f>
        <v>8000</v>
      </c>
      <c r="R85" s="3" t="n">
        <v>100</v>
      </c>
      <c r="S85" s="4" t="n">
        <f aca="false">(Q85/R85)</f>
        <v>80</v>
      </c>
      <c r="T85" s="3" t="n">
        <v>150</v>
      </c>
      <c r="U85" s="4" t="n">
        <f aca="false">(S85*T85)</f>
        <v>12000</v>
      </c>
    </row>
    <row r="86" customFormat="false" ht="13.8" hidden="false" customHeight="false" outlineLevel="0" collapsed="false">
      <c r="P86" s="3" t="s">
        <v>37</v>
      </c>
      <c r="Q86" s="3" t="n">
        <f aca="false">'45'!$C$22</f>
        <v>3000</v>
      </c>
      <c r="R86" s="3" t="n">
        <v>30</v>
      </c>
      <c r="S86" s="4" t="n">
        <f aca="false">(Q86/R86)</f>
        <v>100</v>
      </c>
      <c r="T86" s="3" t="n">
        <v>100</v>
      </c>
      <c r="U86" s="4" t="n">
        <f aca="false">(S86*T86)</f>
        <v>10000</v>
      </c>
    </row>
    <row r="87" customFormat="false" ht="13.8" hidden="false" customHeight="false" outlineLevel="0" collapsed="false">
      <c r="P87" s="3" t="s">
        <v>67</v>
      </c>
      <c r="Q87" s="3" t="n">
        <f aca="false">'45'!$C$14</f>
        <v>8800</v>
      </c>
      <c r="R87" s="3" t="n">
        <v>100</v>
      </c>
      <c r="S87" s="4" t="n">
        <f aca="false">(Q87/R87)</f>
        <v>88</v>
      </c>
      <c r="T87" s="3" t="n">
        <v>80</v>
      </c>
      <c r="U87" s="4" t="n">
        <f aca="false">(S87*T87)</f>
        <v>7040</v>
      </c>
    </row>
    <row r="88" customFormat="false" ht="12.8" hidden="false" customHeight="false" outlineLevel="0" collapsed="false">
      <c r="T88" s="29" t="s">
        <v>65</v>
      </c>
      <c r="U88" s="7" t="n">
        <f aca="false">SUM(U78:U87)</f>
        <v>165042.222222222</v>
      </c>
    </row>
    <row r="92" s="37" customFormat="true" ht="23.95" hidden="false" customHeight="true" outlineLevel="0" collapsed="false">
      <c r="A92" s="25" t="s">
        <v>92</v>
      </c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</row>
    <row r="94" customFormat="false" ht="12.85" hidden="false" customHeight="false" outlineLevel="0" collapsed="false">
      <c r="A94" s="32" t="s">
        <v>93</v>
      </c>
      <c r="B94" s="32"/>
      <c r="C94" s="32"/>
      <c r="D94" s="32"/>
      <c r="E94" s="32"/>
      <c r="F94" s="32"/>
      <c r="H94" s="38" t="s">
        <v>94</v>
      </c>
      <c r="I94" s="38"/>
      <c r="J94" s="38"/>
      <c r="K94" s="38"/>
      <c r="L94" s="38"/>
      <c r="M94" s="38"/>
      <c r="P94" s="38" t="s">
        <v>56</v>
      </c>
      <c r="Q94" s="38"/>
      <c r="R94" s="38"/>
      <c r="S94" s="38"/>
      <c r="T94" s="38"/>
      <c r="U94" s="38"/>
    </row>
    <row r="95" customFormat="false" ht="12.85" hidden="false" customHeight="false" outlineLevel="0" collapsed="false">
      <c r="A95" s="31" t="s">
        <v>95</v>
      </c>
      <c r="B95" s="31"/>
      <c r="C95" s="31"/>
      <c r="D95" s="31"/>
      <c r="E95" s="31"/>
      <c r="F95" s="31"/>
      <c r="H95" s="31" t="s">
        <v>96</v>
      </c>
      <c r="I95" s="31"/>
      <c r="J95" s="31"/>
      <c r="K95" s="31"/>
      <c r="L95" s="31"/>
      <c r="M95" s="31"/>
      <c r="P95" s="31" t="s">
        <v>97</v>
      </c>
      <c r="Q95" s="31"/>
      <c r="R95" s="31"/>
      <c r="S95" s="31"/>
      <c r="T95" s="31"/>
      <c r="U95" s="31"/>
    </row>
    <row r="96" customFormat="false" ht="13.8" hidden="false" customHeight="false" outlineLevel="0" collapsed="false">
      <c r="A96" s="3" t="s">
        <v>19</v>
      </c>
      <c r="B96" s="3" t="n">
        <f aca="false">'45'!$C$12</f>
        <v>16000</v>
      </c>
      <c r="C96" s="3" t="n">
        <v>500</v>
      </c>
      <c r="D96" s="4" t="n">
        <f aca="false">(B96/C96)</f>
        <v>32</v>
      </c>
      <c r="E96" s="3" t="n">
        <v>200</v>
      </c>
      <c r="F96" s="4" t="n">
        <f aca="false">(D96*E96)</f>
        <v>6400</v>
      </c>
      <c r="H96" s="3" t="s">
        <v>19</v>
      </c>
      <c r="I96" s="3" t="n">
        <f aca="false">'45'!$C$12</f>
        <v>16000</v>
      </c>
      <c r="J96" s="3" t="n">
        <v>500</v>
      </c>
      <c r="K96" s="4" t="n">
        <f aca="false">(I96/J96)</f>
        <v>32</v>
      </c>
      <c r="L96" s="3" t="n">
        <v>200</v>
      </c>
      <c r="M96" s="4" t="n">
        <f aca="false">(K96*L96)</f>
        <v>6400</v>
      </c>
      <c r="P96" s="3" t="s">
        <v>14</v>
      </c>
      <c r="Q96" s="3" t="n">
        <f aca="false">'45'!$C$10</f>
        <v>8000</v>
      </c>
      <c r="R96" s="3" t="n">
        <v>100</v>
      </c>
      <c r="S96" s="4" t="n">
        <f aca="false">(Q96/R96)</f>
        <v>80</v>
      </c>
      <c r="T96" s="3" t="n">
        <v>100</v>
      </c>
      <c r="U96" s="4" t="n">
        <f aca="false">(S96*T96)</f>
        <v>8000</v>
      </c>
    </row>
    <row r="97" customFormat="false" ht="13.8" hidden="false" customHeight="false" outlineLevel="0" collapsed="false">
      <c r="A97" s="3" t="s">
        <v>20</v>
      </c>
      <c r="B97" s="3" t="n">
        <f aca="false">'45'!$C$13</f>
        <v>35000</v>
      </c>
      <c r="C97" s="3" t="n">
        <v>1000</v>
      </c>
      <c r="D97" s="4" t="n">
        <f aca="false">B97/C97</f>
        <v>35</v>
      </c>
      <c r="E97" s="3" t="n">
        <v>300</v>
      </c>
      <c r="F97" s="4" t="n">
        <f aca="false">D97*E97</f>
        <v>10500</v>
      </c>
      <c r="H97" s="3" t="s">
        <v>20</v>
      </c>
      <c r="I97" s="3" t="n">
        <f aca="false">'45'!$C$13</f>
        <v>35000</v>
      </c>
      <c r="J97" s="3" t="n">
        <v>1000</v>
      </c>
      <c r="K97" s="4" t="n">
        <f aca="false">I97/J97</f>
        <v>35</v>
      </c>
      <c r="L97" s="3" t="n">
        <v>300</v>
      </c>
      <c r="M97" s="4" t="n">
        <f aca="false">K97*L97</f>
        <v>10500</v>
      </c>
      <c r="P97" s="3" t="s">
        <v>18</v>
      </c>
      <c r="Q97" s="3" t="n">
        <f aca="false">'45'!$C$14</f>
        <v>8800</v>
      </c>
      <c r="R97" s="3" t="n">
        <v>100</v>
      </c>
      <c r="S97" s="4" t="n">
        <f aca="false">(Q97/R97)</f>
        <v>88</v>
      </c>
      <c r="T97" s="3" t="n">
        <v>50</v>
      </c>
      <c r="U97" s="4" t="n">
        <f aca="false">(S97*T97)</f>
        <v>4400</v>
      </c>
    </row>
    <row r="98" customFormat="false" ht="13.8" hidden="false" customHeight="false" outlineLevel="0" collapsed="false">
      <c r="A98" s="3" t="s">
        <v>98</v>
      </c>
      <c r="B98" s="3" t="n">
        <f aca="false">'45'!$C$23</f>
        <v>5800</v>
      </c>
      <c r="C98" s="3" t="n">
        <v>500</v>
      </c>
      <c r="D98" s="4" t="n">
        <f aca="false">B98/C98</f>
        <v>11.6</v>
      </c>
      <c r="E98" s="3" t="n">
        <v>150</v>
      </c>
      <c r="F98" s="4" t="n">
        <f aca="false">D98*E98</f>
        <v>1740</v>
      </c>
      <c r="H98" s="3" t="s">
        <v>99</v>
      </c>
      <c r="I98" s="3" t="n">
        <f aca="false">'45'!$C$8</f>
        <v>4500</v>
      </c>
      <c r="J98" s="3" t="n">
        <f aca="false">'45'!$D$8</f>
        <v>250</v>
      </c>
      <c r="K98" s="4" t="n">
        <f aca="false">I98/J98</f>
        <v>18</v>
      </c>
      <c r="L98" s="3" t="n">
        <v>15</v>
      </c>
      <c r="M98" s="4" t="n">
        <f aca="false">K98*L98</f>
        <v>270</v>
      </c>
      <c r="P98" s="3" t="s">
        <v>19</v>
      </c>
      <c r="Q98" s="3" t="n">
        <f aca="false">'45'!$C$12</f>
        <v>16000</v>
      </c>
      <c r="R98" s="3" t="n">
        <v>500</v>
      </c>
      <c r="S98" s="4" t="n">
        <f aca="false">(Q98/R98)</f>
        <v>32</v>
      </c>
      <c r="T98" s="3" t="n">
        <v>200</v>
      </c>
      <c r="U98" s="4" t="n">
        <f aca="false">(S98*T98)</f>
        <v>6400</v>
      </c>
    </row>
    <row r="99" customFormat="false" ht="13.8" hidden="false" customHeight="false" outlineLevel="0" collapsed="false">
      <c r="A99" s="3" t="s">
        <v>100</v>
      </c>
      <c r="B99" s="3" t="n">
        <f aca="false">'45'!$C$8</f>
        <v>4500</v>
      </c>
      <c r="C99" s="3" t="n">
        <f aca="false">'45'!$D$8</f>
        <v>250</v>
      </c>
      <c r="D99" s="4" t="n">
        <f aca="false">B99/C99</f>
        <v>18</v>
      </c>
      <c r="E99" s="3" t="n">
        <v>15</v>
      </c>
      <c r="F99" s="4" t="n">
        <f aca="false">D99*E99</f>
        <v>270</v>
      </c>
      <c r="H99" s="17"/>
      <c r="I99" s="17"/>
      <c r="J99" s="17"/>
      <c r="K99" s="18"/>
      <c r="L99" s="29" t="s">
        <v>65</v>
      </c>
      <c r="M99" s="7" t="n">
        <f aca="false">SUM(M91:M98)</f>
        <v>17170</v>
      </c>
      <c r="P99" s="3" t="s">
        <v>20</v>
      </c>
      <c r="Q99" s="3" t="n">
        <f aca="false">'45'!$C$13</f>
        <v>35000</v>
      </c>
      <c r="R99" s="3" t="n">
        <v>1000</v>
      </c>
      <c r="S99" s="4" t="n">
        <f aca="false">Q99/R99</f>
        <v>35</v>
      </c>
      <c r="T99" s="3" t="n">
        <v>300</v>
      </c>
      <c r="U99" s="4" t="n">
        <f aca="false">S99*T99</f>
        <v>10500</v>
      </c>
    </row>
    <row r="100" customFormat="false" ht="13.8" hidden="false" customHeight="false" outlineLevel="0" collapsed="false">
      <c r="A100" s="17"/>
      <c r="B100" s="17"/>
      <c r="C100" s="17"/>
      <c r="D100" s="18"/>
      <c r="E100" s="29" t="s">
        <v>65</v>
      </c>
      <c r="F100" s="7" t="n">
        <f aca="false">SUM(F92:F99)</f>
        <v>18910</v>
      </c>
      <c r="H100" s="17"/>
      <c r="I100" s="17"/>
      <c r="J100" s="17"/>
      <c r="K100" s="18"/>
      <c r="L100" s="36"/>
      <c r="M100" s="7"/>
      <c r="P100" s="3" t="s">
        <v>101</v>
      </c>
      <c r="Q100" s="3" t="n">
        <f aca="false">'45'!$C$8</f>
        <v>4500</v>
      </c>
      <c r="R100" s="3" t="n">
        <v>500</v>
      </c>
      <c r="S100" s="4" t="n">
        <f aca="false">Q100/R100</f>
        <v>9</v>
      </c>
      <c r="T100" s="3" t="n">
        <v>15</v>
      </c>
      <c r="U100" s="4" t="n">
        <f aca="false">S100*T100</f>
        <v>135</v>
      </c>
    </row>
    <row r="101" customFormat="false" ht="13.8" hidden="false" customHeight="false" outlineLevel="0" collapsed="false">
      <c r="A101" s="17"/>
      <c r="B101" s="17"/>
      <c r="C101" s="17"/>
      <c r="D101" s="18"/>
      <c r="E101" s="17"/>
      <c r="F101" s="18"/>
      <c r="H101" s="31" t="s">
        <v>102</v>
      </c>
      <c r="I101" s="31"/>
      <c r="J101" s="31"/>
      <c r="K101" s="31"/>
      <c r="L101" s="31"/>
      <c r="M101" s="31"/>
      <c r="P101" s="17"/>
      <c r="Q101" s="17"/>
      <c r="R101" s="17"/>
      <c r="S101" s="18"/>
      <c r="T101" s="29" t="s">
        <v>65</v>
      </c>
      <c r="U101" s="7" t="n">
        <f aca="false">SUM(U96:U100)</f>
        <v>29435</v>
      </c>
    </row>
    <row r="102" customFormat="false" ht="13.8" hidden="false" customHeight="false" outlineLevel="0" collapsed="false">
      <c r="A102" s="17"/>
      <c r="B102" s="17"/>
      <c r="C102" s="17"/>
      <c r="D102" s="18"/>
      <c r="E102" s="17"/>
      <c r="F102" s="18"/>
      <c r="H102" s="3" t="s">
        <v>19</v>
      </c>
      <c r="I102" s="3" t="n">
        <f aca="false">'45'!$C$12</f>
        <v>16000</v>
      </c>
      <c r="J102" s="3" t="n">
        <v>500</v>
      </c>
      <c r="K102" s="4" t="n">
        <f aca="false">(I102/J102)</f>
        <v>32</v>
      </c>
      <c r="L102" s="3" t="n">
        <v>350</v>
      </c>
      <c r="M102" s="4" t="n">
        <f aca="false">(K102*L102)</f>
        <v>11200</v>
      </c>
      <c r="P102" s="17"/>
      <c r="Q102" s="17"/>
      <c r="R102" s="17"/>
      <c r="S102" s="18"/>
      <c r="T102" s="17"/>
      <c r="U102" s="18"/>
    </row>
    <row r="103" customFormat="false" ht="13.8" hidden="false" customHeight="false" outlineLevel="0" collapsed="false">
      <c r="A103" s="31" t="s">
        <v>103</v>
      </c>
      <c r="B103" s="31"/>
      <c r="C103" s="31"/>
      <c r="D103" s="31"/>
      <c r="E103" s="31"/>
      <c r="F103" s="31"/>
      <c r="H103" s="3" t="s">
        <v>20</v>
      </c>
      <c r="I103" s="3" t="n">
        <f aca="false">'45'!$C$13</f>
        <v>35000</v>
      </c>
      <c r="J103" s="3" t="n">
        <v>1000</v>
      </c>
      <c r="K103" s="4" t="n">
        <f aca="false">I103/J103</f>
        <v>35</v>
      </c>
      <c r="L103" s="3" t="n">
        <v>600</v>
      </c>
      <c r="M103" s="4" t="n">
        <f aca="false">K103*L103</f>
        <v>21000</v>
      </c>
      <c r="P103" s="31" t="s">
        <v>104</v>
      </c>
      <c r="Q103" s="31"/>
      <c r="R103" s="31"/>
      <c r="S103" s="31"/>
      <c r="T103" s="31"/>
      <c r="U103" s="31"/>
    </row>
    <row r="104" customFormat="false" ht="13.8" hidden="false" customHeight="false" outlineLevel="0" collapsed="false">
      <c r="A104" s="3" t="s">
        <v>19</v>
      </c>
      <c r="B104" s="3" t="n">
        <f aca="false">'45'!$C$12</f>
        <v>16000</v>
      </c>
      <c r="C104" s="3" t="n">
        <v>500</v>
      </c>
      <c r="D104" s="4" t="n">
        <f aca="false">(B104/C104)</f>
        <v>32</v>
      </c>
      <c r="E104" s="3" t="n">
        <v>300</v>
      </c>
      <c r="F104" s="4" t="n">
        <f aca="false">(D104*E104)</f>
        <v>9600</v>
      </c>
      <c r="H104" s="3" t="s">
        <v>99</v>
      </c>
      <c r="I104" s="3" t="n">
        <f aca="false">'45'!$C$8</f>
        <v>4500</v>
      </c>
      <c r="J104" s="3" t="n">
        <f aca="false">'45'!$D$8</f>
        <v>250</v>
      </c>
      <c r="K104" s="4" t="n">
        <f aca="false">I104/J104</f>
        <v>18</v>
      </c>
      <c r="L104" s="3" t="n">
        <v>15</v>
      </c>
      <c r="M104" s="4" t="n">
        <f aca="false">K104*L104</f>
        <v>270</v>
      </c>
      <c r="P104" s="3" t="s">
        <v>14</v>
      </c>
      <c r="Q104" s="3" t="n">
        <f aca="false">'45'!$C$10</f>
        <v>8000</v>
      </c>
      <c r="R104" s="3" t="n">
        <v>100</v>
      </c>
      <c r="S104" s="4" t="n">
        <f aca="false">(Q104/R104)</f>
        <v>80</v>
      </c>
      <c r="T104" s="3" t="n">
        <v>200</v>
      </c>
      <c r="U104" s="4" t="n">
        <f aca="false">(S104*T104)</f>
        <v>16000</v>
      </c>
    </row>
    <row r="105" customFormat="false" ht="13.8" hidden="false" customHeight="false" outlineLevel="0" collapsed="false">
      <c r="A105" s="3" t="s">
        <v>20</v>
      </c>
      <c r="B105" s="3" t="n">
        <f aca="false">'45'!$C$13</f>
        <v>35000</v>
      </c>
      <c r="C105" s="3" t="n">
        <v>1000</v>
      </c>
      <c r="D105" s="4" t="n">
        <f aca="false">B105/C105</f>
        <v>35</v>
      </c>
      <c r="E105" s="3" t="n">
        <v>600</v>
      </c>
      <c r="F105" s="4" t="n">
        <f aca="false">D105*E105</f>
        <v>21000</v>
      </c>
      <c r="H105" s="17"/>
      <c r="I105" s="17"/>
      <c r="J105" s="17"/>
      <c r="K105" s="18"/>
      <c r="L105" s="29" t="s">
        <v>65</v>
      </c>
      <c r="M105" s="7" t="n">
        <f aca="false">SUM(M102:M104)</f>
        <v>32470</v>
      </c>
      <c r="P105" s="3" t="s">
        <v>18</v>
      </c>
      <c r="Q105" s="3" t="n">
        <f aca="false">'45'!$C$14</f>
        <v>8800</v>
      </c>
      <c r="R105" s="3" t="n">
        <v>100</v>
      </c>
      <c r="S105" s="4" t="n">
        <f aca="false">(Q105/R105)</f>
        <v>88</v>
      </c>
      <c r="T105" s="3" t="n">
        <v>75</v>
      </c>
      <c r="U105" s="4" t="n">
        <f aca="false">(S105*T105)</f>
        <v>6600</v>
      </c>
    </row>
    <row r="106" customFormat="false" ht="13.8" hidden="false" customHeight="false" outlineLevel="0" collapsed="false">
      <c r="A106" s="3" t="s">
        <v>98</v>
      </c>
      <c r="B106" s="3" t="n">
        <f aca="false">'45'!$C$23</f>
        <v>5800</v>
      </c>
      <c r="C106" s="3" t="n">
        <v>500</v>
      </c>
      <c r="D106" s="4" t="n">
        <f aca="false">B106/C106</f>
        <v>11.6</v>
      </c>
      <c r="E106" s="3" t="n">
        <v>200</v>
      </c>
      <c r="F106" s="4" t="n">
        <f aca="false">D106*E106</f>
        <v>2320</v>
      </c>
      <c r="P106" s="3" t="s">
        <v>19</v>
      </c>
      <c r="Q106" s="3" t="n">
        <f aca="false">'45'!$C$12</f>
        <v>16000</v>
      </c>
      <c r="R106" s="3" t="n">
        <v>500</v>
      </c>
      <c r="S106" s="4" t="n">
        <f aca="false">(Q106/R106)</f>
        <v>32</v>
      </c>
      <c r="T106" s="3" t="n">
        <v>350</v>
      </c>
      <c r="U106" s="4" t="n">
        <f aca="false">(S106*T106)</f>
        <v>11200</v>
      </c>
    </row>
    <row r="107" customFormat="false" ht="13.8" hidden="false" customHeight="false" outlineLevel="0" collapsed="false">
      <c r="A107" s="3" t="s">
        <v>100</v>
      </c>
      <c r="B107" s="3" t="n">
        <f aca="false">'45'!$C$8</f>
        <v>4500</v>
      </c>
      <c r="C107" s="3" t="n">
        <f aca="false">'45'!$D$8</f>
        <v>250</v>
      </c>
      <c r="D107" s="4" t="n">
        <f aca="false">B107/C107</f>
        <v>18</v>
      </c>
      <c r="E107" s="3" t="n">
        <v>15</v>
      </c>
      <c r="F107" s="4" t="n">
        <f aca="false">D107*E107</f>
        <v>270</v>
      </c>
      <c r="H107" s="31" t="s">
        <v>105</v>
      </c>
      <c r="I107" s="31"/>
      <c r="J107" s="31"/>
      <c r="K107" s="31"/>
      <c r="L107" s="31"/>
      <c r="M107" s="31"/>
      <c r="P107" s="3" t="s">
        <v>20</v>
      </c>
      <c r="Q107" s="3" t="n">
        <f aca="false">'45'!$C$13</f>
        <v>35000</v>
      </c>
      <c r="R107" s="3" t="n">
        <v>1000</v>
      </c>
      <c r="S107" s="4" t="n">
        <f aca="false">Q107/R107</f>
        <v>35</v>
      </c>
      <c r="T107" s="3" t="n">
        <v>600</v>
      </c>
      <c r="U107" s="4" t="n">
        <f aca="false">S107*T107</f>
        <v>21000</v>
      </c>
    </row>
    <row r="108" customFormat="false" ht="13.8" hidden="false" customHeight="false" outlineLevel="0" collapsed="false">
      <c r="A108" s="17"/>
      <c r="B108" s="17"/>
      <c r="C108" s="17"/>
      <c r="D108" s="18"/>
      <c r="E108" s="29" t="s">
        <v>65</v>
      </c>
      <c r="F108" s="7" t="n">
        <f aca="false">SUM(F104:F107)</f>
        <v>33190</v>
      </c>
      <c r="H108" s="3" t="s">
        <v>19</v>
      </c>
      <c r="I108" s="3" t="n">
        <f aca="false">'45'!$C$12</f>
        <v>16000</v>
      </c>
      <c r="J108" s="3" t="n">
        <v>500</v>
      </c>
      <c r="K108" s="4" t="n">
        <f aca="false">(I108/J108)</f>
        <v>32</v>
      </c>
      <c r="L108" s="3" t="n">
        <v>400</v>
      </c>
      <c r="M108" s="4" t="n">
        <f aca="false">(K108*L108)</f>
        <v>12800</v>
      </c>
      <c r="P108" s="3" t="s">
        <v>101</v>
      </c>
      <c r="Q108" s="3" t="n">
        <f aca="false">'45'!$C$8</f>
        <v>4500</v>
      </c>
      <c r="R108" s="3" t="n">
        <v>500</v>
      </c>
      <c r="S108" s="4" t="n">
        <f aca="false">Q108/R108</f>
        <v>9</v>
      </c>
      <c r="T108" s="3" t="n">
        <v>15</v>
      </c>
      <c r="U108" s="4" t="n">
        <f aca="false">S108*T108</f>
        <v>135</v>
      </c>
    </row>
    <row r="109" customFormat="false" ht="13.8" hidden="false" customHeight="false" outlineLevel="0" collapsed="false">
      <c r="H109" s="3" t="s">
        <v>20</v>
      </c>
      <c r="I109" s="3" t="n">
        <f aca="false">'45'!$C$13</f>
        <v>35000</v>
      </c>
      <c r="J109" s="3" t="n">
        <v>1000</v>
      </c>
      <c r="K109" s="4" t="n">
        <f aca="false">I109/J109</f>
        <v>35</v>
      </c>
      <c r="L109" s="3" t="n">
        <v>700</v>
      </c>
      <c r="M109" s="4" t="n">
        <f aca="false">K109*L109</f>
        <v>24500</v>
      </c>
      <c r="P109" s="17"/>
      <c r="Q109" s="17"/>
      <c r="R109" s="17"/>
      <c r="S109" s="18"/>
      <c r="T109" s="29" t="s">
        <v>65</v>
      </c>
      <c r="U109" s="7" t="n">
        <f aca="false">SUM(U104:U108)</f>
        <v>54935</v>
      </c>
    </row>
    <row r="110" customFormat="false" ht="13.8" hidden="false" customHeight="false" outlineLevel="0" collapsed="false">
      <c r="H110" s="3" t="s">
        <v>99</v>
      </c>
      <c r="I110" s="3" t="n">
        <f aca="false">'45'!$C$8</f>
        <v>4500</v>
      </c>
      <c r="J110" s="3" t="n">
        <f aca="false">'45'!$D$8</f>
        <v>250</v>
      </c>
      <c r="K110" s="4" t="n">
        <f aca="false">I110/J110</f>
        <v>18</v>
      </c>
      <c r="L110" s="3" t="n">
        <v>15</v>
      </c>
      <c r="M110" s="4" t="n">
        <f aca="false">K110*L110</f>
        <v>270</v>
      </c>
    </row>
    <row r="111" customFormat="false" ht="13.8" hidden="false" customHeight="false" outlineLevel="0" collapsed="false">
      <c r="A111" s="31" t="s">
        <v>106</v>
      </c>
      <c r="B111" s="31"/>
      <c r="C111" s="31"/>
      <c r="D111" s="31"/>
      <c r="E111" s="31"/>
      <c r="F111" s="31"/>
      <c r="H111" s="17"/>
      <c r="I111" s="17"/>
      <c r="J111" s="17"/>
      <c r="K111" s="18"/>
      <c r="L111" s="29" t="s">
        <v>65</v>
      </c>
      <c r="M111" s="7" t="n">
        <f aca="false">SUM(M108:M110)</f>
        <v>37570</v>
      </c>
      <c r="P111" s="31" t="s">
        <v>107</v>
      </c>
      <c r="Q111" s="31"/>
      <c r="R111" s="31"/>
      <c r="S111" s="31"/>
      <c r="T111" s="31"/>
      <c r="U111" s="31"/>
    </row>
    <row r="112" customFormat="false" ht="13.8" hidden="false" customHeight="false" outlineLevel="0" collapsed="false">
      <c r="A112" s="3" t="s">
        <v>19</v>
      </c>
      <c r="B112" s="3" t="n">
        <f aca="false">'45'!$C$12</f>
        <v>16000</v>
      </c>
      <c r="C112" s="3" t="n">
        <v>500</v>
      </c>
      <c r="D112" s="4" t="n">
        <f aca="false">(B112/C112)</f>
        <v>32</v>
      </c>
      <c r="E112" s="3" t="n">
        <v>400</v>
      </c>
      <c r="F112" s="4" t="n">
        <f aca="false">(D112*E112)</f>
        <v>12800</v>
      </c>
      <c r="P112" s="3" t="s">
        <v>14</v>
      </c>
      <c r="Q112" s="3" t="n">
        <f aca="false">'45'!$C$10</f>
        <v>8000</v>
      </c>
      <c r="R112" s="3" t="n">
        <v>100</v>
      </c>
      <c r="S112" s="4" t="n">
        <f aca="false">(Q112/R112)</f>
        <v>80</v>
      </c>
      <c r="T112" s="3" t="n">
        <v>300</v>
      </c>
      <c r="U112" s="4" t="n">
        <f aca="false">(S112*T112)</f>
        <v>24000</v>
      </c>
    </row>
    <row r="113" customFormat="false" ht="13.8" hidden="false" customHeight="false" outlineLevel="0" collapsed="false">
      <c r="A113" s="3" t="s">
        <v>20</v>
      </c>
      <c r="B113" s="3" t="n">
        <f aca="false">'45'!$C$13</f>
        <v>35000</v>
      </c>
      <c r="C113" s="3" t="n">
        <v>1000</v>
      </c>
      <c r="D113" s="4" t="n">
        <f aca="false">B113/C113</f>
        <v>35</v>
      </c>
      <c r="E113" s="3" t="n">
        <v>700</v>
      </c>
      <c r="F113" s="4" t="n">
        <f aca="false">D113*E113</f>
        <v>24500</v>
      </c>
      <c r="H113" s="31" t="s">
        <v>108</v>
      </c>
      <c r="I113" s="31"/>
      <c r="J113" s="31"/>
      <c r="K113" s="31"/>
      <c r="L113" s="31"/>
      <c r="M113" s="31"/>
      <c r="P113" s="3" t="s">
        <v>18</v>
      </c>
      <c r="Q113" s="3" t="n">
        <f aca="false">'45'!$C$14</f>
        <v>8800</v>
      </c>
      <c r="R113" s="3" t="n">
        <v>100</v>
      </c>
      <c r="S113" s="4" t="n">
        <f aca="false">(Q113/R113)</f>
        <v>88</v>
      </c>
      <c r="T113" s="3" t="n">
        <v>75</v>
      </c>
      <c r="U113" s="4" t="n">
        <f aca="false">(S113*T113)</f>
        <v>6600</v>
      </c>
    </row>
    <row r="114" customFormat="false" ht="13.8" hidden="false" customHeight="false" outlineLevel="0" collapsed="false">
      <c r="A114" s="3" t="s">
        <v>98</v>
      </c>
      <c r="B114" s="3" t="n">
        <f aca="false">'45'!$C$23</f>
        <v>5800</v>
      </c>
      <c r="C114" s="3" t="n">
        <v>500</v>
      </c>
      <c r="D114" s="4" t="n">
        <f aca="false">B114/C114</f>
        <v>11.6</v>
      </c>
      <c r="E114" s="3" t="n">
        <v>250</v>
      </c>
      <c r="F114" s="4" t="n">
        <f aca="false">D114*E114</f>
        <v>2900</v>
      </c>
      <c r="H114" s="3" t="s">
        <v>19</v>
      </c>
      <c r="I114" s="3" t="n">
        <f aca="false">'45'!$C$12</f>
        <v>16000</v>
      </c>
      <c r="J114" s="3" t="n">
        <v>500</v>
      </c>
      <c r="K114" s="4" t="n">
        <f aca="false">(I114/J114)</f>
        <v>32</v>
      </c>
      <c r="L114" s="3" t="n">
        <v>500</v>
      </c>
      <c r="M114" s="4" t="n">
        <f aca="false">(K114*L114)</f>
        <v>16000</v>
      </c>
      <c r="P114" s="3" t="s">
        <v>19</v>
      </c>
      <c r="Q114" s="3" t="n">
        <f aca="false">'45'!$C$12</f>
        <v>16000</v>
      </c>
      <c r="R114" s="3" t="n">
        <v>500</v>
      </c>
      <c r="S114" s="4" t="n">
        <f aca="false">(Q114/R114)</f>
        <v>32</v>
      </c>
      <c r="T114" s="3" t="n">
        <v>400</v>
      </c>
      <c r="U114" s="4" t="n">
        <f aca="false">(S114*T114)</f>
        <v>12800</v>
      </c>
    </row>
    <row r="115" customFormat="false" ht="13.8" hidden="false" customHeight="false" outlineLevel="0" collapsed="false">
      <c r="A115" s="3" t="s">
        <v>100</v>
      </c>
      <c r="B115" s="3" t="n">
        <f aca="false">'45'!$C$8</f>
        <v>4500</v>
      </c>
      <c r="C115" s="3" t="n">
        <f aca="false">'45'!$D$8</f>
        <v>250</v>
      </c>
      <c r="D115" s="4" t="n">
        <f aca="false">B115/C115</f>
        <v>18</v>
      </c>
      <c r="E115" s="3" t="n">
        <v>15</v>
      </c>
      <c r="F115" s="4" t="n">
        <f aca="false">D115*E115</f>
        <v>270</v>
      </c>
      <c r="H115" s="3" t="s">
        <v>20</v>
      </c>
      <c r="I115" s="3" t="n">
        <f aca="false">'45'!$C$13</f>
        <v>35000</v>
      </c>
      <c r="J115" s="3" t="n">
        <v>1000</v>
      </c>
      <c r="K115" s="4" t="n">
        <f aca="false">I115/J115</f>
        <v>35</v>
      </c>
      <c r="L115" s="3" t="n">
        <v>900</v>
      </c>
      <c r="M115" s="4" t="n">
        <f aca="false">K115*L115</f>
        <v>31500</v>
      </c>
      <c r="P115" s="3" t="s">
        <v>20</v>
      </c>
      <c r="Q115" s="3" t="n">
        <f aca="false">'45'!$C$13</f>
        <v>35000</v>
      </c>
      <c r="R115" s="3" t="n">
        <v>1000</v>
      </c>
      <c r="S115" s="4" t="n">
        <f aca="false">Q115/R115</f>
        <v>35</v>
      </c>
      <c r="T115" s="3" t="n">
        <v>750</v>
      </c>
      <c r="U115" s="4" t="n">
        <f aca="false">S115*T115</f>
        <v>26250</v>
      </c>
    </row>
    <row r="116" customFormat="false" ht="13.8" hidden="false" customHeight="false" outlineLevel="0" collapsed="false">
      <c r="A116" s="17"/>
      <c r="B116" s="17"/>
      <c r="C116" s="17"/>
      <c r="D116" s="18"/>
      <c r="E116" s="29" t="s">
        <v>65</v>
      </c>
      <c r="F116" s="7" t="n">
        <f aca="false">SUM(F112:F115)</f>
        <v>40470</v>
      </c>
      <c r="H116" s="3" t="s">
        <v>99</v>
      </c>
      <c r="I116" s="3" t="n">
        <f aca="false">'45'!$C$8</f>
        <v>4500</v>
      </c>
      <c r="J116" s="3" t="n">
        <f aca="false">'45'!$D$8</f>
        <v>250</v>
      </c>
      <c r="K116" s="4" t="n">
        <f aca="false">I116/J116</f>
        <v>18</v>
      </c>
      <c r="L116" s="3" t="n">
        <v>40</v>
      </c>
      <c r="M116" s="4" t="n">
        <f aca="false">K116*L116</f>
        <v>720</v>
      </c>
      <c r="P116" s="3" t="s">
        <v>101</v>
      </c>
      <c r="Q116" s="3" t="n">
        <f aca="false">'45'!$C$8</f>
        <v>4500</v>
      </c>
      <c r="R116" s="3" t="n">
        <v>500</v>
      </c>
      <c r="S116" s="4" t="n">
        <f aca="false">Q116/R116</f>
        <v>9</v>
      </c>
      <c r="T116" s="3" t="n">
        <v>15</v>
      </c>
      <c r="U116" s="4" t="n">
        <f aca="false">S116*T116</f>
        <v>135</v>
      </c>
    </row>
    <row r="117" customFormat="false" ht="13.8" hidden="false" customHeight="false" outlineLevel="0" collapsed="false">
      <c r="H117" s="17"/>
      <c r="I117" s="17"/>
      <c r="J117" s="17"/>
      <c r="K117" s="18"/>
      <c r="L117" s="29" t="s">
        <v>65</v>
      </c>
      <c r="M117" s="7" t="n">
        <f aca="false">SUM(M114:M116)</f>
        <v>48220</v>
      </c>
      <c r="P117" s="17"/>
      <c r="Q117" s="17"/>
      <c r="R117" s="17"/>
      <c r="S117" s="18"/>
      <c r="T117" s="29" t="s">
        <v>65</v>
      </c>
      <c r="U117" s="7" t="n">
        <f aca="false">SUM(U112:U116)</f>
        <v>69785</v>
      </c>
    </row>
    <row r="118" customFormat="false" ht="12.85" hidden="false" customHeight="false" outlineLevel="0" collapsed="false">
      <c r="A118" s="31" t="s">
        <v>109</v>
      </c>
      <c r="B118" s="31"/>
      <c r="C118" s="31"/>
      <c r="D118" s="31"/>
      <c r="E118" s="31"/>
      <c r="F118" s="31"/>
    </row>
    <row r="119" customFormat="false" ht="13.8" hidden="false" customHeight="false" outlineLevel="0" collapsed="false">
      <c r="A119" s="3" t="s">
        <v>19</v>
      </c>
      <c r="B119" s="3" t="n">
        <f aca="false">'45'!$C$12</f>
        <v>16000</v>
      </c>
      <c r="C119" s="3" t="n">
        <v>500</v>
      </c>
      <c r="D119" s="4" t="n">
        <f aca="false">(B119/C119)</f>
        <v>32</v>
      </c>
      <c r="E119" s="3" t="n">
        <v>500</v>
      </c>
      <c r="F119" s="4" t="n">
        <f aca="false">(D119*E119)</f>
        <v>16000</v>
      </c>
      <c r="H119" s="31" t="s">
        <v>110</v>
      </c>
      <c r="I119" s="31"/>
      <c r="J119" s="31"/>
      <c r="K119" s="31"/>
      <c r="L119" s="31"/>
      <c r="M119" s="31"/>
      <c r="P119" s="31" t="s">
        <v>111</v>
      </c>
      <c r="Q119" s="31"/>
      <c r="R119" s="31"/>
      <c r="S119" s="31"/>
      <c r="T119" s="31"/>
      <c r="U119" s="31"/>
    </row>
    <row r="120" customFormat="false" ht="13.8" hidden="false" customHeight="false" outlineLevel="0" collapsed="false">
      <c r="A120" s="3" t="s">
        <v>20</v>
      </c>
      <c r="B120" s="3" t="n">
        <f aca="false">'45'!$C$13</f>
        <v>35000</v>
      </c>
      <c r="C120" s="3" t="n">
        <v>1000</v>
      </c>
      <c r="D120" s="4" t="n">
        <f aca="false">B120/C120</f>
        <v>35</v>
      </c>
      <c r="E120" s="3" t="n">
        <v>1000</v>
      </c>
      <c r="F120" s="4" t="n">
        <f aca="false">D120*E120</f>
        <v>35000</v>
      </c>
      <c r="H120" s="3" t="s">
        <v>19</v>
      </c>
      <c r="I120" s="3" t="n">
        <f aca="false">'45'!$C$12</f>
        <v>16000</v>
      </c>
      <c r="J120" s="3" t="n">
        <v>500</v>
      </c>
      <c r="K120" s="4" t="n">
        <f aca="false">(I120/J120)</f>
        <v>32</v>
      </c>
      <c r="L120" s="3" t="n">
        <v>800</v>
      </c>
      <c r="M120" s="4" t="n">
        <f aca="false">(K120*L120)</f>
        <v>25600</v>
      </c>
      <c r="P120" s="3" t="s">
        <v>14</v>
      </c>
      <c r="Q120" s="3" t="n">
        <f aca="false">'45'!$C$10</f>
        <v>8000</v>
      </c>
      <c r="R120" s="3" t="n">
        <v>100</v>
      </c>
      <c r="S120" s="4" t="n">
        <f aca="false">(Q120/R120)</f>
        <v>80</v>
      </c>
      <c r="T120" s="3" t="n">
        <v>350</v>
      </c>
      <c r="U120" s="4" t="n">
        <f aca="false">(S120*T120)</f>
        <v>28000</v>
      </c>
    </row>
    <row r="121" customFormat="false" ht="13.8" hidden="false" customHeight="false" outlineLevel="0" collapsed="false">
      <c r="A121" s="3" t="s">
        <v>98</v>
      </c>
      <c r="B121" s="3" t="n">
        <f aca="false">'45'!$C$23</f>
        <v>5800</v>
      </c>
      <c r="C121" s="3" t="n">
        <v>500</v>
      </c>
      <c r="D121" s="4" t="n">
        <f aca="false">B121/C121</f>
        <v>11.6</v>
      </c>
      <c r="E121" s="3" t="n">
        <v>300</v>
      </c>
      <c r="F121" s="4" t="n">
        <f aca="false">D121*E121</f>
        <v>3480</v>
      </c>
      <c r="H121" s="3" t="s">
        <v>20</v>
      </c>
      <c r="I121" s="3" t="n">
        <f aca="false">'45'!$C$13</f>
        <v>35000</v>
      </c>
      <c r="J121" s="3" t="n">
        <v>1000</v>
      </c>
      <c r="K121" s="4" t="n">
        <f aca="false">I121/J121</f>
        <v>35</v>
      </c>
      <c r="L121" s="3" t="n">
        <v>1600</v>
      </c>
      <c r="M121" s="4" t="n">
        <f aca="false">K121*L121</f>
        <v>56000</v>
      </c>
      <c r="P121" s="3" t="s">
        <v>18</v>
      </c>
      <c r="Q121" s="3" t="n">
        <f aca="false">'45'!$C$14</f>
        <v>8800</v>
      </c>
      <c r="R121" s="3" t="n">
        <v>100</v>
      </c>
      <c r="S121" s="4" t="n">
        <f aca="false">(Q121/R121)</f>
        <v>88</v>
      </c>
      <c r="T121" s="3" t="n">
        <v>75</v>
      </c>
      <c r="U121" s="4" t="n">
        <f aca="false">(S121*T121)</f>
        <v>6600</v>
      </c>
    </row>
    <row r="122" customFormat="false" ht="13.8" hidden="false" customHeight="false" outlineLevel="0" collapsed="false">
      <c r="A122" s="3" t="s">
        <v>100</v>
      </c>
      <c r="B122" s="3" t="n">
        <f aca="false">'45'!$C$8</f>
        <v>4500</v>
      </c>
      <c r="C122" s="3" t="n">
        <f aca="false">'45'!$D$8</f>
        <v>250</v>
      </c>
      <c r="D122" s="4" t="n">
        <f aca="false">B122/C122</f>
        <v>18</v>
      </c>
      <c r="E122" s="3" t="n">
        <v>15</v>
      </c>
      <c r="F122" s="4" t="n">
        <f aca="false">D122*E122</f>
        <v>270</v>
      </c>
      <c r="H122" s="3" t="s">
        <v>99</v>
      </c>
      <c r="I122" s="3" t="n">
        <f aca="false">'45'!$C$8</f>
        <v>4500</v>
      </c>
      <c r="J122" s="3" t="n">
        <f aca="false">'45'!$D$8</f>
        <v>250</v>
      </c>
      <c r="K122" s="4" t="n">
        <f aca="false">I122/J122</f>
        <v>18</v>
      </c>
      <c r="L122" s="3" t="n">
        <v>60</v>
      </c>
      <c r="M122" s="4" t="n">
        <f aca="false">K122*L122</f>
        <v>1080</v>
      </c>
      <c r="P122" s="3" t="s">
        <v>19</v>
      </c>
      <c r="Q122" s="3" t="n">
        <f aca="false">'45'!$C$12</f>
        <v>16000</v>
      </c>
      <c r="R122" s="3" t="n">
        <v>500</v>
      </c>
      <c r="S122" s="4" t="n">
        <f aca="false">(Q122/R122)</f>
        <v>32</v>
      </c>
      <c r="T122" s="3" t="n">
        <v>500</v>
      </c>
      <c r="U122" s="4" t="n">
        <f aca="false">(S122*T122)</f>
        <v>16000</v>
      </c>
    </row>
    <row r="123" customFormat="false" ht="13.8" hidden="false" customHeight="false" outlineLevel="0" collapsed="false">
      <c r="A123" s="17"/>
      <c r="B123" s="17"/>
      <c r="C123" s="17"/>
      <c r="D123" s="18"/>
      <c r="E123" s="29" t="s">
        <v>65</v>
      </c>
      <c r="F123" s="7" t="n">
        <f aca="false">SUM(F119:F122)</f>
        <v>54750</v>
      </c>
      <c r="H123" s="17"/>
      <c r="I123" s="17"/>
      <c r="J123" s="17"/>
      <c r="K123" s="18"/>
      <c r="L123" s="29" t="s">
        <v>65</v>
      </c>
      <c r="M123" s="7" t="n">
        <f aca="false">SUM(M120:M122)</f>
        <v>82680</v>
      </c>
      <c r="P123" s="3" t="s">
        <v>20</v>
      </c>
      <c r="Q123" s="3" t="n">
        <f aca="false">'45'!$C$13</f>
        <v>35000</v>
      </c>
      <c r="R123" s="3" t="n">
        <v>1000</v>
      </c>
      <c r="S123" s="4" t="n">
        <f aca="false">Q123/R123</f>
        <v>35</v>
      </c>
      <c r="T123" s="3" t="n">
        <v>900</v>
      </c>
      <c r="U123" s="4" t="n">
        <f aca="false">S123*T123</f>
        <v>31500</v>
      </c>
    </row>
    <row r="124" customFormat="false" ht="13.8" hidden="false" customHeight="false" outlineLevel="0" collapsed="false">
      <c r="P124" s="3" t="s">
        <v>101</v>
      </c>
      <c r="Q124" s="3" t="n">
        <f aca="false">'45'!$C$8</f>
        <v>4500</v>
      </c>
      <c r="R124" s="3" t="n">
        <v>500</v>
      </c>
      <c r="S124" s="4" t="n">
        <f aca="false">Q124/R124</f>
        <v>9</v>
      </c>
      <c r="T124" s="3" t="n">
        <v>15</v>
      </c>
      <c r="U124" s="4" t="n">
        <f aca="false">S124*T124</f>
        <v>135</v>
      </c>
    </row>
    <row r="125" customFormat="false" ht="13.8" hidden="false" customHeight="false" outlineLevel="0" collapsed="false">
      <c r="A125" s="31" t="s">
        <v>112</v>
      </c>
      <c r="B125" s="31"/>
      <c r="C125" s="31"/>
      <c r="D125" s="31"/>
      <c r="E125" s="31"/>
      <c r="F125" s="31"/>
      <c r="P125" s="17"/>
      <c r="Q125" s="17"/>
      <c r="R125" s="17"/>
      <c r="S125" s="18"/>
      <c r="T125" s="29" t="s">
        <v>65</v>
      </c>
      <c r="U125" s="7" t="n">
        <f aca="false">SUM(U120:U124)</f>
        <v>82235</v>
      </c>
    </row>
    <row r="126" customFormat="false" ht="13.8" hidden="false" customHeight="false" outlineLevel="0" collapsed="false">
      <c r="A126" s="3" t="s">
        <v>19</v>
      </c>
      <c r="B126" s="3" t="n">
        <f aca="false">'45'!$C$12</f>
        <v>16000</v>
      </c>
      <c r="C126" s="3" t="n">
        <v>500</v>
      </c>
      <c r="D126" s="4" t="n">
        <f aca="false">(B126/C126)</f>
        <v>32</v>
      </c>
      <c r="E126" s="3" t="n">
        <v>800</v>
      </c>
      <c r="F126" s="4" t="n">
        <f aca="false">(D126*E126)</f>
        <v>25600</v>
      </c>
      <c r="H126" s="31" t="s">
        <v>113</v>
      </c>
      <c r="I126" s="31"/>
      <c r="J126" s="31"/>
      <c r="K126" s="31"/>
      <c r="L126" s="31"/>
      <c r="M126" s="31"/>
    </row>
    <row r="127" customFormat="false" ht="13.8" hidden="false" customHeight="false" outlineLevel="0" collapsed="false">
      <c r="A127" s="3" t="s">
        <v>20</v>
      </c>
      <c r="B127" s="3" t="n">
        <f aca="false">'45'!$C$13</f>
        <v>35000</v>
      </c>
      <c r="C127" s="3" t="n">
        <v>1000</v>
      </c>
      <c r="D127" s="4" t="n">
        <f aca="false">B127/C127</f>
        <v>35</v>
      </c>
      <c r="E127" s="3" t="n">
        <v>1600</v>
      </c>
      <c r="F127" s="4" t="n">
        <f aca="false">D127*E127</f>
        <v>56000</v>
      </c>
      <c r="H127" s="3" t="s">
        <v>19</v>
      </c>
      <c r="I127" s="3" t="n">
        <f aca="false">'45'!$C$12</f>
        <v>16000</v>
      </c>
      <c r="J127" s="3" t="n">
        <v>500</v>
      </c>
      <c r="K127" s="4" t="n">
        <f aca="false">(I127/J127)</f>
        <v>32</v>
      </c>
      <c r="L127" s="3" t="n">
        <v>1500</v>
      </c>
      <c r="M127" s="4" t="n">
        <f aca="false">(K127*L127)</f>
        <v>48000</v>
      </c>
      <c r="P127" s="31" t="s">
        <v>114</v>
      </c>
      <c r="Q127" s="31"/>
      <c r="R127" s="31"/>
      <c r="S127" s="31"/>
      <c r="T127" s="31"/>
      <c r="U127" s="31"/>
    </row>
    <row r="128" customFormat="false" ht="13.8" hidden="false" customHeight="false" outlineLevel="0" collapsed="false">
      <c r="A128" s="3" t="s">
        <v>98</v>
      </c>
      <c r="B128" s="3" t="n">
        <f aca="false">'45'!$C$23</f>
        <v>5800</v>
      </c>
      <c r="C128" s="3" t="n">
        <v>500</v>
      </c>
      <c r="D128" s="4" t="n">
        <f aca="false">B128/C128</f>
        <v>11.6</v>
      </c>
      <c r="E128" s="3" t="n">
        <v>500</v>
      </c>
      <c r="F128" s="4" t="n">
        <f aca="false">D128*E128</f>
        <v>5800</v>
      </c>
      <c r="H128" s="3" t="s">
        <v>20</v>
      </c>
      <c r="I128" s="3" t="n">
        <f aca="false">'45'!$C$13</f>
        <v>35000</v>
      </c>
      <c r="J128" s="3" t="n">
        <v>1000</v>
      </c>
      <c r="K128" s="4" t="n">
        <f aca="false">I128/J128</f>
        <v>35</v>
      </c>
      <c r="L128" s="3" t="n">
        <v>3000</v>
      </c>
      <c r="M128" s="4" t="n">
        <f aca="false">K128*L128</f>
        <v>105000</v>
      </c>
      <c r="P128" s="3" t="s">
        <v>14</v>
      </c>
      <c r="Q128" s="3" t="n">
        <f aca="false">'45'!$C$10</f>
        <v>8000</v>
      </c>
      <c r="R128" s="3" t="n">
        <v>100</v>
      </c>
      <c r="S128" s="4" t="n">
        <f aca="false">(Q128/R128)</f>
        <v>80</v>
      </c>
      <c r="T128" s="3" t="n">
        <v>400</v>
      </c>
      <c r="U128" s="4" t="n">
        <f aca="false">(S128*T128)</f>
        <v>32000</v>
      </c>
    </row>
    <row r="129" customFormat="false" ht="13.8" hidden="false" customHeight="false" outlineLevel="0" collapsed="false">
      <c r="A129" s="3" t="s">
        <v>100</v>
      </c>
      <c r="B129" s="3" t="n">
        <f aca="false">'45'!$C$8</f>
        <v>4500</v>
      </c>
      <c r="C129" s="3" t="n">
        <f aca="false">'45'!$D$8</f>
        <v>250</v>
      </c>
      <c r="D129" s="4" t="n">
        <f aca="false">B129/C129</f>
        <v>18</v>
      </c>
      <c r="E129" s="3" t="n">
        <v>15</v>
      </c>
      <c r="F129" s="4" t="n">
        <f aca="false">D129*E129</f>
        <v>270</v>
      </c>
      <c r="H129" s="3" t="s">
        <v>99</v>
      </c>
      <c r="I129" s="3" t="n">
        <f aca="false">'45'!$C$8</f>
        <v>4500</v>
      </c>
      <c r="J129" s="3" t="n">
        <f aca="false">'45'!$D$8</f>
        <v>250</v>
      </c>
      <c r="K129" s="4" t="n">
        <f aca="false">I129/J129</f>
        <v>18</v>
      </c>
      <c r="L129" s="3" t="n">
        <v>50</v>
      </c>
      <c r="M129" s="4" t="n">
        <f aca="false">K129*L129</f>
        <v>900</v>
      </c>
      <c r="P129" s="3" t="s">
        <v>18</v>
      </c>
      <c r="Q129" s="3" t="n">
        <f aca="false">'45'!$C$14</f>
        <v>8800</v>
      </c>
      <c r="R129" s="3" t="n">
        <v>100</v>
      </c>
      <c r="S129" s="4" t="n">
        <f aca="false">(Q129/R129)</f>
        <v>88</v>
      </c>
      <c r="T129" s="3" t="n">
        <v>75</v>
      </c>
      <c r="U129" s="4" t="n">
        <f aca="false">(S129*T129)</f>
        <v>6600</v>
      </c>
    </row>
    <row r="130" customFormat="false" ht="13.8" hidden="false" customHeight="false" outlineLevel="0" collapsed="false">
      <c r="A130" s="17"/>
      <c r="B130" s="17"/>
      <c r="C130" s="17"/>
      <c r="D130" s="18"/>
      <c r="E130" s="29" t="s">
        <v>65</v>
      </c>
      <c r="F130" s="7" t="n">
        <f aca="false">SUM(F126:F129)</f>
        <v>87670</v>
      </c>
      <c r="H130" s="17"/>
      <c r="I130" s="17"/>
      <c r="J130" s="17"/>
      <c r="K130" s="18"/>
      <c r="L130" s="29" t="s">
        <v>65</v>
      </c>
      <c r="M130" s="7" t="n">
        <f aca="false">SUM(M127:M129)</f>
        <v>153900</v>
      </c>
      <c r="P130" s="3" t="s">
        <v>19</v>
      </c>
      <c r="Q130" s="3" t="n">
        <f aca="false">'45'!$C$12</f>
        <v>16000</v>
      </c>
      <c r="R130" s="3" t="n">
        <v>500</v>
      </c>
      <c r="S130" s="4" t="n">
        <f aca="false">(Q130/R130)</f>
        <v>32</v>
      </c>
      <c r="T130" s="3" t="n">
        <v>800</v>
      </c>
      <c r="U130" s="4" t="n">
        <f aca="false">(S130*T130)</f>
        <v>25600</v>
      </c>
    </row>
    <row r="131" customFormat="false" ht="13.8" hidden="false" customHeight="false" outlineLevel="0" collapsed="false">
      <c r="P131" s="3" t="s">
        <v>20</v>
      </c>
      <c r="Q131" s="3" t="n">
        <f aca="false">'45'!$C$13</f>
        <v>35000</v>
      </c>
      <c r="R131" s="3" t="n">
        <v>1000</v>
      </c>
      <c r="S131" s="4" t="n">
        <f aca="false">Q131/R131</f>
        <v>35</v>
      </c>
      <c r="T131" s="3" t="n">
        <v>1600</v>
      </c>
      <c r="U131" s="4" t="n">
        <f aca="false">S131*T131</f>
        <v>56000</v>
      </c>
    </row>
    <row r="132" customFormat="false" ht="13.8" hidden="false" customHeight="false" outlineLevel="0" collapsed="false">
      <c r="A132" s="31" t="s">
        <v>115</v>
      </c>
      <c r="B132" s="31"/>
      <c r="C132" s="31"/>
      <c r="D132" s="31"/>
      <c r="E132" s="31"/>
      <c r="F132" s="31"/>
      <c r="P132" s="3" t="s">
        <v>101</v>
      </c>
      <c r="Q132" s="3" t="n">
        <f aca="false">'45'!$C$8</f>
        <v>4500</v>
      </c>
      <c r="R132" s="3" t="n">
        <v>500</v>
      </c>
      <c r="S132" s="4" t="n">
        <f aca="false">Q132/R132</f>
        <v>9</v>
      </c>
      <c r="T132" s="3" t="n">
        <v>15</v>
      </c>
      <c r="U132" s="4" t="n">
        <f aca="false">S132*T132</f>
        <v>135</v>
      </c>
    </row>
    <row r="133" customFormat="false" ht="13.8" hidden="false" customHeight="false" outlineLevel="0" collapsed="false">
      <c r="A133" s="3" t="s">
        <v>19</v>
      </c>
      <c r="B133" s="3" t="n">
        <f aca="false">'45'!$C$12</f>
        <v>16000</v>
      </c>
      <c r="C133" s="3" t="n">
        <v>500</v>
      </c>
      <c r="D133" s="4" t="n">
        <f aca="false">(B133/C133)</f>
        <v>32</v>
      </c>
      <c r="E133" s="3" t="n">
        <v>1500</v>
      </c>
      <c r="F133" s="4" t="n">
        <f aca="false">(D133*E133)</f>
        <v>48000</v>
      </c>
      <c r="P133" s="17"/>
      <c r="Q133" s="17"/>
      <c r="R133" s="17"/>
      <c r="S133" s="18"/>
      <c r="T133" s="29" t="s">
        <v>65</v>
      </c>
      <c r="U133" s="7" t="n">
        <f aca="false">SUM(U128:U132)</f>
        <v>120335</v>
      </c>
    </row>
    <row r="134" customFormat="false" ht="13.8" hidden="false" customHeight="false" outlineLevel="0" collapsed="false">
      <c r="A134" s="3" t="s">
        <v>20</v>
      </c>
      <c r="B134" s="3" t="n">
        <f aca="false">'45'!$C$13</f>
        <v>35000</v>
      </c>
      <c r="C134" s="3" t="n">
        <v>1000</v>
      </c>
      <c r="D134" s="4" t="n">
        <f aca="false">B134/C134</f>
        <v>35</v>
      </c>
      <c r="E134" s="3" t="n">
        <v>3000</v>
      </c>
      <c r="F134" s="4" t="n">
        <f aca="false">D134*E134</f>
        <v>105000</v>
      </c>
      <c r="H134" s="34"/>
      <c r="I134" s="34"/>
      <c r="J134" s="34"/>
      <c r="K134" s="34"/>
      <c r="L134" s="34"/>
      <c r="M134" s="34"/>
    </row>
    <row r="135" customFormat="false" ht="13.8" hidden="false" customHeight="false" outlineLevel="0" collapsed="false">
      <c r="A135" s="3" t="s">
        <v>98</v>
      </c>
      <c r="B135" s="3" t="n">
        <f aca="false">'45'!$C$23</f>
        <v>5800</v>
      </c>
      <c r="C135" s="3" t="n">
        <v>500</v>
      </c>
      <c r="D135" s="4" t="n">
        <f aca="false">B135/C135</f>
        <v>11.6</v>
      </c>
      <c r="E135" s="3" t="n">
        <v>500</v>
      </c>
      <c r="F135" s="4" t="n">
        <f aca="false">D135*E135</f>
        <v>5800</v>
      </c>
      <c r="P135" s="31" t="s">
        <v>116</v>
      </c>
      <c r="Q135" s="31"/>
      <c r="R135" s="31"/>
      <c r="S135" s="31"/>
      <c r="T135" s="31"/>
      <c r="U135" s="31"/>
    </row>
    <row r="136" customFormat="false" ht="13.8" hidden="false" customHeight="false" outlineLevel="0" collapsed="false">
      <c r="A136" s="3" t="s">
        <v>100</v>
      </c>
      <c r="B136" s="3" t="n">
        <f aca="false">'45'!$C$8</f>
        <v>4500</v>
      </c>
      <c r="C136" s="3" t="n">
        <f aca="false">'45'!$D$8</f>
        <v>250</v>
      </c>
      <c r="D136" s="4" t="n">
        <f aca="false">B136/C136</f>
        <v>18</v>
      </c>
      <c r="E136" s="3" t="n">
        <v>50</v>
      </c>
      <c r="F136" s="4" t="n">
        <f aca="false">D136*E136</f>
        <v>900</v>
      </c>
      <c r="P136" s="3" t="s">
        <v>14</v>
      </c>
      <c r="Q136" s="3" t="n">
        <f aca="false">'45'!$C$10</f>
        <v>8000</v>
      </c>
      <c r="R136" s="3" t="n">
        <v>100</v>
      </c>
      <c r="S136" s="4" t="n">
        <f aca="false">(Q136/R136)</f>
        <v>80</v>
      </c>
      <c r="T136" s="3" t="n">
        <v>400</v>
      </c>
      <c r="U136" s="4" t="n">
        <f aca="false">(S136*T136)</f>
        <v>32000</v>
      </c>
    </row>
    <row r="137" customFormat="false" ht="13.8" hidden="false" customHeight="false" outlineLevel="0" collapsed="false">
      <c r="A137" s="17"/>
      <c r="B137" s="17"/>
      <c r="C137" s="17"/>
      <c r="D137" s="18"/>
      <c r="E137" s="29" t="s">
        <v>65</v>
      </c>
      <c r="F137" s="7" t="n">
        <f aca="false">SUM(F133:F136)</f>
        <v>159700</v>
      </c>
      <c r="P137" s="3" t="s">
        <v>18</v>
      </c>
      <c r="Q137" s="3" t="n">
        <f aca="false">'45'!$C$14</f>
        <v>8800</v>
      </c>
      <c r="R137" s="3" t="n">
        <v>100</v>
      </c>
      <c r="S137" s="4" t="n">
        <f aca="false">(Q137/R137)</f>
        <v>88</v>
      </c>
      <c r="T137" s="3" t="n">
        <v>75</v>
      </c>
      <c r="U137" s="4" t="n">
        <f aca="false">(S137*T137)</f>
        <v>6600</v>
      </c>
    </row>
    <row r="138" customFormat="false" ht="13.8" hidden="false" customHeight="false" outlineLevel="0" collapsed="false">
      <c r="P138" s="3" t="s">
        <v>19</v>
      </c>
      <c r="Q138" s="3" t="n">
        <f aca="false">'45'!$C$12</f>
        <v>16000</v>
      </c>
      <c r="R138" s="3" t="n">
        <v>500</v>
      </c>
      <c r="S138" s="4" t="n">
        <f aca="false">(Q138/R138)</f>
        <v>32</v>
      </c>
      <c r="T138" s="3" t="n">
        <v>1500</v>
      </c>
      <c r="U138" s="4" t="n">
        <f aca="false">(S138*T138)</f>
        <v>48000</v>
      </c>
    </row>
    <row r="139" customFormat="false" ht="13.8" hidden="false" customHeight="false" outlineLevel="0" collapsed="false">
      <c r="P139" s="3" t="s">
        <v>20</v>
      </c>
      <c r="Q139" s="3" t="n">
        <f aca="false">'45'!$C$13</f>
        <v>35000</v>
      </c>
      <c r="R139" s="3" t="n">
        <v>1000</v>
      </c>
      <c r="S139" s="4" t="n">
        <f aca="false">Q139/R139</f>
        <v>35</v>
      </c>
      <c r="T139" s="3" t="n">
        <v>3000</v>
      </c>
      <c r="U139" s="4" t="n">
        <f aca="false">S139*T139</f>
        <v>105000</v>
      </c>
    </row>
    <row r="140" customFormat="false" ht="13.8" hidden="false" customHeight="false" outlineLevel="0" collapsed="false">
      <c r="P140" s="3" t="s">
        <v>101</v>
      </c>
      <c r="Q140" s="3" t="n">
        <f aca="false">'45'!$C$8</f>
        <v>4500</v>
      </c>
      <c r="R140" s="3" t="n">
        <v>500</v>
      </c>
      <c r="S140" s="4" t="n">
        <f aca="false">Q140/R140</f>
        <v>9</v>
      </c>
      <c r="T140" s="3" t="n">
        <v>15</v>
      </c>
      <c r="U140" s="4" t="n">
        <f aca="false">S140*T140</f>
        <v>135</v>
      </c>
    </row>
    <row r="141" customFormat="false" ht="13.8" hidden="false" customHeight="false" outlineLevel="0" collapsed="false">
      <c r="A141" s="39" t="s">
        <v>117</v>
      </c>
      <c r="B141" s="39"/>
      <c r="C141" s="39"/>
      <c r="D141" s="39"/>
      <c r="E141" s="39"/>
      <c r="F141" s="39"/>
      <c r="H141" s="38" t="s">
        <v>118</v>
      </c>
      <c r="I141" s="38"/>
      <c r="J141" s="38"/>
      <c r="K141" s="38"/>
      <c r="L141" s="38"/>
      <c r="M141" s="38" t="s">
        <v>118</v>
      </c>
      <c r="P141" s="17"/>
      <c r="Q141" s="17"/>
      <c r="R141" s="17"/>
      <c r="S141" s="18"/>
      <c r="T141" s="29" t="s">
        <v>65</v>
      </c>
      <c r="U141" s="7" t="n">
        <f aca="false">SUM(U136:U140)</f>
        <v>191735</v>
      </c>
    </row>
    <row r="142" customFormat="false" ht="12.85" hidden="false" customHeight="false" outlineLevel="0" collapsed="false">
      <c r="A142" s="31" t="s">
        <v>119</v>
      </c>
      <c r="B142" s="31" t="s">
        <v>115</v>
      </c>
      <c r="C142" s="31"/>
      <c r="D142" s="31"/>
      <c r="E142" s="31"/>
      <c r="F142" s="31"/>
      <c r="H142" s="31" t="s">
        <v>96</v>
      </c>
      <c r="I142" s="31"/>
      <c r="J142" s="31"/>
      <c r="K142" s="31"/>
      <c r="L142" s="31"/>
      <c r="M142" s="31"/>
    </row>
    <row r="143" customFormat="false" ht="13.8" hidden="false" customHeight="false" outlineLevel="0" collapsed="false">
      <c r="A143" s="3" t="s">
        <v>30</v>
      </c>
      <c r="B143" s="3" t="n">
        <f aca="false">'45'!$C$24</f>
        <v>12400</v>
      </c>
      <c r="C143" s="3" t="n">
        <v>35</v>
      </c>
      <c r="D143" s="4" t="n">
        <f aca="false">(B143/C143)</f>
        <v>354.285714285714</v>
      </c>
      <c r="E143" s="3" t="n">
        <v>5</v>
      </c>
      <c r="F143" s="4" t="n">
        <f aca="false">(D143*E143)</f>
        <v>1771.42857142857</v>
      </c>
      <c r="H143" s="3" t="s">
        <v>21</v>
      </c>
      <c r="I143" s="3" t="n">
        <f aca="false">'45'!$C$17</f>
        <v>10980</v>
      </c>
      <c r="J143" s="3" t="n">
        <v>400</v>
      </c>
      <c r="K143" s="4" t="n">
        <f aca="false">(I143/J143)</f>
        <v>27.45</v>
      </c>
      <c r="L143" s="3" t="n">
        <v>200</v>
      </c>
      <c r="M143" s="4" t="n">
        <f aca="false">(K143*L143)</f>
        <v>5490</v>
      </c>
    </row>
    <row r="144" customFormat="false" ht="13.8" hidden="false" customHeight="false" outlineLevel="0" collapsed="false">
      <c r="A144" s="3" t="s">
        <v>18</v>
      </c>
      <c r="B144" s="3" t="n">
        <f aca="false">'45'!$C$14</f>
        <v>8800</v>
      </c>
      <c r="C144" s="3" t="n">
        <v>100</v>
      </c>
      <c r="D144" s="4" t="n">
        <f aca="false">(B144/C144)</f>
        <v>88</v>
      </c>
      <c r="E144" s="3" t="n">
        <v>50</v>
      </c>
      <c r="F144" s="4" t="n">
        <f aca="false">(D144*E144)</f>
        <v>4400</v>
      </c>
      <c r="H144" s="3" t="s">
        <v>18</v>
      </c>
      <c r="I144" s="3" t="n">
        <f aca="false">'45'!$C$14</f>
        <v>8800</v>
      </c>
      <c r="J144" s="3" t="n">
        <v>100</v>
      </c>
      <c r="K144" s="4" t="n">
        <f aca="false">(I144/J144)</f>
        <v>88</v>
      </c>
      <c r="L144" s="3" t="n">
        <v>50</v>
      </c>
      <c r="M144" s="4" t="n">
        <f aca="false">(K144*L144)</f>
        <v>4400</v>
      </c>
      <c r="P144" s="40" t="s">
        <v>120</v>
      </c>
      <c r="Q144" s="40"/>
      <c r="R144" s="40"/>
      <c r="S144" s="40"/>
      <c r="T144" s="40"/>
      <c r="U144" s="40"/>
    </row>
    <row r="145" customFormat="false" ht="13.8" hidden="false" customHeight="false" outlineLevel="0" collapsed="false">
      <c r="A145" s="3" t="s">
        <v>19</v>
      </c>
      <c r="B145" s="3" t="n">
        <f aca="false">'45'!$C$12</f>
        <v>16000</v>
      </c>
      <c r="C145" s="3" t="n">
        <v>500</v>
      </c>
      <c r="D145" s="4" t="n">
        <f aca="false">(B145/C145)</f>
        <v>32</v>
      </c>
      <c r="E145" s="3" t="n">
        <v>200</v>
      </c>
      <c r="F145" s="4" t="n">
        <f aca="false">(D145*E145)</f>
        <v>6400</v>
      </c>
      <c r="H145" s="3" t="s">
        <v>19</v>
      </c>
      <c r="I145" s="3" t="n">
        <f aca="false">'45'!$C$12</f>
        <v>16000</v>
      </c>
      <c r="J145" s="3" t="n">
        <v>500</v>
      </c>
      <c r="K145" s="4" t="n">
        <f aca="false">(I145/J145)</f>
        <v>32</v>
      </c>
      <c r="L145" s="3" t="n">
        <v>200</v>
      </c>
      <c r="M145" s="4" t="n">
        <f aca="false">(K145*L145)</f>
        <v>6400</v>
      </c>
      <c r="P145" s="31" t="s">
        <v>121</v>
      </c>
      <c r="Q145" s="31"/>
      <c r="R145" s="31"/>
      <c r="S145" s="31"/>
      <c r="T145" s="31"/>
      <c r="U145" s="31"/>
    </row>
    <row r="146" customFormat="false" ht="13.8" hidden="false" customHeight="false" outlineLevel="0" collapsed="false">
      <c r="A146" s="3" t="s">
        <v>20</v>
      </c>
      <c r="B146" s="3" t="n">
        <f aca="false">'45'!$C$13</f>
        <v>35000</v>
      </c>
      <c r="C146" s="3" t="n">
        <v>1000</v>
      </c>
      <c r="D146" s="4" t="n">
        <f aca="false">B146/C146</f>
        <v>35</v>
      </c>
      <c r="E146" s="3" t="n">
        <v>300</v>
      </c>
      <c r="F146" s="4" t="n">
        <f aca="false">D146*E146</f>
        <v>10500</v>
      </c>
      <c r="H146" s="3" t="s">
        <v>20</v>
      </c>
      <c r="I146" s="3" t="n">
        <f aca="false">'45'!$C$13</f>
        <v>35000</v>
      </c>
      <c r="J146" s="3" t="n">
        <v>1000</v>
      </c>
      <c r="K146" s="4" t="n">
        <f aca="false">I146/J146</f>
        <v>35</v>
      </c>
      <c r="L146" s="3" t="n">
        <v>300</v>
      </c>
      <c r="M146" s="4" t="n">
        <f aca="false">K146*L146</f>
        <v>10500</v>
      </c>
      <c r="P146" s="3" t="s">
        <v>14</v>
      </c>
      <c r="Q146" s="3" t="n">
        <f aca="false">'45'!$C$10</f>
        <v>8000</v>
      </c>
      <c r="R146" s="3" t="n">
        <v>100</v>
      </c>
      <c r="S146" s="4" t="n">
        <f aca="false">(Q146/R146)</f>
        <v>80</v>
      </c>
      <c r="T146" s="3" t="n">
        <v>30</v>
      </c>
      <c r="U146" s="4" t="n">
        <f aca="false">(S146*T146)</f>
        <v>2400</v>
      </c>
    </row>
    <row r="147" customFormat="false" ht="13.8" hidden="false" customHeight="false" outlineLevel="0" collapsed="false">
      <c r="A147" s="3" t="s">
        <v>101</v>
      </c>
      <c r="B147" s="3" t="n">
        <f aca="false">'45'!$C$8</f>
        <v>4500</v>
      </c>
      <c r="C147" s="3" t="n">
        <v>500</v>
      </c>
      <c r="D147" s="4" t="n">
        <f aca="false">B147/C147</f>
        <v>9</v>
      </c>
      <c r="E147" s="3" t="n">
        <v>15</v>
      </c>
      <c r="F147" s="4" t="n">
        <f aca="false">D147*E147</f>
        <v>135</v>
      </c>
      <c r="H147" s="3" t="s">
        <v>101</v>
      </c>
      <c r="I147" s="3" t="n">
        <f aca="false">'45'!$C$8</f>
        <v>4500</v>
      </c>
      <c r="J147" s="3" t="n">
        <v>500</v>
      </c>
      <c r="K147" s="4" t="n">
        <f aca="false">I147/J147</f>
        <v>9</v>
      </c>
      <c r="L147" s="3" t="n">
        <v>15</v>
      </c>
      <c r="M147" s="4" t="n">
        <f aca="false">K147*L147</f>
        <v>135</v>
      </c>
      <c r="P147" s="3" t="s">
        <v>122</v>
      </c>
      <c r="Q147" s="3" t="n">
        <f aca="false">'45'!$C$4</f>
        <v>22000</v>
      </c>
      <c r="R147" s="3" t="n">
        <v>1000</v>
      </c>
      <c r="S147" s="4" t="n">
        <f aca="false">(Q147/R147)</f>
        <v>22</v>
      </c>
      <c r="T147" s="3" t="n">
        <v>75</v>
      </c>
      <c r="U147" s="4" t="n">
        <f aca="false">(S147*T147)</f>
        <v>1650</v>
      </c>
    </row>
    <row r="148" customFormat="false" ht="13.8" hidden="false" customHeight="false" outlineLevel="0" collapsed="false">
      <c r="E148" s="29" t="s">
        <v>65</v>
      </c>
      <c r="F148" s="7" t="n">
        <f aca="false">SUM(F143:F147)</f>
        <v>23206.4285714286</v>
      </c>
      <c r="H148" s="41"/>
      <c r="I148" s="17"/>
      <c r="J148" s="17"/>
      <c r="K148" s="18"/>
      <c r="L148" s="29" t="s">
        <v>65</v>
      </c>
      <c r="M148" s="7" t="n">
        <f aca="false">SUM(M143:M147)</f>
        <v>26925</v>
      </c>
      <c r="P148" s="3" t="s">
        <v>10</v>
      </c>
      <c r="Q148" s="3" t="n">
        <f aca="false">'45'!$C$6</f>
        <v>10000</v>
      </c>
      <c r="R148" s="3" t="n">
        <v>1000</v>
      </c>
      <c r="S148" s="4" t="n">
        <f aca="false">(Q148/R148)</f>
        <v>10</v>
      </c>
      <c r="T148" s="3" t="n">
        <v>125</v>
      </c>
      <c r="U148" s="4" t="n">
        <f aca="false">(S148*T148)</f>
        <v>1250</v>
      </c>
    </row>
    <row r="149" customFormat="false" ht="13.8" hidden="false" customHeight="false" outlineLevel="0" collapsed="false">
      <c r="H149" s="17"/>
      <c r="I149" s="17"/>
      <c r="J149" s="17"/>
      <c r="K149" s="18"/>
      <c r="L149" s="17"/>
      <c r="M149" s="18"/>
      <c r="P149" s="3" t="s">
        <v>15</v>
      </c>
      <c r="Q149" s="3" t="n">
        <f aca="false">'45'!$C$19</f>
        <v>5000</v>
      </c>
      <c r="R149" s="3" t="n">
        <v>500</v>
      </c>
      <c r="S149" s="4" t="n">
        <f aca="false">Q149/R149</f>
        <v>10</v>
      </c>
      <c r="T149" s="3" t="n">
        <v>25</v>
      </c>
      <c r="U149" s="4" t="n">
        <f aca="false">S149*T149</f>
        <v>250</v>
      </c>
    </row>
    <row r="150" customFormat="false" ht="13.8" hidden="false" customHeight="false" outlineLevel="0" collapsed="false">
      <c r="A150" s="31" t="s">
        <v>123</v>
      </c>
      <c r="B150" s="31" t="s">
        <v>115</v>
      </c>
      <c r="C150" s="31"/>
      <c r="D150" s="31"/>
      <c r="E150" s="31"/>
      <c r="F150" s="31"/>
      <c r="H150" s="31" t="s">
        <v>124</v>
      </c>
      <c r="I150" s="31"/>
      <c r="J150" s="31"/>
      <c r="K150" s="31"/>
      <c r="L150" s="31"/>
      <c r="M150" s="31"/>
      <c r="P150" s="3" t="s">
        <v>125</v>
      </c>
      <c r="Q150" s="3" t="n">
        <f aca="false">'45'!$C$11</f>
        <v>6000</v>
      </c>
      <c r="R150" s="3" t="n">
        <v>1000</v>
      </c>
      <c r="S150" s="4" t="n">
        <f aca="false">Q150/R150</f>
        <v>6</v>
      </c>
      <c r="T150" s="3" t="n">
        <v>15</v>
      </c>
      <c r="U150" s="4" t="n">
        <f aca="false">S150*T150</f>
        <v>90</v>
      </c>
    </row>
    <row r="151" customFormat="false" ht="13.8" hidden="false" customHeight="false" outlineLevel="0" collapsed="false">
      <c r="A151" s="3" t="s">
        <v>30</v>
      </c>
      <c r="B151" s="3" t="n">
        <f aca="false">'45'!$C$24</f>
        <v>12400</v>
      </c>
      <c r="C151" s="3" t="n">
        <v>35</v>
      </c>
      <c r="D151" s="4" t="n">
        <f aca="false">(B151/C151)</f>
        <v>354.285714285714</v>
      </c>
      <c r="E151" s="3" t="n">
        <v>8</v>
      </c>
      <c r="F151" s="4" t="n">
        <f aca="false">(D151*E151)</f>
        <v>2834.28571428571</v>
      </c>
      <c r="H151" s="3" t="s">
        <v>21</v>
      </c>
      <c r="I151" s="3" t="n">
        <f aca="false">'45'!$C$17</f>
        <v>10980</v>
      </c>
      <c r="J151" s="3" t="n">
        <v>400</v>
      </c>
      <c r="K151" s="4" t="n">
        <f aca="false">(I151/J151)</f>
        <v>27.45</v>
      </c>
      <c r="L151" s="3" t="n">
        <v>300</v>
      </c>
      <c r="M151" s="4" t="n">
        <f aca="false">(K151*L151)</f>
        <v>8235</v>
      </c>
      <c r="P151" s="17"/>
      <c r="Q151" s="17"/>
      <c r="R151" s="17"/>
      <c r="S151" s="18"/>
      <c r="T151" s="29" t="s">
        <v>65</v>
      </c>
      <c r="U151" s="7" t="n">
        <f aca="false">SUM(U146:U150)</f>
        <v>5640</v>
      </c>
    </row>
    <row r="152" customFormat="false" ht="13.8" hidden="false" customHeight="false" outlineLevel="0" collapsed="false">
      <c r="A152" s="3" t="s">
        <v>18</v>
      </c>
      <c r="B152" s="3" t="n">
        <f aca="false">'45'!$C$14</f>
        <v>8800</v>
      </c>
      <c r="C152" s="3" t="n">
        <v>100</v>
      </c>
      <c r="D152" s="4" t="n">
        <f aca="false">(B152/C152)</f>
        <v>88</v>
      </c>
      <c r="E152" s="3" t="n">
        <v>50</v>
      </c>
      <c r="F152" s="4" t="n">
        <f aca="false">(D152*E152)</f>
        <v>4400</v>
      </c>
      <c r="H152" s="3" t="s">
        <v>18</v>
      </c>
      <c r="I152" s="3" t="n">
        <f aca="false">'45'!$C$14</f>
        <v>8800</v>
      </c>
      <c r="J152" s="3" t="n">
        <v>100</v>
      </c>
      <c r="K152" s="4" t="n">
        <f aca="false">(I152/J152)</f>
        <v>88</v>
      </c>
      <c r="L152" s="3" t="n">
        <v>50</v>
      </c>
      <c r="M152" s="4" t="n">
        <f aca="false">(K152*L152)</f>
        <v>4400</v>
      </c>
    </row>
    <row r="153" customFormat="false" ht="13.8" hidden="false" customHeight="false" outlineLevel="0" collapsed="false">
      <c r="A153" s="3" t="s">
        <v>19</v>
      </c>
      <c r="B153" s="3" t="n">
        <f aca="false">'45'!$C$12</f>
        <v>16000</v>
      </c>
      <c r="C153" s="3" t="n">
        <v>500</v>
      </c>
      <c r="D153" s="4" t="n">
        <f aca="false">(B153/C153)</f>
        <v>32</v>
      </c>
      <c r="E153" s="3" t="n">
        <v>350</v>
      </c>
      <c r="F153" s="4" t="n">
        <f aca="false">(D153*E153)</f>
        <v>11200</v>
      </c>
      <c r="H153" s="3" t="s">
        <v>19</v>
      </c>
      <c r="I153" s="3" t="n">
        <f aca="false">'45'!$C$12</f>
        <v>16000</v>
      </c>
      <c r="J153" s="3" t="n">
        <v>500</v>
      </c>
      <c r="K153" s="4" t="n">
        <f aca="false">(I153/J153)</f>
        <v>32</v>
      </c>
      <c r="L153" s="3" t="n">
        <v>350</v>
      </c>
      <c r="M153" s="4" t="n">
        <f aca="false">(K153*L153)</f>
        <v>11200</v>
      </c>
    </row>
    <row r="154" customFormat="false" ht="13.8" hidden="false" customHeight="false" outlineLevel="0" collapsed="false">
      <c r="A154" s="3" t="s">
        <v>20</v>
      </c>
      <c r="B154" s="3" t="n">
        <f aca="false">'45'!$C$13</f>
        <v>35000</v>
      </c>
      <c r="C154" s="3" t="n">
        <v>1000</v>
      </c>
      <c r="D154" s="4" t="n">
        <f aca="false">B154/C154</f>
        <v>35</v>
      </c>
      <c r="E154" s="3" t="n">
        <v>600</v>
      </c>
      <c r="F154" s="4" t="n">
        <f aca="false">D154*E154</f>
        <v>21000</v>
      </c>
      <c r="H154" s="3" t="s">
        <v>20</v>
      </c>
      <c r="I154" s="3" t="n">
        <f aca="false">'45'!$C$13</f>
        <v>35000</v>
      </c>
      <c r="J154" s="3" t="n">
        <v>1000</v>
      </c>
      <c r="K154" s="4" t="n">
        <f aca="false">I154/J154</f>
        <v>35</v>
      </c>
      <c r="L154" s="3" t="n">
        <v>600</v>
      </c>
      <c r="M154" s="4" t="n">
        <f aca="false">K154*L154</f>
        <v>21000</v>
      </c>
      <c r="P154" s="31" t="s">
        <v>126</v>
      </c>
      <c r="Q154" s="31"/>
      <c r="R154" s="31"/>
      <c r="S154" s="31"/>
      <c r="T154" s="31"/>
      <c r="U154" s="31"/>
    </row>
    <row r="155" customFormat="false" ht="13.8" hidden="false" customHeight="false" outlineLevel="0" collapsed="false">
      <c r="A155" s="3" t="s">
        <v>101</v>
      </c>
      <c r="B155" s="3" t="n">
        <f aca="false">'45'!$C$8</f>
        <v>4500</v>
      </c>
      <c r="C155" s="3" t="n">
        <v>500</v>
      </c>
      <c r="D155" s="4" t="n">
        <f aca="false">B155/C155</f>
        <v>9</v>
      </c>
      <c r="E155" s="3" t="n">
        <v>15</v>
      </c>
      <c r="F155" s="4" t="n">
        <f aca="false">D155*E155</f>
        <v>135</v>
      </c>
      <c r="H155" s="3" t="s">
        <v>101</v>
      </c>
      <c r="I155" s="3" t="n">
        <f aca="false">'45'!$C$8</f>
        <v>4500</v>
      </c>
      <c r="J155" s="3" t="n">
        <v>500</v>
      </c>
      <c r="K155" s="4" t="n">
        <f aca="false">I155/J155</f>
        <v>9</v>
      </c>
      <c r="L155" s="3" t="n">
        <v>15</v>
      </c>
      <c r="M155" s="4" t="n">
        <f aca="false">K155*L155</f>
        <v>135</v>
      </c>
      <c r="P155" s="3" t="s">
        <v>14</v>
      </c>
      <c r="Q155" s="3" t="n">
        <f aca="false">'45'!$C$10</f>
        <v>8000</v>
      </c>
      <c r="R155" s="3" t="n">
        <v>100</v>
      </c>
      <c r="S155" s="4" t="n">
        <f aca="false">(Q155/R155)</f>
        <v>80</v>
      </c>
      <c r="T155" s="3" t="n">
        <v>100</v>
      </c>
      <c r="U155" s="4" t="n">
        <f aca="false">(S155*T155)</f>
        <v>8000</v>
      </c>
    </row>
    <row r="156" customFormat="false" ht="13.8" hidden="false" customHeight="false" outlineLevel="0" collapsed="false">
      <c r="E156" s="29" t="s">
        <v>65</v>
      </c>
      <c r="F156" s="7" t="n">
        <f aca="false">SUM(F151:F155)</f>
        <v>39569.2857142857</v>
      </c>
      <c r="H156" s="41"/>
      <c r="I156" s="17"/>
      <c r="J156" s="17"/>
      <c r="K156" s="18"/>
      <c r="L156" s="29" t="s">
        <v>65</v>
      </c>
      <c r="M156" s="7" t="n">
        <f aca="false">SUM(M151:M155)</f>
        <v>44970</v>
      </c>
      <c r="P156" s="3" t="s">
        <v>122</v>
      </c>
      <c r="Q156" s="3" t="n">
        <f aca="false">'45'!$C$4</f>
        <v>22000</v>
      </c>
      <c r="R156" s="3" t="n">
        <v>1000</v>
      </c>
      <c r="S156" s="4" t="n">
        <f aca="false">(Q156/R156)</f>
        <v>22</v>
      </c>
      <c r="T156" s="3" t="n">
        <v>150</v>
      </c>
      <c r="U156" s="4" t="n">
        <f aca="false">(S156*T156)</f>
        <v>3300</v>
      </c>
    </row>
    <row r="157" customFormat="false" ht="13.8" hidden="false" customHeight="false" outlineLevel="0" collapsed="false">
      <c r="P157" s="3" t="s">
        <v>10</v>
      </c>
      <c r="Q157" s="3" t="n">
        <f aca="false">'45'!$C$6</f>
        <v>10000</v>
      </c>
      <c r="R157" s="3" t="n">
        <v>1000</v>
      </c>
      <c r="S157" s="4" t="n">
        <f aca="false">(Q157/R157)</f>
        <v>10</v>
      </c>
      <c r="T157" s="3" t="n">
        <v>250</v>
      </c>
      <c r="U157" s="4" t="n">
        <f aca="false">(S157*T157)</f>
        <v>2500</v>
      </c>
    </row>
    <row r="158" customFormat="false" ht="13.8" hidden="false" customHeight="false" outlineLevel="0" collapsed="false">
      <c r="A158" s="31" t="s">
        <v>127</v>
      </c>
      <c r="B158" s="31" t="s">
        <v>115</v>
      </c>
      <c r="C158" s="31"/>
      <c r="D158" s="31"/>
      <c r="E158" s="31"/>
      <c r="F158" s="31"/>
      <c r="H158" s="31" t="s">
        <v>105</v>
      </c>
      <c r="I158" s="31"/>
      <c r="J158" s="31"/>
      <c r="K158" s="31"/>
      <c r="L158" s="31"/>
      <c r="M158" s="31"/>
      <c r="P158" s="3" t="s">
        <v>15</v>
      </c>
      <c r="Q158" s="3" t="n">
        <f aca="false">'45'!$C$19</f>
        <v>5000</v>
      </c>
      <c r="R158" s="3" t="n">
        <v>500</v>
      </c>
      <c r="S158" s="4" t="n">
        <f aca="false">Q158/R158</f>
        <v>10</v>
      </c>
      <c r="T158" s="3" t="n">
        <v>50</v>
      </c>
      <c r="U158" s="4" t="n">
        <f aca="false">S158*T158</f>
        <v>500</v>
      </c>
    </row>
    <row r="159" customFormat="false" ht="13.8" hidden="false" customHeight="false" outlineLevel="0" collapsed="false">
      <c r="A159" s="3" t="s">
        <v>30</v>
      </c>
      <c r="B159" s="3" t="n">
        <f aca="false">'45'!$C$24</f>
        <v>12400</v>
      </c>
      <c r="C159" s="3" t="n">
        <v>35</v>
      </c>
      <c r="D159" s="4" t="n">
        <f aca="false">(B159/C159)</f>
        <v>354.285714285714</v>
      </c>
      <c r="E159" s="3" t="n">
        <v>8</v>
      </c>
      <c r="F159" s="4" t="n">
        <f aca="false">(D159*E159)</f>
        <v>2834.28571428571</v>
      </c>
      <c r="H159" s="3" t="s">
        <v>21</v>
      </c>
      <c r="I159" s="3" t="n">
        <f aca="false">'45'!$C$17</f>
        <v>10980</v>
      </c>
      <c r="J159" s="3" t="n">
        <v>400</v>
      </c>
      <c r="K159" s="4" t="n">
        <f aca="false">(I159/J159)</f>
        <v>27.45</v>
      </c>
      <c r="L159" s="3" t="n">
        <v>400</v>
      </c>
      <c r="M159" s="4" t="n">
        <f aca="false">(K159*L159)</f>
        <v>10980</v>
      </c>
      <c r="P159" s="3" t="s">
        <v>125</v>
      </c>
      <c r="Q159" s="3" t="n">
        <f aca="false">'45'!$C$11</f>
        <v>6000</v>
      </c>
      <c r="R159" s="3" t="n">
        <v>1000</v>
      </c>
      <c r="S159" s="4" t="n">
        <f aca="false">Q159/R159</f>
        <v>6</v>
      </c>
      <c r="T159" s="3" t="n">
        <v>30</v>
      </c>
      <c r="U159" s="4" t="n">
        <f aca="false">S159*T159</f>
        <v>180</v>
      </c>
    </row>
    <row r="160" customFormat="false" ht="13.8" hidden="false" customHeight="false" outlineLevel="0" collapsed="false">
      <c r="A160" s="3" t="s">
        <v>18</v>
      </c>
      <c r="B160" s="3" t="n">
        <f aca="false">'45'!$C$14</f>
        <v>8800</v>
      </c>
      <c r="C160" s="3" t="n">
        <v>100</v>
      </c>
      <c r="D160" s="4" t="n">
        <f aca="false">(B160/C160)</f>
        <v>88</v>
      </c>
      <c r="E160" s="3" t="n">
        <v>50</v>
      </c>
      <c r="F160" s="4" t="n">
        <f aca="false">(D160*E160)</f>
        <v>4400</v>
      </c>
      <c r="H160" s="3" t="s">
        <v>18</v>
      </c>
      <c r="I160" s="3" t="n">
        <f aca="false">'45'!$C$14</f>
        <v>8800</v>
      </c>
      <c r="J160" s="3" t="n">
        <v>100</v>
      </c>
      <c r="K160" s="4" t="n">
        <f aca="false">(I160/J160)</f>
        <v>88</v>
      </c>
      <c r="L160" s="3" t="n">
        <v>50</v>
      </c>
      <c r="M160" s="4" t="n">
        <f aca="false">(K160*L160)</f>
        <v>4400</v>
      </c>
      <c r="P160" s="17"/>
      <c r="Q160" s="17"/>
      <c r="R160" s="17"/>
      <c r="S160" s="18"/>
      <c r="T160" s="29" t="s">
        <v>65</v>
      </c>
      <c r="U160" s="7" t="n">
        <f aca="false">SUM(U155:U159)</f>
        <v>14480</v>
      </c>
    </row>
    <row r="161" customFormat="false" ht="13.8" hidden="false" customHeight="false" outlineLevel="0" collapsed="false">
      <c r="A161" s="3" t="s">
        <v>19</v>
      </c>
      <c r="B161" s="3" t="n">
        <f aca="false">'45'!$C$12</f>
        <v>16000</v>
      </c>
      <c r="C161" s="3" t="n">
        <v>500</v>
      </c>
      <c r="D161" s="4" t="n">
        <f aca="false">(B161/C161)</f>
        <v>32</v>
      </c>
      <c r="E161" s="3" t="n">
        <v>450</v>
      </c>
      <c r="F161" s="4" t="n">
        <f aca="false">(D161*E161)</f>
        <v>14400</v>
      </c>
      <c r="H161" s="3" t="s">
        <v>19</v>
      </c>
      <c r="I161" s="3" t="n">
        <f aca="false">'45'!$C$12</f>
        <v>16000</v>
      </c>
      <c r="J161" s="3" t="n">
        <v>500</v>
      </c>
      <c r="K161" s="4" t="n">
        <f aca="false">(I161/J161)</f>
        <v>32</v>
      </c>
      <c r="L161" s="3" t="n">
        <v>450</v>
      </c>
      <c r="M161" s="4" t="n">
        <f aca="false">(K161*L161)</f>
        <v>14400</v>
      </c>
    </row>
    <row r="162" customFormat="false" ht="13.8" hidden="false" customHeight="false" outlineLevel="0" collapsed="false">
      <c r="A162" s="3" t="s">
        <v>20</v>
      </c>
      <c r="B162" s="3" t="n">
        <f aca="false">'45'!$C$13</f>
        <v>35000</v>
      </c>
      <c r="C162" s="3" t="n">
        <v>1000</v>
      </c>
      <c r="D162" s="4" t="n">
        <f aca="false">B162/C162</f>
        <v>35</v>
      </c>
      <c r="E162" s="3" t="n">
        <v>800</v>
      </c>
      <c r="F162" s="4" t="n">
        <f aca="false">D162*E162</f>
        <v>28000</v>
      </c>
      <c r="H162" s="3" t="s">
        <v>20</v>
      </c>
      <c r="I162" s="3" t="n">
        <f aca="false">'45'!$C$13</f>
        <v>35000</v>
      </c>
      <c r="J162" s="3" t="n">
        <v>1000</v>
      </c>
      <c r="K162" s="4" t="n">
        <f aca="false">I162/J162</f>
        <v>35</v>
      </c>
      <c r="L162" s="3" t="n">
        <v>800</v>
      </c>
      <c r="M162" s="4" t="n">
        <f aca="false">K162*L162</f>
        <v>28000</v>
      </c>
      <c r="P162" s="31" t="s">
        <v>128</v>
      </c>
      <c r="Q162" s="31"/>
      <c r="R162" s="31"/>
      <c r="S162" s="31"/>
      <c r="T162" s="31"/>
      <c r="U162" s="31"/>
    </row>
    <row r="163" customFormat="false" ht="13.8" hidden="false" customHeight="false" outlineLevel="0" collapsed="false">
      <c r="A163" s="3" t="s">
        <v>101</v>
      </c>
      <c r="B163" s="3" t="n">
        <f aca="false">'45'!$C$8</f>
        <v>4500</v>
      </c>
      <c r="C163" s="3" t="n">
        <v>500</v>
      </c>
      <c r="D163" s="4" t="n">
        <f aca="false">B163/C163</f>
        <v>9</v>
      </c>
      <c r="E163" s="3" t="n">
        <v>15</v>
      </c>
      <c r="F163" s="4" t="n">
        <f aca="false">D163*E163</f>
        <v>135</v>
      </c>
      <c r="H163" s="3" t="s">
        <v>101</v>
      </c>
      <c r="I163" s="3" t="n">
        <f aca="false">'45'!$C$8</f>
        <v>4500</v>
      </c>
      <c r="J163" s="3" t="n">
        <v>500</v>
      </c>
      <c r="K163" s="4" t="n">
        <f aca="false">I163/J163</f>
        <v>9</v>
      </c>
      <c r="L163" s="3" t="n">
        <v>15</v>
      </c>
      <c r="M163" s="4" t="n">
        <f aca="false">K163*L163</f>
        <v>135</v>
      </c>
      <c r="P163" s="3" t="s">
        <v>14</v>
      </c>
      <c r="Q163" s="3" t="n">
        <f aca="false">'45'!$C$10</f>
        <v>8000</v>
      </c>
      <c r="R163" s="3" t="n">
        <v>100</v>
      </c>
      <c r="S163" s="4" t="n">
        <f aca="false">(Q163/R163)</f>
        <v>80</v>
      </c>
      <c r="T163" s="3" t="n">
        <v>150</v>
      </c>
      <c r="U163" s="4" t="n">
        <f aca="false">(S163*T163)</f>
        <v>12000</v>
      </c>
    </row>
    <row r="164" customFormat="false" ht="13.8" hidden="false" customHeight="false" outlineLevel="0" collapsed="false">
      <c r="E164" s="29" t="s">
        <v>65</v>
      </c>
      <c r="F164" s="7" t="n">
        <f aca="false">SUM(F159:F163)</f>
        <v>49769.2857142857</v>
      </c>
      <c r="H164" s="41"/>
      <c r="I164" s="17"/>
      <c r="J164" s="17"/>
      <c r="K164" s="18"/>
      <c r="L164" s="29" t="s">
        <v>65</v>
      </c>
      <c r="M164" s="7" t="n">
        <f aca="false">SUM(M159:M163)</f>
        <v>57915</v>
      </c>
      <c r="P164" s="3" t="s">
        <v>122</v>
      </c>
      <c r="Q164" s="3" t="n">
        <f aca="false">'45'!$C$4</f>
        <v>22000</v>
      </c>
      <c r="R164" s="3" t="n">
        <v>1000</v>
      </c>
      <c r="S164" s="4" t="n">
        <f aca="false">(Q164/R164)</f>
        <v>22</v>
      </c>
      <c r="T164" s="3" t="n">
        <v>225</v>
      </c>
      <c r="U164" s="4" t="n">
        <f aca="false">(S164*T164)</f>
        <v>4950</v>
      </c>
    </row>
    <row r="165" customFormat="false" ht="13.8" hidden="false" customHeight="false" outlineLevel="0" collapsed="false">
      <c r="P165" s="3" t="s">
        <v>10</v>
      </c>
      <c r="Q165" s="3" t="n">
        <f aca="false">'45'!$C$6</f>
        <v>10000</v>
      </c>
      <c r="R165" s="3" t="n">
        <v>1000</v>
      </c>
      <c r="S165" s="4" t="n">
        <f aca="false">(Q165/R165)</f>
        <v>10</v>
      </c>
      <c r="T165" s="3" t="n">
        <v>375</v>
      </c>
      <c r="U165" s="4" t="n">
        <f aca="false">(S165*T165)</f>
        <v>3750</v>
      </c>
    </row>
    <row r="166" customFormat="false" ht="13.8" hidden="false" customHeight="false" outlineLevel="0" collapsed="false">
      <c r="A166" s="31" t="s">
        <v>129</v>
      </c>
      <c r="B166" s="31" t="s">
        <v>115</v>
      </c>
      <c r="C166" s="31"/>
      <c r="D166" s="31"/>
      <c r="E166" s="31"/>
      <c r="F166" s="31"/>
      <c r="H166" s="31" t="s">
        <v>130</v>
      </c>
      <c r="I166" s="31"/>
      <c r="J166" s="31"/>
      <c r="K166" s="31"/>
      <c r="L166" s="31"/>
      <c r="M166" s="31"/>
      <c r="P166" s="3" t="s">
        <v>15</v>
      </c>
      <c r="Q166" s="3" t="n">
        <f aca="false">'45'!$C$19</f>
        <v>5000</v>
      </c>
      <c r="R166" s="3" t="n">
        <v>500</v>
      </c>
      <c r="S166" s="4" t="n">
        <f aca="false">Q166/R166</f>
        <v>10</v>
      </c>
      <c r="T166" s="3" t="n">
        <v>75</v>
      </c>
      <c r="U166" s="4" t="n">
        <f aca="false">S166*T166</f>
        <v>750</v>
      </c>
    </row>
    <row r="167" customFormat="false" ht="13.8" hidden="false" customHeight="false" outlineLevel="0" collapsed="false">
      <c r="A167" s="3" t="s">
        <v>30</v>
      </c>
      <c r="B167" s="3" t="n">
        <f aca="false">'45'!$C$24</f>
        <v>12400</v>
      </c>
      <c r="C167" s="3" t="n">
        <v>35</v>
      </c>
      <c r="D167" s="4" t="n">
        <f aca="false">(B167/C167)</f>
        <v>354.285714285714</v>
      </c>
      <c r="E167" s="3" t="n">
        <v>12</v>
      </c>
      <c r="F167" s="4" t="n">
        <f aca="false">(D167*E167)</f>
        <v>4251.42857142857</v>
      </c>
      <c r="H167" s="3" t="s">
        <v>21</v>
      </c>
      <c r="I167" s="3" t="n">
        <f aca="false">'45'!$C$17</f>
        <v>10980</v>
      </c>
      <c r="J167" s="3" t="n">
        <v>400</v>
      </c>
      <c r="K167" s="4" t="n">
        <f aca="false">(I167/J167)</f>
        <v>27.45</v>
      </c>
      <c r="L167" s="3" t="n">
        <v>500</v>
      </c>
      <c r="M167" s="4" t="n">
        <f aca="false">(K167*L167)</f>
        <v>13725</v>
      </c>
      <c r="P167" s="3" t="s">
        <v>125</v>
      </c>
      <c r="Q167" s="3" t="n">
        <f aca="false">'45'!$C$11</f>
        <v>6000</v>
      </c>
      <c r="R167" s="3" t="n">
        <v>1000</v>
      </c>
      <c r="S167" s="4" t="n">
        <f aca="false">Q167/R167</f>
        <v>6</v>
      </c>
      <c r="T167" s="3" t="n">
        <v>45</v>
      </c>
      <c r="U167" s="4" t="n">
        <f aca="false">S167*T167</f>
        <v>270</v>
      </c>
    </row>
    <row r="168" customFormat="false" ht="13.8" hidden="false" customHeight="false" outlineLevel="0" collapsed="false">
      <c r="A168" s="3" t="s">
        <v>18</v>
      </c>
      <c r="B168" s="3" t="n">
        <f aca="false">'45'!$C$14</f>
        <v>8800</v>
      </c>
      <c r="C168" s="3" t="n">
        <v>100</v>
      </c>
      <c r="D168" s="4" t="n">
        <f aca="false">(B168/C168)</f>
        <v>88</v>
      </c>
      <c r="E168" s="3" t="n">
        <v>50</v>
      </c>
      <c r="F168" s="4" t="n">
        <f aca="false">(D168*E168)</f>
        <v>4400</v>
      </c>
      <c r="H168" s="3" t="s">
        <v>18</v>
      </c>
      <c r="I168" s="3" t="n">
        <f aca="false">'45'!$C$14</f>
        <v>8800</v>
      </c>
      <c r="J168" s="3" t="n">
        <v>100</v>
      </c>
      <c r="K168" s="4" t="n">
        <f aca="false">(I168/J168)</f>
        <v>88</v>
      </c>
      <c r="L168" s="3" t="n">
        <v>50</v>
      </c>
      <c r="M168" s="4" t="n">
        <f aca="false">(K168*L168)</f>
        <v>4400</v>
      </c>
      <c r="P168" s="17"/>
      <c r="Q168" s="17"/>
      <c r="R168" s="17"/>
      <c r="S168" s="18"/>
      <c r="T168" s="29" t="s">
        <v>65</v>
      </c>
      <c r="U168" s="7" t="n">
        <f aca="false">SUM(U163:U167)</f>
        <v>21720</v>
      </c>
    </row>
    <row r="169" customFormat="false" ht="13.8" hidden="false" customHeight="false" outlineLevel="0" collapsed="false">
      <c r="A169" s="3" t="s">
        <v>19</v>
      </c>
      <c r="B169" s="3" t="n">
        <f aca="false">'45'!$C$12</f>
        <v>16000</v>
      </c>
      <c r="C169" s="3" t="n">
        <v>500</v>
      </c>
      <c r="D169" s="4" t="n">
        <f aca="false">(B169/C169)</f>
        <v>32</v>
      </c>
      <c r="E169" s="3" t="n">
        <v>500</v>
      </c>
      <c r="F169" s="4" t="n">
        <f aca="false">(D169*E169)</f>
        <v>16000</v>
      </c>
      <c r="H169" s="3" t="s">
        <v>19</v>
      </c>
      <c r="I169" s="3" t="n">
        <f aca="false">'45'!$C$12</f>
        <v>16000</v>
      </c>
      <c r="J169" s="3" t="n">
        <v>500</v>
      </c>
      <c r="K169" s="4" t="n">
        <f aca="false">(I169/J169)</f>
        <v>32</v>
      </c>
      <c r="L169" s="3" t="n">
        <v>500</v>
      </c>
      <c r="M169" s="4" t="n">
        <f aca="false">(K169*L169)</f>
        <v>16000</v>
      </c>
    </row>
    <row r="170" customFormat="false" ht="13.8" hidden="false" customHeight="false" outlineLevel="0" collapsed="false">
      <c r="A170" s="3" t="s">
        <v>20</v>
      </c>
      <c r="B170" s="3" t="n">
        <f aca="false">'45'!$C$13</f>
        <v>35000</v>
      </c>
      <c r="C170" s="3" t="n">
        <v>1000</v>
      </c>
      <c r="D170" s="4" t="n">
        <f aca="false">B170/C170</f>
        <v>35</v>
      </c>
      <c r="E170" s="3" t="n">
        <v>1000</v>
      </c>
      <c r="F170" s="4" t="n">
        <f aca="false">D170*E170</f>
        <v>35000</v>
      </c>
      <c r="H170" s="3" t="s">
        <v>20</v>
      </c>
      <c r="I170" s="3" t="n">
        <f aca="false">'45'!$C$13</f>
        <v>35000</v>
      </c>
      <c r="J170" s="3" t="n">
        <v>1000</v>
      </c>
      <c r="K170" s="4" t="n">
        <f aca="false">I170/J170</f>
        <v>35</v>
      </c>
      <c r="L170" s="3" t="n">
        <v>900</v>
      </c>
      <c r="M170" s="4" t="n">
        <f aca="false">K170*L170</f>
        <v>31500</v>
      </c>
    </row>
    <row r="171" customFormat="false" ht="13.8" hidden="false" customHeight="false" outlineLevel="0" collapsed="false">
      <c r="A171" s="3" t="s">
        <v>101</v>
      </c>
      <c r="B171" s="3" t="n">
        <f aca="false">'45'!$C$8</f>
        <v>4500</v>
      </c>
      <c r="C171" s="3" t="n">
        <v>500</v>
      </c>
      <c r="D171" s="4" t="n">
        <f aca="false">B171/C171</f>
        <v>9</v>
      </c>
      <c r="E171" s="3" t="n">
        <v>15</v>
      </c>
      <c r="F171" s="4" t="n">
        <f aca="false">D171*E171</f>
        <v>135</v>
      </c>
      <c r="H171" s="3" t="s">
        <v>101</v>
      </c>
      <c r="I171" s="3" t="n">
        <f aca="false">'45'!$C$8</f>
        <v>4500</v>
      </c>
      <c r="J171" s="3" t="n">
        <v>500</v>
      </c>
      <c r="K171" s="4" t="n">
        <f aca="false">I171/J171</f>
        <v>9</v>
      </c>
      <c r="L171" s="3" t="n">
        <v>15</v>
      </c>
      <c r="M171" s="4" t="n">
        <f aca="false">K171*L171</f>
        <v>135</v>
      </c>
    </row>
    <row r="172" customFormat="false" ht="13.8" hidden="false" customHeight="false" outlineLevel="0" collapsed="false">
      <c r="E172" s="29" t="s">
        <v>65</v>
      </c>
      <c r="F172" s="7" t="n">
        <f aca="false">SUM(F167:F171)</f>
        <v>59786.4285714286</v>
      </c>
      <c r="H172" s="41"/>
      <c r="I172" s="17"/>
      <c r="J172" s="17"/>
      <c r="K172" s="18"/>
      <c r="L172" s="29" t="s">
        <v>65</v>
      </c>
      <c r="M172" s="7" t="n">
        <f aca="false">SUM(M167:M171)</f>
        <v>65760</v>
      </c>
    </row>
    <row r="174" customFormat="false" ht="12.85" hidden="false" customHeight="false" outlineLevel="0" collapsed="false">
      <c r="A174" s="31" t="s">
        <v>131</v>
      </c>
      <c r="B174" s="31" t="s">
        <v>115</v>
      </c>
      <c r="C174" s="31"/>
      <c r="D174" s="31"/>
      <c r="E174" s="31"/>
      <c r="F174" s="31"/>
      <c r="H174" s="31" t="s">
        <v>132</v>
      </c>
      <c r="I174" s="31"/>
      <c r="J174" s="31"/>
      <c r="K174" s="31"/>
      <c r="L174" s="31"/>
      <c r="M174" s="31"/>
    </row>
    <row r="175" customFormat="false" ht="13.8" hidden="false" customHeight="false" outlineLevel="0" collapsed="false">
      <c r="A175" s="3" t="s">
        <v>30</v>
      </c>
      <c r="B175" s="3" t="n">
        <f aca="false">'45'!$C$24</f>
        <v>12400</v>
      </c>
      <c r="C175" s="3" t="n">
        <v>35</v>
      </c>
      <c r="D175" s="4" t="n">
        <f aca="false">(B175/C175)</f>
        <v>354.285714285714</v>
      </c>
      <c r="E175" s="3" t="n">
        <v>14</v>
      </c>
      <c r="F175" s="4" t="n">
        <f aca="false">(D175*E175)</f>
        <v>4960</v>
      </c>
      <c r="H175" s="3" t="s">
        <v>21</v>
      </c>
      <c r="I175" s="3" t="n">
        <f aca="false">'45'!$C$17</f>
        <v>10980</v>
      </c>
      <c r="J175" s="3" t="n">
        <v>400</v>
      </c>
      <c r="K175" s="4" t="n">
        <f aca="false">(I175/J175)</f>
        <v>27.45</v>
      </c>
      <c r="L175" s="3" t="n">
        <v>700</v>
      </c>
      <c r="M175" s="4" t="n">
        <f aca="false">(K175*L175)</f>
        <v>19215</v>
      </c>
    </row>
    <row r="176" customFormat="false" ht="13.8" hidden="false" customHeight="false" outlineLevel="0" collapsed="false">
      <c r="A176" s="3" t="s">
        <v>18</v>
      </c>
      <c r="B176" s="3" t="n">
        <f aca="false">'45'!$C$14</f>
        <v>8800</v>
      </c>
      <c r="C176" s="3" t="n">
        <v>100</v>
      </c>
      <c r="D176" s="4" t="n">
        <f aca="false">(B176/C176)</f>
        <v>88</v>
      </c>
      <c r="E176" s="3" t="n">
        <v>100</v>
      </c>
      <c r="F176" s="4" t="n">
        <f aca="false">(D176*E176)</f>
        <v>8800</v>
      </c>
      <c r="H176" s="3" t="s">
        <v>18</v>
      </c>
      <c r="I176" s="3" t="n">
        <f aca="false">'45'!$C$14</f>
        <v>8800</v>
      </c>
      <c r="J176" s="3" t="n">
        <v>100</v>
      </c>
      <c r="K176" s="4" t="n">
        <f aca="false">(I176/J176)</f>
        <v>88</v>
      </c>
      <c r="L176" s="3" t="n">
        <v>50</v>
      </c>
      <c r="M176" s="4" t="n">
        <f aca="false">(K176*L176)</f>
        <v>4400</v>
      </c>
    </row>
    <row r="177" customFormat="false" ht="13.8" hidden="false" customHeight="false" outlineLevel="0" collapsed="false">
      <c r="A177" s="3" t="s">
        <v>19</v>
      </c>
      <c r="B177" s="3" t="n">
        <f aca="false">'45'!$C$12</f>
        <v>16000</v>
      </c>
      <c r="C177" s="3" t="n">
        <v>500</v>
      </c>
      <c r="D177" s="4" t="n">
        <f aca="false">(B177/C177)</f>
        <v>32</v>
      </c>
      <c r="E177" s="3" t="n">
        <v>800</v>
      </c>
      <c r="F177" s="4" t="n">
        <f aca="false">(D177*E177)</f>
        <v>25600</v>
      </c>
      <c r="H177" s="3" t="s">
        <v>19</v>
      </c>
      <c r="I177" s="3" t="n">
        <f aca="false">'45'!$C$12</f>
        <v>16000</v>
      </c>
      <c r="J177" s="3" t="n">
        <v>500</v>
      </c>
      <c r="K177" s="4" t="n">
        <f aca="false">(I177/J177)</f>
        <v>32</v>
      </c>
      <c r="L177" s="3" t="n">
        <v>800</v>
      </c>
      <c r="M177" s="4" t="n">
        <f aca="false">(K177*L177)</f>
        <v>25600</v>
      </c>
    </row>
    <row r="178" customFormat="false" ht="13.8" hidden="false" customHeight="false" outlineLevel="0" collapsed="false">
      <c r="A178" s="3" t="s">
        <v>20</v>
      </c>
      <c r="B178" s="3" t="n">
        <f aca="false">'45'!$C$13</f>
        <v>35000</v>
      </c>
      <c r="C178" s="3" t="n">
        <v>1000</v>
      </c>
      <c r="D178" s="4" t="n">
        <f aca="false">B178/C178</f>
        <v>35</v>
      </c>
      <c r="E178" s="3" t="n">
        <v>1600</v>
      </c>
      <c r="F178" s="4" t="n">
        <f aca="false">D178*E178</f>
        <v>56000</v>
      </c>
      <c r="H178" s="3" t="s">
        <v>20</v>
      </c>
      <c r="I178" s="3" t="n">
        <f aca="false">'45'!$C$13</f>
        <v>35000</v>
      </c>
      <c r="J178" s="3" t="n">
        <v>1000</v>
      </c>
      <c r="K178" s="4" t="n">
        <f aca="false">I178/J178</f>
        <v>35</v>
      </c>
      <c r="L178" s="3" t="n">
        <v>1600</v>
      </c>
      <c r="M178" s="4" t="n">
        <f aca="false">K178*L178</f>
        <v>56000</v>
      </c>
    </row>
    <row r="179" customFormat="false" ht="13.8" hidden="false" customHeight="false" outlineLevel="0" collapsed="false">
      <c r="A179" s="3" t="s">
        <v>101</v>
      </c>
      <c r="B179" s="3" t="n">
        <f aca="false">'45'!$C$8</f>
        <v>4500</v>
      </c>
      <c r="C179" s="3" t="n">
        <v>500</v>
      </c>
      <c r="D179" s="4" t="n">
        <f aca="false">B179/C179</f>
        <v>9</v>
      </c>
      <c r="E179" s="3" t="n">
        <v>15</v>
      </c>
      <c r="F179" s="4" t="n">
        <f aca="false">D179*E179</f>
        <v>135</v>
      </c>
      <c r="H179" s="3" t="s">
        <v>101</v>
      </c>
      <c r="I179" s="3" t="n">
        <f aca="false">'45'!$C$8</f>
        <v>4500</v>
      </c>
      <c r="J179" s="3" t="n">
        <v>500</v>
      </c>
      <c r="K179" s="4" t="n">
        <f aca="false">I179/J179</f>
        <v>9</v>
      </c>
      <c r="L179" s="3" t="n">
        <v>15</v>
      </c>
      <c r="M179" s="4" t="n">
        <f aca="false">K179*L179</f>
        <v>135</v>
      </c>
    </row>
    <row r="180" customFormat="false" ht="13.8" hidden="false" customHeight="false" outlineLevel="0" collapsed="false">
      <c r="E180" s="29" t="s">
        <v>65</v>
      </c>
      <c r="F180" s="7" t="n">
        <f aca="false">SUM(F175:F179)</f>
        <v>95495</v>
      </c>
      <c r="H180" s="41"/>
      <c r="I180" s="17"/>
      <c r="J180" s="17"/>
      <c r="K180" s="18"/>
      <c r="L180" s="29" t="s">
        <v>65</v>
      </c>
      <c r="M180" s="7" t="n">
        <f aca="false">SUM(M175:M179)</f>
        <v>105350</v>
      </c>
    </row>
    <row r="182" customFormat="false" ht="12.85" hidden="false" customHeight="false" outlineLevel="0" collapsed="false">
      <c r="A182" s="31" t="s">
        <v>133</v>
      </c>
      <c r="B182" s="31" t="s">
        <v>115</v>
      </c>
      <c r="C182" s="31"/>
      <c r="D182" s="31"/>
      <c r="E182" s="31"/>
      <c r="F182" s="31"/>
    </row>
    <row r="183" customFormat="false" ht="13.8" hidden="false" customHeight="false" outlineLevel="0" collapsed="false">
      <c r="A183" s="3" t="s">
        <v>30</v>
      </c>
      <c r="B183" s="3" t="n">
        <f aca="false">'45'!$C$24</f>
        <v>12400</v>
      </c>
      <c r="C183" s="3" t="n">
        <v>35</v>
      </c>
      <c r="D183" s="4" t="n">
        <f aca="false">(B183/C183)</f>
        <v>354.285714285714</v>
      </c>
      <c r="E183" s="3" t="n">
        <v>20</v>
      </c>
      <c r="F183" s="4" t="n">
        <f aca="false">(D183*E183)</f>
        <v>7085.71428571429</v>
      </c>
      <c r="H183" s="31" t="s">
        <v>134</v>
      </c>
      <c r="I183" s="31"/>
      <c r="J183" s="31"/>
      <c r="K183" s="31"/>
      <c r="L183" s="31"/>
      <c r="M183" s="31"/>
    </row>
    <row r="184" customFormat="false" ht="13.8" hidden="false" customHeight="false" outlineLevel="0" collapsed="false">
      <c r="A184" s="3" t="s">
        <v>18</v>
      </c>
      <c r="B184" s="3" t="n">
        <f aca="false">'45'!$C$14</f>
        <v>8800</v>
      </c>
      <c r="C184" s="3" t="n">
        <v>100</v>
      </c>
      <c r="D184" s="4" t="n">
        <f aca="false">(B184/C184)</f>
        <v>88</v>
      </c>
      <c r="E184" s="3" t="n">
        <v>50</v>
      </c>
      <c r="F184" s="4" t="n">
        <f aca="false">(D184*E184)</f>
        <v>4400</v>
      </c>
      <c r="H184" s="3" t="s">
        <v>21</v>
      </c>
      <c r="I184" s="3" t="n">
        <f aca="false">'45'!$C$17</f>
        <v>10980</v>
      </c>
      <c r="J184" s="3" t="n">
        <v>400</v>
      </c>
      <c r="K184" s="4" t="n">
        <f aca="false">(I184/J184)</f>
        <v>27.45</v>
      </c>
      <c r="L184" s="3" t="n">
        <v>800</v>
      </c>
      <c r="M184" s="4" t="n">
        <f aca="false">(K184*L184)</f>
        <v>21960</v>
      </c>
    </row>
    <row r="185" customFormat="false" ht="13.8" hidden="false" customHeight="false" outlineLevel="0" collapsed="false">
      <c r="A185" s="3" t="s">
        <v>19</v>
      </c>
      <c r="B185" s="3" t="n">
        <f aca="false">'45'!$C$12</f>
        <v>16000</v>
      </c>
      <c r="C185" s="3" t="n">
        <v>500</v>
      </c>
      <c r="D185" s="4" t="n">
        <f aca="false">(B185/C185)</f>
        <v>32</v>
      </c>
      <c r="E185" s="3" t="n">
        <v>1500</v>
      </c>
      <c r="F185" s="4" t="n">
        <f aca="false">(D185*E185)</f>
        <v>48000</v>
      </c>
      <c r="H185" s="3" t="s">
        <v>18</v>
      </c>
      <c r="I185" s="3" t="n">
        <f aca="false">'45'!$C$14</f>
        <v>8800</v>
      </c>
      <c r="J185" s="3" t="n">
        <v>100</v>
      </c>
      <c r="K185" s="4" t="n">
        <f aca="false">(I185/J185)</f>
        <v>88</v>
      </c>
      <c r="L185" s="3" t="n">
        <v>50</v>
      </c>
      <c r="M185" s="4" t="n">
        <f aca="false">(K185*L185)</f>
        <v>4400</v>
      </c>
    </row>
    <row r="186" customFormat="false" ht="13.8" hidden="false" customHeight="false" outlineLevel="0" collapsed="false">
      <c r="A186" s="3" t="s">
        <v>20</v>
      </c>
      <c r="B186" s="3" t="n">
        <f aca="false">'45'!$C$13</f>
        <v>35000</v>
      </c>
      <c r="C186" s="3" t="n">
        <v>1000</v>
      </c>
      <c r="D186" s="4" t="n">
        <f aca="false">B186/C186</f>
        <v>35</v>
      </c>
      <c r="E186" s="3" t="n">
        <v>3000</v>
      </c>
      <c r="F186" s="4" t="n">
        <f aca="false">D186*E186</f>
        <v>105000</v>
      </c>
      <c r="H186" s="3" t="s">
        <v>19</v>
      </c>
      <c r="I186" s="3" t="n">
        <f aca="false">'45'!$C$12</f>
        <v>16000</v>
      </c>
      <c r="J186" s="3" t="n">
        <v>500</v>
      </c>
      <c r="K186" s="4" t="n">
        <f aca="false">(I186/J186)</f>
        <v>32</v>
      </c>
      <c r="L186" s="3" t="n">
        <v>1500</v>
      </c>
      <c r="M186" s="4" t="n">
        <f aca="false">(K186*L186)</f>
        <v>48000</v>
      </c>
    </row>
    <row r="187" customFormat="false" ht="13.8" hidden="false" customHeight="false" outlineLevel="0" collapsed="false">
      <c r="A187" s="3" t="s">
        <v>101</v>
      </c>
      <c r="B187" s="3" t="n">
        <f aca="false">'45'!$C$8</f>
        <v>4500</v>
      </c>
      <c r="C187" s="3" t="n">
        <v>500</v>
      </c>
      <c r="D187" s="4" t="n">
        <f aca="false">B187/C187</f>
        <v>9</v>
      </c>
      <c r="E187" s="3" t="n">
        <v>15</v>
      </c>
      <c r="F187" s="4" t="n">
        <f aca="false">D187*E187</f>
        <v>135</v>
      </c>
      <c r="H187" s="3" t="s">
        <v>20</v>
      </c>
      <c r="I187" s="3" t="n">
        <f aca="false">'45'!$C$13</f>
        <v>35000</v>
      </c>
      <c r="J187" s="3" t="n">
        <v>1000</v>
      </c>
      <c r="K187" s="4" t="n">
        <f aca="false">I187/J187</f>
        <v>35</v>
      </c>
      <c r="L187" s="3" t="n">
        <v>3000</v>
      </c>
      <c r="M187" s="4" t="n">
        <f aca="false">K187*L187</f>
        <v>105000</v>
      </c>
    </row>
    <row r="188" customFormat="false" ht="13.8" hidden="false" customHeight="false" outlineLevel="0" collapsed="false">
      <c r="E188" s="29" t="s">
        <v>65</v>
      </c>
      <c r="F188" s="7" t="n">
        <f aca="false">SUM(F183:F187)</f>
        <v>164620.714285714</v>
      </c>
      <c r="H188" s="3" t="s">
        <v>101</v>
      </c>
      <c r="I188" s="3" t="n">
        <f aca="false">'45'!$C$8</f>
        <v>4500</v>
      </c>
      <c r="J188" s="3" t="n">
        <v>500</v>
      </c>
      <c r="K188" s="4" t="n">
        <f aca="false">I188/J188</f>
        <v>9</v>
      </c>
      <c r="L188" s="3" t="n">
        <v>15</v>
      </c>
      <c r="M188" s="4" t="n">
        <f aca="false">K188*L188</f>
        <v>135</v>
      </c>
    </row>
    <row r="189" customFormat="false" ht="13.8" hidden="false" customHeight="false" outlineLevel="0" collapsed="false">
      <c r="H189" s="41"/>
      <c r="I189" s="17"/>
      <c r="J189" s="17"/>
      <c r="K189" s="18"/>
      <c r="L189" s="29" t="s">
        <v>65</v>
      </c>
      <c r="M189" s="7" t="n">
        <f aca="false">SUM(M184:M188)</f>
        <v>179495</v>
      </c>
    </row>
  </sheetData>
  <mergeCells count="82">
    <mergeCell ref="A2:F2"/>
    <mergeCell ref="H2:M2"/>
    <mergeCell ref="P2:U2"/>
    <mergeCell ref="W2:AB2"/>
    <mergeCell ref="AE2:AL2"/>
    <mergeCell ref="A3:F3"/>
    <mergeCell ref="H3:M3"/>
    <mergeCell ref="P3:U3"/>
    <mergeCell ref="W3:AB3"/>
    <mergeCell ref="A4:F4"/>
    <mergeCell ref="AE13:AJ13"/>
    <mergeCell ref="W15:AB15"/>
    <mergeCell ref="A16:F16"/>
    <mergeCell ref="H16:M16"/>
    <mergeCell ref="P17:U17"/>
    <mergeCell ref="AE24:AJ24"/>
    <mergeCell ref="W26:AB26"/>
    <mergeCell ref="W27:AB27"/>
    <mergeCell ref="A28:F28"/>
    <mergeCell ref="H30:M30"/>
    <mergeCell ref="P32:U32"/>
    <mergeCell ref="AE34:AJ34"/>
    <mergeCell ref="W36:AB36"/>
    <mergeCell ref="A40:F40"/>
    <mergeCell ref="H44:M44"/>
    <mergeCell ref="W44:AB44"/>
    <mergeCell ref="AE44:AJ44"/>
    <mergeCell ref="AE45:AJ45"/>
    <mergeCell ref="P47:U47"/>
    <mergeCell ref="A52:F52"/>
    <mergeCell ref="W53:AB53"/>
    <mergeCell ref="W54:AB54"/>
    <mergeCell ref="H58:M58"/>
    <mergeCell ref="P61:U61"/>
    <mergeCell ref="W63:AB63"/>
    <mergeCell ref="A64:F64"/>
    <mergeCell ref="W64:AB64"/>
    <mergeCell ref="W71:AB71"/>
    <mergeCell ref="H72:M72"/>
    <mergeCell ref="W72:AB72"/>
    <mergeCell ref="P76:U76"/>
    <mergeCell ref="A92:U92"/>
    <mergeCell ref="A94:F94"/>
    <mergeCell ref="H94:M94"/>
    <mergeCell ref="P94:U94"/>
    <mergeCell ref="A95:F95"/>
    <mergeCell ref="H95:M95"/>
    <mergeCell ref="P95:U95"/>
    <mergeCell ref="H101:M101"/>
    <mergeCell ref="A103:F103"/>
    <mergeCell ref="P103:U103"/>
    <mergeCell ref="H107:M107"/>
    <mergeCell ref="A111:F111"/>
    <mergeCell ref="P111:U111"/>
    <mergeCell ref="H113:M113"/>
    <mergeCell ref="A118:F118"/>
    <mergeCell ref="H119:M119"/>
    <mergeCell ref="P119:U119"/>
    <mergeCell ref="A125:F125"/>
    <mergeCell ref="H126:M126"/>
    <mergeCell ref="P127:U127"/>
    <mergeCell ref="A132:F132"/>
    <mergeCell ref="H134:M134"/>
    <mergeCell ref="P135:U135"/>
    <mergeCell ref="A141:F141"/>
    <mergeCell ref="H141:M141"/>
    <mergeCell ref="A142:F142"/>
    <mergeCell ref="H142:M142"/>
    <mergeCell ref="P144:U144"/>
    <mergeCell ref="P145:U145"/>
    <mergeCell ref="A150:F150"/>
    <mergeCell ref="H150:M150"/>
    <mergeCell ref="P154:U154"/>
    <mergeCell ref="A158:F158"/>
    <mergeCell ref="H158:M158"/>
    <mergeCell ref="P162:U162"/>
    <mergeCell ref="A166:F166"/>
    <mergeCell ref="H166:M166"/>
    <mergeCell ref="A174:F174"/>
    <mergeCell ref="H174:M174"/>
    <mergeCell ref="A182:F182"/>
    <mergeCell ref="H183:M183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O6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5" activeCellId="0" sqref="G15"/>
    </sheetView>
  </sheetViews>
  <sheetFormatPr defaultRowHeight="12.85"/>
  <cols>
    <col collapsed="false" hidden="false" max="1" min="1" style="0" width="8.17857142857143"/>
    <col collapsed="false" hidden="false" max="2" min="2" style="0" width="12.8061224489796"/>
    <col collapsed="false" hidden="false" max="3" min="3" style="0" width="13.4285714285714"/>
    <col collapsed="false" hidden="false" max="4" min="4" style="0" width="14.0408163265306"/>
    <col collapsed="false" hidden="false" max="5" min="5" style="0" width="11.5714285714286"/>
    <col collapsed="false" hidden="false" max="6" min="6" style="0" width="10.8010204081633"/>
    <col collapsed="false" hidden="false" max="7" min="7" style="0" width="10.4948979591837"/>
    <col collapsed="false" hidden="false" max="9" min="8" style="0" width="8.17857142857143"/>
    <col collapsed="false" hidden="false" max="10" min="10" style="0" width="8.79081632653061"/>
    <col collapsed="false" hidden="false" max="14" min="11" style="0" width="8.17857142857143"/>
    <col collapsed="false" hidden="false" max="15" min="15" style="0" width="14.0408163265306"/>
    <col collapsed="false" hidden="false" max="1025" min="16" style="0" width="8.17857142857143"/>
  </cols>
  <sheetData>
    <row r="1" customFormat="false" ht="12.85" hidden="false" customHeight="false" outlineLevel="0" collapsed="false">
      <c r="B1" s="34" t="s">
        <v>135</v>
      </c>
      <c r="C1" s="34"/>
      <c r="D1" s="34"/>
      <c r="E1" s="34"/>
      <c r="F1" s="34"/>
      <c r="G1" s="34"/>
      <c r="J1" s="34" t="s">
        <v>136</v>
      </c>
      <c r="K1" s="34"/>
      <c r="L1" s="34"/>
      <c r="M1" s="34"/>
      <c r="N1" s="34"/>
      <c r="O1" s="34"/>
    </row>
    <row r="2" customFormat="false" ht="13.8" hidden="false" customHeight="false" outlineLevel="0" collapsed="false">
      <c r="B2" s="1" t="s">
        <v>1</v>
      </c>
      <c r="C2" s="1" t="s">
        <v>2</v>
      </c>
      <c r="D2" s="1" t="s">
        <v>3</v>
      </c>
      <c r="E2" s="2" t="s">
        <v>4</v>
      </c>
      <c r="F2" s="1" t="s">
        <v>5</v>
      </c>
      <c r="G2" s="2" t="s">
        <v>6</v>
      </c>
      <c r="J2" s="32" t="s">
        <v>93</v>
      </c>
      <c r="K2" s="32"/>
      <c r="L2" s="32"/>
      <c r="M2" s="32"/>
      <c r="N2" s="32"/>
      <c r="O2" s="32"/>
    </row>
    <row r="3" customFormat="false" ht="13.8" hidden="false" customHeight="false" outlineLevel="0" collapsed="false">
      <c r="B3" s="3" t="s">
        <v>7</v>
      </c>
      <c r="C3" s="3" t="n">
        <f aca="false">'45'!$C$3</f>
        <v>16000</v>
      </c>
      <c r="D3" s="3" t="n">
        <v>1000</v>
      </c>
      <c r="E3" s="4" t="n">
        <f aca="false">(C3/D3)</f>
        <v>16</v>
      </c>
      <c r="F3" s="42" t="n">
        <v>110</v>
      </c>
      <c r="G3" s="4" t="n">
        <f aca="false">E3*F3</f>
        <v>1760</v>
      </c>
      <c r="J3" s="31" t="s">
        <v>95</v>
      </c>
      <c r="K3" s="31"/>
      <c r="L3" s="31"/>
      <c r="M3" s="31"/>
      <c r="N3" s="31"/>
      <c r="O3" s="31"/>
    </row>
    <row r="4" customFormat="false" ht="13.8" hidden="false" customHeight="false" outlineLevel="0" collapsed="false">
      <c r="B4" s="3" t="s">
        <v>8</v>
      </c>
      <c r="C4" s="3" t="n">
        <f aca="false">'45'!$C$4</f>
        <v>22000</v>
      </c>
      <c r="D4" s="3" t="n">
        <v>1000</v>
      </c>
      <c r="E4" s="4" t="n">
        <f aca="false">(C4/D4)</f>
        <v>22</v>
      </c>
      <c r="F4" s="42" t="n">
        <v>200</v>
      </c>
      <c r="G4" s="4" t="n">
        <f aca="false">(E4*F4)</f>
        <v>4400</v>
      </c>
      <c r="J4" s="3" t="s">
        <v>19</v>
      </c>
      <c r="K4" s="3" t="n">
        <f aca="false">'45'!$C$12</f>
        <v>16000</v>
      </c>
      <c r="L4" s="3" t="n">
        <v>500</v>
      </c>
      <c r="M4" s="4" t="n">
        <f aca="false">(K4/L4)</f>
        <v>32</v>
      </c>
      <c r="N4" s="3" t="n">
        <v>50</v>
      </c>
      <c r="O4" s="4" t="n">
        <f aca="false">(M4*N4)</f>
        <v>1600</v>
      </c>
    </row>
    <row r="5" customFormat="false" ht="13.8" hidden="false" customHeight="false" outlineLevel="0" collapsed="false">
      <c r="B5" s="3" t="s">
        <v>9</v>
      </c>
      <c r="C5" s="3" t="n">
        <f aca="false">'45'!$C$5</f>
        <v>10000</v>
      </c>
      <c r="D5" s="3" t="n">
        <v>500</v>
      </c>
      <c r="E5" s="4" t="n">
        <f aca="false">(C5/D5)</f>
        <v>20</v>
      </c>
      <c r="F5" s="42" t="n">
        <v>100</v>
      </c>
      <c r="G5" s="4" t="n">
        <f aca="false">(E5*F5)</f>
        <v>2000</v>
      </c>
      <c r="J5" s="3" t="s">
        <v>20</v>
      </c>
      <c r="K5" s="3" t="n">
        <f aca="false">'45'!$C$13</f>
        <v>35000</v>
      </c>
      <c r="L5" s="3" t="n">
        <v>1000</v>
      </c>
      <c r="M5" s="4" t="n">
        <f aca="false">K5/L5</f>
        <v>35</v>
      </c>
      <c r="N5" s="3" t="n">
        <v>100</v>
      </c>
      <c r="O5" s="4" t="n">
        <f aca="false">M5*N5</f>
        <v>3500</v>
      </c>
    </row>
    <row r="6" customFormat="false" ht="13.8" hidden="false" customHeight="false" outlineLevel="0" collapsed="false">
      <c r="B6" s="3" t="s">
        <v>10</v>
      </c>
      <c r="C6" s="3" t="n">
        <f aca="false">'45'!$C$6</f>
        <v>10000</v>
      </c>
      <c r="D6" s="3" t="n">
        <v>1800</v>
      </c>
      <c r="E6" s="4" t="n">
        <f aca="false">(C6/D6)</f>
        <v>5.55555555555556</v>
      </c>
      <c r="F6" s="42" t="n">
        <v>120</v>
      </c>
      <c r="G6" s="4" t="n">
        <f aca="false">(E6*F6)</f>
        <v>666.666666666667</v>
      </c>
      <c r="J6" s="3" t="s">
        <v>98</v>
      </c>
      <c r="K6" s="3" t="n">
        <f aca="false">'45'!$C$23</f>
        <v>5800</v>
      </c>
      <c r="L6" s="3" t="n">
        <v>500</v>
      </c>
      <c r="M6" s="4" t="n">
        <f aca="false">K6/L6</f>
        <v>11.6</v>
      </c>
      <c r="N6" s="3" t="n">
        <v>25</v>
      </c>
      <c r="O6" s="4" t="n">
        <f aca="false">M6*N6</f>
        <v>290</v>
      </c>
    </row>
    <row r="7" customFormat="false" ht="13.8" hidden="false" customHeight="false" outlineLevel="0" collapsed="false">
      <c r="B7" s="3" t="s">
        <v>11</v>
      </c>
      <c r="C7" s="3" t="n">
        <f aca="false">'45'!$C$7</f>
        <v>4980</v>
      </c>
      <c r="D7" s="3" t="n">
        <v>100</v>
      </c>
      <c r="E7" s="4" t="n">
        <f aca="false">(C7/D7)</f>
        <v>49.8</v>
      </c>
      <c r="F7" s="42" t="n">
        <v>15</v>
      </c>
      <c r="G7" s="4" t="n">
        <f aca="false">(E7*F7)</f>
        <v>747</v>
      </c>
      <c r="J7" s="3" t="s">
        <v>100</v>
      </c>
      <c r="K7" s="3" t="n">
        <f aca="false">'45'!$C$8</f>
        <v>4500</v>
      </c>
      <c r="L7" s="3" t="n">
        <f aca="false">'45'!$D$8</f>
        <v>250</v>
      </c>
      <c r="M7" s="4" t="n">
        <f aca="false">K7/L7</f>
        <v>18</v>
      </c>
      <c r="N7" s="3" t="n">
        <v>15</v>
      </c>
      <c r="O7" s="4" t="n">
        <f aca="false">M7*N7</f>
        <v>270</v>
      </c>
    </row>
    <row r="8" customFormat="false" ht="13.8" hidden="false" customHeight="false" outlineLevel="0" collapsed="false">
      <c r="B8" s="3" t="s">
        <v>12</v>
      </c>
      <c r="C8" s="3" t="n">
        <f aca="false">'45'!$C$8</f>
        <v>4500</v>
      </c>
      <c r="D8" s="3" t="n">
        <v>250</v>
      </c>
      <c r="E8" s="4" t="n">
        <f aca="false">(C8/D8)</f>
        <v>18</v>
      </c>
      <c r="F8" s="42" t="n">
        <v>15</v>
      </c>
      <c r="G8" s="4" t="n">
        <f aca="false">(E8*F8)</f>
        <v>270</v>
      </c>
      <c r="J8" s="17"/>
      <c r="K8" s="17"/>
      <c r="L8" s="17"/>
      <c r="M8" s="18"/>
      <c r="N8" s="29" t="s">
        <v>65</v>
      </c>
      <c r="O8" s="7" t="n">
        <f aca="false">SUM(O4:O7)</f>
        <v>5660</v>
      </c>
    </row>
    <row r="9" customFormat="false" ht="13.8" hidden="false" customHeight="false" outlineLevel="0" collapsed="false">
      <c r="B9" s="3" t="s">
        <v>13</v>
      </c>
      <c r="C9" s="3" t="n">
        <f aca="false">'45'!$C$9</f>
        <v>35000</v>
      </c>
      <c r="D9" s="3" t="n">
        <v>30</v>
      </c>
      <c r="E9" s="4" t="n">
        <f aca="false">(C9/D9)</f>
        <v>1166.66666666667</v>
      </c>
      <c r="F9" s="42" t="n">
        <v>1</v>
      </c>
      <c r="G9" s="4" t="n">
        <f aca="false">(E9*F9)</f>
        <v>1166.66666666667</v>
      </c>
    </row>
    <row r="10" customFormat="false" ht="13.8" hidden="false" customHeight="false" outlineLevel="0" collapsed="false">
      <c r="B10" s="3" t="s">
        <v>14</v>
      </c>
      <c r="C10" s="3" t="n">
        <f aca="false">'45'!$C$10</f>
        <v>8000</v>
      </c>
      <c r="D10" s="3" t="n">
        <v>100</v>
      </c>
      <c r="E10" s="4" t="n">
        <f aca="false">(C10/D10)</f>
        <v>80</v>
      </c>
      <c r="F10" s="42" t="n">
        <v>60</v>
      </c>
      <c r="G10" s="4" t="n">
        <f aca="false">(E10*F10)</f>
        <v>4800</v>
      </c>
      <c r="J10" s="38" t="s">
        <v>94</v>
      </c>
      <c r="K10" s="38"/>
      <c r="L10" s="38"/>
      <c r="M10" s="38"/>
      <c r="N10" s="38"/>
      <c r="O10" s="38"/>
    </row>
    <row r="11" customFormat="false" ht="13.8" hidden="false" customHeight="false" outlineLevel="0" collapsed="false">
      <c r="B11" s="3" t="s">
        <v>19</v>
      </c>
      <c r="C11" s="3" t="n">
        <f aca="false">'45'!$C$12</f>
        <v>16000</v>
      </c>
      <c r="D11" s="3" t="n">
        <v>500</v>
      </c>
      <c r="E11" s="4" t="n">
        <f aca="false">(C11/D11)</f>
        <v>32</v>
      </c>
      <c r="F11" s="43" t="n">
        <v>200</v>
      </c>
      <c r="G11" s="4" t="n">
        <f aca="false">(E11*F11)</f>
        <v>6400</v>
      </c>
      <c r="J11" s="31" t="s">
        <v>96</v>
      </c>
      <c r="K11" s="31"/>
      <c r="L11" s="31"/>
      <c r="M11" s="31"/>
      <c r="N11" s="31"/>
      <c r="O11" s="31"/>
    </row>
    <row r="12" customFormat="false" ht="13.8" hidden="false" customHeight="false" outlineLevel="0" collapsed="false">
      <c r="B12" s="3" t="s">
        <v>20</v>
      </c>
      <c r="C12" s="3" t="n">
        <f aca="false">'45'!$C$13</f>
        <v>35000</v>
      </c>
      <c r="D12" s="3" t="n">
        <v>1000</v>
      </c>
      <c r="E12" s="4" t="n">
        <f aca="false">C12/D12</f>
        <v>35</v>
      </c>
      <c r="F12" s="43" t="n">
        <v>300</v>
      </c>
      <c r="G12" s="4" t="n">
        <f aca="false">E12*F12</f>
        <v>10500</v>
      </c>
      <c r="J12" s="3" t="s">
        <v>19</v>
      </c>
      <c r="K12" s="3" t="n">
        <f aca="false">'45'!$C$12</f>
        <v>16000</v>
      </c>
      <c r="L12" s="3" t="n">
        <v>500</v>
      </c>
      <c r="M12" s="4" t="n">
        <f aca="false">(K12/L12)</f>
        <v>32</v>
      </c>
      <c r="N12" s="3" t="n">
        <v>50</v>
      </c>
      <c r="O12" s="4" t="n">
        <f aca="false">(M12*N12)</f>
        <v>1600</v>
      </c>
    </row>
    <row r="13" customFormat="false" ht="13.8" hidden="false" customHeight="false" outlineLevel="0" collapsed="false">
      <c r="B13" s="3" t="s">
        <v>137</v>
      </c>
      <c r="C13" s="44" t="n">
        <f aca="false">Hoja5!$AJ$10</f>
        <v>38669.23</v>
      </c>
      <c r="D13" s="3" t="n">
        <v>1000</v>
      </c>
      <c r="E13" s="4" t="n">
        <f aca="false">C13/D13</f>
        <v>38.66923</v>
      </c>
      <c r="F13" s="43" t="n">
        <v>500</v>
      </c>
      <c r="G13" s="4" t="n">
        <f aca="false">E13*F13</f>
        <v>19334.615</v>
      </c>
      <c r="J13" s="3" t="s">
        <v>20</v>
      </c>
      <c r="K13" s="3" t="n">
        <f aca="false">'45'!$C$13</f>
        <v>35000</v>
      </c>
      <c r="L13" s="3" t="n">
        <v>1000</v>
      </c>
      <c r="M13" s="4" t="n">
        <f aca="false">K13/L13</f>
        <v>35</v>
      </c>
      <c r="N13" s="3" t="n">
        <v>100</v>
      </c>
      <c r="O13" s="4" t="n">
        <f aca="false">M13*N13</f>
        <v>3500</v>
      </c>
    </row>
    <row r="14" customFormat="false" ht="13.8" hidden="false" customHeight="false" outlineLevel="0" collapsed="false">
      <c r="B14" s="0" t="s">
        <v>138</v>
      </c>
      <c r="C14" s="0" t="n">
        <v>3000</v>
      </c>
      <c r="D14" s="0" t="n">
        <v>50</v>
      </c>
      <c r="E14" s="4" t="n">
        <f aca="false">C14/D14</f>
        <v>60</v>
      </c>
      <c r="F14" s="0" t="n">
        <v>12</v>
      </c>
      <c r="G14" s="4" t="n">
        <f aca="false">E14*F14</f>
        <v>720</v>
      </c>
      <c r="J14" s="3" t="s">
        <v>99</v>
      </c>
      <c r="K14" s="3" t="n">
        <f aca="false">'45'!$C$8</f>
        <v>4500</v>
      </c>
      <c r="L14" s="3" t="n">
        <f aca="false">'45'!$D$8</f>
        <v>250</v>
      </c>
      <c r="M14" s="4" t="n">
        <f aca="false">K14/L14</f>
        <v>18</v>
      </c>
      <c r="N14" s="3" t="n">
        <v>15</v>
      </c>
      <c r="O14" s="4" t="n">
        <f aca="false">M14*N14</f>
        <v>270</v>
      </c>
    </row>
    <row r="15" customFormat="false" ht="13.8" hidden="false" customHeight="false" outlineLevel="0" collapsed="false">
      <c r="F15" s="29" t="s">
        <v>65</v>
      </c>
      <c r="G15" s="7" t="n">
        <f aca="false">SUM(G3:G14)</f>
        <v>52764.9483333333</v>
      </c>
      <c r="J15" s="17"/>
      <c r="K15" s="17"/>
      <c r="L15" s="17"/>
      <c r="M15" s="18"/>
      <c r="N15" s="29" t="s">
        <v>65</v>
      </c>
      <c r="O15" s="7" t="n">
        <f aca="false">SUM(O12:O14)</f>
        <v>5370</v>
      </c>
    </row>
    <row r="18" customFormat="false" ht="12.85" hidden="false" customHeight="false" outlineLevel="0" collapsed="false">
      <c r="B18" s="34" t="s">
        <v>139</v>
      </c>
      <c r="C18" s="34"/>
      <c r="D18" s="34"/>
      <c r="E18" s="34"/>
      <c r="F18" s="34"/>
      <c r="G18" s="34"/>
    </row>
    <row r="19" customFormat="false" ht="13.8" hidden="false" customHeight="false" outlineLevel="0" collapsed="false">
      <c r="B19" s="1" t="s">
        <v>1</v>
      </c>
      <c r="C19" s="1" t="s">
        <v>2</v>
      </c>
      <c r="D19" s="1" t="s">
        <v>3</v>
      </c>
      <c r="E19" s="2" t="s">
        <v>4</v>
      </c>
      <c r="F19" s="1" t="s">
        <v>5</v>
      </c>
      <c r="G19" s="2" t="s">
        <v>6</v>
      </c>
      <c r="J19" s="38" t="s">
        <v>56</v>
      </c>
      <c r="K19" s="38"/>
      <c r="L19" s="38"/>
      <c r="M19" s="38"/>
      <c r="N19" s="38"/>
      <c r="O19" s="38"/>
    </row>
    <row r="20" customFormat="false" ht="13.8" hidden="false" customHeight="false" outlineLevel="0" collapsed="false">
      <c r="B20" s="3" t="s">
        <v>7</v>
      </c>
      <c r="C20" s="3" t="n">
        <f aca="false">'45'!$C$3</f>
        <v>16000</v>
      </c>
      <c r="D20" s="3" t="n">
        <v>1000</v>
      </c>
      <c r="E20" s="4" t="n">
        <f aca="false">(C20/D20)</f>
        <v>16</v>
      </c>
      <c r="F20" s="42" t="n">
        <v>170</v>
      </c>
      <c r="G20" s="4" t="n">
        <f aca="false">E20*F20</f>
        <v>2720</v>
      </c>
      <c r="J20" s="31" t="s">
        <v>97</v>
      </c>
      <c r="K20" s="31"/>
      <c r="L20" s="31"/>
      <c r="M20" s="31"/>
      <c r="N20" s="31"/>
      <c r="O20" s="31"/>
    </row>
    <row r="21" customFormat="false" ht="13.8" hidden="false" customHeight="false" outlineLevel="0" collapsed="false">
      <c r="B21" s="3" t="s">
        <v>8</v>
      </c>
      <c r="C21" s="3" t="n">
        <f aca="false">'45'!$C$4</f>
        <v>22000</v>
      </c>
      <c r="D21" s="3" t="n">
        <v>1000</v>
      </c>
      <c r="E21" s="4" t="n">
        <f aca="false">(C21/D21)</f>
        <v>22</v>
      </c>
      <c r="F21" s="42" t="n">
        <v>170</v>
      </c>
      <c r="G21" s="4" t="n">
        <f aca="false">(E21*F21)</f>
        <v>3740</v>
      </c>
      <c r="J21" s="3" t="s">
        <v>14</v>
      </c>
      <c r="K21" s="3" t="n">
        <f aca="false">'45'!$C$10</f>
        <v>8000</v>
      </c>
      <c r="L21" s="3" t="n">
        <v>100</v>
      </c>
      <c r="M21" s="4" t="n">
        <f aca="false">(K21/L21)</f>
        <v>80</v>
      </c>
      <c r="N21" s="3" t="n">
        <v>20</v>
      </c>
      <c r="O21" s="4" t="n">
        <f aca="false">(M21*N21)</f>
        <v>1600</v>
      </c>
    </row>
    <row r="22" customFormat="false" ht="13.8" hidden="false" customHeight="false" outlineLevel="0" collapsed="false">
      <c r="B22" s="3" t="s">
        <v>9</v>
      </c>
      <c r="C22" s="3" t="n">
        <f aca="false">'45'!$C$5</f>
        <v>10000</v>
      </c>
      <c r="D22" s="3" t="n">
        <v>500</v>
      </c>
      <c r="E22" s="4" t="n">
        <f aca="false">(C22/D22)</f>
        <v>20</v>
      </c>
      <c r="F22" s="42" t="n">
        <v>120</v>
      </c>
      <c r="G22" s="4" t="n">
        <f aca="false">(E22*F22)</f>
        <v>2400</v>
      </c>
      <c r="J22" s="3" t="s">
        <v>18</v>
      </c>
      <c r="K22" s="3" t="n">
        <f aca="false">'45'!$C$14</f>
        <v>8800</v>
      </c>
      <c r="L22" s="3" t="n">
        <v>100</v>
      </c>
      <c r="M22" s="4" t="n">
        <f aca="false">(K22/L22)</f>
        <v>88</v>
      </c>
      <c r="N22" s="3" t="n">
        <v>0</v>
      </c>
      <c r="O22" s="4" t="n">
        <f aca="false">(M22*N22)</f>
        <v>0</v>
      </c>
    </row>
    <row r="23" customFormat="false" ht="13.8" hidden="false" customHeight="false" outlineLevel="0" collapsed="false">
      <c r="B23" s="3" t="s">
        <v>10</v>
      </c>
      <c r="C23" s="3" t="n">
        <f aca="false">'45'!$C$6</f>
        <v>10000</v>
      </c>
      <c r="D23" s="3" t="n">
        <v>1800</v>
      </c>
      <c r="E23" s="4" t="n">
        <f aca="false">(C23/D23)</f>
        <v>5.55555555555556</v>
      </c>
      <c r="F23" s="42" t="n">
        <v>50</v>
      </c>
      <c r="G23" s="4" t="n">
        <f aca="false">(E23*F23)</f>
        <v>277.777777777778</v>
      </c>
      <c r="J23" s="3" t="s">
        <v>19</v>
      </c>
      <c r="K23" s="3" t="n">
        <f aca="false">'45'!$C$12</f>
        <v>16000</v>
      </c>
      <c r="L23" s="3" t="n">
        <v>500</v>
      </c>
      <c r="M23" s="4" t="n">
        <f aca="false">(K23/L23)</f>
        <v>32</v>
      </c>
      <c r="N23" s="3" t="n">
        <v>50</v>
      </c>
      <c r="O23" s="4" t="n">
        <f aca="false">(M23*N23)</f>
        <v>1600</v>
      </c>
    </row>
    <row r="24" customFormat="false" ht="13.8" hidden="false" customHeight="false" outlineLevel="0" collapsed="false">
      <c r="B24" s="3" t="s">
        <v>11</v>
      </c>
      <c r="C24" s="3" t="n">
        <f aca="false">'45'!$C$7</f>
        <v>4980</v>
      </c>
      <c r="D24" s="3" t="n">
        <v>100</v>
      </c>
      <c r="E24" s="4" t="n">
        <f aca="false">(C24/D24)</f>
        <v>49.8</v>
      </c>
      <c r="F24" s="42" t="n">
        <v>15</v>
      </c>
      <c r="G24" s="4" t="n">
        <f aca="false">(E24*F24)</f>
        <v>747</v>
      </c>
      <c r="J24" s="3" t="s">
        <v>20</v>
      </c>
      <c r="K24" s="3" t="n">
        <f aca="false">'45'!$C$13</f>
        <v>35000</v>
      </c>
      <c r="L24" s="3" t="n">
        <v>1000</v>
      </c>
      <c r="M24" s="4" t="n">
        <f aca="false">K24/L24</f>
        <v>35</v>
      </c>
      <c r="N24" s="3" t="n">
        <v>100</v>
      </c>
      <c r="O24" s="4" t="n">
        <f aca="false">M24*N24</f>
        <v>3500</v>
      </c>
    </row>
    <row r="25" customFormat="false" ht="13.8" hidden="false" customHeight="false" outlineLevel="0" collapsed="false">
      <c r="B25" s="3" t="s">
        <v>12</v>
      </c>
      <c r="C25" s="3" t="n">
        <f aca="false">'45'!$C$8</f>
        <v>4500</v>
      </c>
      <c r="D25" s="3" t="n">
        <v>250</v>
      </c>
      <c r="E25" s="4" t="n">
        <f aca="false">(C25/D25)</f>
        <v>18</v>
      </c>
      <c r="F25" s="42" t="n">
        <v>15</v>
      </c>
      <c r="G25" s="4" t="n">
        <f aca="false">(E25*F25)</f>
        <v>270</v>
      </c>
      <c r="J25" s="3" t="s">
        <v>101</v>
      </c>
      <c r="K25" s="3" t="n">
        <f aca="false">'45'!$C$8</f>
        <v>4500</v>
      </c>
      <c r="L25" s="3" t="n">
        <v>500</v>
      </c>
      <c r="M25" s="4" t="n">
        <f aca="false">K25/L25</f>
        <v>9</v>
      </c>
      <c r="N25" s="3" t="n">
        <v>0</v>
      </c>
      <c r="O25" s="4" t="n">
        <f aca="false">M25*N25</f>
        <v>0</v>
      </c>
    </row>
    <row r="26" customFormat="false" ht="13.8" hidden="false" customHeight="false" outlineLevel="0" collapsed="false">
      <c r="B26" s="3" t="s">
        <v>13</v>
      </c>
      <c r="C26" s="3" t="n">
        <f aca="false">'45'!$C$9</f>
        <v>35000</v>
      </c>
      <c r="D26" s="3" t="n">
        <v>30</v>
      </c>
      <c r="E26" s="4" t="n">
        <f aca="false">(C26/D26)</f>
        <v>1166.66666666667</v>
      </c>
      <c r="F26" s="42" t="n">
        <v>2</v>
      </c>
      <c r="G26" s="4" t="n">
        <f aca="false">(E26*F26)</f>
        <v>2333.33333333333</v>
      </c>
      <c r="J26" s="17"/>
      <c r="K26" s="17"/>
      <c r="L26" s="17"/>
      <c r="M26" s="18"/>
      <c r="N26" s="29" t="s">
        <v>65</v>
      </c>
      <c r="O26" s="7" t="n">
        <f aca="false">SUM(O21:O25)</f>
        <v>6700</v>
      </c>
    </row>
    <row r="27" customFormat="false" ht="13.8" hidden="false" customHeight="false" outlineLevel="0" collapsed="false">
      <c r="B27" s="3" t="s">
        <v>14</v>
      </c>
      <c r="C27" s="3" t="n">
        <f aca="false">'45'!$C$10</f>
        <v>8000</v>
      </c>
      <c r="D27" s="3" t="n">
        <v>100</v>
      </c>
      <c r="E27" s="4" t="n">
        <f aca="false">(C27/D27)</f>
        <v>80</v>
      </c>
      <c r="F27" s="42" t="n">
        <v>0</v>
      </c>
      <c r="G27" s="4" t="n">
        <f aca="false">(E27*F27)</f>
        <v>0</v>
      </c>
    </row>
    <row r="28" customFormat="false" ht="13.8" hidden="false" customHeight="false" outlineLevel="0" collapsed="false">
      <c r="B28" s="3" t="s">
        <v>19</v>
      </c>
      <c r="C28" s="3" t="n">
        <f aca="false">'45'!$C$12</f>
        <v>16000</v>
      </c>
      <c r="D28" s="3" t="n">
        <v>500</v>
      </c>
      <c r="E28" s="4" t="n">
        <f aca="false">(C28/D28)</f>
        <v>32</v>
      </c>
      <c r="F28" s="43" t="n">
        <v>200</v>
      </c>
      <c r="G28" s="4" t="n">
        <f aca="false">(E28*F28)</f>
        <v>6400</v>
      </c>
    </row>
    <row r="29" customFormat="false" ht="13.8" hidden="false" customHeight="false" outlineLevel="0" collapsed="false">
      <c r="B29" s="3" t="s">
        <v>20</v>
      </c>
      <c r="C29" s="3" t="n">
        <f aca="false">'45'!$C$13</f>
        <v>35000</v>
      </c>
      <c r="D29" s="3" t="n">
        <v>1000</v>
      </c>
      <c r="E29" s="4" t="n">
        <f aca="false">C29/D29</f>
        <v>35</v>
      </c>
      <c r="F29" s="43" t="n">
        <v>300</v>
      </c>
      <c r="G29" s="4" t="n">
        <f aca="false">E29*F29</f>
        <v>10500</v>
      </c>
      <c r="J29" s="38" t="s">
        <v>56</v>
      </c>
      <c r="K29" s="38"/>
      <c r="L29" s="38"/>
      <c r="M29" s="38"/>
      <c r="N29" s="38"/>
      <c r="O29" s="38"/>
    </row>
    <row r="30" customFormat="false" ht="13.8" hidden="false" customHeight="false" outlineLevel="0" collapsed="false">
      <c r="B30" s="3" t="s">
        <v>137</v>
      </c>
      <c r="C30" s="44" t="n">
        <f aca="false">Hoja5!$AJ$10</f>
        <v>38669.23</v>
      </c>
      <c r="D30" s="3" t="n">
        <v>1000</v>
      </c>
      <c r="E30" s="4" t="n">
        <f aca="false">C30/D30</f>
        <v>38.66923</v>
      </c>
      <c r="F30" s="43" t="n">
        <v>500</v>
      </c>
      <c r="G30" s="4" t="n">
        <f aca="false">E30*F30</f>
        <v>19334.615</v>
      </c>
      <c r="J30" s="31" t="s">
        <v>97</v>
      </c>
      <c r="K30" s="31"/>
      <c r="L30" s="31"/>
      <c r="M30" s="31"/>
      <c r="N30" s="31"/>
      <c r="O30" s="31"/>
    </row>
    <row r="31" customFormat="false" ht="13.8" hidden="false" customHeight="false" outlineLevel="0" collapsed="false">
      <c r="B31" s="0" t="s">
        <v>138</v>
      </c>
      <c r="C31" s="0" t="n">
        <v>3000</v>
      </c>
      <c r="D31" s="0" t="n">
        <v>50</v>
      </c>
      <c r="E31" s="4" t="n">
        <f aca="false">C31/D31</f>
        <v>60</v>
      </c>
      <c r="F31" s="0" t="n">
        <v>12</v>
      </c>
      <c r="G31" s="4" t="n">
        <f aca="false">E31*F31</f>
        <v>720</v>
      </c>
      <c r="J31" s="3" t="s">
        <v>14</v>
      </c>
      <c r="K31" s="3" t="n">
        <f aca="false">'45'!$C$10</f>
        <v>8000</v>
      </c>
      <c r="L31" s="3" t="n">
        <v>100</v>
      </c>
      <c r="M31" s="4" t="n">
        <f aca="false">(K31/L31)</f>
        <v>80</v>
      </c>
      <c r="N31" s="3" t="n">
        <v>20</v>
      </c>
      <c r="O31" s="4" t="n">
        <f aca="false">(M31*N31)</f>
        <v>1600</v>
      </c>
    </row>
    <row r="32" customFormat="false" ht="13.8" hidden="false" customHeight="false" outlineLevel="0" collapsed="false">
      <c r="F32" s="29" t="s">
        <v>65</v>
      </c>
      <c r="G32" s="7" t="n">
        <f aca="false">SUM(G20:G31)</f>
        <v>49442.7261111111</v>
      </c>
      <c r="J32" s="3" t="s">
        <v>18</v>
      </c>
      <c r="K32" s="3" t="n">
        <f aca="false">'45'!$C$14</f>
        <v>8800</v>
      </c>
      <c r="L32" s="3" t="n">
        <v>100</v>
      </c>
      <c r="M32" s="4" t="n">
        <f aca="false">(K32/L32)</f>
        <v>88</v>
      </c>
      <c r="N32" s="3" t="n">
        <v>0</v>
      </c>
      <c r="O32" s="4" t="n">
        <f aca="false">(M32*N32)</f>
        <v>0</v>
      </c>
    </row>
    <row r="33" customFormat="false" ht="13.8" hidden="false" customHeight="false" outlineLevel="0" collapsed="false">
      <c r="J33" s="3" t="s">
        <v>19</v>
      </c>
      <c r="K33" s="3" t="n">
        <f aca="false">'45'!$C$12</f>
        <v>16000</v>
      </c>
      <c r="L33" s="3" t="n">
        <v>500</v>
      </c>
      <c r="M33" s="4" t="n">
        <f aca="false">(K33/L33)</f>
        <v>32</v>
      </c>
      <c r="N33" s="3" t="n">
        <v>50</v>
      </c>
      <c r="O33" s="4" t="n">
        <f aca="false">(M33*N33)</f>
        <v>1600</v>
      </c>
    </row>
    <row r="34" customFormat="false" ht="13.8" hidden="false" customHeight="false" outlineLevel="0" collapsed="false">
      <c r="B34" s="34" t="s">
        <v>140</v>
      </c>
      <c r="C34" s="34"/>
      <c r="D34" s="34"/>
      <c r="E34" s="34"/>
      <c r="F34" s="34"/>
      <c r="G34" s="34"/>
      <c r="J34" s="3" t="s">
        <v>20</v>
      </c>
      <c r="K34" s="3" t="n">
        <f aca="false">'45'!$C$13</f>
        <v>35000</v>
      </c>
      <c r="L34" s="3" t="n">
        <v>1000</v>
      </c>
      <c r="M34" s="4" t="n">
        <f aca="false">K34/L34</f>
        <v>35</v>
      </c>
      <c r="N34" s="3" t="n">
        <v>100</v>
      </c>
      <c r="O34" s="4" t="n">
        <f aca="false">M34*N34</f>
        <v>3500</v>
      </c>
    </row>
    <row r="35" customFormat="false" ht="13.8" hidden="false" customHeight="false" outlineLevel="0" collapsed="false">
      <c r="B35" s="1" t="s">
        <v>1</v>
      </c>
      <c r="C35" s="1" t="s">
        <v>2</v>
      </c>
      <c r="D35" s="1" t="s">
        <v>3</v>
      </c>
      <c r="E35" s="2" t="s">
        <v>4</v>
      </c>
      <c r="F35" s="1" t="s">
        <v>5</v>
      </c>
      <c r="G35" s="2" t="s">
        <v>6</v>
      </c>
      <c r="J35" s="3" t="s">
        <v>101</v>
      </c>
      <c r="K35" s="3" t="n">
        <f aca="false">'45'!$C$8</f>
        <v>4500</v>
      </c>
      <c r="L35" s="3" t="n">
        <v>500</v>
      </c>
      <c r="M35" s="4" t="n">
        <f aca="false">K35/L35</f>
        <v>9</v>
      </c>
      <c r="N35" s="3" t="n">
        <v>0</v>
      </c>
      <c r="O35" s="4" t="n">
        <f aca="false">M35*N35</f>
        <v>0</v>
      </c>
    </row>
    <row r="36" customFormat="false" ht="13.8" hidden="false" customHeight="false" outlineLevel="0" collapsed="false">
      <c r="B36" s="3" t="s">
        <v>7</v>
      </c>
      <c r="C36" s="3" t="n">
        <f aca="false">'45'!$C$3</f>
        <v>16000</v>
      </c>
      <c r="D36" s="3" t="n">
        <v>1000</v>
      </c>
      <c r="E36" s="4" t="n">
        <f aca="false">(C36/D36)</f>
        <v>16</v>
      </c>
      <c r="F36" s="42" t="n">
        <v>110</v>
      </c>
      <c r="G36" s="4" t="n">
        <f aca="false">E36*F36</f>
        <v>1760</v>
      </c>
      <c r="J36" s="17"/>
      <c r="K36" s="17"/>
      <c r="L36" s="17"/>
      <c r="M36" s="18"/>
      <c r="N36" s="29" t="s">
        <v>65</v>
      </c>
      <c r="O36" s="7" t="n">
        <f aca="false">SUM(O31:O35)</f>
        <v>6700</v>
      </c>
    </row>
    <row r="37" customFormat="false" ht="13.8" hidden="false" customHeight="false" outlineLevel="0" collapsed="false">
      <c r="B37" s="3" t="s">
        <v>8</v>
      </c>
      <c r="C37" s="3" t="n">
        <f aca="false">'45'!$C$4</f>
        <v>22000</v>
      </c>
      <c r="D37" s="3" t="n">
        <v>1000</v>
      </c>
      <c r="E37" s="4" t="n">
        <f aca="false">(C37/D37)</f>
        <v>22</v>
      </c>
      <c r="F37" s="42" t="n">
        <v>200</v>
      </c>
      <c r="G37" s="4" t="n">
        <f aca="false">(E37*F37)</f>
        <v>4400</v>
      </c>
    </row>
    <row r="38" customFormat="false" ht="13.8" hidden="false" customHeight="false" outlineLevel="0" collapsed="false">
      <c r="B38" s="3" t="s">
        <v>9</v>
      </c>
      <c r="C38" s="3" t="n">
        <f aca="false">'45'!$C$5</f>
        <v>10000</v>
      </c>
      <c r="D38" s="3" t="n">
        <v>500</v>
      </c>
      <c r="E38" s="4" t="n">
        <f aca="false">(C38/D38)</f>
        <v>20</v>
      </c>
      <c r="F38" s="42" t="n">
        <v>100</v>
      </c>
      <c r="G38" s="4" t="n">
        <f aca="false">(E38*F38)</f>
        <v>2000</v>
      </c>
    </row>
    <row r="39" customFormat="false" ht="13.8" hidden="false" customHeight="false" outlineLevel="0" collapsed="false">
      <c r="B39" s="3" t="s">
        <v>10</v>
      </c>
      <c r="C39" s="3" t="n">
        <f aca="false">'45'!$C$6</f>
        <v>10000</v>
      </c>
      <c r="D39" s="3" t="n">
        <v>1800</v>
      </c>
      <c r="E39" s="4" t="n">
        <f aca="false">(C39/D39)</f>
        <v>5.55555555555556</v>
      </c>
      <c r="F39" s="42" t="n">
        <v>120</v>
      </c>
      <c r="G39" s="4" t="n">
        <f aca="false">(E39*F39)</f>
        <v>666.666666666667</v>
      </c>
      <c r="J39" s="38" t="s">
        <v>118</v>
      </c>
      <c r="K39" s="38"/>
      <c r="L39" s="38"/>
      <c r="M39" s="38"/>
      <c r="N39" s="38"/>
      <c r="O39" s="38" t="s">
        <v>118</v>
      </c>
    </row>
    <row r="40" customFormat="false" ht="13.8" hidden="false" customHeight="false" outlineLevel="0" collapsed="false">
      <c r="B40" s="3" t="s">
        <v>11</v>
      </c>
      <c r="C40" s="3" t="n">
        <f aca="false">'45'!$C$7</f>
        <v>4980</v>
      </c>
      <c r="D40" s="3" t="n">
        <v>100</v>
      </c>
      <c r="E40" s="4" t="n">
        <f aca="false">(C40/D40)</f>
        <v>49.8</v>
      </c>
      <c r="F40" s="42" t="n">
        <v>15</v>
      </c>
      <c r="G40" s="4" t="n">
        <f aca="false">(E40*F40)</f>
        <v>747</v>
      </c>
      <c r="J40" s="31" t="s">
        <v>96</v>
      </c>
      <c r="K40" s="31"/>
      <c r="L40" s="31"/>
      <c r="M40" s="31"/>
      <c r="N40" s="31"/>
      <c r="O40" s="31"/>
    </row>
    <row r="41" customFormat="false" ht="13.8" hidden="false" customHeight="false" outlineLevel="0" collapsed="false">
      <c r="B41" s="3" t="s">
        <v>12</v>
      </c>
      <c r="C41" s="3" t="n">
        <f aca="false">'45'!$C$8</f>
        <v>4500</v>
      </c>
      <c r="D41" s="3" t="n">
        <v>250</v>
      </c>
      <c r="E41" s="4" t="n">
        <f aca="false">(C41/D41)</f>
        <v>18</v>
      </c>
      <c r="F41" s="42" t="n">
        <v>15</v>
      </c>
      <c r="G41" s="4" t="n">
        <f aca="false">(E41*F41)</f>
        <v>270</v>
      </c>
      <c r="J41" s="3" t="s">
        <v>21</v>
      </c>
      <c r="K41" s="3" t="n">
        <f aca="false">'45'!$C$17</f>
        <v>10980</v>
      </c>
      <c r="L41" s="3" t="n">
        <v>400</v>
      </c>
      <c r="M41" s="4" t="n">
        <f aca="false">(K41/L41)</f>
        <v>27.45</v>
      </c>
      <c r="N41" s="3" t="n">
        <v>100</v>
      </c>
      <c r="O41" s="4" t="n">
        <f aca="false">(M41*N41)</f>
        <v>2745</v>
      </c>
    </row>
    <row r="42" customFormat="false" ht="13.8" hidden="false" customHeight="false" outlineLevel="0" collapsed="false">
      <c r="B42" s="3" t="s">
        <v>13</v>
      </c>
      <c r="C42" s="3" t="n">
        <f aca="false">'45'!$C$9</f>
        <v>35000</v>
      </c>
      <c r="D42" s="3" t="n">
        <v>30</v>
      </c>
      <c r="E42" s="4" t="n">
        <f aca="false">(C42/D42)</f>
        <v>1166.66666666667</v>
      </c>
      <c r="F42" s="42" t="n">
        <v>1</v>
      </c>
      <c r="G42" s="4" t="n">
        <f aca="false">(E42*F42)</f>
        <v>1166.66666666667</v>
      </c>
      <c r="J42" s="41"/>
      <c r="K42" s="17"/>
      <c r="L42" s="17"/>
      <c r="M42" s="18"/>
      <c r="N42" s="29" t="s">
        <v>65</v>
      </c>
      <c r="O42" s="7" t="n">
        <f aca="false">SUM(O41:O41)</f>
        <v>2745</v>
      </c>
    </row>
    <row r="43" customFormat="false" ht="13.8" hidden="false" customHeight="false" outlineLevel="0" collapsed="false">
      <c r="B43" s="3" t="s">
        <v>14</v>
      </c>
      <c r="C43" s="3" t="n">
        <f aca="false">'45'!$C$10</f>
        <v>8000</v>
      </c>
      <c r="D43" s="3" t="n">
        <v>100</v>
      </c>
      <c r="E43" s="4" t="n">
        <f aca="false">(C43/D43)</f>
        <v>80</v>
      </c>
      <c r="F43" s="42" t="n">
        <v>60</v>
      </c>
      <c r="G43" s="4" t="n">
        <f aca="false">(E43*F43)</f>
        <v>4800</v>
      </c>
    </row>
    <row r="44" customFormat="false" ht="13.8" hidden="false" customHeight="false" outlineLevel="0" collapsed="false">
      <c r="B44" s="3" t="s">
        <v>117</v>
      </c>
      <c r="C44" s="0" t="n">
        <f aca="false">'45'!$C$24</f>
        <v>12400</v>
      </c>
      <c r="D44" s="0" t="n">
        <v>35</v>
      </c>
      <c r="E44" s="4" t="n">
        <f aca="false">(C44/D44)</f>
        <v>354.285714285714</v>
      </c>
      <c r="F44" s="42" t="n">
        <v>6</v>
      </c>
      <c r="G44" s="4" t="n">
        <f aca="false">(E44*F44)</f>
        <v>2125.71428571429</v>
      </c>
    </row>
    <row r="45" customFormat="false" ht="13.8" hidden="false" customHeight="false" outlineLevel="0" collapsed="false">
      <c r="B45" s="3" t="s">
        <v>19</v>
      </c>
      <c r="C45" s="3" t="n">
        <f aca="false">'45'!$C$12</f>
        <v>16000</v>
      </c>
      <c r="D45" s="3" t="n">
        <v>500</v>
      </c>
      <c r="E45" s="4" t="n">
        <f aca="false">(C45/D45)</f>
        <v>32</v>
      </c>
      <c r="F45" s="43" t="n">
        <v>200</v>
      </c>
      <c r="G45" s="4" t="n">
        <f aca="false">(E45*F45)</f>
        <v>6400</v>
      </c>
      <c r="J45" s="39" t="s">
        <v>117</v>
      </c>
      <c r="K45" s="39"/>
      <c r="L45" s="39"/>
      <c r="M45" s="39"/>
      <c r="N45" s="39"/>
      <c r="O45" s="39"/>
    </row>
    <row r="46" customFormat="false" ht="13.8" hidden="false" customHeight="false" outlineLevel="0" collapsed="false">
      <c r="B46" s="3" t="s">
        <v>20</v>
      </c>
      <c r="C46" s="3" t="n">
        <f aca="false">'45'!$C$13</f>
        <v>35000</v>
      </c>
      <c r="D46" s="3" t="n">
        <v>1000</v>
      </c>
      <c r="E46" s="4" t="n">
        <f aca="false">C46/D46</f>
        <v>35</v>
      </c>
      <c r="F46" s="43" t="n">
        <v>300</v>
      </c>
      <c r="G46" s="4" t="n">
        <f aca="false">E46*F46</f>
        <v>10500</v>
      </c>
      <c r="J46" s="31" t="s">
        <v>119</v>
      </c>
      <c r="K46" s="31" t="s">
        <v>115</v>
      </c>
      <c r="L46" s="31"/>
      <c r="M46" s="31"/>
      <c r="N46" s="31"/>
      <c r="O46" s="31"/>
    </row>
    <row r="47" customFormat="false" ht="13.8" hidden="false" customHeight="false" outlineLevel="0" collapsed="false">
      <c r="B47" s="3" t="s">
        <v>137</v>
      </c>
      <c r="C47" s="44" t="n">
        <f aca="false">Hoja5!$AJ$10</f>
        <v>38669.23</v>
      </c>
      <c r="D47" s="3" t="n">
        <v>1000</v>
      </c>
      <c r="E47" s="4" t="n">
        <f aca="false">C47/D47</f>
        <v>38.66923</v>
      </c>
      <c r="F47" s="43" t="n">
        <v>500</v>
      </c>
      <c r="G47" s="4" t="n">
        <f aca="false">E47*F47</f>
        <v>19334.615</v>
      </c>
      <c r="J47" s="3" t="s">
        <v>30</v>
      </c>
      <c r="K47" s="3" t="n">
        <f aca="false">'45'!$C$24</f>
        <v>12400</v>
      </c>
      <c r="L47" s="3" t="n">
        <v>35</v>
      </c>
      <c r="M47" s="4" t="n">
        <f aca="false">(K47/L47)</f>
        <v>354.285714285714</v>
      </c>
      <c r="N47" s="3" t="n">
        <v>1</v>
      </c>
      <c r="O47" s="4" t="n">
        <f aca="false">(M47*N47)</f>
        <v>354.285714285714</v>
      </c>
    </row>
    <row r="48" customFormat="false" ht="13.8" hidden="false" customHeight="false" outlineLevel="0" collapsed="false">
      <c r="B48" s="0" t="s">
        <v>138</v>
      </c>
      <c r="C48" s="0" t="n">
        <v>3000</v>
      </c>
      <c r="D48" s="0" t="n">
        <v>50</v>
      </c>
      <c r="E48" s="4" t="n">
        <f aca="false">C48/D48</f>
        <v>60</v>
      </c>
      <c r="F48" s="0" t="n">
        <v>12</v>
      </c>
      <c r="G48" s="4" t="n">
        <f aca="false">E48*F48</f>
        <v>720</v>
      </c>
      <c r="J48" s="3" t="s">
        <v>18</v>
      </c>
      <c r="K48" s="3" t="n">
        <f aca="false">'45'!$C$14</f>
        <v>8800</v>
      </c>
      <c r="L48" s="3" t="n">
        <v>100</v>
      </c>
      <c r="M48" s="4" t="n">
        <f aca="false">(K48/L48)</f>
        <v>88</v>
      </c>
      <c r="N48" s="3" t="n">
        <v>0</v>
      </c>
      <c r="O48" s="4" t="n">
        <f aca="false">(M48*N48)</f>
        <v>0</v>
      </c>
    </row>
    <row r="49" customFormat="false" ht="13.8" hidden="false" customHeight="false" outlineLevel="0" collapsed="false">
      <c r="F49" s="29" t="s">
        <v>65</v>
      </c>
      <c r="G49" s="7" t="n">
        <f aca="false">SUM(G36:G48)</f>
        <v>54890.6626190476</v>
      </c>
      <c r="J49" s="3" t="s">
        <v>19</v>
      </c>
      <c r="K49" s="3" t="n">
        <f aca="false">'45'!$C$12</f>
        <v>16000</v>
      </c>
      <c r="L49" s="3" t="n">
        <v>500</v>
      </c>
      <c r="M49" s="4" t="n">
        <f aca="false">(K49/L49)</f>
        <v>32</v>
      </c>
      <c r="N49" s="3" t="n">
        <v>50</v>
      </c>
      <c r="O49" s="4" t="n">
        <f aca="false">(M49*N49)</f>
        <v>1600</v>
      </c>
    </row>
    <row r="50" customFormat="false" ht="13.8" hidden="false" customHeight="false" outlineLevel="0" collapsed="false">
      <c r="B50" s="34" t="s">
        <v>141</v>
      </c>
      <c r="C50" s="34"/>
      <c r="D50" s="34"/>
      <c r="E50" s="34"/>
      <c r="F50" s="34"/>
      <c r="G50" s="34"/>
      <c r="J50" s="3" t="s">
        <v>20</v>
      </c>
      <c r="K50" s="3" t="n">
        <f aca="false">'45'!$C$13</f>
        <v>35000</v>
      </c>
      <c r="L50" s="3" t="n">
        <v>1000</v>
      </c>
      <c r="M50" s="4" t="n">
        <f aca="false">K50/L50</f>
        <v>35</v>
      </c>
      <c r="N50" s="3" t="n">
        <v>100</v>
      </c>
      <c r="O50" s="4" t="n">
        <f aca="false">M50*N50</f>
        <v>3500</v>
      </c>
    </row>
    <row r="51" customFormat="false" ht="13.8" hidden="false" customHeight="false" outlineLevel="0" collapsed="false">
      <c r="B51" s="1" t="s">
        <v>1</v>
      </c>
      <c r="C51" s="1" t="s">
        <v>2</v>
      </c>
      <c r="D51" s="1" t="s">
        <v>3</v>
      </c>
      <c r="E51" s="2" t="s">
        <v>4</v>
      </c>
      <c r="F51" s="1" t="s">
        <v>5</v>
      </c>
      <c r="G51" s="2" t="s">
        <v>6</v>
      </c>
      <c r="J51" s="3" t="s">
        <v>101</v>
      </c>
      <c r="K51" s="3" t="n">
        <f aca="false">'45'!$C$8</f>
        <v>4500</v>
      </c>
      <c r="L51" s="3" t="n">
        <v>500</v>
      </c>
      <c r="M51" s="4" t="n">
        <f aca="false">K51/L51</f>
        <v>9</v>
      </c>
      <c r="N51" s="3" t="n">
        <v>0</v>
      </c>
      <c r="O51" s="4" t="n">
        <f aca="false">M51*N51</f>
        <v>0</v>
      </c>
    </row>
    <row r="52" customFormat="false" ht="13.8" hidden="false" customHeight="false" outlineLevel="0" collapsed="false">
      <c r="B52" s="3" t="s">
        <v>7</v>
      </c>
      <c r="C52" s="3" t="n">
        <f aca="false">'45'!$C$3</f>
        <v>16000</v>
      </c>
      <c r="D52" s="3" t="n">
        <v>1000</v>
      </c>
      <c r="E52" s="4" t="n">
        <f aca="false">(C52/D52)</f>
        <v>16</v>
      </c>
      <c r="F52" s="42" t="n">
        <v>170</v>
      </c>
      <c r="G52" s="4" t="n">
        <f aca="false">E52*F52</f>
        <v>2720</v>
      </c>
      <c r="N52" s="29" t="s">
        <v>65</v>
      </c>
      <c r="O52" s="7" t="n">
        <f aca="false">SUM(O47:O51)</f>
        <v>5454.28571428571</v>
      </c>
    </row>
    <row r="53" customFormat="false" ht="13.8" hidden="false" customHeight="false" outlineLevel="0" collapsed="false">
      <c r="B53" s="3" t="s">
        <v>8</v>
      </c>
      <c r="C53" s="3" t="n">
        <f aca="false">'45'!$C$4</f>
        <v>22000</v>
      </c>
      <c r="D53" s="3" t="n">
        <v>1000</v>
      </c>
      <c r="E53" s="4" t="n">
        <f aca="false">(C53/D53)</f>
        <v>22</v>
      </c>
      <c r="F53" s="42" t="n">
        <v>150</v>
      </c>
      <c r="G53" s="4" t="n">
        <f aca="false">(E53*F53)</f>
        <v>3300</v>
      </c>
    </row>
    <row r="54" customFormat="false" ht="13.8" hidden="false" customHeight="false" outlineLevel="0" collapsed="false">
      <c r="B54" s="3" t="s">
        <v>9</v>
      </c>
      <c r="C54" s="3" t="n">
        <f aca="false">'45'!$C$5</f>
        <v>10000</v>
      </c>
      <c r="D54" s="3" t="n">
        <v>500</v>
      </c>
      <c r="E54" s="4" t="n">
        <f aca="false">(C54/D54)</f>
        <v>20</v>
      </c>
      <c r="F54" s="42" t="n">
        <v>120</v>
      </c>
      <c r="G54" s="4" t="n">
        <f aca="false">(E54*F54)</f>
        <v>2400</v>
      </c>
    </row>
    <row r="55" customFormat="false" ht="13.8" hidden="false" customHeight="false" outlineLevel="0" collapsed="false">
      <c r="B55" s="3" t="s">
        <v>10</v>
      </c>
      <c r="C55" s="3" t="n">
        <f aca="false">'45'!$C$6</f>
        <v>10000</v>
      </c>
      <c r="D55" s="3" t="n">
        <v>1800</v>
      </c>
      <c r="E55" s="4" t="n">
        <f aca="false">(C55/D55)</f>
        <v>5.55555555555556</v>
      </c>
      <c r="F55" s="42" t="n">
        <v>100</v>
      </c>
      <c r="G55" s="4" t="n">
        <f aca="false">(E55*F55)</f>
        <v>555.555555555556</v>
      </c>
    </row>
    <row r="56" customFormat="false" ht="13.8" hidden="false" customHeight="false" outlineLevel="0" collapsed="false">
      <c r="B56" s="3" t="s">
        <v>11</v>
      </c>
      <c r="C56" s="3" t="n">
        <f aca="false">'45'!$C$7</f>
        <v>4980</v>
      </c>
      <c r="D56" s="3" t="n">
        <v>100</v>
      </c>
      <c r="E56" s="4" t="n">
        <f aca="false">(C56/D56)</f>
        <v>49.8</v>
      </c>
      <c r="F56" s="42" t="n">
        <v>15</v>
      </c>
      <c r="G56" s="4" t="n">
        <f aca="false">(E56*F56)</f>
        <v>747</v>
      </c>
    </row>
    <row r="57" customFormat="false" ht="13.8" hidden="false" customHeight="false" outlineLevel="0" collapsed="false">
      <c r="B57" s="3" t="s">
        <v>12</v>
      </c>
      <c r="C57" s="3" t="n">
        <f aca="false">'45'!$C$8</f>
        <v>4500</v>
      </c>
      <c r="D57" s="3" t="n">
        <v>250</v>
      </c>
      <c r="E57" s="4" t="n">
        <f aca="false">(C57/D57)</f>
        <v>18</v>
      </c>
      <c r="F57" s="42" t="n">
        <v>15</v>
      </c>
      <c r="G57" s="4" t="n">
        <f aca="false">(E57*F57)</f>
        <v>270</v>
      </c>
    </row>
    <row r="58" customFormat="false" ht="13.8" hidden="false" customHeight="false" outlineLevel="0" collapsed="false">
      <c r="B58" s="3" t="s">
        <v>13</v>
      </c>
      <c r="C58" s="3" t="n">
        <f aca="false">'45'!$C$9</f>
        <v>35000</v>
      </c>
      <c r="D58" s="3" t="n">
        <v>30</v>
      </c>
      <c r="E58" s="4" t="n">
        <f aca="false">(C58/D58)</f>
        <v>1166.66666666667</v>
      </c>
      <c r="F58" s="42" t="n">
        <v>1</v>
      </c>
      <c r="G58" s="4" t="n">
        <f aca="false">(E58*F58)</f>
        <v>1166.66666666667</v>
      </c>
    </row>
    <row r="59" customFormat="false" ht="13.8" hidden="false" customHeight="false" outlineLevel="0" collapsed="false">
      <c r="B59" s="3" t="s">
        <v>14</v>
      </c>
      <c r="C59" s="3" t="n">
        <f aca="false">'45'!$C$10</f>
        <v>8000</v>
      </c>
      <c r="D59" s="3" t="n">
        <v>100</v>
      </c>
      <c r="E59" s="4" t="n">
        <f aca="false">(C59/D59)</f>
        <v>80</v>
      </c>
      <c r="F59" s="42" t="n">
        <v>20</v>
      </c>
      <c r="G59" s="4" t="n">
        <f aca="false">(E59*F59)</f>
        <v>1600</v>
      </c>
    </row>
    <row r="60" customFormat="false" ht="13.8" hidden="false" customHeight="false" outlineLevel="0" collapsed="false">
      <c r="B60" s="3" t="s">
        <v>142</v>
      </c>
      <c r="C60" s="0" t="n">
        <f aca="false">'45'!C22</f>
        <v>3000</v>
      </c>
      <c r="D60" s="0" t="n">
        <v>35</v>
      </c>
      <c r="E60" s="4" t="n">
        <f aca="false">(C60/D60)</f>
        <v>85.7142857142857</v>
      </c>
      <c r="F60" s="42" t="n">
        <v>15</v>
      </c>
      <c r="G60" s="4" t="n">
        <f aca="false">(E60*F60)</f>
        <v>1285.71428571429</v>
      </c>
    </row>
    <row r="61" customFormat="false" ht="13.8" hidden="false" customHeight="false" outlineLevel="0" collapsed="false">
      <c r="B61" s="3" t="s">
        <v>19</v>
      </c>
      <c r="C61" s="3" t="n">
        <f aca="false">'45'!$C$12</f>
        <v>16000</v>
      </c>
      <c r="D61" s="3" t="n">
        <v>500</v>
      </c>
      <c r="E61" s="4" t="n">
        <f aca="false">(C61/D61)</f>
        <v>32</v>
      </c>
      <c r="F61" s="43" t="n">
        <v>200</v>
      </c>
      <c r="G61" s="4" t="n">
        <f aca="false">(E61*F61)</f>
        <v>6400</v>
      </c>
    </row>
    <row r="62" customFormat="false" ht="13.8" hidden="false" customHeight="false" outlineLevel="0" collapsed="false">
      <c r="B62" s="3" t="s">
        <v>20</v>
      </c>
      <c r="C62" s="3" t="n">
        <f aca="false">'45'!$C$13</f>
        <v>35000</v>
      </c>
      <c r="D62" s="3" t="n">
        <v>1000</v>
      </c>
      <c r="E62" s="4" t="n">
        <f aca="false">C62/D62</f>
        <v>35</v>
      </c>
      <c r="F62" s="43" t="n">
        <v>300</v>
      </c>
      <c r="G62" s="4" t="n">
        <f aca="false">E62*F62</f>
        <v>10500</v>
      </c>
    </row>
    <row r="63" customFormat="false" ht="13.8" hidden="false" customHeight="false" outlineLevel="0" collapsed="false">
      <c r="B63" s="3" t="s">
        <v>137</v>
      </c>
      <c r="C63" s="44" t="n">
        <f aca="false">Hoja5!$AJ$10</f>
        <v>38669.23</v>
      </c>
      <c r="D63" s="3" t="n">
        <v>1000</v>
      </c>
      <c r="E63" s="4" t="n">
        <f aca="false">C63/D63</f>
        <v>38.66923</v>
      </c>
      <c r="F63" s="43" t="n">
        <v>500</v>
      </c>
      <c r="G63" s="4" t="n">
        <f aca="false">E63*F63</f>
        <v>19334.615</v>
      </c>
    </row>
    <row r="64" customFormat="false" ht="12.85" hidden="false" customHeight="false" outlineLevel="0" collapsed="false">
      <c r="B64" s="0" t="s">
        <v>138</v>
      </c>
      <c r="C64" s="0" t="n">
        <v>3000</v>
      </c>
      <c r="D64" s="0" t="n">
        <v>50</v>
      </c>
      <c r="E64" s="4" t="n">
        <f aca="false">C64/D64</f>
        <v>60</v>
      </c>
      <c r="F64" s="0" t="n">
        <v>12</v>
      </c>
      <c r="G64" s="4" t="n">
        <f aca="false">E64*F64</f>
        <v>720</v>
      </c>
    </row>
    <row r="65" customFormat="false" ht="12.85" hidden="false" customHeight="false" outlineLevel="0" collapsed="false">
      <c r="F65" s="29" t="s">
        <v>65</v>
      </c>
      <c r="G65" s="7" t="n">
        <f aca="false">SUM(G52:G64)</f>
        <v>50999.5515079365</v>
      </c>
    </row>
  </sheetData>
  <mergeCells count="17">
    <mergeCell ref="B1:G1"/>
    <mergeCell ref="J1:O1"/>
    <mergeCell ref="J2:O2"/>
    <mergeCell ref="J3:O3"/>
    <mergeCell ref="J10:O10"/>
    <mergeCell ref="J11:O11"/>
    <mergeCell ref="B18:G18"/>
    <mergeCell ref="J19:O19"/>
    <mergeCell ref="J20:O20"/>
    <mergeCell ref="J29:O29"/>
    <mergeCell ref="J30:O30"/>
    <mergeCell ref="B34:G34"/>
    <mergeCell ref="J39:O39"/>
    <mergeCell ref="J40:O40"/>
    <mergeCell ref="J45:O45"/>
    <mergeCell ref="J46:O46"/>
    <mergeCell ref="B50:G5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BM109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F59" activeCellId="0" sqref="F59"/>
    </sheetView>
  </sheetViews>
  <sheetFormatPr defaultRowHeight="12.85"/>
  <cols>
    <col collapsed="false" hidden="false" max="2" min="1" style="0" width="7.25510204081633"/>
    <col collapsed="false" hidden="false" max="3" min="3" style="0" width="18.969387755102"/>
    <col collapsed="false" hidden="false" max="4" min="4" style="0" width="12.9591836734694"/>
    <col collapsed="false" hidden="false" max="5" min="5" style="0" width="11.5714285714286"/>
    <col collapsed="false" hidden="false" max="6" min="6" style="0" width="13.5816326530612"/>
    <col collapsed="false" hidden="false" max="7" min="7" style="0" width="9.56632653061224"/>
    <col collapsed="false" hidden="false" max="8" min="8" style="0" width="10.0255102040816"/>
    <col collapsed="false" hidden="false" max="9" min="9" style="0" width="14.6581632653061"/>
    <col collapsed="false" hidden="false" max="11" min="10" style="0" width="7.25510204081633"/>
    <col collapsed="false" hidden="false" max="12" min="12" style="0" width="14.9642857142857"/>
    <col collapsed="false" hidden="false" max="14" min="13" style="0" width="7.25510204081633"/>
    <col collapsed="false" hidden="false" max="15" min="15" style="0" width="8.33163265306122"/>
    <col collapsed="false" hidden="false" max="16" min="16" style="0" width="8.94387755102041"/>
    <col collapsed="false" hidden="false" max="17" min="17" style="0" width="8.79081632653061"/>
    <col collapsed="false" hidden="false" max="18" min="18" style="0" width="10.0255102040816"/>
    <col collapsed="false" hidden="false" max="20" min="19" style="0" width="7.25510204081633"/>
    <col collapsed="false" hidden="false" max="21" min="21" style="0" width="14.5"/>
    <col collapsed="false" hidden="false" max="22" min="22" style="0" width="7.25510204081633"/>
    <col collapsed="false" hidden="false" max="24" min="23" style="0" width="8.02040816326531"/>
    <col collapsed="false" hidden="false" max="25" min="25" style="0" width="11.2602040816327"/>
    <col collapsed="false" hidden="false" max="26" min="26" style="0" width="12.6530612244898"/>
    <col collapsed="false" hidden="false" max="27" min="27" style="0" width="10.9540816326531"/>
    <col collapsed="false" hidden="false" max="29" min="28" style="0" width="7.25510204081633"/>
    <col collapsed="false" hidden="false" max="30" min="30" style="0" width="14.1938775510204"/>
    <col collapsed="false" hidden="false" max="31" min="31" style="0" width="7.86734693877551"/>
    <col collapsed="false" hidden="false" max="32" min="32" style="0" width="9.0969387755102"/>
    <col collapsed="false" hidden="false" max="33" min="33" style="0" width="14.5"/>
    <col collapsed="false" hidden="false" max="34" min="34" style="0" width="9.0969387755102"/>
    <col collapsed="false" hidden="false" max="35" min="35" style="0" width="8.79081632653061"/>
    <col collapsed="false" hidden="false" max="36" min="36" style="0" width="9.56632653061224"/>
    <col collapsed="false" hidden="false" max="38" min="37" style="0" width="7.25510204081633"/>
    <col collapsed="false" hidden="false" max="39" min="39" style="0" width="14.9642857142857"/>
    <col collapsed="false" hidden="false" max="40" min="40" style="0" width="7.86734693877551"/>
    <col collapsed="false" hidden="false" max="41" min="41" style="0" width="8.63775510204082"/>
    <col collapsed="false" hidden="false" max="42" min="42" style="0" width="10.8010204081633"/>
    <col collapsed="false" hidden="false" max="43" min="43" style="0" width="8.79081632653061"/>
    <col collapsed="false" hidden="false" max="45" min="44" style="0" width="8.17857142857143"/>
    <col collapsed="false" hidden="false" max="47" min="46" style="0" width="7.25510204081633"/>
    <col collapsed="false" hidden="false" max="48" min="48" style="0" width="14.0408163265306"/>
    <col collapsed="false" hidden="false" max="49" min="49" style="0" width="8.17857142857143"/>
    <col collapsed="false" hidden="false" max="50" min="50" style="0" width="8.02040816326531"/>
    <col collapsed="false" hidden="false" max="51" min="51" style="0" width="10.4948979591837"/>
    <col collapsed="false" hidden="false" max="53" min="52" style="0" width="8.02040816326531"/>
    <col collapsed="false" hidden="false" max="54" min="54" style="0" width="7.86734693877551"/>
    <col collapsed="false" hidden="false" max="56" min="55" style="0" width="7.25510204081633"/>
    <col collapsed="false" hidden="false" max="57" min="57" style="0" width="26.8469387755102"/>
    <col collapsed="false" hidden="false" max="59" min="58" style="0" width="9.41326530612245"/>
    <col collapsed="false" hidden="false" max="60" min="60" style="0" width="15.1173469387755"/>
    <col collapsed="false" hidden="false" max="61" min="61" style="0" width="8.79081632653061"/>
    <col collapsed="false" hidden="false" max="62" min="62" style="0" width="11.1071428571429"/>
    <col collapsed="false" hidden="false" max="63" min="63" style="0" width="9.56632653061224"/>
    <col collapsed="false" hidden="false" max="1025" min="64" style="0" width="7.25510204081633"/>
  </cols>
  <sheetData>
    <row r="1" customFormat="false" ht="12.85" hidden="false" customHeight="false" outlineLevel="0" collapsed="false">
      <c r="BC1" s="45" t="s">
        <v>143</v>
      </c>
    </row>
    <row r="2" customFormat="false" ht="12.85" hidden="false" customHeight="false" outlineLevel="0" collapsed="false">
      <c r="BC2" s="45"/>
    </row>
    <row r="3" customFormat="false" ht="18.5" hidden="false" customHeight="false" outlineLevel="0" collapsed="false">
      <c r="B3" s="46" t="s">
        <v>144</v>
      </c>
      <c r="C3" s="46"/>
      <c r="D3" s="46"/>
      <c r="E3" s="46"/>
      <c r="F3" s="46"/>
      <c r="G3" s="46"/>
      <c r="H3" s="46"/>
      <c r="I3" s="46"/>
      <c r="K3" s="46" t="s">
        <v>58</v>
      </c>
      <c r="L3" s="46"/>
      <c r="M3" s="46"/>
      <c r="N3" s="46"/>
      <c r="O3" s="46"/>
      <c r="P3" s="46"/>
      <c r="Q3" s="46"/>
      <c r="R3" s="46"/>
      <c r="T3" s="46" t="s">
        <v>145</v>
      </c>
      <c r="U3" s="46"/>
      <c r="V3" s="46"/>
      <c r="W3" s="46"/>
      <c r="X3" s="46"/>
      <c r="Y3" s="46"/>
      <c r="Z3" s="46"/>
      <c r="AA3" s="46"/>
      <c r="AC3" s="46" t="s">
        <v>59</v>
      </c>
      <c r="AD3" s="46"/>
      <c r="AE3" s="46"/>
      <c r="AF3" s="46"/>
      <c r="AG3" s="46"/>
      <c r="AH3" s="46"/>
      <c r="AI3" s="46"/>
      <c r="AJ3" s="46"/>
      <c r="AL3" s="46" t="s">
        <v>83</v>
      </c>
      <c r="AM3" s="46"/>
      <c r="AN3" s="46"/>
      <c r="AO3" s="46"/>
      <c r="AP3" s="46"/>
      <c r="AQ3" s="46"/>
      <c r="AR3" s="46"/>
      <c r="AS3" s="46"/>
      <c r="AU3" s="46" t="s">
        <v>146</v>
      </c>
      <c r="AV3" s="46"/>
      <c r="AW3" s="46"/>
      <c r="AX3" s="46"/>
      <c r="AY3" s="46"/>
      <c r="AZ3" s="46"/>
      <c r="BA3" s="46"/>
      <c r="BB3" s="46"/>
      <c r="BC3" s="45"/>
      <c r="BE3" s="47" t="s">
        <v>147</v>
      </c>
      <c r="BF3" s="47"/>
      <c r="BG3" s="47"/>
      <c r="BH3" s="47"/>
      <c r="BI3" s="47"/>
      <c r="BJ3" s="47"/>
      <c r="BK3" s="47"/>
      <c r="BL3" s="48"/>
      <c r="BM3" s="48"/>
    </row>
    <row r="4" customFormat="false" ht="12.85" hidden="false" customHeight="false" outlineLevel="0" collapsed="false">
      <c r="B4" s="49" t="s">
        <v>148</v>
      </c>
      <c r="C4" s="49"/>
      <c r="D4" s="49"/>
      <c r="E4" s="49"/>
      <c r="F4" s="49"/>
      <c r="G4" s="49"/>
      <c r="H4" s="49"/>
      <c r="I4" s="49"/>
      <c r="K4" s="49" t="s">
        <v>148</v>
      </c>
      <c r="L4" s="49"/>
      <c r="M4" s="49"/>
      <c r="N4" s="49"/>
      <c r="O4" s="49"/>
      <c r="P4" s="49"/>
      <c r="Q4" s="49"/>
      <c r="R4" s="49"/>
      <c r="T4" s="49" t="s">
        <v>148</v>
      </c>
      <c r="U4" s="49"/>
      <c r="V4" s="49"/>
      <c r="W4" s="49"/>
      <c r="X4" s="49"/>
      <c r="Y4" s="49"/>
      <c r="Z4" s="49"/>
      <c r="AA4" s="49"/>
      <c r="AC4" s="49" t="s">
        <v>148</v>
      </c>
      <c r="AD4" s="49"/>
      <c r="AE4" s="49"/>
      <c r="AF4" s="49"/>
      <c r="AG4" s="49"/>
      <c r="AH4" s="49"/>
      <c r="AI4" s="49"/>
      <c r="AJ4" s="49"/>
      <c r="AL4" s="49" t="s">
        <v>148</v>
      </c>
      <c r="AM4" s="49"/>
      <c r="AN4" s="49"/>
      <c r="AO4" s="49"/>
      <c r="AP4" s="49"/>
      <c r="AQ4" s="49"/>
      <c r="AR4" s="49"/>
      <c r="AS4" s="49"/>
      <c r="AU4" s="49" t="s">
        <v>148</v>
      </c>
      <c r="AV4" s="49"/>
      <c r="AW4" s="49"/>
      <c r="AX4" s="49"/>
      <c r="AY4" s="49"/>
      <c r="AZ4" s="49"/>
      <c r="BA4" s="49"/>
      <c r="BB4" s="49"/>
      <c r="BC4" s="45"/>
    </row>
    <row r="5" customFormat="false" ht="12.85" hidden="false" customHeight="false" outlineLevel="0" collapsed="false">
      <c r="B5" s="50" t="s">
        <v>149</v>
      </c>
      <c r="C5" s="50" t="s">
        <v>150</v>
      </c>
      <c r="D5" s="50" t="s">
        <v>24</v>
      </c>
      <c r="E5" s="50" t="s">
        <v>151</v>
      </c>
      <c r="F5" s="50" t="s">
        <v>152</v>
      </c>
      <c r="G5" s="50" t="s">
        <v>153</v>
      </c>
      <c r="H5" s="50" t="s">
        <v>154</v>
      </c>
      <c r="I5" s="50" t="s">
        <v>155</v>
      </c>
      <c r="K5" s="50" t="s">
        <v>149</v>
      </c>
      <c r="L5" s="50" t="s">
        <v>150</v>
      </c>
      <c r="M5" s="50" t="s">
        <v>24</v>
      </c>
      <c r="N5" s="50" t="s">
        <v>151</v>
      </c>
      <c r="O5" s="50" t="s">
        <v>156</v>
      </c>
      <c r="P5" s="50" t="s">
        <v>153</v>
      </c>
      <c r="Q5" s="50" t="s">
        <v>154</v>
      </c>
      <c r="R5" s="50" t="s">
        <v>155</v>
      </c>
      <c r="T5" s="50" t="s">
        <v>149</v>
      </c>
      <c r="U5" s="50" t="s">
        <v>150</v>
      </c>
      <c r="V5" s="50" t="s">
        <v>24</v>
      </c>
      <c r="W5" s="50" t="s">
        <v>151</v>
      </c>
      <c r="X5" s="50" t="s">
        <v>157</v>
      </c>
      <c r="Y5" s="50" t="s">
        <v>153</v>
      </c>
      <c r="Z5" s="50" t="s">
        <v>154</v>
      </c>
      <c r="AA5" s="50" t="s">
        <v>155</v>
      </c>
      <c r="AC5" s="50" t="s">
        <v>149</v>
      </c>
      <c r="AD5" s="50" t="s">
        <v>150</v>
      </c>
      <c r="AE5" s="50" t="s">
        <v>24</v>
      </c>
      <c r="AF5" s="50" t="s">
        <v>151</v>
      </c>
      <c r="AG5" s="50" t="s">
        <v>152</v>
      </c>
      <c r="AH5" s="50" t="s">
        <v>153</v>
      </c>
      <c r="AI5" s="50" t="s">
        <v>154</v>
      </c>
      <c r="AJ5" s="50" t="s">
        <v>155</v>
      </c>
      <c r="AL5" s="50" t="s">
        <v>149</v>
      </c>
      <c r="AM5" s="50" t="s">
        <v>150</v>
      </c>
      <c r="AN5" s="50" t="s">
        <v>24</v>
      </c>
      <c r="AO5" s="50" t="s">
        <v>151</v>
      </c>
      <c r="AP5" s="50" t="s">
        <v>158</v>
      </c>
      <c r="AQ5" s="50" t="s">
        <v>153</v>
      </c>
      <c r="AR5" s="50" t="s">
        <v>154</v>
      </c>
      <c r="AS5" s="50" t="s">
        <v>155</v>
      </c>
      <c r="AU5" s="50" t="s">
        <v>149</v>
      </c>
      <c r="AV5" s="50" t="s">
        <v>150</v>
      </c>
      <c r="AW5" s="50" t="s">
        <v>24</v>
      </c>
      <c r="AX5" s="50" t="s">
        <v>151</v>
      </c>
      <c r="AY5" s="50" t="s">
        <v>158</v>
      </c>
      <c r="AZ5" s="50" t="s">
        <v>153</v>
      </c>
      <c r="BA5" s="50" t="s">
        <v>154</v>
      </c>
      <c r="BB5" s="50" t="s">
        <v>155</v>
      </c>
      <c r="BC5" s="45"/>
      <c r="BE5" s="50" t="s">
        <v>150</v>
      </c>
      <c r="BF5" s="50" t="s">
        <v>24</v>
      </c>
      <c r="BG5" s="50" t="s">
        <v>151</v>
      </c>
      <c r="BH5" s="50" t="s">
        <v>159</v>
      </c>
      <c r="BI5" s="50" t="s">
        <v>153</v>
      </c>
      <c r="BJ5" s="50" t="s">
        <v>154</v>
      </c>
      <c r="BK5" s="50" t="s">
        <v>155</v>
      </c>
    </row>
    <row r="6" customFormat="false" ht="12.85" hidden="false" customHeight="false" outlineLevel="0" collapsed="false">
      <c r="B6" s="51" t="s">
        <v>160</v>
      </c>
      <c r="C6" s="50" t="s">
        <v>161</v>
      </c>
      <c r="D6" s="4" t="n">
        <f aca="false">Hoja5!$F$14</f>
        <v>22485.8888888889</v>
      </c>
      <c r="E6" s="4" t="n">
        <f aca="false">Hoja5!$M$99</f>
        <v>17170</v>
      </c>
      <c r="F6" s="4" t="n">
        <v>0</v>
      </c>
      <c r="G6" s="4" t="n">
        <f aca="false">D6+E6</f>
        <v>39655.8888888889</v>
      </c>
      <c r="H6" s="4" t="n">
        <f aca="false">G6*0.5</f>
        <v>19827.9444444444</v>
      </c>
      <c r="I6" s="52" t="n">
        <f aca="false">G6+H6</f>
        <v>59483.8333333333</v>
      </c>
      <c r="K6" s="53" t="s">
        <v>160</v>
      </c>
      <c r="L6" s="50" t="s">
        <v>161</v>
      </c>
      <c r="M6" s="4" t="n">
        <f aca="false">Hoja5!$F$14</f>
        <v>22485.8888888889</v>
      </c>
      <c r="N6" s="4" t="n">
        <f aca="false">Hoja5!$M$99</f>
        <v>17170</v>
      </c>
      <c r="O6" s="4" t="n">
        <f aca="false">Hoja5!$AB$11</f>
        <v>10706.6666666667</v>
      </c>
      <c r="P6" s="4" t="n">
        <f aca="false">M6+N6+O6</f>
        <v>50362.5555555556</v>
      </c>
      <c r="Q6" s="4" t="n">
        <f aca="false">P6*0.5</f>
        <v>25181.2777777778</v>
      </c>
      <c r="R6" s="52" t="n">
        <f aca="false">P6+Q6</f>
        <v>75543.8333333333</v>
      </c>
      <c r="T6" s="53" t="s">
        <v>160</v>
      </c>
      <c r="U6" s="50" t="s">
        <v>161</v>
      </c>
      <c r="V6" s="4" t="n">
        <f aca="false">Hoja5!$F$14</f>
        <v>22485.8888888889</v>
      </c>
      <c r="W6" s="4" t="n">
        <f aca="false">Hoja5!$M$99</f>
        <v>17170</v>
      </c>
      <c r="X6" s="4" t="n">
        <f aca="false">Hoja5!$AB$34</f>
        <v>16250</v>
      </c>
      <c r="Y6" s="4" t="n">
        <f aca="false">V6+W6+X6</f>
        <v>55905.8888888889</v>
      </c>
      <c r="Z6" s="4" t="n">
        <f aca="false">Y6*0.5</f>
        <v>27952.9444444444</v>
      </c>
      <c r="AA6" s="52" t="n">
        <f aca="false">Y6+Z6</f>
        <v>83858.8333333333</v>
      </c>
      <c r="AC6" s="53" t="s">
        <v>160</v>
      </c>
      <c r="AD6" s="50" t="s">
        <v>161</v>
      </c>
      <c r="AE6" s="4" t="n">
        <f aca="false">Hoja5!$F$14</f>
        <v>22485.8888888889</v>
      </c>
      <c r="AF6" s="4" t="n">
        <f aca="false">Hoja5!$M$99</f>
        <v>17170</v>
      </c>
      <c r="AG6" s="4" t="n">
        <f aca="false">Hoja5!$AJ$21</f>
        <v>38269.23</v>
      </c>
      <c r="AH6" s="4" t="n">
        <f aca="false">AE6+AF6+AG6</f>
        <v>77925.1188888889</v>
      </c>
      <c r="AI6" s="4" t="n">
        <f aca="false">AH6*0.5</f>
        <v>38962.5594444444</v>
      </c>
      <c r="AJ6" s="52" t="n">
        <f aca="false">AH6+AI6</f>
        <v>116887.678333333</v>
      </c>
      <c r="AL6" s="4" t="s">
        <v>162</v>
      </c>
      <c r="AM6" s="50" t="s">
        <v>161</v>
      </c>
      <c r="AN6" s="4" t="n">
        <f aca="false">Hoja5!$F$26</f>
        <v>40516.2222222222</v>
      </c>
      <c r="AO6" s="4" t="n">
        <f aca="false">Hoja5!$M$105</f>
        <v>32470</v>
      </c>
      <c r="AP6" s="4" t="n">
        <f aca="false">Hoja5!$AB$51</f>
        <v>28325</v>
      </c>
      <c r="AQ6" s="4" t="n">
        <f aca="false">AN6+AO6+AP6</f>
        <v>101311.222222222</v>
      </c>
      <c r="AR6" s="4" t="n">
        <f aca="false">AQ6*0.5</f>
        <v>50655.6111111111</v>
      </c>
      <c r="AS6" s="52" t="n">
        <f aca="false">AQ6+AR6</f>
        <v>151966.833333333</v>
      </c>
      <c r="AU6" s="4" t="s">
        <v>162</v>
      </c>
      <c r="AV6" s="50" t="s">
        <v>161</v>
      </c>
      <c r="AW6" s="4" t="n">
        <f aca="false">Hoja5!$F$26</f>
        <v>40516.2222222222</v>
      </c>
      <c r="AX6" s="4" t="n">
        <f aca="false">Hoja5!$M$105</f>
        <v>32470</v>
      </c>
      <c r="AY6" s="4" t="n">
        <f aca="false">Hoja5!$AB$69</f>
        <v>27325</v>
      </c>
      <c r="AZ6" s="4" t="n">
        <f aca="false">AW6+AX6+AY6</f>
        <v>100311.222222222</v>
      </c>
      <c r="BA6" s="4" t="n">
        <f aca="false">AZ6*0.5</f>
        <v>50155.6111111111</v>
      </c>
      <c r="BB6" s="52" t="n">
        <f aca="false">AZ6+BA6</f>
        <v>150466.833333333</v>
      </c>
      <c r="BC6" s="45"/>
      <c r="BD6" s="0" t="n">
        <v>4</v>
      </c>
      <c r="BE6" s="50" t="s">
        <v>161</v>
      </c>
      <c r="BF6" s="7" t="n">
        <f aca="false">(Cupcakes!$G$32/12)*4</f>
        <v>16480.9087037037</v>
      </c>
      <c r="BG6" s="4" t="n">
        <f aca="false">(Cupcakes!$O$15/12)*4</f>
        <v>1790</v>
      </c>
      <c r="BH6" s="4" t="n">
        <f aca="false">'45'!$E$35</f>
        <v>4000</v>
      </c>
      <c r="BI6" s="4" t="n">
        <f aca="false">BF16+BG6+BH6</f>
        <v>23378.3161111111</v>
      </c>
      <c r="BJ6" s="4" t="n">
        <f aca="false">BI6*0.5</f>
        <v>11689.1580555556</v>
      </c>
      <c r="BK6" s="52" t="n">
        <f aca="false">BI6+BJ6</f>
        <v>35067.4741666667</v>
      </c>
    </row>
    <row r="7" customFormat="false" ht="12.85" hidden="false" customHeight="false" outlineLevel="0" collapsed="false">
      <c r="B7" s="51" t="s">
        <v>163</v>
      </c>
      <c r="C7" s="50" t="s">
        <v>164</v>
      </c>
      <c r="D7" s="4" t="n">
        <f aca="false">Hoja5!$F$14</f>
        <v>22485.8888888889</v>
      </c>
      <c r="E7" s="4" t="n">
        <f aca="false">Hoja5!$U$101</f>
        <v>29435</v>
      </c>
      <c r="F7" s="4" t="n">
        <v>0</v>
      </c>
      <c r="G7" s="4" t="n">
        <f aca="false">D7+E7+F7</f>
        <v>51920.8888888889</v>
      </c>
      <c r="H7" s="4" t="n">
        <f aca="false">G7*0.5</f>
        <v>25960.4444444444</v>
      </c>
      <c r="I7" s="52" t="n">
        <f aca="false">G7+H7</f>
        <v>77881.3333333333</v>
      </c>
      <c r="K7" s="53" t="s">
        <v>163</v>
      </c>
      <c r="L7" s="50" t="s">
        <v>164</v>
      </c>
      <c r="M7" s="4" t="n">
        <f aca="false">Hoja5!$F$14</f>
        <v>22485.8888888889</v>
      </c>
      <c r="N7" s="4" t="n">
        <f aca="false">Hoja5!$U$101</f>
        <v>29435</v>
      </c>
      <c r="O7" s="4" t="n">
        <f aca="false">Hoja5!$AB$11</f>
        <v>10706.6666666667</v>
      </c>
      <c r="P7" s="4" t="n">
        <f aca="false">M7+N7+O7</f>
        <v>62627.5555555556</v>
      </c>
      <c r="Q7" s="4" t="n">
        <f aca="false">P7*0.5</f>
        <v>31313.7777777778</v>
      </c>
      <c r="R7" s="52" t="n">
        <f aca="false">P7+Q7</f>
        <v>93941.3333333333</v>
      </c>
      <c r="T7" s="53" t="s">
        <v>163</v>
      </c>
      <c r="U7" s="50" t="s">
        <v>164</v>
      </c>
      <c r="V7" s="4" t="n">
        <f aca="false">Hoja5!$F$14</f>
        <v>22485.8888888889</v>
      </c>
      <c r="W7" s="4" t="n">
        <f aca="false">Hoja5!$U$101</f>
        <v>29435</v>
      </c>
      <c r="X7" s="4" t="n">
        <f aca="false">Hoja5!$AB$34</f>
        <v>16250</v>
      </c>
      <c r="Y7" s="4" t="n">
        <f aca="false">V7+W7+X7</f>
        <v>68170.8888888889</v>
      </c>
      <c r="Z7" s="4" t="n">
        <f aca="false">Y7*0.5</f>
        <v>34085.4444444444</v>
      </c>
      <c r="AA7" s="52" t="n">
        <f aca="false">Y7+Z7</f>
        <v>102256.333333333</v>
      </c>
      <c r="AC7" s="53" t="s">
        <v>163</v>
      </c>
      <c r="AD7" s="50" t="s">
        <v>164</v>
      </c>
      <c r="AE7" s="4" t="n">
        <f aca="false">Hoja5!$F$14</f>
        <v>22485.8888888889</v>
      </c>
      <c r="AF7" s="4" t="n">
        <f aca="false">Hoja5!$U$101</f>
        <v>29435</v>
      </c>
      <c r="AG7" s="4" t="n">
        <f aca="false">Hoja5!$AJ$21</f>
        <v>38269.23</v>
      </c>
      <c r="AH7" s="4" t="n">
        <f aca="false">AE7+AF7+AG7</f>
        <v>90190.1188888889</v>
      </c>
      <c r="AI7" s="4" t="n">
        <f aca="false">AH7*0.5</f>
        <v>45095.0594444444</v>
      </c>
      <c r="AJ7" s="52" t="n">
        <f aca="false">AH7+AI7</f>
        <v>135285.178333333</v>
      </c>
      <c r="AL7" s="4" t="s">
        <v>162</v>
      </c>
      <c r="AM7" s="50" t="s">
        <v>164</v>
      </c>
      <c r="AN7" s="4" t="n">
        <f aca="false">Hoja5!$F$26</f>
        <v>40516.2222222222</v>
      </c>
      <c r="AO7" s="4" t="n">
        <f aca="false">Hoja5!$U$109</f>
        <v>54935</v>
      </c>
      <c r="AP7" s="4" t="n">
        <f aca="false">Hoja5!$AB$51</f>
        <v>28325</v>
      </c>
      <c r="AQ7" s="4" t="n">
        <f aca="false">AN7+AO7+AP7</f>
        <v>123776.222222222</v>
      </c>
      <c r="AR7" s="4" t="n">
        <f aca="false">AQ7*0.5</f>
        <v>61888.1111111111</v>
      </c>
      <c r="AS7" s="52" t="n">
        <f aca="false">AQ7+AR7</f>
        <v>185664.333333333</v>
      </c>
      <c r="AU7" s="4" t="s">
        <v>162</v>
      </c>
      <c r="AV7" s="50" t="s">
        <v>164</v>
      </c>
      <c r="AW7" s="4" t="n">
        <f aca="false">Hoja5!$F$26</f>
        <v>40516.2222222222</v>
      </c>
      <c r="AX7" s="4" t="n">
        <f aca="false">Hoja5!$U$109</f>
        <v>54935</v>
      </c>
      <c r="AY7" s="4" t="n">
        <f aca="false">Hoja5!$AB$69</f>
        <v>27325</v>
      </c>
      <c r="AZ7" s="4" t="n">
        <f aca="false">AW7+AX7+AY7</f>
        <v>122776.222222222</v>
      </c>
      <c r="BA7" s="4" t="n">
        <f aca="false">AZ7*0.5</f>
        <v>61388.1111111111</v>
      </c>
      <c r="BB7" s="52" t="n">
        <f aca="false">AZ7+BA7</f>
        <v>184164.333333333</v>
      </c>
      <c r="BC7" s="45"/>
      <c r="BE7" s="50" t="s">
        <v>164</v>
      </c>
      <c r="BF7" s="7" t="n">
        <f aca="false">(Cupcakes!$G$32/12)*4</f>
        <v>16480.9087037037</v>
      </c>
      <c r="BG7" s="4" t="n">
        <f aca="false">(Cupcakes!$O$26/12)*4</f>
        <v>2233.33333333333</v>
      </c>
      <c r="BH7" s="4" t="n">
        <f aca="false">'45'!$E$35</f>
        <v>4000</v>
      </c>
      <c r="BI7" s="4" t="n">
        <f aca="false">BF17+BG7+BH7</f>
        <v>23821.6494444444</v>
      </c>
      <c r="BJ7" s="4" t="n">
        <f aca="false">BI7*0.5</f>
        <v>11910.8247222222</v>
      </c>
      <c r="BK7" s="52" t="n">
        <f aca="false">BI7+BJ7</f>
        <v>35732.4741666667</v>
      </c>
    </row>
    <row r="8" customFormat="false" ht="12.85" hidden="false" customHeight="false" outlineLevel="0" collapsed="false">
      <c r="B8" s="51" t="s">
        <v>160</v>
      </c>
      <c r="C8" s="50" t="s">
        <v>165</v>
      </c>
      <c r="D8" s="4" t="n">
        <f aca="false">Hoja5!$F$14</f>
        <v>22485.8888888889</v>
      </c>
      <c r="E8" s="4" t="n">
        <f aca="false">Hoja5!$F$148</f>
        <v>23206.4285714286</v>
      </c>
      <c r="F8" s="4" t="n">
        <v>0</v>
      </c>
      <c r="G8" s="4" t="n">
        <f aca="false">D8+E8+F8</f>
        <v>45692.3174603175</v>
      </c>
      <c r="H8" s="4" t="n">
        <f aca="false">G8*0.5</f>
        <v>22846.1587301587</v>
      </c>
      <c r="I8" s="52" t="n">
        <f aca="false">G8+H8</f>
        <v>68538.4761904762</v>
      </c>
      <c r="K8" s="53" t="s">
        <v>160</v>
      </c>
      <c r="L8" s="50" t="s">
        <v>165</v>
      </c>
      <c r="M8" s="4" t="n">
        <f aca="false">Hoja5!$F$14</f>
        <v>22485.8888888889</v>
      </c>
      <c r="N8" s="4" t="n">
        <f aca="false">Hoja5!$F$148</f>
        <v>23206.4285714286</v>
      </c>
      <c r="O8" s="4" t="n">
        <f aca="false">Hoja5!$AB$11</f>
        <v>10706.6666666667</v>
      </c>
      <c r="P8" s="4" t="n">
        <f aca="false">M8+N8+O8</f>
        <v>56398.9841269841</v>
      </c>
      <c r="Q8" s="4" t="n">
        <f aca="false">P8*0.5</f>
        <v>28199.4920634921</v>
      </c>
      <c r="R8" s="52" t="n">
        <f aca="false">P8+Q8</f>
        <v>84598.4761904762</v>
      </c>
      <c r="T8" s="53" t="s">
        <v>160</v>
      </c>
      <c r="U8" s="50" t="s">
        <v>165</v>
      </c>
      <c r="V8" s="4" t="n">
        <f aca="false">Hoja5!$F$14</f>
        <v>22485.8888888889</v>
      </c>
      <c r="W8" s="4" t="n">
        <f aca="false">Hoja5!$F$148</f>
        <v>23206.4285714286</v>
      </c>
      <c r="X8" s="4" t="n">
        <f aca="false">Hoja5!$AB$34</f>
        <v>16250</v>
      </c>
      <c r="Y8" s="4" t="n">
        <f aca="false">V8+W8+X8</f>
        <v>61942.3174603175</v>
      </c>
      <c r="Z8" s="4" t="n">
        <f aca="false">Y8*0.5</f>
        <v>30971.1587301587</v>
      </c>
      <c r="AA8" s="52" t="n">
        <f aca="false">Y8+Z8</f>
        <v>92913.4761904762</v>
      </c>
      <c r="AC8" s="53" t="s">
        <v>160</v>
      </c>
      <c r="AD8" s="50" t="s">
        <v>165</v>
      </c>
      <c r="AE8" s="4" t="n">
        <f aca="false">Hoja5!$F$14</f>
        <v>22485.8888888889</v>
      </c>
      <c r="AF8" s="4" t="n">
        <f aca="false">Hoja5!$F$148</f>
        <v>23206.4285714286</v>
      </c>
      <c r="AG8" s="4" t="n">
        <f aca="false">Hoja5!$AJ$21</f>
        <v>38269.23</v>
      </c>
      <c r="AH8" s="4" t="n">
        <f aca="false">AE8+AF8+AG8</f>
        <v>83961.5474603175</v>
      </c>
      <c r="AI8" s="4" t="n">
        <f aca="false">AH8*0.5</f>
        <v>41980.7737301587</v>
      </c>
      <c r="AJ8" s="52" t="n">
        <f aca="false">AH8+AI8</f>
        <v>125942.321190476</v>
      </c>
      <c r="AL8" s="4" t="s">
        <v>162</v>
      </c>
      <c r="AM8" s="50" t="s">
        <v>165</v>
      </c>
      <c r="AN8" s="4" t="n">
        <f aca="false">Hoja5!$F$26</f>
        <v>40516.2222222222</v>
      </c>
      <c r="AO8" s="4" t="n">
        <f aca="false">Hoja5!$F$156</f>
        <v>39569.2857142857</v>
      </c>
      <c r="AP8" s="4" t="n">
        <f aca="false">Hoja5!$AB$51</f>
        <v>28325</v>
      </c>
      <c r="AQ8" s="4" t="n">
        <f aca="false">AN8+AO8+AP8</f>
        <v>108410.507936508</v>
      </c>
      <c r="AR8" s="4" t="n">
        <f aca="false">AQ8*0.5</f>
        <v>54205.253968254</v>
      </c>
      <c r="AS8" s="52" t="n">
        <f aca="false">AQ8+AR8</f>
        <v>162615.761904762</v>
      </c>
      <c r="AU8" s="4" t="s">
        <v>162</v>
      </c>
      <c r="AV8" s="50" t="s">
        <v>165</v>
      </c>
      <c r="AW8" s="4" t="n">
        <f aca="false">Hoja5!$F$26</f>
        <v>40516.2222222222</v>
      </c>
      <c r="AX8" s="4" t="n">
        <f aca="false">Hoja5!$F$156</f>
        <v>39569.2857142857</v>
      </c>
      <c r="AY8" s="4" t="n">
        <f aca="false">Hoja5!$AB$69</f>
        <v>27325</v>
      </c>
      <c r="AZ8" s="4" t="n">
        <f aca="false">AW8+AX8+AY8</f>
        <v>107410.507936508</v>
      </c>
      <c r="BA8" s="4" t="n">
        <f aca="false">AZ8*0.5</f>
        <v>53705.253968254</v>
      </c>
      <c r="BB8" s="52" t="n">
        <f aca="false">AZ8+BA8</f>
        <v>161115.761904762</v>
      </c>
      <c r="BC8" s="45"/>
      <c r="BE8" s="50" t="s">
        <v>165</v>
      </c>
      <c r="BF8" s="7" t="n">
        <f aca="false">(Cupcakes!$G$32/12)*4</f>
        <v>16480.9087037037</v>
      </c>
      <c r="BG8" s="4" t="n">
        <f aca="false">(Cupcakes!$O$52/12)*4</f>
        <v>1818.09523809524</v>
      </c>
      <c r="BH8" s="4" t="n">
        <f aca="false">'45'!$E$35</f>
        <v>4000</v>
      </c>
      <c r="BI8" s="4" t="n">
        <f aca="false">BF18+BG8+BH8</f>
        <v>23406.4113492063</v>
      </c>
      <c r="BJ8" s="4" t="n">
        <f aca="false">BI8*0.5</f>
        <v>11703.2056746032</v>
      </c>
      <c r="BK8" s="52" t="n">
        <f aca="false">BI8+BJ8</f>
        <v>35109.6170238095</v>
      </c>
    </row>
    <row r="9" customFormat="false" ht="12.85" hidden="false" customHeight="false" outlineLevel="0" collapsed="false">
      <c r="B9" s="51" t="s">
        <v>160</v>
      </c>
      <c r="C9" s="50" t="s">
        <v>166</v>
      </c>
      <c r="D9" s="4" t="n">
        <f aca="false">Hoja5!$F$14</f>
        <v>22485.8888888889</v>
      </c>
      <c r="E9" s="4" t="n">
        <f aca="false">Hoja5!$M$148</f>
        <v>26925</v>
      </c>
      <c r="F9" s="4" t="n">
        <v>0</v>
      </c>
      <c r="G9" s="4" t="n">
        <f aca="false">D9+E9+F9</f>
        <v>49410.8888888889</v>
      </c>
      <c r="H9" s="4" t="n">
        <f aca="false">G9*0.5</f>
        <v>24705.4444444444</v>
      </c>
      <c r="I9" s="52" t="n">
        <f aca="false">G9+H9</f>
        <v>74116.3333333333</v>
      </c>
      <c r="K9" s="53" t="s">
        <v>160</v>
      </c>
      <c r="L9" s="50" t="s">
        <v>166</v>
      </c>
      <c r="M9" s="4" t="n">
        <f aca="false">Hoja5!$F$14</f>
        <v>22485.8888888889</v>
      </c>
      <c r="N9" s="4" t="n">
        <f aca="false">Hoja5!$M$148</f>
        <v>26925</v>
      </c>
      <c r="O9" s="4" t="n">
        <f aca="false">Hoja5!$AB$11</f>
        <v>10706.6666666667</v>
      </c>
      <c r="P9" s="4" t="n">
        <f aca="false">M9+N9+O9</f>
        <v>60117.5555555556</v>
      </c>
      <c r="Q9" s="4" t="n">
        <f aca="false">P9*0.5</f>
        <v>30058.7777777778</v>
      </c>
      <c r="R9" s="52" t="n">
        <f aca="false">P9+Q9</f>
        <v>90176.3333333333</v>
      </c>
      <c r="T9" s="53" t="s">
        <v>160</v>
      </c>
      <c r="U9" s="50" t="s">
        <v>166</v>
      </c>
      <c r="V9" s="4" t="n">
        <f aca="false">Hoja5!$F$14</f>
        <v>22485.8888888889</v>
      </c>
      <c r="W9" s="4" t="n">
        <f aca="false">Hoja5!$M$148</f>
        <v>26925</v>
      </c>
      <c r="X9" s="4" t="n">
        <f aca="false">Hoja5!$AB$34</f>
        <v>16250</v>
      </c>
      <c r="Y9" s="4" t="n">
        <f aca="false">V9+W9+X9</f>
        <v>65660.8888888889</v>
      </c>
      <c r="Z9" s="4" t="n">
        <f aca="false">Y9*0.5</f>
        <v>32830.4444444444</v>
      </c>
      <c r="AA9" s="52" t="n">
        <f aca="false">Y9+Z9</f>
        <v>98491.3333333333</v>
      </c>
      <c r="AC9" s="53" t="s">
        <v>160</v>
      </c>
      <c r="AD9" s="50" t="s">
        <v>166</v>
      </c>
      <c r="AE9" s="4" t="n">
        <f aca="false">Hoja5!$F$14</f>
        <v>22485.8888888889</v>
      </c>
      <c r="AF9" s="4" t="n">
        <f aca="false">Hoja5!$M$148</f>
        <v>26925</v>
      </c>
      <c r="AG9" s="4" t="n">
        <f aca="false">Hoja5!$AJ$21</f>
        <v>38269.23</v>
      </c>
      <c r="AH9" s="4" t="n">
        <f aca="false">AE9+AF9+AG9</f>
        <v>87680.1188888889</v>
      </c>
      <c r="AI9" s="4" t="n">
        <f aca="false">AH9*0.5</f>
        <v>43840.0594444444</v>
      </c>
      <c r="AJ9" s="52" t="n">
        <f aca="false">AH9+AI9</f>
        <v>131520.178333333</v>
      </c>
      <c r="AL9" s="4" t="s">
        <v>162</v>
      </c>
      <c r="AM9" s="50" t="s">
        <v>166</v>
      </c>
      <c r="AN9" s="4" t="n">
        <f aca="false">Hoja5!$F$26</f>
        <v>40516.2222222222</v>
      </c>
      <c r="AO9" s="4" t="n">
        <f aca="false">Hoja5!$M$156</f>
        <v>44970</v>
      </c>
      <c r="AP9" s="4" t="n">
        <f aca="false">Hoja5!$AB$51</f>
        <v>28325</v>
      </c>
      <c r="AQ9" s="4" t="n">
        <f aca="false">AN9+AO9+AP9</f>
        <v>113811.222222222</v>
      </c>
      <c r="AR9" s="4" t="n">
        <f aca="false">AQ9*0.5</f>
        <v>56905.6111111111</v>
      </c>
      <c r="AS9" s="52" t="n">
        <f aca="false">AQ9+AR9</f>
        <v>170716.833333333</v>
      </c>
      <c r="AU9" s="4" t="s">
        <v>162</v>
      </c>
      <c r="AV9" s="50" t="s">
        <v>166</v>
      </c>
      <c r="AW9" s="4" t="n">
        <f aca="false">Hoja5!$F$26</f>
        <v>40516.2222222222</v>
      </c>
      <c r="AX9" s="4" t="n">
        <f aca="false">Hoja5!$M$156</f>
        <v>44970</v>
      </c>
      <c r="AY9" s="4" t="n">
        <f aca="false">Hoja5!$AB$69</f>
        <v>27325</v>
      </c>
      <c r="AZ9" s="4" t="n">
        <f aca="false">AW9+AX9+AY9</f>
        <v>112811.222222222</v>
      </c>
      <c r="BA9" s="4" t="n">
        <f aca="false">AZ9*0.5</f>
        <v>56405.6111111111</v>
      </c>
      <c r="BB9" s="52" t="n">
        <f aca="false">AZ9+BA9</f>
        <v>169216.833333333</v>
      </c>
      <c r="BC9" s="45"/>
      <c r="BE9" s="50" t="s">
        <v>166</v>
      </c>
      <c r="BF9" s="7" t="n">
        <f aca="false">(Cupcakes!$G$32/12)*4</f>
        <v>16480.9087037037</v>
      </c>
      <c r="BG9" s="4" t="n">
        <f aca="false">(Cupcakes!O$42/12)*4</f>
        <v>915</v>
      </c>
      <c r="BH9" s="4" t="n">
        <f aca="false">'45'!$E$35</f>
        <v>4000</v>
      </c>
      <c r="BI9" s="4" t="n">
        <f aca="false">BF19+BG9+BH9</f>
        <v>22503.3161111111</v>
      </c>
      <c r="BJ9" s="4" t="n">
        <f aca="false">BI9*0.5</f>
        <v>11251.6580555556</v>
      </c>
      <c r="BK9" s="52" t="n">
        <f aca="false">BI9+BJ9</f>
        <v>33754.9741666667</v>
      </c>
    </row>
    <row r="10" customFormat="false" ht="12.85" hidden="false" customHeight="false" outlineLevel="0" collapsed="false">
      <c r="B10" s="51" t="s">
        <v>160</v>
      </c>
      <c r="C10" s="50" t="s">
        <v>167</v>
      </c>
      <c r="D10" s="4" t="n">
        <f aca="false">Hoja5!$F$14</f>
        <v>22485.8888888889</v>
      </c>
      <c r="E10" s="4" t="n">
        <f aca="false">Hoja5!$F$100</f>
        <v>18910</v>
      </c>
      <c r="F10" s="4" t="n">
        <v>0</v>
      </c>
      <c r="G10" s="4" t="n">
        <f aca="false">D10+E10+F10</f>
        <v>41395.8888888889</v>
      </c>
      <c r="H10" s="4" t="n">
        <f aca="false">G10*0.5</f>
        <v>20697.9444444444</v>
      </c>
      <c r="I10" s="52" t="n">
        <f aca="false">G10+H10</f>
        <v>62093.8333333333</v>
      </c>
      <c r="K10" s="53" t="s">
        <v>160</v>
      </c>
      <c r="L10" s="50" t="s">
        <v>167</v>
      </c>
      <c r="M10" s="4" t="n">
        <f aca="false">Hoja5!$F$14</f>
        <v>22485.8888888889</v>
      </c>
      <c r="N10" s="4" t="n">
        <f aca="false">Hoja5!$F$100</f>
        <v>18910</v>
      </c>
      <c r="O10" s="4" t="n">
        <f aca="false">Hoja5!$AB$11</f>
        <v>10706.6666666667</v>
      </c>
      <c r="P10" s="4" t="n">
        <f aca="false">M10+N10+O10</f>
        <v>52102.5555555556</v>
      </c>
      <c r="Q10" s="4" t="n">
        <f aca="false">P10*0.5</f>
        <v>26051.2777777778</v>
      </c>
      <c r="R10" s="52" t="n">
        <f aca="false">P10+Q10</f>
        <v>78153.8333333333</v>
      </c>
      <c r="T10" s="53" t="s">
        <v>160</v>
      </c>
      <c r="U10" s="50" t="s">
        <v>167</v>
      </c>
      <c r="V10" s="4" t="n">
        <f aca="false">Hoja5!$F$14</f>
        <v>22485.8888888889</v>
      </c>
      <c r="W10" s="4" t="n">
        <f aca="false">Hoja5!$F$100</f>
        <v>18910</v>
      </c>
      <c r="X10" s="4" t="n">
        <f aca="false">Hoja5!$AB$34</f>
        <v>16250</v>
      </c>
      <c r="Y10" s="4" t="n">
        <f aca="false">V10+W10+X10</f>
        <v>57645.8888888889</v>
      </c>
      <c r="Z10" s="4" t="n">
        <f aca="false">Y10*0.5</f>
        <v>28822.9444444444</v>
      </c>
      <c r="AA10" s="52" t="n">
        <f aca="false">Y10+Z10</f>
        <v>86468.8333333334</v>
      </c>
      <c r="AC10" s="53" t="s">
        <v>160</v>
      </c>
      <c r="AD10" s="50" t="s">
        <v>167</v>
      </c>
      <c r="AE10" s="4" t="n">
        <f aca="false">Hoja5!$F$14</f>
        <v>22485.8888888889</v>
      </c>
      <c r="AF10" s="4" t="n">
        <f aca="false">Hoja5!$F$100</f>
        <v>18910</v>
      </c>
      <c r="AG10" s="4" t="n">
        <f aca="false">Hoja5!$AJ$21</f>
        <v>38269.23</v>
      </c>
      <c r="AH10" s="4" t="n">
        <f aca="false">AE10+AF10+AG10</f>
        <v>79665.1188888889</v>
      </c>
      <c r="AI10" s="4" t="n">
        <f aca="false">AH10*0.5</f>
        <v>39832.5594444444</v>
      </c>
      <c r="AJ10" s="52" t="n">
        <f aca="false">AH10+AI10</f>
        <v>119497.678333333</v>
      </c>
      <c r="AL10" s="4" t="s">
        <v>162</v>
      </c>
      <c r="AM10" s="50" t="s">
        <v>167</v>
      </c>
      <c r="AN10" s="4" t="n">
        <f aca="false">Hoja5!$F$26</f>
        <v>40516.2222222222</v>
      </c>
      <c r="AO10" s="4" t="n">
        <f aca="false">Hoja5!$F$108</f>
        <v>33190</v>
      </c>
      <c r="AP10" s="4" t="n">
        <f aca="false">Hoja5!$AB$51</f>
        <v>28325</v>
      </c>
      <c r="AQ10" s="4" t="n">
        <f aca="false">AN10+AO10+AP10</f>
        <v>102031.222222222</v>
      </c>
      <c r="AR10" s="4" t="n">
        <f aca="false">AQ10*0.5</f>
        <v>51015.6111111111</v>
      </c>
      <c r="AS10" s="52" t="n">
        <f aca="false">AQ10+AR10</f>
        <v>153046.833333333</v>
      </c>
      <c r="AU10" s="4" t="s">
        <v>162</v>
      </c>
      <c r="AV10" s="50" t="s">
        <v>167</v>
      </c>
      <c r="AW10" s="4" t="n">
        <f aca="false">Hoja5!$F$26</f>
        <v>40516.2222222222</v>
      </c>
      <c r="AX10" s="4" t="n">
        <f aca="false">Hoja5!$F$108</f>
        <v>33190</v>
      </c>
      <c r="AY10" s="4" t="n">
        <f aca="false">Hoja5!$AB$69</f>
        <v>27325</v>
      </c>
      <c r="AZ10" s="4" t="n">
        <f aca="false">AW10+AX10+AY10</f>
        <v>101031.222222222</v>
      </c>
      <c r="BA10" s="4" t="n">
        <f aca="false">AZ10*0.5</f>
        <v>50515.6111111111</v>
      </c>
      <c r="BB10" s="52" t="n">
        <f aca="false">AZ10+BA10</f>
        <v>151546.833333333</v>
      </c>
      <c r="BC10" s="45"/>
      <c r="BE10" s="50" t="s">
        <v>167</v>
      </c>
      <c r="BF10" s="7" t="n">
        <f aca="false">(Cupcakes!$G$32/12)*4</f>
        <v>16480.9087037037</v>
      </c>
      <c r="BG10" s="4" t="n">
        <f aca="false">(Cupcakes!$O$8/12)*4</f>
        <v>1886.66666666667</v>
      </c>
      <c r="BH10" s="4" t="n">
        <f aca="false">'45'!$E$35</f>
        <v>4000</v>
      </c>
      <c r="BI10" s="4" t="n">
        <f aca="false">BF20+BG10+BH10</f>
        <v>23474.9827777778</v>
      </c>
      <c r="BJ10" s="4" t="n">
        <f aca="false">BI10*0.5</f>
        <v>11737.4913888889</v>
      </c>
      <c r="BK10" s="52" t="n">
        <f aca="false">BI10+BJ10</f>
        <v>35212.4741666667</v>
      </c>
    </row>
    <row r="11" customFormat="false" ht="12.85" hidden="false" customHeight="false" outlineLevel="0" collapsed="false">
      <c r="B11" s="51" t="s">
        <v>163</v>
      </c>
      <c r="C11" s="50" t="s">
        <v>168</v>
      </c>
      <c r="D11" s="4" t="n">
        <f aca="false">Hoja5!$U$15</f>
        <v>25585.8888888889</v>
      </c>
      <c r="E11" s="4" t="n">
        <f aca="false">Hoja5!$M$99</f>
        <v>17170</v>
      </c>
      <c r="F11" s="4" t="n">
        <v>0</v>
      </c>
      <c r="G11" s="4" t="n">
        <f aca="false">D11+E11+F11</f>
        <v>42755.8888888889</v>
      </c>
      <c r="H11" s="4" t="n">
        <f aca="false">G11*0.5</f>
        <v>21377.9444444444</v>
      </c>
      <c r="I11" s="52" t="n">
        <f aca="false">G11+H11</f>
        <v>64133.8333333333</v>
      </c>
      <c r="K11" s="53" t="s">
        <v>163</v>
      </c>
      <c r="L11" s="50" t="s">
        <v>168</v>
      </c>
      <c r="M11" s="4" t="n">
        <f aca="false">Hoja5!$U$15</f>
        <v>25585.8888888889</v>
      </c>
      <c r="N11" s="4" t="n">
        <f aca="false">Hoja5!$M$99</f>
        <v>17170</v>
      </c>
      <c r="O11" s="4" t="n">
        <f aca="false">Hoja5!$AB$11</f>
        <v>10706.6666666667</v>
      </c>
      <c r="P11" s="4" t="n">
        <f aca="false">M11+N11+O11</f>
        <v>53462.5555555556</v>
      </c>
      <c r="Q11" s="4" t="n">
        <f aca="false">P11*0.5</f>
        <v>26731.2777777778</v>
      </c>
      <c r="R11" s="52" t="n">
        <f aca="false">P11+Q11</f>
        <v>80193.8333333333</v>
      </c>
      <c r="T11" s="53" t="s">
        <v>163</v>
      </c>
      <c r="U11" s="50" t="s">
        <v>168</v>
      </c>
      <c r="V11" s="4" t="n">
        <f aca="false">Hoja5!$U$15</f>
        <v>25585.8888888889</v>
      </c>
      <c r="W11" s="4" t="n">
        <f aca="false">Hoja5!$M$99</f>
        <v>17170</v>
      </c>
      <c r="X11" s="4" t="n">
        <f aca="false">Hoja5!$AB$34</f>
        <v>16250</v>
      </c>
      <c r="Y11" s="4" t="n">
        <f aca="false">V11+W11+X11</f>
        <v>59005.8888888889</v>
      </c>
      <c r="Z11" s="4" t="n">
        <f aca="false">Y11*0.5</f>
        <v>29502.9444444444</v>
      </c>
      <c r="AA11" s="52" t="n">
        <f aca="false">Y11+Z11</f>
        <v>88508.8333333333</v>
      </c>
      <c r="AC11" s="53" t="s">
        <v>163</v>
      </c>
      <c r="AD11" s="50" t="s">
        <v>168</v>
      </c>
      <c r="AE11" s="4" t="n">
        <f aca="false">Hoja5!$U$15</f>
        <v>25585.8888888889</v>
      </c>
      <c r="AF11" s="4" t="n">
        <f aca="false">Hoja5!$M$99</f>
        <v>17170</v>
      </c>
      <c r="AG11" s="4" t="n">
        <f aca="false">Hoja5!$AJ$21</f>
        <v>38269.23</v>
      </c>
      <c r="AH11" s="4" t="n">
        <f aca="false">AE11+AF11+AG11</f>
        <v>81025.1188888889</v>
      </c>
      <c r="AI11" s="4" t="n">
        <f aca="false">AH11*0.5</f>
        <v>40512.5594444445</v>
      </c>
      <c r="AJ11" s="52" t="n">
        <f aca="false">AH11+AI11</f>
        <v>121537.678333333</v>
      </c>
      <c r="AL11" s="4" t="s">
        <v>162</v>
      </c>
      <c r="AM11" s="50" t="s">
        <v>169</v>
      </c>
      <c r="AN11" s="4" t="n">
        <f aca="false">Hoja5!$U$29</f>
        <v>45571.7777777778</v>
      </c>
      <c r="AO11" s="4" t="n">
        <f aca="false">Hoja5!$M$105</f>
        <v>32470</v>
      </c>
      <c r="AP11" s="4" t="n">
        <f aca="false">Hoja5!$AB$51</f>
        <v>28325</v>
      </c>
      <c r="AQ11" s="4" t="n">
        <f aca="false">AN11+AO11+AP11</f>
        <v>106366.777777778</v>
      </c>
      <c r="AR11" s="4" t="n">
        <f aca="false">AQ11*0.5</f>
        <v>53183.3888888889</v>
      </c>
      <c r="AS11" s="52" t="n">
        <f aca="false">AQ11+AR11</f>
        <v>159550.166666667</v>
      </c>
      <c r="AU11" s="4" t="s">
        <v>162</v>
      </c>
      <c r="AV11" s="50" t="s">
        <v>169</v>
      </c>
      <c r="AW11" s="4" t="n">
        <f aca="false">Hoja5!$U$29</f>
        <v>45571.7777777778</v>
      </c>
      <c r="AX11" s="4" t="n">
        <f aca="false">Hoja5!$M$105</f>
        <v>32470</v>
      </c>
      <c r="AY11" s="4" t="n">
        <f aca="false">Hoja5!$AB$69</f>
        <v>27325</v>
      </c>
      <c r="AZ11" s="4" t="n">
        <f aca="false">AW11+AX11+AY11</f>
        <v>105366.777777778</v>
      </c>
      <c r="BA11" s="4" t="n">
        <f aca="false">AZ11*0.5</f>
        <v>52683.3888888889</v>
      </c>
      <c r="BB11" s="52" t="n">
        <f aca="false">AZ11+BA11</f>
        <v>158050.166666667</v>
      </c>
      <c r="BC11" s="45"/>
      <c r="BE11" s="50" t="s">
        <v>169</v>
      </c>
      <c r="BF11" s="4" t="n">
        <f aca="false">(Cupcakes!$G$65/12)*4</f>
        <v>16999.8505026455</v>
      </c>
      <c r="BG11" s="4" t="n">
        <f aca="false">(Cupcakes!$O$15/12)*4</f>
        <v>1790</v>
      </c>
      <c r="BH11" s="4" t="n">
        <f aca="false">'45'!$E$35</f>
        <v>4000</v>
      </c>
      <c r="BI11" s="4" t="n">
        <f aca="false">BF11+BG11+BH11</f>
        <v>22789.8505026455</v>
      </c>
      <c r="BJ11" s="4" t="n">
        <f aca="false">BI11*0.5</f>
        <v>11394.9252513228</v>
      </c>
      <c r="BK11" s="52" t="n">
        <f aca="false">BI11+BJ11</f>
        <v>34184.7757539683</v>
      </c>
    </row>
    <row r="12" customFormat="false" ht="12.85" hidden="false" customHeight="false" outlineLevel="0" collapsed="false">
      <c r="B12" s="51" t="s">
        <v>160</v>
      </c>
      <c r="C12" s="50" t="s">
        <v>170</v>
      </c>
      <c r="D12" s="4" t="n">
        <f aca="false">Hoja5!$U$15</f>
        <v>25585.8888888889</v>
      </c>
      <c r="E12" s="4" t="n">
        <f aca="false">Hoja5!$U$101</f>
        <v>29435</v>
      </c>
      <c r="F12" s="4" t="n">
        <v>0</v>
      </c>
      <c r="G12" s="4" t="n">
        <f aca="false">D12+E12+F12</f>
        <v>55020.8888888889</v>
      </c>
      <c r="H12" s="4" t="n">
        <f aca="false">G12*0.5</f>
        <v>27510.4444444444</v>
      </c>
      <c r="I12" s="52" t="n">
        <f aca="false">G12+H12</f>
        <v>82531.3333333333</v>
      </c>
      <c r="K12" s="53" t="s">
        <v>160</v>
      </c>
      <c r="L12" s="50" t="s">
        <v>170</v>
      </c>
      <c r="M12" s="4" t="n">
        <f aca="false">Hoja5!$U$15</f>
        <v>25585.8888888889</v>
      </c>
      <c r="N12" s="4" t="n">
        <f aca="false">Hoja5!$U$101</f>
        <v>29435</v>
      </c>
      <c r="O12" s="4" t="n">
        <f aca="false">Hoja5!$AB$11</f>
        <v>10706.6666666667</v>
      </c>
      <c r="P12" s="4" t="n">
        <f aca="false">M12+N12+O12</f>
        <v>65727.5555555556</v>
      </c>
      <c r="Q12" s="4" t="n">
        <f aca="false">P12*0.5</f>
        <v>32863.7777777778</v>
      </c>
      <c r="R12" s="52" t="n">
        <f aca="false">P12+Q12</f>
        <v>98591.3333333333</v>
      </c>
      <c r="T12" s="53" t="s">
        <v>160</v>
      </c>
      <c r="U12" s="50" t="s">
        <v>170</v>
      </c>
      <c r="V12" s="4" t="n">
        <f aca="false">Hoja5!$U$15</f>
        <v>25585.8888888889</v>
      </c>
      <c r="W12" s="4" t="n">
        <f aca="false">Hoja5!$U$101</f>
        <v>29435</v>
      </c>
      <c r="X12" s="4" t="n">
        <f aca="false">Hoja5!$AB$34</f>
        <v>16250</v>
      </c>
      <c r="Y12" s="4" t="n">
        <f aca="false">V12+W12+X12</f>
        <v>71270.8888888889</v>
      </c>
      <c r="Z12" s="4" t="n">
        <f aca="false">Y12*0.5</f>
        <v>35635.4444444444</v>
      </c>
      <c r="AA12" s="52" t="n">
        <f aca="false">Y12+Z12</f>
        <v>106906.333333333</v>
      </c>
      <c r="AC12" s="53" t="s">
        <v>160</v>
      </c>
      <c r="AD12" s="50" t="s">
        <v>170</v>
      </c>
      <c r="AE12" s="4" t="n">
        <f aca="false">Hoja5!$U$15</f>
        <v>25585.8888888889</v>
      </c>
      <c r="AF12" s="4" t="n">
        <f aca="false">Hoja5!$U$101</f>
        <v>29435</v>
      </c>
      <c r="AG12" s="4" t="n">
        <f aca="false">Hoja5!$AJ$21</f>
        <v>38269.23</v>
      </c>
      <c r="AH12" s="4" t="n">
        <f aca="false">AE12+AF12+AG12</f>
        <v>93290.1188888889</v>
      </c>
      <c r="AI12" s="4" t="n">
        <f aca="false">AH12*0.5</f>
        <v>46645.0594444444</v>
      </c>
      <c r="AJ12" s="52" t="n">
        <f aca="false">AH12+AI12</f>
        <v>139935.178333333</v>
      </c>
      <c r="AL12" s="4" t="s">
        <v>162</v>
      </c>
      <c r="AM12" s="50" t="s">
        <v>170</v>
      </c>
      <c r="AN12" s="4" t="n">
        <f aca="false">Hoja5!$U$29</f>
        <v>45571.7777777778</v>
      </c>
      <c r="AO12" s="4" t="n">
        <f aca="false">Hoja5!$U$109</f>
        <v>54935</v>
      </c>
      <c r="AP12" s="4" t="n">
        <f aca="false">Hoja5!$AB$51</f>
        <v>28325</v>
      </c>
      <c r="AQ12" s="4" t="n">
        <f aca="false">AN12+AO12+AP12</f>
        <v>128831.777777778</v>
      </c>
      <c r="AR12" s="4" t="n">
        <f aca="false">AQ12*0.5</f>
        <v>64415.8888888889</v>
      </c>
      <c r="AS12" s="52" t="n">
        <f aca="false">AQ12+AR12</f>
        <v>193247.666666667</v>
      </c>
      <c r="AU12" s="4" t="s">
        <v>162</v>
      </c>
      <c r="AV12" s="50" t="s">
        <v>170</v>
      </c>
      <c r="AW12" s="4" t="n">
        <f aca="false">Hoja5!$U$29</f>
        <v>45571.7777777778</v>
      </c>
      <c r="AX12" s="4" t="n">
        <f aca="false">Hoja5!$U$109</f>
        <v>54935</v>
      </c>
      <c r="AY12" s="4" t="n">
        <f aca="false">Hoja5!$AB$69</f>
        <v>27325</v>
      </c>
      <c r="AZ12" s="4" t="n">
        <f aca="false">AW12+AX12+AY12</f>
        <v>127831.777777778</v>
      </c>
      <c r="BA12" s="4" t="n">
        <f aca="false">AZ12*0.5</f>
        <v>63915.8888888889</v>
      </c>
      <c r="BB12" s="52" t="n">
        <f aca="false">AZ12+BA12</f>
        <v>191747.666666667</v>
      </c>
      <c r="BC12" s="45"/>
      <c r="BE12" s="50" t="s">
        <v>170</v>
      </c>
      <c r="BF12" s="4" t="n">
        <f aca="false">(Cupcakes!$G$65/12)*4</f>
        <v>16999.8505026455</v>
      </c>
      <c r="BG12" s="4" t="n">
        <f aca="false">(Cupcakes!$O$26/12)*4</f>
        <v>2233.33333333333</v>
      </c>
      <c r="BH12" s="4" t="n">
        <f aca="false">'45'!$E$35</f>
        <v>4000</v>
      </c>
      <c r="BI12" s="4" t="n">
        <f aca="false">BF12+BG12+BH12</f>
        <v>23233.1838359788</v>
      </c>
      <c r="BJ12" s="4" t="n">
        <f aca="false">BI12*0.5</f>
        <v>11616.5919179894</v>
      </c>
      <c r="BK12" s="52" t="n">
        <f aca="false">BI12+BJ12</f>
        <v>34849.7757539683</v>
      </c>
    </row>
    <row r="13" customFormat="false" ht="12.85" hidden="false" customHeight="false" outlineLevel="0" collapsed="false">
      <c r="B13" s="51" t="s">
        <v>160</v>
      </c>
      <c r="C13" s="50" t="s">
        <v>171</v>
      </c>
      <c r="D13" s="4" t="n">
        <f aca="false">Hoja5!$U$15</f>
        <v>25585.8888888889</v>
      </c>
      <c r="E13" s="4" t="n">
        <f aca="false">Hoja5!$F$148</f>
        <v>23206.4285714286</v>
      </c>
      <c r="F13" s="4" t="n">
        <v>0</v>
      </c>
      <c r="G13" s="4" t="n">
        <f aca="false">D13+E13+F13</f>
        <v>48792.3174603175</v>
      </c>
      <c r="H13" s="4" t="n">
        <f aca="false">G13*0.5</f>
        <v>24396.1587301587</v>
      </c>
      <c r="I13" s="52" t="n">
        <f aca="false">G13+H13</f>
        <v>73188.4761904762</v>
      </c>
      <c r="K13" s="53" t="s">
        <v>160</v>
      </c>
      <c r="L13" s="50" t="s">
        <v>171</v>
      </c>
      <c r="M13" s="4" t="n">
        <f aca="false">Hoja5!$U$15</f>
        <v>25585.8888888889</v>
      </c>
      <c r="N13" s="4" t="n">
        <f aca="false">Hoja5!$F$148</f>
        <v>23206.4285714286</v>
      </c>
      <c r="O13" s="4" t="n">
        <f aca="false">Hoja5!$AB$11</f>
        <v>10706.6666666667</v>
      </c>
      <c r="P13" s="4" t="n">
        <f aca="false">M13+N13+O13</f>
        <v>59498.9841269841</v>
      </c>
      <c r="Q13" s="4" t="n">
        <f aca="false">P13*0.5</f>
        <v>29749.4920634921</v>
      </c>
      <c r="R13" s="52" t="n">
        <f aca="false">P13+Q13</f>
        <v>89248.4761904762</v>
      </c>
      <c r="T13" s="53" t="s">
        <v>160</v>
      </c>
      <c r="U13" s="50" t="s">
        <v>171</v>
      </c>
      <c r="V13" s="4" t="n">
        <f aca="false">Hoja5!$U$15</f>
        <v>25585.8888888889</v>
      </c>
      <c r="W13" s="4" t="n">
        <f aca="false">Hoja5!$F$148</f>
        <v>23206.4285714286</v>
      </c>
      <c r="X13" s="4" t="n">
        <f aca="false">Hoja5!$AB$34</f>
        <v>16250</v>
      </c>
      <c r="Y13" s="4" t="n">
        <f aca="false">V13+W13+X13</f>
        <v>65042.3174603175</v>
      </c>
      <c r="Z13" s="4" t="n">
        <f aca="false">Y13*0.5</f>
        <v>32521.1587301587</v>
      </c>
      <c r="AA13" s="52" t="n">
        <f aca="false">Y13+Z13</f>
        <v>97563.4761904762</v>
      </c>
      <c r="AC13" s="53" t="s">
        <v>160</v>
      </c>
      <c r="AD13" s="50" t="s">
        <v>171</v>
      </c>
      <c r="AE13" s="4" t="n">
        <f aca="false">Hoja5!$U$15</f>
        <v>25585.8888888889</v>
      </c>
      <c r="AF13" s="4" t="n">
        <f aca="false">Hoja5!$F$148</f>
        <v>23206.4285714286</v>
      </c>
      <c r="AG13" s="4" t="n">
        <f aca="false">Hoja5!$AJ$21</f>
        <v>38269.23</v>
      </c>
      <c r="AH13" s="4" t="n">
        <f aca="false">AE13+AF13+AG13</f>
        <v>87061.5474603174</v>
      </c>
      <c r="AI13" s="4" t="n">
        <f aca="false">AH13*0.5</f>
        <v>43530.7737301587</v>
      </c>
      <c r="AJ13" s="52" t="n">
        <f aca="false">AH13+AI13</f>
        <v>130592.321190476</v>
      </c>
      <c r="AL13" s="4" t="s">
        <v>162</v>
      </c>
      <c r="AM13" s="50" t="s">
        <v>171</v>
      </c>
      <c r="AN13" s="4" t="n">
        <f aca="false">Hoja5!$U$29</f>
        <v>45571.7777777778</v>
      </c>
      <c r="AO13" s="4" t="n">
        <f aca="false">Hoja5!$F$156</f>
        <v>39569.2857142857</v>
      </c>
      <c r="AP13" s="4" t="n">
        <f aca="false">Hoja5!$AB$51</f>
        <v>28325</v>
      </c>
      <c r="AQ13" s="4" t="n">
        <f aca="false">AN13+AO13+AP13</f>
        <v>113466.063492064</v>
      </c>
      <c r="AR13" s="4" t="n">
        <f aca="false">AQ13*0.5</f>
        <v>56733.0317460317</v>
      </c>
      <c r="AS13" s="52" t="n">
        <f aca="false">AQ13+AR13</f>
        <v>170199.095238095</v>
      </c>
      <c r="AU13" s="4" t="s">
        <v>162</v>
      </c>
      <c r="AV13" s="50" t="s">
        <v>171</v>
      </c>
      <c r="AW13" s="4" t="n">
        <f aca="false">Hoja5!$U$29</f>
        <v>45571.7777777778</v>
      </c>
      <c r="AX13" s="4" t="n">
        <f aca="false">Hoja5!$F$156</f>
        <v>39569.2857142857</v>
      </c>
      <c r="AY13" s="4" t="n">
        <f aca="false">Hoja5!$AB$69</f>
        <v>27325</v>
      </c>
      <c r="AZ13" s="4" t="n">
        <f aca="false">AW13+AX13+AY13</f>
        <v>112466.063492064</v>
      </c>
      <c r="BA13" s="4" t="n">
        <f aca="false">AZ13*0.5</f>
        <v>56233.0317460317</v>
      </c>
      <c r="BB13" s="52" t="n">
        <f aca="false">AZ13+BA13</f>
        <v>168699.095238095</v>
      </c>
      <c r="BC13" s="45"/>
      <c r="BE13" s="50" t="s">
        <v>171</v>
      </c>
      <c r="BF13" s="4" t="n">
        <f aca="false">(Cupcakes!$G$65/12)*4</f>
        <v>16999.8505026455</v>
      </c>
      <c r="BG13" s="4" t="n">
        <f aca="false">(Cupcakes!$O$52/12)*4</f>
        <v>1818.09523809524</v>
      </c>
      <c r="BH13" s="4" t="n">
        <f aca="false">'45'!$E$35</f>
        <v>4000</v>
      </c>
      <c r="BI13" s="4" t="n">
        <f aca="false">BF13+BG13+BH13</f>
        <v>22817.9457407407</v>
      </c>
      <c r="BJ13" s="4" t="n">
        <f aca="false">BI13*0.5</f>
        <v>11408.9728703704</v>
      </c>
      <c r="BK13" s="52" t="n">
        <f aca="false">BI13+BJ13</f>
        <v>34226.9186111111</v>
      </c>
    </row>
    <row r="14" customFormat="false" ht="12.85" hidden="false" customHeight="false" outlineLevel="0" collapsed="false">
      <c r="B14" s="51" t="s">
        <v>160</v>
      </c>
      <c r="C14" s="50" t="s">
        <v>172</v>
      </c>
      <c r="D14" s="4" t="n">
        <f aca="false">Hoja5!$U$15</f>
        <v>25585.8888888889</v>
      </c>
      <c r="E14" s="4" t="n">
        <f aca="false">Hoja5!$M$148</f>
        <v>26925</v>
      </c>
      <c r="F14" s="4" t="n">
        <v>0</v>
      </c>
      <c r="G14" s="4" t="n">
        <f aca="false">D14+E14+F14</f>
        <v>52510.8888888889</v>
      </c>
      <c r="H14" s="4" t="n">
        <f aca="false">G14*0.5</f>
        <v>26255.4444444444</v>
      </c>
      <c r="I14" s="52" t="n">
        <f aca="false">G14+H14</f>
        <v>78766.3333333333</v>
      </c>
      <c r="K14" s="53" t="s">
        <v>160</v>
      </c>
      <c r="L14" s="50" t="s">
        <v>172</v>
      </c>
      <c r="M14" s="4" t="n">
        <f aca="false">Hoja5!$U$15</f>
        <v>25585.8888888889</v>
      </c>
      <c r="N14" s="4" t="n">
        <f aca="false">Hoja5!$M$148</f>
        <v>26925</v>
      </c>
      <c r="O14" s="4" t="n">
        <f aca="false">Hoja5!$AB$11</f>
        <v>10706.6666666667</v>
      </c>
      <c r="P14" s="4" t="n">
        <f aca="false">M14+N14+O14</f>
        <v>63217.5555555556</v>
      </c>
      <c r="Q14" s="4" t="n">
        <f aca="false">P14*0.5</f>
        <v>31608.7777777778</v>
      </c>
      <c r="R14" s="52" t="n">
        <f aca="false">P14+Q14</f>
        <v>94826.3333333333</v>
      </c>
      <c r="T14" s="53" t="s">
        <v>160</v>
      </c>
      <c r="U14" s="50" t="s">
        <v>172</v>
      </c>
      <c r="V14" s="4" t="n">
        <f aca="false">Hoja5!$U$15</f>
        <v>25585.8888888889</v>
      </c>
      <c r="W14" s="4" t="n">
        <f aca="false">Hoja5!$M$148</f>
        <v>26925</v>
      </c>
      <c r="X14" s="4" t="n">
        <f aca="false">Hoja5!$AB$34</f>
        <v>16250</v>
      </c>
      <c r="Y14" s="4" t="n">
        <f aca="false">V14+W14+X14</f>
        <v>68760.8888888889</v>
      </c>
      <c r="Z14" s="4" t="n">
        <f aca="false">Y14*0.5</f>
        <v>34380.4444444444</v>
      </c>
      <c r="AA14" s="52" t="n">
        <f aca="false">Y14+Z14</f>
        <v>103141.333333333</v>
      </c>
      <c r="AC14" s="53" t="s">
        <v>160</v>
      </c>
      <c r="AD14" s="50" t="s">
        <v>172</v>
      </c>
      <c r="AE14" s="4" t="n">
        <f aca="false">Hoja5!$U$15</f>
        <v>25585.8888888889</v>
      </c>
      <c r="AF14" s="4" t="n">
        <f aca="false">Hoja5!$M$148</f>
        <v>26925</v>
      </c>
      <c r="AG14" s="4" t="n">
        <f aca="false">Hoja5!$AJ$21</f>
        <v>38269.23</v>
      </c>
      <c r="AH14" s="4" t="n">
        <f aca="false">AE14+AF14+AG14</f>
        <v>90780.1188888889</v>
      </c>
      <c r="AI14" s="4" t="n">
        <f aca="false">AH14*0.5</f>
        <v>45390.0594444444</v>
      </c>
      <c r="AJ14" s="52" t="n">
        <f aca="false">AH14+AI14</f>
        <v>136170.178333333</v>
      </c>
      <c r="AL14" s="4" t="s">
        <v>162</v>
      </c>
      <c r="AM14" s="50" t="s">
        <v>172</v>
      </c>
      <c r="AN14" s="4" t="n">
        <f aca="false">Hoja5!$U$29</f>
        <v>45571.7777777778</v>
      </c>
      <c r="AO14" s="4" t="n">
        <f aca="false">Hoja5!$M$156</f>
        <v>44970</v>
      </c>
      <c r="AP14" s="4" t="n">
        <f aca="false">Hoja5!$AB$51</f>
        <v>28325</v>
      </c>
      <c r="AQ14" s="4" t="n">
        <f aca="false">AN14+AO14+AP14</f>
        <v>118866.777777778</v>
      </c>
      <c r="AR14" s="4" t="n">
        <f aca="false">AQ14*0.5</f>
        <v>59433.3888888889</v>
      </c>
      <c r="AS14" s="52" t="n">
        <f aca="false">AQ14+AR14</f>
        <v>178300.166666667</v>
      </c>
      <c r="AU14" s="4" t="s">
        <v>162</v>
      </c>
      <c r="AV14" s="50" t="s">
        <v>172</v>
      </c>
      <c r="AW14" s="4" t="n">
        <f aca="false">Hoja5!$U$29</f>
        <v>45571.7777777778</v>
      </c>
      <c r="AX14" s="4" t="n">
        <f aca="false">Hoja5!$M$156</f>
        <v>44970</v>
      </c>
      <c r="AY14" s="4" t="n">
        <f aca="false">Hoja5!$AB$69</f>
        <v>27325</v>
      </c>
      <c r="AZ14" s="4" t="n">
        <f aca="false">AW14+AX14+AY14</f>
        <v>117866.777777778</v>
      </c>
      <c r="BA14" s="4" t="n">
        <f aca="false">AZ14*0.5</f>
        <v>58933.3888888889</v>
      </c>
      <c r="BB14" s="52" t="n">
        <f aca="false">AZ14+BA14</f>
        <v>176800.166666667</v>
      </c>
      <c r="BC14" s="45"/>
      <c r="BE14" s="50" t="s">
        <v>172</v>
      </c>
      <c r="BF14" s="4" t="n">
        <f aca="false">(Cupcakes!$G$65/12)*4</f>
        <v>16999.8505026455</v>
      </c>
      <c r="BG14" s="4" t="n">
        <f aca="false">(Cupcakes!O$42/12)*4</f>
        <v>915</v>
      </c>
      <c r="BH14" s="4" t="n">
        <f aca="false">'45'!$E$35</f>
        <v>4000</v>
      </c>
      <c r="BI14" s="4" t="n">
        <f aca="false">BF14+BG14+BH14</f>
        <v>21914.8505026455</v>
      </c>
      <c r="BJ14" s="4" t="n">
        <f aca="false">BI14*0.5</f>
        <v>10957.4252513228</v>
      </c>
      <c r="BK14" s="52" t="n">
        <f aca="false">BI14+BJ14</f>
        <v>32872.2757539683</v>
      </c>
    </row>
    <row r="15" customFormat="false" ht="12.85" hidden="false" customHeight="false" outlineLevel="0" collapsed="false">
      <c r="B15" s="51" t="s">
        <v>160</v>
      </c>
      <c r="C15" s="50" t="s">
        <v>173</v>
      </c>
      <c r="D15" s="4" t="n">
        <f aca="false">Hoja5!$U$15</f>
        <v>25585.8888888889</v>
      </c>
      <c r="E15" s="4" t="n">
        <f aca="false">Hoja5!$F$100</f>
        <v>18910</v>
      </c>
      <c r="F15" s="4" t="n">
        <v>0</v>
      </c>
      <c r="G15" s="4" t="n">
        <f aca="false">D15+E15+F15</f>
        <v>44495.8888888889</v>
      </c>
      <c r="H15" s="4" t="n">
        <f aca="false">G15*0.5</f>
        <v>22247.9444444444</v>
      </c>
      <c r="I15" s="52" t="n">
        <f aca="false">G15+H15</f>
        <v>66743.8333333333</v>
      </c>
      <c r="K15" s="53" t="s">
        <v>160</v>
      </c>
      <c r="L15" s="50" t="s">
        <v>173</v>
      </c>
      <c r="M15" s="4" t="n">
        <f aca="false">Hoja5!$U$15</f>
        <v>25585.8888888889</v>
      </c>
      <c r="N15" s="4" t="n">
        <f aca="false">Hoja5!$F$100</f>
        <v>18910</v>
      </c>
      <c r="O15" s="4" t="n">
        <f aca="false">Hoja5!$AB$11</f>
        <v>10706.6666666667</v>
      </c>
      <c r="P15" s="4" t="n">
        <f aca="false">M15+N15+O15</f>
        <v>55202.5555555556</v>
      </c>
      <c r="Q15" s="4" t="n">
        <f aca="false">P15*0.5</f>
        <v>27601.2777777778</v>
      </c>
      <c r="R15" s="52" t="n">
        <f aca="false">P15+Q15</f>
        <v>82803.8333333334</v>
      </c>
      <c r="T15" s="53" t="s">
        <v>160</v>
      </c>
      <c r="U15" s="50" t="s">
        <v>173</v>
      </c>
      <c r="V15" s="4" t="n">
        <f aca="false">Hoja5!$U$15</f>
        <v>25585.8888888889</v>
      </c>
      <c r="W15" s="4" t="n">
        <f aca="false">Hoja5!$F$100</f>
        <v>18910</v>
      </c>
      <c r="X15" s="4" t="n">
        <f aca="false">Hoja5!$AB$34</f>
        <v>16250</v>
      </c>
      <c r="Y15" s="4" t="n">
        <f aca="false">V15+W15+X15</f>
        <v>60745.8888888889</v>
      </c>
      <c r="Z15" s="4" t="n">
        <f aca="false">Y15*0.5</f>
        <v>30372.9444444444</v>
      </c>
      <c r="AA15" s="52" t="n">
        <f aca="false">Y15+Z15</f>
        <v>91118.8333333334</v>
      </c>
      <c r="AC15" s="53" t="s">
        <v>160</v>
      </c>
      <c r="AD15" s="50" t="s">
        <v>173</v>
      </c>
      <c r="AE15" s="4" t="n">
        <f aca="false">Hoja5!$U$15</f>
        <v>25585.8888888889</v>
      </c>
      <c r="AF15" s="4" t="n">
        <f aca="false">Hoja5!$F$100</f>
        <v>18910</v>
      </c>
      <c r="AG15" s="4" t="n">
        <f aca="false">Hoja5!$AJ$21</f>
        <v>38269.23</v>
      </c>
      <c r="AH15" s="4" t="n">
        <f aca="false">AE15+AF15+AG15</f>
        <v>82765.1188888889</v>
      </c>
      <c r="AI15" s="4" t="n">
        <f aca="false">AH15*0.5</f>
        <v>41382.5594444444</v>
      </c>
      <c r="AJ15" s="52" t="n">
        <f aca="false">AH15+AI15</f>
        <v>124147.678333333</v>
      </c>
      <c r="AL15" s="4" t="s">
        <v>162</v>
      </c>
      <c r="AM15" s="50" t="s">
        <v>173</v>
      </c>
      <c r="AN15" s="4" t="n">
        <f aca="false">Hoja5!$U$29</f>
        <v>45571.7777777778</v>
      </c>
      <c r="AO15" s="4" t="n">
        <f aca="false">Hoja5!$F$108</f>
        <v>33190</v>
      </c>
      <c r="AP15" s="4" t="n">
        <f aca="false">Hoja5!$AB$51</f>
        <v>28325</v>
      </c>
      <c r="AQ15" s="4" t="n">
        <f aca="false">AN15+AO15+AP15</f>
        <v>107086.777777778</v>
      </c>
      <c r="AR15" s="4" t="n">
        <f aca="false">AQ15*0.5</f>
        <v>53543.3888888889</v>
      </c>
      <c r="AS15" s="52" t="n">
        <f aca="false">AQ15+AR15</f>
        <v>160630.166666667</v>
      </c>
      <c r="AU15" s="4" t="s">
        <v>162</v>
      </c>
      <c r="AV15" s="50" t="s">
        <v>173</v>
      </c>
      <c r="AW15" s="4" t="n">
        <f aca="false">Hoja5!$U$29</f>
        <v>45571.7777777778</v>
      </c>
      <c r="AX15" s="4" t="n">
        <f aca="false">Hoja5!$F$108</f>
        <v>33190</v>
      </c>
      <c r="AY15" s="4" t="n">
        <f aca="false">Hoja5!$AB$69</f>
        <v>27325</v>
      </c>
      <c r="AZ15" s="4" t="n">
        <f aca="false">AW15+AX15+AY15</f>
        <v>106086.777777778</v>
      </c>
      <c r="BA15" s="4" t="n">
        <f aca="false">AZ15*0.5</f>
        <v>53043.3888888889</v>
      </c>
      <c r="BB15" s="52" t="n">
        <f aca="false">AZ15+BA15</f>
        <v>159130.166666667</v>
      </c>
      <c r="BC15" s="45"/>
      <c r="BE15" s="50" t="s">
        <v>173</v>
      </c>
      <c r="BF15" s="4" t="n">
        <f aca="false">(Cupcakes!$G$65/12)*4</f>
        <v>16999.8505026455</v>
      </c>
      <c r="BG15" s="4" t="n">
        <f aca="false">(Cupcakes!$O$8/12)*4</f>
        <v>1886.66666666667</v>
      </c>
      <c r="BH15" s="4" t="n">
        <f aca="false">'45'!$E$35</f>
        <v>4000</v>
      </c>
      <c r="BI15" s="4" t="n">
        <f aca="false">BF15+BG15+BH15</f>
        <v>22886.5171693122</v>
      </c>
      <c r="BJ15" s="4" t="n">
        <f aca="false">BI15*0.5</f>
        <v>11443.2585846561</v>
      </c>
      <c r="BK15" s="52" t="n">
        <f aca="false">BI15+BJ15</f>
        <v>34329.7757539683</v>
      </c>
    </row>
    <row r="16" customFormat="false" ht="12.85" hidden="false" customHeight="false" outlineLevel="0" collapsed="false">
      <c r="B16" s="51" t="s">
        <v>160</v>
      </c>
      <c r="C16" s="50" t="s">
        <v>174</v>
      </c>
      <c r="D16" s="4" t="n">
        <f aca="false">Hoja5!$M$14</f>
        <v>25685.8888888889</v>
      </c>
      <c r="E16" s="4" t="n">
        <f aca="false">Hoja5!$M$99</f>
        <v>17170</v>
      </c>
      <c r="F16" s="4" t="n">
        <v>0</v>
      </c>
      <c r="G16" s="4" t="n">
        <f aca="false">D16+E16+F16</f>
        <v>42855.8888888889</v>
      </c>
      <c r="H16" s="4" t="n">
        <f aca="false">G16*0.5</f>
        <v>21427.9444444444</v>
      </c>
      <c r="I16" s="52" t="n">
        <f aca="false">G16+H16</f>
        <v>64283.8333333333</v>
      </c>
      <c r="K16" s="53" t="s">
        <v>160</v>
      </c>
      <c r="L16" s="50" t="s">
        <v>174</v>
      </c>
      <c r="M16" s="4" t="n">
        <f aca="false">Hoja5!$M$14</f>
        <v>25685.8888888889</v>
      </c>
      <c r="N16" s="4" t="n">
        <f aca="false">Hoja5!$M$99</f>
        <v>17170</v>
      </c>
      <c r="O16" s="4" t="n">
        <f aca="false">Hoja5!$AB$11</f>
        <v>10706.6666666667</v>
      </c>
      <c r="P16" s="4" t="n">
        <f aca="false">M16+N16+O16</f>
        <v>53562.5555555556</v>
      </c>
      <c r="Q16" s="4" t="n">
        <f aca="false">P16*0.5</f>
        <v>26781.2777777778</v>
      </c>
      <c r="R16" s="52" t="n">
        <f aca="false">P16+Q16</f>
        <v>80343.8333333333</v>
      </c>
      <c r="T16" s="53" t="s">
        <v>160</v>
      </c>
      <c r="U16" s="50" t="s">
        <v>174</v>
      </c>
      <c r="V16" s="4" t="n">
        <f aca="false">Hoja5!$M$14</f>
        <v>25685.8888888889</v>
      </c>
      <c r="W16" s="4" t="n">
        <f aca="false">Hoja5!$M$99</f>
        <v>17170</v>
      </c>
      <c r="X16" s="4" t="n">
        <f aca="false">Hoja5!$AB$34</f>
        <v>16250</v>
      </c>
      <c r="Y16" s="4" t="n">
        <f aca="false">V16+W16+X16</f>
        <v>59105.8888888889</v>
      </c>
      <c r="Z16" s="4" t="n">
        <f aca="false">Y16*0.5</f>
        <v>29552.9444444444</v>
      </c>
      <c r="AA16" s="52" t="n">
        <f aca="false">Y16+Z16</f>
        <v>88658.8333333333</v>
      </c>
      <c r="AC16" s="53" t="s">
        <v>160</v>
      </c>
      <c r="AD16" s="50" t="s">
        <v>174</v>
      </c>
      <c r="AE16" s="4" t="n">
        <f aca="false">Hoja5!$M$14</f>
        <v>25685.8888888889</v>
      </c>
      <c r="AF16" s="4" t="n">
        <f aca="false">Hoja5!$M$99</f>
        <v>17170</v>
      </c>
      <c r="AG16" s="4" t="n">
        <f aca="false">Hoja5!$AJ$21</f>
        <v>38269.23</v>
      </c>
      <c r="AH16" s="4" t="n">
        <f aca="false">AE16+AF16+AG16</f>
        <v>81125.1188888889</v>
      </c>
      <c r="AI16" s="4" t="n">
        <f aca="false">AH16*0.5</f>
        <v>40562.5594444444</v>
      </c>
      <c r="AJ16" s="52" t="n">
        <f aca="false">AH16+AI16</f>
        <v>121687.678333333</v>
      </c>
      <c r="AL16" s="4" t="s">
        <v>162</v>
      </c>
      <c r="AM16" s="50" t="s">
        <v>174</v>
      </c>
      <c r="AN16" s="4" t="n">
        <f aca="false">Hoja5!$M$27</f>
        <v>46916.2222222222</v>
      </c>
      <c r="AO16" s="4" t="n">
        <f aca="false">Hoja5!$M$105</f>
        <v>32470</v>
      </c>
      <c r="AP16" s="4" t="n">
        <f aca="false">Hoja5!$AB$51</f>
        <v>28325</v>
      </c>
      <c r="AQ16" s="4" t="n">
        <f aca="false">AN16+AO16+AP16</f>
        <v>107711.222222222</v>
      </c>
      <c r="AR16" s="4" t="n">
        <f aca="false">AQ16*0.5</f>
        <v>53855.6111111111</v>
      </c>
      <c r="AS16" s="52" t="n">
        <f aca="false">AQ16+AR16</f>
        <v>161566.833333333</v>
      </c>
      <c r="AU16" s="4" t="s">
        <v>162</v>
      </c>
      <c r="AV16" s="50" t="s">
        <v>174</v>
      </c>
      <c r="AW16" s="4" t="n">
        <f aca="false">Hoja5!$M$27</f>
        <v>46916.2222222222</v>
      </c>
      <c r="AX16" s="4" t="n">
        <f aca="false">Hoja5!$M$105</f>
        <v>32470</v>
      </c>
      <c r="AY16" s="54" t="n">
        <f aca="false">Hoja5!$AB$69</f>
        <v>27325</v>
      </c>
      <c r="AZ16" s="4" t="n">
        <f aca="false">AW16+AX16+AY16</f>
        <v>106711.222222222</v>
      </c>
      <c r="BA16" s="4" t="n">
        <f aca="false">AZ16*0.5</f>
        <v>53355.6111111111</v>
      </c>
      <c r="BB16" s="52" t="n">
        <f aca="false">AZ16+BA16</f>
        <v>160066.833333333</v>
      </c>
      <c r="BC16" s="45"/>
      <c r="BE16" s="50" t="s">
        <v>174</v>
      </c>
      <c r="BF16" s="4" t="n">
        <f aca="false">(Cupcakes!$G$15/12)*4</f>
        <v>17588.3161111111</v>
      </c>
      <c r="BG16" s="4" t="n">
        <f aca="false">(Cupcakes!$O$15/12)*4</f>
        <v>1790</v>
      </c>
      <c r="BH16" s="4" t="n">
        <f aca="false">'45'!$E$35</f>
        <v>4000</v>
      </c>
      <c r="BI16" s="4" t="n">
        <f aca="false">BF16+BG16+BH16</f>
        <v>23378.3161111111</v>
      </c>
      <c r="BJ16" s="4" t="n">
        <f aca="false">BI16*0.5</f>
        <v>11689.1580555556</v>
      </c>
      <c r="BK16" s="52" t="n">
        <f aca="false">BI16+BJ16</f>
        <v>35067.4741666667</v>
      </c>
    </row>
    <row r="17" customFormat="false" ht="12.85" hidden="false" customHeight="false" outlineLevel="0" collapsed="false">
      <c r="B17" s="51" t="s">
        <v>160</v>
      </c>
      <c r="C17" s="50" t="s">
        <v>175</v>
      </c>
      <c r="D17" s="4" t="n">
        <f aca="false">Hoja5!$M$14</f>
        <v>25685.8888888889</v>
      </c>
      <c r="E17" s="4" t="n">
        <f aca="false">Hoja5!$U$101</f>
        <v>29435</v>
      </c>
      <c r="F17" s="4" t="n">
        <v>0</v>
      </c>
      <c r="G17" s="4" t="n">
        <f aca="false">D17+E17+F17</f>
        <v>55120.8888888889</v>
      </c>
      <c r="H17" s="4" t="n">
        <f aca="false">G17*0.5</f>
        <v>27560.4444444444</v>
      </c>
      <c r="I17" s="52" t="n">
        <f aca="false">G17+H17</f>
        <v>82681.3333333334</v>
      </c>
      <c r="K17" s="53" t="s">
        <v>160</v>
      </c>
      <c r="L17" s="50" t="s">
        <v>175</v>
      </c>
      <c r="M17" s="4" t="n">
        <f aca="false">Hoja5!$M$14</f>
        <v>25685.8888888889</v>
      </c>
      <c r="N17" s="4" t="n">
        <f aca="false">Hoja5!$U$101</f>
        <v>29435</v>
      </c>
      <c r="O17" s="4" t="n">
        <f aca="false">Hoja5!$AB$11</f>
        <v>10706.6666666667</v>
      </c>
      <c r="P17" s="4" t="n">
        <f aca="false">M17+N17+O17</f>
        <v>65827.5555555556</v>
      </c>
      <c r="Q17" s="4" t="n">
        <f aca="false">P17*0.5</f>
        <v>32913.7777777778</v>
      </c>
      <c r="R17" s="52" t="n">
        <f aca="false">P17+Q17</f>
        <v>98741.3333333334</v>
      </c>
      <c r="T17" s="53" t="s">
        <v>160</v>
      </c>
      <c r="U17" s="50" t="s">
        <v>175</v>
      </c>
      <c r="V17" s="4" t="n">
        <f aca="false">Hoja5!$M$14</f>
        <v>25685.8888888889</v>
      </c>
      <c r="W17" s="4" t="n">
        <f aca="false">Hoja5!$U$101</f>
        <v>29435</v>
      </c>
      <c r="X17" s="4" t="n">
        <f aca="false">Hoja5!$AB$34</f>
        <v>16250</v>
      </c>
      <c r="Y17" s="4" t="n">
        <f aca="false">V17+W17+X17</f>
        <v>71370.8888888889</v>
      </c>
      <c r="Z17" s="4" t="n">
        <f aca="false">Y17*0.5</f>
        <v>35685.4444444444</v>
      </c>
      <c r="AA17" s="52" t="n">
        <f aca="false">Y17+Z17</f>
        <v>107056.333333333</v>
      </c>
      <c r="AC17" s="53" t="s">
        <v>160</v>
      </c>
      <c r="AD17" s="50" t="s">
        <v>175</v>
      </c>
      <c r="AE17" s="4" t="n">
        <f aca="false">Hoja5!$M$14</f>
        <v>25685.8888888889</v>
      </c>
      <c r="AF17" s="4" t="n">
        <f aca="false">Hoja5!$U$101</f>
        <v>29435</v>
      </c>
      <c r="AG17" s="4" t="n">
        <f aca="false">Hoja5!$AJ$21</f>
        <v>38269.23</v>
      </c>
      <c r="AH17" s="4" t="n">
        <f aca="false">AE17+AF17+AG17</f>
        <v>93390.1188888889</v>
      </c>
      <c r="AI17" s="4" t="n">
        <f aca="false">AH17*0.5</f>
        <v>46695.0594444444</v>
      </c>
      <c r="AJ17" s="52" t="n">
        <f aca="false">AH17+AI17</f>
        <v>140085.178333333</v>
      </c>
      <c r="AL17" s="4" t="s">
        <v>162</v>
      </c>
      <c r="AM17" s="50" t="s">
        <v>175</v>
      </c>
      <c r="AN17" s="4" t="n">
        <f aca="false">Hoja5!$M$27</f>
        <v>46916.2222222222</v>
      </c>
      <c r="AO17" s="4" t="n">
        <f aca="false">Hoja5!$U$109</f>
        <v>54935</v>
      </c>
      <c r="AP17" s="4" t="n">
        <f aca="false">Hoja5!$AB$51</f>
        <v>28325</v>
      </c>
      <c r="AQ17" s="4" t="n">
        <f aca="false">AN17+AO17+AP17</f>
        <v>130176.222222222</v>
      </c>
      <c r="AR17" s="4" t="n">
        <f aca="false">AQ17*0.5</f>
        <v>65088.1111111111</v>
      </c>
      <c r="AS17" s="52" t="n">
        <f aca="false">AQ17+AR17</f>
        <v>195264.333333333</v>
      </c>
      <c r="AU17" s="4" t="s">
        <v>162</v>
      </c>
      <c r="AV17" s="50" t="s">
        <v>175</v>
      </c>
      <c r="AW17" s="4" t="n">
        <f aca="false">Hoja5!$M$27</f>
        <v>46916.2222222222</v>
      </c>
      <c r="AX17" s="4" t="n">
        <f aca="false">Hoja5!$U$109</f>
        <v>54935</v>
      </c>
      <c r="AY17" s="4" t="n">
        <f aca="false">Hoja5!$AB$69</f>
        <v>27325</v>
      </c>
      <c r="AZ17" s="4" t="n">
        <f aca="false">AW17+AX17+AY17</f>
        <v>129176.222222222</v>
      </c>
      <c r="BA17" s="4" t="n">
        <f aca="false">AZ17*0.5</f>
        <v>64588.1111111111</v>
      </c>
      <c r="BB17" s="52" t="n">
        <f aca="false">AZ17+BA17</f>
        <v>193764.333333333</v>
      </c>
      <c r="BC17" s="45"/>
      <c r="BE17" s="50" t="s">
        <v>175</v>
      </c>
      <c r="BF17" s="4" t="n">
        <f aca="false">(Cupcakes!$G$15/12)*4</f>
        <v>17588.3161111111</v>
      </c>
      <c r="BG17" s="4" t="n">
        <f aca="false">(Cupcakes!$O$26/12)*4</f>
        <v>2233.33333333333</v>
      </c>
      <c r="BH17" s="4" t="n">
        <f aca="false">'45'!$E$35</f>
        <v>4000</v>
      </c>
      <c r="BI17" s="4" t="n">
        <f aca="false">BF17+BG17+BH17</f>
        <v>23821.6494444444</v>
      </c>
      <c r="BJ17" s="4" t="n">
        <f aca="false">BI17*0.5</f>
        <v>11910.8247222222</v>
      </c>
      <c r="BK17" s="52" t="n">
        <f aca="false">BI17+BJ17</f>
        <v>35732.4741666667</v>
      </c>
    </row>
    <row r="18" customFormat="false" ht="12.85" hidden="false" customHeight="false" outlineLevel="0" collapsed="false">
      <c r="B18" s="51" t="s">
        <v>160</v>
      </c>
      <c r="C18" s="50" t="s">
        <v>176</v>
      </c>
      <c r="D18" s="4" t="n">
        <f aca="false">Hoja5!$M$14</f>
        <v>25685.8888888889</v>
      </c>
      <c r="E18" s="4" t="n">
        <f aca="false">Hoja5!$F$148</f>
        <v>23206.4285714286</v>
      </c>
      <c r="F18" s="4" t="n">
        <v>0</v>
      </c>
      <c r="G18" s="4" t="n">
        <f aca="false">D18+E18+F18</f>
        <v>48892.3174603175</v>
      </c>
      <c r="H18" s="4" t="n">
        <f aca="false">G18*0.5</f>
        <v>24446.1587301587</v>
      </c>
      <c r="I18" s="52" t="n">
        <f aca="false">G18+H18</f>
        <v>73338.4761904762</v>
      </c>
      <c r="K18" s="53" t="s">
        <v>160</v>
      </c>
      <c r="L18" s="50" t="s">
        <v>176</v>
      </c>
      <c r="M18" s="4" t="n">
        <f aca="false">Hoja5!$M$14</f>
        <v>25685.8888888889</v>
      </c>
      <c r="N18" s="4" t="n">
        <f aca="false">Hoja5!$F$148</f>
        <v>23206.4285714286</v>
      </c>
      <c r="O18" s="4" t="n">
        <f aca="false">Hoja5!$AB$11</f>
        <v>10706.6666666667</v>
      </c>
      <c r="P18" s="4" t="n">
        <f aca="false">M18+N18+O18</f>
        <v>59598.9841269841</v>
      </c>
      <c r="Q18" s="4" t="n">
        <f aca="false">P18*0.5</f>
        <v>29799.4920634921</v>
      </c>
      <c r="R18" s="52" t="n">
        <f aca="false">P18+Q18</f>
        <v>89398.4761904762</v>
      </c>
      <c r="T18" s="53" t="s">
        <v>160</v>
      </c>
      <c r="U18" s="50" t="s">
        <v>176</v>
      </c>
      <c r="V18" s="4" t="n">
        <f aca="false">Hoja5!$M$14</f>
        <v>25685.8888888889</v>
      </c>
      <c r="W18" s="4" t="n">
        <f aca="false">Hoja5!$F$148</f>
        <v>23206.4285714286</v>
      </c>
      <c r="X18" s="4" t="n">
        <f aca="false">Hoja5!$AB$34</f>
        <v>16250</v>
      </c>
      <c r="Y18" s="4" t="n">
        <f aca="false">V18+W18+X18</f>
        <v>65142.3174603175</v>
      </c>
      <c r="Z18" s="4" t="n">
        <f aca="false">Y18*0.5</f>
        <v>32571.1587301587</v>
      </c>
      <c r="AA18" s="52" t="n">
        <f aca="false">Y18+Z18</f>
        <v>97713.4761904762</v>
      </c>
      <c r="AC18" s="53" t="s">
        <v>160</v>
      </c>
      <c r="AD18" s="50" t="s">
        <v>176</v>
      </c>
      <c r="AE18" s="4" t="n">
        <f aca="false">Hoja5!$M$14</f>
        <v>25685.8888888889</v>
      </c>
      <c r="AF18" s="4" t="n">
        <f aca="false">Hoja5!$F$148</f>
        <v>23206.4285714286</v>
      </c>
      <c r="AG18" s="4" t="n">
        <f aca="false">Hoja5!$AJ$21</f>
        <v>38269.23</v>
      </c>
      <c r="AH18" s="4" t="n">
        <f aca="false">AE18+AF18+AG18</f>
        <v>87161.5474603174</v>
      </c>
      <c r="AI18" s="4" t="n">
        <f aca="false">AH18*0.5</f>
        <v>43580.7737301587</v>
      </c>
      <c r="AJ18" s="52" t="n">
        <f aca="false">AH18+AI18</f>
        <v>130742.321190476</v>
      </c>
      <c r="AL18" s="4" t="s">
        <v>162</v>
      </c>
      <c r="AM18" s="50" t="s">
        <v>176</v>
      </c>
      <c r="AN18" s="4" t="n">
        <f aca="false">Hoja5!$M$27</f>
        <v>46916.2222222222</v>
      </c>
      <c r="AO18" s="4" t="n">
        <f aca="false">Hoja5!$F$156</f>
        <v>39569.2857142857</v>
      </c>
      <c r="AP18" s="4" t="n">
        <f aca="false">Hoja5!$AB$51</f>
        <v>28325</v>
      </c>
      <c r="AQ18" s="4" t="n">
        <f aca="false">AN18+AO18+AP18</f>
        <v>114810.507936508</v>
      </c>
      <c r="AR18" s="4" t="n">
        <f aca="false">AQ18*0.5</f>
        <v>57405.253968254</v>
      </c>
      <c r="AS18" s="52" t="n">
        <f aca="false">AQ18+AR18</f>
        <v>172215.761904762</v>
      </c>
      <c r="AU18" s="4" t="s">
        <v>162</v>
      </c>
      <c r="AV18" s="50" t="s">
        <v>176</v>
      </c>
      <c r="AW18" s="4" t="n">
        <f aca="false">Hoja5!$M$27</f>
        <v>46916.2222222222</v>
      </c>
      <c r="AX18" s="4" t="n">
        <f aca="false">Hoja5!$F$156</f>
        <v>39569.2857142857</v>
      </c>
      <c r="AY18" s="4" t="n">
        <f aca="false">Hoja5!$AB$69</f>
        <v>27325</v>
      </c>
      <c r="AZ18" s="4" t="n">
        <f aca="false">AW18+AX18+AY18</f>
        <v>113810.507936508</v>
      </c>
      <c r="BA18" s="4" t="n">
        <f aca="false">AZ18*0.5</f>
        <v>56905.253968254</v>
      </c>
      <c r="BB18" s="52" t="n">
        <f aca="false">AZ18+BA18</f>
        <v>170715.761904762</v>
      </c>
      <c r="BC18" s="45"/>
      <c r="BE18" s="50" t="s">
        <v>176</v>
      </c>
      <c r="BF18" s="4" t="n">
        <f aca="false">(Cupcakes!$G$15/12)*4</f>
        <v>17588.3161111111</v>
      </c>
      <c r="BG18" s="4" t="n">
        <f aca="false">(Cupcakes!$O$52/12)*4</f>
        <v>1818.09523809524</v>
      </c>
      <c r="BH18" s="4" t="n">
        <f aca="false">'45'!$E$35</f>
        <v>4000</v>
      </c>
      <c r="BI18" s="4" t="n">
        <f aca="false">BF18+BG18+BH18</f>
        <v>23406.4113492063</v>
      </c>
      <c r="BJ18" s="4" t="n">
        <f aca="false">BI18*0.5</f>
        <v>11703.2056746032</v>
      </c>
      <c r="BK18" s="52" t="n">
        <f aca="false">BI18+BJ18</f>
        <v>35109.6170238095</v>
      </c>
    </row>
    <row r="19" customFormat="false" ht="12.85" hidden="false" customHeight="false" outlineLevel="0" collapsed="false">
      <c r="B19" s="51" t="s">
        <v>160</v>
      </c>
      <c r="C19" s="50" t="s">
        <v>177</v>
      </c>
      <c r="D19" s="4" t="n">
        <f aca="false">Hoja5!$M$14</f>
        <v>25685.8888888889</v>
      </c>
      <c r="E19" s="4" t="n">
        <f aca="false">Hoja5!$M$148</f>
        <v>26925</v>
      </c>
      <c r="F19" s="4" t="n">
        <v>0</v>
      </c>
      <c r="G19" s="4" t="n">
        <f aca="false">D19+E19+F19</f>
        <v>52610.8888888889</v>
      </c>
      <c r="H19" s="4" t="n">
        <f aca="false">G19*0.5</f>
        <v>26305.4444444444</v>
      </c>
      <c r="I19" s="52" t="n">
        <f aca="false">G19+H19</f>
        <v>78916.3333333333</v>
      </c>
      <c r="K19" s="53" t="s">
        <v>160</v>
      </c>
      <c r="L19" s="50" t="s">
        <v>177</v>
      </c>
      <c r="M19" s="4" t="n">
        <f aca="false">Hoja5!$M$14</f>
        <v>25685.8888888889</v>
      </c>
      <c r="N19" s="4" t="n">
        <f aca="false">Hoja5!$M$148</f>
        <v>26925</v>
      </c>
      <c r="O19" s="4" t="n">
        <f aca="false">Hoja5!$AB$11</f>
        <v>10706.6666666667</v>
      </c>
      <c r="P19" s="4" t="n">
        <f aca="false">M19+N19+O19</f>
        <v>63317.5555555556</v>
      </c>
      <c r="Q19" s="4" t="n">
        <f aca="false">P19*0.5</f>
        <v>31658.7777777778</v>
      </c>
      <c r="R19" s="52" t="n">
        <f aca="false">P19+Q19</f>
        <v>94976.3333333334</v>
      </c>
      <c r="T19" s="53" t="s">
        <v>160</v>
      </c>
      <c r="U19" s="50" t="s">
        <v>177</v>
      </c>
      <c r="V19" s="4" t="n">
        <f aca="false">Hoja5!$M$14</f>
        <v>25685.8888888889</v>
      </c>
      <c r="W19" s="4" t="n">
        <f aca="false">Hoja5!$M$148</f>
        <v>26925</v>
      </c>
      <c r="X19" s="4" t="n">
        <f aca="false">Hoja5!$AB$34</f>
        <v>16250</v>
      </c>
      <c r="Y19" s="4" t="n">
        <f aca="false">V19+W19+X19</f>
        <v>68860.8888888889</v>
      </c>
      <c r="Z19" s="4" t="n">
        <f aca="false">Y19*0.5</f>
        <v>34430.4444444444</v>
      </c>
      <c r="AA19" s="52" t="n">
        <f aca="false">Y19+Z19</f>
        <v>103291.333333333</v>
      </c>
      <c r="AC19" s="53" t="s">
        <v>160</v>
      </c>
      <c r="AD19" s="50" t="s">
        <v>177</v>
      </c>
      <c r="AE19" s="4" t="n">
        <f aca="false">Hoja5!$M$14</f>
        <v>25685.8888888889</v>
      </c>
      <c r="AF19" s="4" t="n">
        <f aca="false">Hoja5!$M$148</f>
        <v>26925</v>
      </c>
      <c r="AG19" s="4" t="n">
        <f aca="false">Hoja5!$AJ$21</f>
        <v>38269.23</v>
      </c>
      <c r="AH19" s="4" t="n">
        <f aca="false">AE19+AF19+AG19</f>
        <v>90880.1188888889</v>
      </c>
      <c r="AI19" s="4" t="n">
        <f aca="false">AH19*0.5</f>
        <v>45440.0594444445</v>
      </c>
      <c r="AJ19" s="52" t="n">
        <f aca="false">AH19+AI19</f>
        <v>136320.178333333</v>
      </c>
      <c r="AL19" s="4" t="s">
        <v>162</v>
      </c>
      <c r="AM19" s="50" t="s">
        <v>177</v>
      </c>
      <c r="AN19" s="4" t="n">
        <f aca="false">Hoja5!$M$27</f>
        <v>46916.2222222222</v>
      </c>
      <c r="AO19" s="4" t="n">
        <f aca="false">Hoja5!$M$156</f>
        <v>44970</v>
      </c>
      <c r="AP19" s="4" t="n">
        <f aca="false">Hoja5!$AB$51</f>
        <v>28325</v>
      </c>
      <c r="AQ19" s="4" t="n">
        <f aca="false">AN19+AO19+AP19</f>
        <v>120211.222222222</v>
      </c>
      <c r="AR19" s="4" t="n">
        <f aca="false">AQ19*0.5</f>
        <v>60105.6111111111</v>
      </c>
      <c r="AS19" s="52" t="n">
        <f aca="false">AQ19+AR19</f>
        <v>180316.833333333</v>
      </c>
      <c r="AU19" s="4" t="s">
        <v>162</v>
      </c>
      <c r="AV19" s="50" t="s">
        <v>177</v>
      </c>
      <c r="AW19" s="4" t="n">
        <f aca="false">Hoja5!$M$27</f>
        <v>46916.2222222222</v>
      </c>
      <c r="AX19" s="4" t="n">
        <f aca="false">Hoja5!$M$156</f>
        <v>44970</v>
      </c>
      <c r="AY19" s="4" t="n">
        <f aca="false">Hoja5!$AB$69</f>
        <v>27325</v>
      </c>
      <c r="AZ19" s="4" t="n">
        <f aca="false">AW19+AX19+AY19</f>
        <v>119211.222222222</v>
      </c>
      <c r="BA19" s="4" t="n">
        <f aca="false">AZ19*0.5</f>
        <v>59605.6111111111</v>
      </c>
      <c r="BB19" s="52" t="n">
        <f aca="false">AZ19+BA19</f>
        <v>178816.833333333</v>
      </c>
      <c r="BC19" s="45"/>
      <c r="BE19" s="50" t="s">
        <v>177</v>
      </c>
      <c r="BF19" s="4" t="n">
        <f aca="false">(Cupcakes!$G$15/12)*4</f>
        <v>17588.3161111111</v>
      </c>
      <c r="BG19" s="4" t="n">
        <f aca="false">(Cupcakes!O$42/12)*4</f>
        <v>915</v>
      </c>
      <c r="BH19" s="4" t="n">
        <f aca="false">'45'!$E$35</f>
        <v>4000</v>
      </c>
      <c r="BI19" s="4" t="n">
        <f aca="false">BF19+BG19+BH19</f>
        <v>22503.3161111111</v>
      </c>
      <c r="BJ19" s="4" t="n">
        <f aca="false">BI19*0.5</f>
        <v>11251.6580555556</v>
      </c>
      <c r="BK19" s="52" t="n">
        <f aca="false">BI19+BJ19</f>
        <v>33754.9741666667</v>
      </c>
    </row>
    <row r="20" customFormat="false" ht="12.85" hidden="false" customHeight="false" outlineLevel="0" collapsed="false">
      <c r="B20" s="51" t="s">
        <v>160</v>
      </c>
      <c r="C20" s="50" t="s">
        <v>178</v>
      </c>
      <c r="D20" s="4" t="n">
        <f aca="false">Hoja5!$M$14</f>
        <v>25685.8888888889</v>
      </c>
      <c r="E20" s="4" t="n">
        <f aca="false">Hoja5!$F$100</f>
        <v>18910</v>
      </c>
      <c r="F20" s="50" t="n">
        <v>0</v>
      </c>
      <c r="G20" s="4" t="n">
        <f aca="false">D20+E20+F20</f>
        <v>44595.8888888889</v>
      </c>
      <c r="H20" s="4" t="n">
        <f aca="false">G20*0.5</f>
        <v>22297.9444444444</v>
      </c>
      <c r="I20" s="52" t="n">
        <f aca="false">G20+H20</f>
        <v>66893.8333333333</v>
      </c>
      <c r="K20" s="53" t="s">
        <v>160</v>
      </c>
      <c r="L20" s="50" t="s">
        <v>178</v>
      </c>
      <c r="M20" s="4" t="n">
        <f aca="false">Hoja5!$M$14</f>
        <v>25685.8888888889</v>
      </c>
      <c r="N20" s="4" t="n">
        <f aca="false">Hoja5!$F$100</f>
        <v>18910</v>
      </c>
      <c r="O20" s="4" t="n">
        <f aca="false">Hoja5!$AB$11</f>
        <v>10706.6666666667</v>
      </c>
      <c r="P20" s="4" t="n">
        <f aca="false">M20+N20+O20</f>
        <v>55302.5555555556</v>
      </c>
      <c r="Q20" s="4" t="n">
        <f aca="false">P20*0.5</f>
        <v>27651.2777777778</v>
      </c>
      <c r="R20" s="52" t="n">
        <f aca="false">P20+Q20</f>
        <v>82953.8333333333</v>
      </c>
      <c r="T20" s="53" t="s">
        <v>160</v>
      </c>
      <c r="U20" s="50" t="s">
        <v>178</v>
      </c>
      <c r="V20" s="4" t="n">
        <f aca="false">Hoja5!$M$14</f>
        <v>25685.8888888889</v>
      </c>
      <c r="W20" s="4" t="n">
        <f aca="false">Hoja5!$F$100</f>
        <v>18910</v>
      </c>
      <c r="X20" s="4" t="n">
        <f aca="false">Hoja5!$AB$34</f>
        <v>16250</v>
      </c>
      <c r="Y20" s="4" t="n">
        <f aca="false">V20+W20+X49</f>
        <v>68920.8888888889</v>
      </c>
      <c r="Z20" s="4" t="n">
        <f aca="false">Y20*0.5</f>
        <v>34460.4444444444</v>
      </c>
      <c r="AA20" s="52" t="n">
        <f aca="false">Y20+Z20</f>
        <v>103381.333333333</v>
      </c>
      <c r="AC20" s="53" t="s">
        <v>160</v>
      </c>
      <c r="AD20" s="50" t="s">
        <v>178</v>
      </c>
      <c r="AE20" s="4" t="n">
        <f aca="false">Hoja5!$M$14</f>
        <v>25685.8888888889</v>
      </c>
      <c r="AF20" s="4" t="n">
        <f aca="false">Hoja5!$F$100</f>
        <v>18910</v>
      </c>
      <c r="AG20" s="4" t="n">
        <f aca="false">Hoja5!$AJ$21</f>
        <v>38269.23</v>
      </c>
      <c r="AH20" s="4" t="n">
        <f aca="false">AE20+AF20+AG20</f>
        <v>82865.1188888889</v>
      </c>
      <c r="AI20" s="4" t="n">
        <f aca="false">AH20*0.5</f>
        <v>41432.5594444444</v>
      </c>
      <c r="AJ20" s="52" t="n">
        <f aca="false">AH20+AI20</f>
        <v>124297.678333333</v>
      </c>
      <c r="AL20" s="4" t="s">
        <v>162</v>
      </c>
      <c r="AM20" s="50" t="s">
        <v>178</v>
      </c>
      <c r="AN20" s="4" t="n">
        <f aca="false">Hoja5!$M$27</f>
        <v>46916.2222222222</v>
      </c>
      <c r="AO20" s="4" t="n">
        <f aca="false">Hoja5!$F$108</f>
        <v>33190</v>
      </c>
      <c r="AP20" s="4" t="n">
        <f aca="false">Hoja5!$AB$51</f>
        <v>28325</v>
      </c>
      <c r="AQ20" s="4" t="n">
        <f aca="false">AN20+AO20+AP20</f>
        <v>108431.222222222</v>
      </c>
      <c r="AR20" s="4" t="n">
        <f aca="false">AQ20*0.5</f>
        <v>54215.6111111111</v>
      </c>
      <c r="AS20" s="52" t="n">
        <f aca="false">AQ20+AR20</f>
        <v>162646.833333333</v>
      </c>
      <c r="AU20" s="4" t="s">
        <v>162</v>
      </c>
      <c r="AV20" s="50" t="s">
        <v>178</v>
      </c>
      <c r="AW20" s="4" t="n">
        <f aca="false">Hoja5!$M$27</f>
        <v>46916.2222222222</v>
      </c>
      <c r="AX20" s="4" t="n">
        <f aca="false">Hoja5!$F$108</f>
        <v>33190</v>
      </c>
      <c r="AY20" s="4" t="n">
        <f aca="false">Hoja5!$AB$69</f>
        <v>27325</v>
      </c>
      <c r="AZ20" s="4" t="n">
        <f aca="false">AW20+AX20+AY20</f>
        <v>107431.222222222</v>
      </c>
      <c r="BA20" s="4" t="n">
        <f aca="false">AZ20*0.5</f>
        <v>53715.6111111111</v>
      </c>
      <c r="BB20" s="52" t="n">
        <f aca="false">AZ20+BA20</f>
        <v>161146.833333333</v>
      </c>
      <c r="BC20" s="45"/>
      <c r="BE20" s="50" t="s">
        <v>178</v>
      </c>
      <c r="BF20" s="4" t="n">
        <f aca="false">(Cupcakes!$G$15/12)*4</f>
        <v>17588.3161111111</v>
      </c>
      <c r="BG20" s="4" t="n">
        <f aca="false">(Cupcakes!$O$8/12)*4</f>
        <v>1886.66666666667</v>
      </c>
      <c r="BH20" s="4" t="n">
        <f aca="false">'45'!$E$35</f>
        <v>4000</v>
      </c>
      <c r="BI20" s="4" t="n">
        <f aca="false">BF20+BG20+BH20</f>
        <v>23474.9827777778</v>
      </c>
      <c r="BJ20" s="4" t="n">
        <f aca="false">BI20*0.5</f>
        <v>11737.4913888889</v>
      </c>
      <c r="BK20" s="52" t="n">
        <f aca="false">BI20+BJ20</f>
        <v>35212.4741666667</v>
      </c>
    </row>
    <row r="21" customFormat="false" ht="12.85" hidden="false" customHeight="false" outlineLevel="0" collapsed="false">
      <c r="B21" s="55" t="s">
        <v>162</v>
      </c>
      <c r="C21" s="55"/>
      <c r="D21" s="55"/>
      <c r="E21" s="55"/>
      <c r="F21" s="55"/>
      <c r="G21" s="55"/>
      <c r="H21" s="55"/>
      <c r="I21" s="55"/>
      <c r="K21" s="56" t="s">
        <v>162</v>
      </c>
      <c r="L21" s="56"/>
      <c r="M21" s="56"/>
      <c r="N21" s="56"/>
      <c r="O21" s="56"/>
      <c r="P21" s="56"/>
      <c r="Q21" s="56"/>
      <c r="R21" s="56"/>
      <c r="T21" s="56" t="s">
        <v>162</v>
      </c>
      <c r="U21" s="56"/>
      <c r="V21" s="56"/>
      <c r="W21" s="56"/>
      <c r="X21" s="56"/>
      <c r="Y21" s="56"/>
      <c r="Z21" s="56"/>
      <c r="AA21" s="56"/>
      <c r="AC21" s="56" t="s">
        <v>162</v>
      </c>
      <c r="AD21" s="56"/>
      <c r="AE21" s="56"/>
      <c r="AF21" s="56"/>
      <c r="AG21" s="56"/>
      <c r="AH21" s="56"/>
      <c r="AI21" s="56"/>
      <c r="AJ21" s="56"/>
      <c r="AL21" s="56"/>
      <c r="AM21" s="56"/>
      <c r="AN21" s="56"/>
      <c r="AO21" s="56"/>
      <c r="AP21" s="56"/>
      <c r="AQ21" s="56"/>
      <c r="AR21" s="56"/>
      <c r="AS21" s="56"/>
      <c r="AU21" s="56"/>
      <c r="AV21" s="56"/>
      <c r="AW21" s="56"/>
      <c r="AX21" s="56"/>
      <c r="AY21" s="56"/>
      <c r="AZ21" s="56"/>
      <c r="BA21" s="56"/>
      <c r="BB21" s="56"/>
      <c r="BC21" s="45"/>
      <c r="BE21" s="50" t="s">
        <v>179</v>
      </c>
      <c r="BF21" s="7" t="n">
        <f aca="false">(Cupcakes!$G$49/12)*4</f>
        <v>18296.8875396825</v>
      </c>
      <c r="BG21" s="4" t="n">
        <f aca="false">(Cupcakes!$O$15/12)*4</f>
        <v>1790</v>
      </c>
      <c r="BH21" s="4" t="n">
        <f aca="false">'45'!$E$35</f>
        <v>4000</v>
      </c>
      <c r="BI21" s="4" t="n">
        <f aca="false">BF21+BG21+BH21</f>
        <v>24086.8875396825</v>
      </c>
      <c r="BJ21" s="4" t="n">
        <f aca="false">BI21*0.5</f>
        <v>12043.4437698413</v>
      </c>
      <c r="BK21" s="52" t="n">
        <f aca="false">BI21+BJ21</f>
        <v>36130.3313095238</v>
      </c>
    </row>
    <row r="22" customFormat="false" ht="12.85" hidden="false" customHeight="false" outlineLevel="0" collapsed="false">
      <c r="B22" s="51" t="s">
        <v>162</v>
      </c>
      <c r="C22" s="50" t="s">
        <v>161</v>
      </c>
      <c r="D22" s="4" t="n">
        <f aca="false">Hoja5!$F$26</f>
        <v>40516.2222222222</v>
      </c>
      <c r="E22" s="4" t="n">
        <f aca="false">Hoja5!$M$105</f>
        <v>32470</v>
      </c>
      <c r="F22" s="4" t="n">
        <v>0</v>
      </c>
      <c r="G22" s="4" t="n">
        <f aca="false">D22+E22</f>
        <v>72986.2222222222</v>
      </c>
      <c r="H22" s="4" t="n">
        <f aca="false">G22*0.5</f>
        <v>36493.1111111111</v>
      </c>
      <c r="I22" s="52" t="n">
        <f aca="false">G22+H22</f>
        <v>109479.333333333</v>
      </c>
      <c r="K22" s="4" t="s">
        <v>162</v>
      </c>
      <c r="L22" s="50" t="s">
        <v>161</v>
      </c>
      <c r="M22" s="4" t="n">
        <f aca="false">Hoja5!$F$26</f>
        <v>40516.2222222222</v>
      </c>
      <c r="N22" s="4" t="n">
        <f aca="false">Hoja5!$M$105</f>
        <v>32470</v>
      </c>
      <c r="O22" s="4" t="n">
        <f aca="false">Hoja5!$AB$23</f>
        <v>19713.3333333333</v>
      </c>
      <c r="P22" s="4" t="n">
        <f aca="false">M22+N22+O22</f>
        <v>92699.5555555556</v>
      </c>
      <c r="Q22" s="4" t="n">
        <f aca="false">P22*0.5</f>
        <v>46349.7777777778</v>
      </c>
      <c r="R22" s="52" t="n">
        <f aca="false">P22+Q22</f>
        <v>139049.333333333</v>
      </c>
      <c r="T22" s="4" t="s">
        <v>162</v>
      </c>
      <c r="U22" s="50" t="s">
        <v>161</v>
      </c>
      <c r="V22" s="4" t="n">
        <f aca="false">Hoja5!$F$26</f>
        <v>40516.2222222222</v>
      </c>
      <c r="W22" s="4" t="n">
        <f aca="false">Hoja5!$M$105</f>
        <v>32470</v>
      </c>
      <c r="X22" s="4" t="n">
        <f aca="false">Hoja5!$AB$42</f>
        <v>24325</v>
      </c>
      <c r="Y22" s="4" t="n">
        <f aca="false">V22+W22+X22</f>
        <v>97311.2222222222</v>
      </c>
      <c r="Z22" s="4" t="n">
        <f aca="false">Y22*0.5</f>
        <v>48655.6111111111</v>
      </c>
      <c r="AA22" s="52" t="n">
        <f aca="false">Y22+Z22</f>
        <v>145966.833333333</v>
      </c>
      <c r="AC22" s="4" t="s">
        <v>162</v>
      </c>
      <c r="AD22" s="50" t="s">
        <v>161</v>
      </c>
      <c r="AE22" s="4" t="n">
        <f aca="false">Hoja5!$F$26</f>
        <v>40516.2222222222</v>
      </c>
      <c r="AF22" s="4" t="n">
        <f aca="false">Hoja5!$M$105</f>
        <v>32470</v>
      </c>
      <c r="AG22" s="4" t="n">
        <f aca="false">Hoja5!$AJ$21</f>
        <v>38269.23</v>
      </c>
      <c r="AH22" s="4" t="n">
        <f aca="false">AE22+AF22+AG22</f>
        <v>111255.452222222</v>
      </c>
      <c r="AI22" s="4" t="n">
        <f aca="false">AH22*0.5</f>
        <v>55627.7261111111</v>
      </c>
      <c r="AJ22" s="52" t="n">
        <f aca="false">AH22+AI22</f>
        <v>166883.178333333</v>
      </c>
      <c r="AL22" s="4" t="s">
        <v>180</v>
      </c>
      <c r="AM22" s="50" t="s">
        <v>161</v>
      </c>
      <c r="AN22" s="4" t="n">
        <f aca="false">Hoja5!$F$38</f>
        <v>60322.8888888889</v>
      </c>
      <c r="AO22" s="4" t="n">
        <f aca="false">Hoja5!$M$111</f>
        <v>37570</v>
      </c>
      <c r="AP22" s="57" t="n">
        <f aca="false">Hoja5!$AB$61</f>
        <v>48250</v>
      </c>
      <c r="AQ22" s="4" t="n">
        <f aca="false">AN22+AO22+AP22</f>
        <v>146142.888888889</v>
      </c>
      <c r="AR22" s="4" t="n">
        <f aca="false">AQ22*0.5</f>
        <v>73071.4444444444</v>
      </c>
      <c r="AS22" s="52" t="n">
        <f aca="false">AQ22+AR22</f>
        <v>219214.333333333</v>
      </c>
      <c r="AU22" s="4" t="s">
        <v>180</v>
      </c>
      <c r="AV22" s="50" t="s">
        <v>161</v>
      </c>
      <c r="AW22" s="4" t="n">
        <f aca="false">Hoja5!$F$38</f>
        <v>60322.8888888889</v>
      </c>
      <c r="AX22" s="4" t="n">
        <f aca="false">Hoja5!$M$111</f>
        <v>37570</v>
      </c>
      <c r="AY22" s="57" t="n">
        <f aca="false">Hoja5!$AB$77</f>
        <v>42925</v>
      </c>
      <c r="AZ22" s="4" t="n">
        <f aca="false">AW22+AX22+AY22</f>
        <v>140817.888888889</v>
      </c>
      <c r="BA22" s="4" t="n">
        <f aca="false">AZ22*0.5</f>
        <v>70408.9444444444</v>
      </c>
      <c r="BB22" s="52" t="n">
        <f aca="false">AZ22+BA22</f>
        <v>211226.833333333</v>
      </c>
      <c r="BC22" s="45"/>
      <c r="BE22" s="50" t="s">
        <v>181</v>
      </c>
      <c r="BF22" s="7" t="n">
        <f aca="false">(Cupcakes!$G$49/12)*4</f>
        <v>18296.8875396825</v>
      </c>
      <c r="BG22" s="4" t="n">
        <f aca="false">(Cupcakes!$O$26/12)*4</f>
        <v>2233.33333333333</v>
      </c>
      <c r="BH22" s="4" t="n">
        <f aca="false">'45'!$E$35</f>
        <v>4000</v>
      </c>
      <c r="BI22" s="4" t="n">
        <f aca="false">BF22+BG22+BH22</f>
        <v>24530.2208730159</v>
      </c>
      <c r="BJ22" s="4" t="n">
        <f aca="false">BI22*0.5</f>
        <v>12265.1104365079</v>
      </c>
      <c r="BK22" s="52" t="n">
        <f aca="false">BI22+BJ22</f>
        <v>36795.3313095238</v>
      </c>
    </row>
    <row r="23" customFormat="false" ht="12.85" hidden="false" customHeight="false" outlineLevel="0" collapsed="false">
      <c r="B23" s="51" t="s">
        <v>162</v>
      </c>
      <c r="C23" s="50" t="s">
        <v>182</v>
      </c>
      <c r="D23" s="4" t="n">
        <f aca="false">Hoja5!$F$26</f>
        <v>40516.2222222222</v>
      </c>
      <c r="E23" s="4" t="n">
        <f aca="false">Hoja5!$U$109</f>
        <v>54935</v>
      </c>
      <c r="F23" s="4" t="n">
        <v>0</v>
      </c>
      <c r="G23" s="4" t="n">
        <f aca="false">D23+E23+F23</f>
        <v>95451.2222222222</v>
      </c>
      <c r="H23" s="4" t="n">
        <f aca="false">G23*0.5</f>
        <v>47725.6111111111</v>
      </c>
      <c r="I23" s="52" t="n">
        <f aca="false">G23+H23</f>
        <v>143176.833333333</v>
      </c>
      <c r="K23" s="4" t="s">
        <v>162</v>
      </c>
      <c r="L23" s="50" t="s">
        <v>164</v>
      </c>
      <c r="M23" s="4" t="n">
        <f aca="false">Hoja5!$F$26</f>
        <v>40516.2222222222</v>
      </c>
      <c r="N23" s="4" t="n">
        <f aca="false">Hoja5!$U$109</f>
        <v>54935</v>
      </c>
      <c r="O23" s="4" t="n">
        <f aca="false">Hoja5!$AB$23</f>
        <v>19713.3333333333</v>
      </c>
      <c r="P23" s="4" t="n">
        <f aca="false">M23+N23+O23</f>
        <v>115164.555555556</v>
      </c>
      <c r="Q23" s="4" t="n">
        <f aca="false">P23*0.5</f>
        <v>57582.2777777778</v>
      </c>
      <c r="R23" s="52" t="n">
        <f aca="false">P23+Q23</f>
        <v>172746.833333333</v>
      </c>
      <c r="T23" s="4" t="s">
        <v>162</v>
      </c>
      <c r="U23" s="50" t="s">
        <v>164</v>
      </c>
      <c r="V23" s="4" t="n">
        <f aca="false">Hoja5!$F$26</f>
        <v>40516.2222222222</v>
      </c>
      <c r="W23" s="4" t="n">
        <f aca="false">Hoja5!$U$109</f>
        <v>54935</v>
      </c>
      <c r="X23" s="4" t="n">
        <f aca="false">Hoja5!$AB$42</f>
        <v>24325</v>
      </c>
      <c r="Y23" s="4" t="n">
        <f aca="false">V23+W23+X23</f>
        <v>119776.222222222</v>
      </c>
      <c r="Z23" s="4" t="n">
        <f aca="false">Y23*0.5</f>
        <v>59888.1111111111</v>
      </c>
      <c r="AA23" s="52" t="n">
        <f aca="false">Y23+Z23</f>
        <v>179664.333333333</v>
      </c>
      <c r="AC23" s="4" t="s">
        <v>162</v>
      </c>
      <c r="AD23" s="50" t="s">
        <v>164</v>
      </c>
      <c r="AE23" s="4" t="n">
        <f aca="false">Hoja5!$F$26</f>
        <v>40516.2222222222</v>
      </c>
      <c r="AF23" s="4" t="n">
        <f aca="false">Hoja5!$U$109</f>
        <v>54935</v>
      </c>
      <c r="AG23" s="4" t="n">
        <f aca="false">Hoja5!$AJ$21</f>
        <v>38269.23</v>
      </c>
      <c r="AH23" s="4" t="n">
        <f aca="false">AE23+AF23+AG23</f>
        <v>133720.452222222</v>
      </c>
      <c r="AI23" s="4" t="n">
        <f aca="false">AH23*0.5</f>
        <v>66860.2261111111</v>
      </c>
      <c r="AJ23" s="52" t="n">
        <f aca="false">AH23+AI23</f>
        <v>200580.678333333</v>
      </c>
      <c r="AL23" s="4" t="s">
        <v>180</v>
      </c>
      <c r="AM23" s="50" t="s">
        <v>164</v>
      </c>
      <c r="AN23" s="4" t="n">
        <f aca="false">Hoja5!$F$38</f>
        <v>60322.8888888889</v>
      </c>
      <c r="AO23" s="4" t="n">
        <f aca="false">Hoja5!$U$117</f>
        <v>69785</v>
      </c>
      <c r="AP23" s="57" t="n">
        <f aca="false">Hoja5!$AB$61</f>
        <v>48250</v>
      </c>
      <c r="AQ23" s="4" t="n">
        <f aca="false">AN23+AO23+AP23</f>
        <v>178357.888888889</v>
      </c>
      <c r="AR23" s="4" t="n">
        <f aca="false">AQ23*0.5</f>
        <v>89178.9444444444</v>
      </c>
      <c r="AS23" s="52" t="n">
        <f aca="false">AQ23+AR23</f>
        <v>267536.833333333</v>
      </c>
      <c r="AU23" s="4" t="s">
        <v>180</v>
      </c>
      <c r="AV23" s="50" t="s">
        <v>164</v>
      </c>
      <c r="AW23" s="4" t="n">
        <f aca="false">Hoja5!$F$38</f>
        <v>60322.8888888889</v>
      </c>
      <c r="AX23" s="4" t="n">
        <f aca="false">Hoja5!$U$117</f>
        <v>69785</v>
      </c>
      <c r="AY23" s="57" t="n">
        <f aca="false">Hoja5!$AB$77</f>
        <v>42925</v>
      </c>
      <c r="AZ23" s="4" t="n">
        <f aca="false">AW23+AX23+AY23</f>
        <v>173032.888888889</v>
      </c>
      <c r="BA23" s="4" t="n">
        <f aca="false">AZ23*0.5</f>
        <v>86516.4444444444</v>
      </c>
      <c r="BB23" s="52" t="n">
        <f aca="false">AZ23+BA23</f>
        <v>259549.333333333</v>
      </c>
      <c r="BC23" s="45"/>
      <c r="BE23" s="50" t="s">
        <v>183</v>
      </c>
      <c r="BF23" s="7" t="n">
        <f aca="false">(Cupcakes!$G$49/12)*4</f>
        <v>18296.8875396825</v>
      </c>
      <c r="BG23" s="4" t="n">
        <f aca="false">(Cupcakes!$O$52/12)*4</f>
        <v>1818.09523809524</v>
      </c>
      <c r="BH23" s="4" t="n">
        <f aca="false">'45'!$E$35</f>
        <v>4000</v>
      </c>
      <c r="BI23" s="4" t="n">
        <f aca="false">BF23+BG23+BH23</f>
        <v>24114.9827777778</v>
      </c>
      <c r="BJ23" s="4" t="n">
        <f aca="false">BI23*0.5</f>
        <v>12057.4913888889</v>
      </c>
      <c r="BK23" s="52" t="n">
        <f aca="false">BI23+BJ23</f>
        <v>36172.4741666667</v>
      </c>
    </row>
    <row r="24" customFormat="false" ht="12.85" hidden="false" customHeight="false" outlineLevel="0" collapsed="false">
      <c r="B24" s="51" t="s">
        <v>162</v>
      </c>
      <c r="C24" s="50" t="s">
        <v>165</v>
      </c>
      <c r="D24" s="4" t="n">
        <f aca="false">Hoja5!$F$26</f>
        <v>40516.2222222222</v>
      </c>
      <c r="E24" s="4" t="n">
        <f aca="false">Hoja5!$F$156</f>
        <v>39569.2857142857</v>
      </c>
      <c r="F24" s="4" t="n">
        <v>0</v>
      </c>
      <c r="G24" s="4" t="n">
        <f aca="false">D24+E24+F24</f>
        <v>80085.5079365079</v>
      </c>
      <c r="H24" s="4" t="n">
        <f aca="false">G24*0.5</f>
        <v>40042.753968254</v>
      </c>
      <c r="I24" s="52" t="n">
        <f aca="false">G24+H24</f>
        <v>120128.261904762</v>
      </c>
      <c r="K24" s="4" t="s">
        <v>162</v>
      </c>
      <c r="L24" s="50" t="s">
        <v>165</v>
      </c>
      <c r="M24" s="4" t="n">
        <f aca="false">Hoja5!$F$26</f>
        <v>40516.2222222222</v>
      </c>
      <c r="N24" s="4" t="n">
        <f aca="false">Hoja5!$F$156</f>
        <v>39569.2857142857</v>
      </c>
      <c r="O24" s="4" t="n">
        <f aca="false">Hoja5!$AB$23</f>
        <v>19713.3333333333</v>
      </c>
      <c r="P24" s="4" t="n">
        <f aca="false">M24+N24+O24</f>
        <v>99798.8412698413</v>
      </c>
      <c r="Q24" s="4" t="n">
        <f aca="false">P24*0.5</f>
        <v>49899.4206349206</v>
      </c>
      <c r="R24" s="52" t="n">
        <f aca="false">P24+Q24</f>
        <v>149698.261904762</v>
      </c>
      <c r="T24" s="4" t="s">
        <v>162</v>
      </c>
      <c r="U24" s="50" t="s">
        <v>165</v>
      </c>
      <c r="V24" s="4" t="n">
        <f aca="false">Hoja5!$F$26</f>
        <v>40516.2222222222</v>
      </c>
      <c r="W24" s="4" t="n">
        <f aca="false">Hoja5!$F$156</f>
        <v>39569.2857142857</v>
      </c>
      <c r="X24" s="4" t="n">
        <f aca="false">Hoja5!$AB$42</f>
        <v>24325</v>
      </c>
      <c r="Y24" s="4" t="n">
        <f aca="false">V24+W24+X24</f>
        <v>104410.507936508</v>
      </c>
      <c r="Z24" s="4" t="n">
        <f aca="false">Y24*0.5</f>
        <v>52205.253968254</v>
      </c>
      <c r="AA24" s="52" t="n">
        <f aca="false">Y24+Z24</f>
        <v>156615.761904762</v>
      </c>
      <c r="AC24" s="4" t="s">
        <v>162</v>
      </c>
      <c r="AD24" s="50" t="s">
        <v>165</v>
      </c>
      <c r="AE24" s="4" t="n">
        <f aca="false">Hoja5!$F$26</f>
        <v>40516.2222222222</v>
      </c>
      <c r="AF24" s="4" t="n">
        <f aca="false">Hoja5!$F$156</f>
        <v>39569.2857142857</v>
      </c>
      <c r="AG24" s="4" t="n">
        <f aca="false">Hoja5!$AJ$21</f>
        <v>38269.23</v>
      </c>
      <c r="AH24" s="4" t="n">
        <f aca="false">AE24+AF24+AG24</f>
        <v>118354.737936508</v>
      </c>
      <c r="AI24" s="4" t="n">
        <f aca="false">AH24*0.5</f>
        <v>59177.368968254</v>
      </c>
      <c r="AJ24" s="52" t="n">
        <f aca="false">AH24+AI24</f>
        <v>177532.106904762</v>
      </c>
      <c r="AL24" s="4" t="s">
        <v>180</v>
      </c>
      <c r="AM24" s="50" t="s">
        <v>165</v>
      </c>
      <c r="AN24" s="4" t="n">
        <f aca="false">Hoja5!$F$38</f>
        <v>60322.8888888889</v>
      </c>
      <c r="AO24" s="4" t="n">
        <f aca="false">Hoja5!$F$164</f>
        <v>49769.2857142857</v>
      </c>
      <c r="AP24" s="57" t="n">
        <f aca="false">Hoja5!$AB$61</f>
        <v>48250</v>
      </c>
      <c r="AQ24" s="4" t="n">
        <f aca="false">AN24+AO24+AP24</f>
        <v>158342.174603175</v>
      </c>
      <c r="AR24" s="4" t="n">
        <f aca="false">AQ24*0.5</f>
        <v>79171.0873015873</v>
      </c>
      <c r="AS24" s="52" t="n">
        <f aca="false">AQ24+AR24</f>
        <v>237513.261904762</v>
      </c>
      <c r="AU24" s="4" t="s">
        <v>180</v>
      </c>
      <c r="AV24" s="50" t="s">
        <v>165</v>
      </c>
      <c r="AW24" s="4" t="n">
        <f aca="false">Hoja5!$F$38</f>
        <v>60322.8888888889</v>
      </c>
      <c r="AX24" s="4" t="n">
        <f aca="false">Hoja5!$F$164</f>
        <v>49769.2857142857</v>
      </c>
      <c r="AY24" s="57" t="n">
        <f aca="false">Hoja5!$AB$77</f>
        <v>42925</v>
      </c>
      <c r="AZ24" s="4" t="n">
        <f aca="false">AW24+AX24+AY24</f>
        <v>153017.174603175</v>
      </c>
      <c r="BA24" s="4" t="n">
        <f aca="false">AZ24*0.5</f>
        <v>76508.5873015873</v>
      </c>
      <c r="BB24" s="52" t="n">
        <f aca="false">AZ24+BA24</f>
        <v>229525.761904762</v>
      </c>
      <c r="BC24" s="45"/>
      <c r="BE24" s="50" t="s">
        <v>184</v>
      </c>
      <c r="BF24" s="7" t="n">
        <f aca="false">(Cupcakes!$G$49/12)*4</f>
        <v>18296.8875396825</v>
      </c>
      <c r="BG24" s="4" t="n">
        <f aca="false">(Cupcakes!O$42/12)*4</f>
        <v>915</v>
      </c>
      <c r="BH24" s="4" t="n">
        <f aca="false">'45'!$E$35</f>
        <v>4000</v>
      </c>
      <c r="BI24" s="4" t="n">
        <f aca="false">BF24+BG24+BH24</f>
        <v>23211.8875396825</v>
      </c>
      <c r="BJ24" s="4" t="n">
        <f aca="false">BI24*0.5</f>
        <v>11605.9437698413</v>
      </c>
      <c r="BK24" s="52" t="n">
        <f aca="false">BI24+BJ24</f>
        <v>34817.8313095238</v>
      </c>
    </row>
    <row r="25" customFormat="false" ht="12.85" hidden="false" customHeight="false" outlineLevel="0" collapsed="false">
      <c r="B25" s="51" t="s">
        <v>162</v>
      </c>
      <c r="C25" s="50" t="s">
        <v>166</v>
      </c>
      <c r="D25" s="4" t="n">
        <f aca="false">Hoja5!$F$26</f>
        <v>40516.2222222222</v>
      </c>
      <c r="E25" s="4" t="n">
        <f aca="false">Hoja5!$M$156</f>
        <v>44970</v>
      </c>
      <c r="F25" s="4" t="n">
        <v>0</v>
      </c>
      <c r="G25" s="4" t="n">
        <f aca="false">D25+E25+F25</f>
        <v>85486.2222222222</v>
      </c>
      <c r="H25" s="4" t="n">
        <f aca="false">G25*0.5</f>
        <v>42743.1111111111</v>
      </c>
      <c r="I25" s="52" t="n">
        <f aca="false">G25+H25</f>
        <v>128229.333333333</v>
      </c>
      <c r="K25" s="4" t="s">
        <v>162</v>
      </c>
      <c r="L25" s="50" t="s">
        <v>166</v>
      </c>
      <c r="M25" s="4" t="n">
        <f aca="false">Hoja5!$F$26</f>
        <v>40516.2222222222</v>
      </c>
      <c r="N25" s="4" t="n">
        <f aca="false">Hoja5!$M$156</f>
        <v>44970</v>
      </c>
      <c r="O25" s="4" t="n">
        <f aca="false">Hoja5!$AB$23</f>
        <v>19713.3333333333</v>
      </c>
      <c r="P25" s="4" t="n">
        <f aca="false">M25+N25+O25</f>
        <v>105199.555555556</v>
      </c>
      <c r="Q25" s="4" t="n">
        <f aca="false">P25*0.5</f>
        <v>52599.7777777778</v>
      </c>
      <c r="R25" s="52" t="n">
        <f aca="false">P25+Q25</f>
        <v>157799.333333333</v>
      </c>
      <c r="T25" s="4" t="s">
        <v>162</v>
      </c>
      <c r="U25" s="50" t="s">
        <v>166</v>
      </c>
      <c r="V25" s="4" t="n">
        <f aca="false">Hoja5!$F$26</f>
        <v>40516.2222222222</v>
      </c>
      <c r="W25" s="4" t="n">
        <f aca="false">Hoja5!$M$156</f>
        <v>44970</v>
      </c>
      <c r="X25" s="4" t="n">
        <f aca="false">Hoja5!$AB$42</f>
        <v>24325</v>
      </c>
      <c r="Y25" s="4" t="n">
        <f aca="false">V25+W25+X25</f>
        <v>109811.222222222</v>
      </c>
      <c r="Z25" s="4" t="n">
        <f aca="false">Y25*0.5</f>
        <v>54905.6111111111</v>
      </c>
      <c r="AA25" s="52" t="n">
        <f aca="false">Y25+Z25</f>
        <v>164716.833333333</v>
      </c>
      <c r="AC25" s="4" t="s">
        <v>162</v>
      </c>
      <c r="AD25" s="50" t="s">
        <v>166</v>
      </c>
      <c r="AE25" s="4" t="n">
        <f aca="false">Hoja5!$F$26</f>
        <v>40516.2222222222</v>
      </c>
      <c r="AF25" s="4" t="n">
        <f aca="false">Hoja5!$M$156</f>
        <v>44970</v>
      </c>
      <c r="AG25" s="4" t="n">
        <f aca="false">Hoja5!$AJ$21</f>
        <v>38269.23</v>
      </c>
      <c r="AH25" s="4" t="n">
        <f aca="false">AE25+AF25+AG25</f>
        <v>123755.452222222</v>
      </c>
      <c r="AI25" s="4" t="n">
        <f aca="false">AH25*0.5</f>
        <v>61877.7261111111</v>
      </c>
      <c r="AJ25" s="52" t="n">
        <f aca="false">AH25+AI25</f>
        <v>185633.178333333</v>
      </c>
      <c r="AL25" s="4" t="s">
        <v>180</v>
      </c>
      <c r="AM25" s="50" t="s">
        <v>166</v>
      </c>
      <c r="AN25" s="4" t="n">
        <f aca="false">Hoja5!$F$38</f>
        <v>60322.8888888889</v>
      </c>
      <c r="AO25" s="4" t="n">
        <f aca="false">Hoja5!$M$164</f>
        <v>57915</v>
      </c>
      <c r="AP25" s="57" t="n">
        <f aca="false">Hoja5!$AB$61</f>
        <v>48250</v>
      </c>
      <c r="AQ25" s="4" t="n">
        <f aca="false">AN25+AO25+AP25</f>
        <v>166487.888888889</v>
      </c>
      <c r="AR25" s="4" t="n">
        <f aca="false">AQ25*0.5</f>
        <v>83243.9444444444</v>
      </c>
      <c r="AS25" s="52" t="n">
        <f aca="false">AQ25+AR25</f>
        <v>249731.833333333</v>
      </c>
      <c r="AU25" s="4" t="s">
        <v>180</v>
      </c>
      <c r="AV25" s="50" t="s">
        <v>166</v>
      </c>
      <c r="AW25" s="4" t="n">
        <f aca="false">Hoja5!$F$38</f>
        <v>60322.8888888889</v>
      </c>
      <c r="AX25" s="4" t="n">
        <f aca="false">Hoja5!$M$164</f>
        <v>57915</v>
      </c>
      <c r="AY25" s="57" t="n">
        <f aca="false">Hoja5!$AB$77</f>
        <v>42925</v>
      </c>
      <c r="AZ25" s="4" t="n">
        <f aca="false">AW25+AX25+AY25</f>
        <v>161162.888888889</v>
      </c>
      <c r="BA25" s="4" t="n">
        <f aca="false">AZ25*0.5</f>
        <v>80581.4444444444</v>
      </c>
      <c r="BB25" s="52" t="n">
        <f aca="false">AZ25+BA25</f>
        <v>241744.333333333</v>
      </c>
      <c r="BC25" s="45"/>
      <c r="BE25" s="50" t="s">
        <v>185</v>
      </c>
      <c r="BF25" s="7" t="n">
        <f aca="false">(Cupcakes!$G$49/12)*4</f>
        <v>18296.8875396825</v>
      </c>
      <c r="BG25" s="4" t="n">
        <f aca="false">(Cupcakes!$O$8/12)*4</f>
        <v>1886.66666666667</v>
      </c>
      <c r="BH25" s="4" t="n">
        <f aca="false">'45'!$E$35</f>
        <v>4000</v>
      </c>
      <c r="BI25" s="4" t="n">
        <f aca="false">BF25+BG25+BH25</f>
        <v>24183.5542063492</v>
      </c>
      <c r="BJ25" s="4" t="n">
        <f aca="false">BI25*0.5</f>
        <v>12091.7771031746</v>
      </c>
      <c r="BK25" s="52" t="n">
        <f aca="false">BI25+BJ25</f>
        <v>36275.3313095238</v>
      </c>
    </row>
    <row r="26" customFormat="false" ht="12.85" hidden="false" customHeight="false" outlineLevel="0" collapsed="false">
      <c r="B26" s="51" t="s">
        <v>162</v>
      </c>
      <c r="C26" s="50" t="s">
        <v>167</v>
      </c>
      <c r="D26" s="4" t="n">
        <f aca="false">Hoja5!$F$26</f>
        <v>40516.2222222222</v>
      </c>
      <c r="E26" s="4" t="n">
        <f aca="false">Hoja5!$F$108</f>
        <v>33190</v>
      </c>
      <c r="F26" s="4" t="n">
        <v>0</v>
      </c>
      <c r="G26" s="4" t="n">
        <f aca="false">D26+E26+F26</f>
        <v>73706.2222222222</v>
      </c>
      <c r="H26" s="4" t="n">
        <f aca="false">G26*0.5</f>
        <v>36853.1111111111</v>
      </c>
      <c r="I26" s="52" t="n">
        <f aca="false">G26+H26</f>
        <v>110559.333333333</v>
      </c>
      <c r="K26" s="4" t="s">
        <v>162</v>
      </c>
      <c r="L26" s="50" t="s">
        <v>167</v>
      </c>
      <c r="M26" s="4" t="n">
        <f aca="false">Hoja5!$F$26</f>
        <v>40516.2222222222</v>
      </c>
      <c r="N26" s="4" t="n">
        <f aca="false">Hoja5!$F$108</f>
        <v>33190</v>
      </c>
      <c r="O26" s="4" t="n">
        <f aca="false">Hoja5!$AB$23</f>
        <v>19713.3333333333</v>
      </c>
      <c r="P26" s="4" t="n">
        <f aca="false">M26+N26+O26</f>
        <v>93419.5555555555</v>
      </c>
      <c r="Q26" s="4" t="n">
        <f aca="false">P26*0.5</f>
        <v>46709.7777777778</v>
      </c>
      <c r="R26" s="52" t="n">
        <f aca="false">P26+Q26</f>
        <v>140129.333333333</v>
      </c>
      <c r="T26" s="4" t="s">
        <v>162</v>
      </c>
      <c r="U26" s="50" t="s">
        <v>167</v>
      </c>
      <c r="V26" s="4" t="n">
        <f aca="false">Hoja5!$F$26</f>
        <v>40516.2222222222</v>
      </c>
      <c r="W26" s="4" t="n">
        <f aca="false">Hoja5!$F$108</f>
        <v>33190</v>
      </c>
      <c r="X26" s="4" t="n">
        <f aca="false">Hoja5!$AB$42</f>
        <v>24325</v>
      </c>
      <c r="Y26" s="4" t="n">
        <f aca="false">V26+W26+X26</f>
        <v>98031.2222222222</v>
      </c>
      <c r="Z26" s="4" t="n">
        <f aca="false">Y26*0.5</f>
        <v>49015.6111111111</v>
      </c>
      <c r="AA26" s="52" t="n">
        <f aca="false">Y26+Z26</f>
        <v>147046.833333333</v>
      </c>
      <c r="AC26" s="4" t="s">
        <v>162</v>
      </c>
      <c r="AD26" s="50" t="s">
        <v>167</v>
      </c>
      <c r="AE26" s="4" t="n">
        <f aca="false">Hoja5!$F$26</f>
        <v>40516.2222222222</v>
      </c>
      <c r="AF26" s="4" t="n">
        <f aca="false">Hoja5!$F$108</f>
        <v>33190</v>
      </c>
      <c r="AG26" s="4" t="n">
        <f aca="false">Hoja5!$AJ$21</f>
        <v>38269.23</v>
      </c>
      <c r="AH26" s="4" t="n">
        <f aca="false">AE26+AF26+AG26</f>
        <v>111975.452222222</v>
      </c>
      <c r="AI26" s="4" t="n">
        <f aca="false">AH26*0.5</f>
        <v>55987.7261111111</v>
      </c>
      <c r="AJ26" s="52" t="n">
        <f aca="false">AH26+AI26</f>
        <v>167963.178333333</v>
      </c>
      <c r="AL26" s="4" t="s">
        <v>180</v>
      </c>
      <c r="AM26" s="50" t="s">
        <v>167</v>
      </c>
      <c r="AN26" s="4" t="n">
        <f aca="false">Hoja5!$F$38</f>
        <v>60322.8888888889</v>
      </c>
      <c r="AO26" s="4" t="n">
        <f aca="false">Hoja5!$F$116</f>
        <v>40470</v>
      </c>
      <c r="AP26" s="57" t="n">
        <f aca="false">Hoja5!$AB$61</f>
        <v>48250</v>
      </c>
      <c r="AQ26" s="4" t="n">
        <f aca="false">AN26+AO26+AP26</f>
        <v>149042.888888889</v>
      </c>
      <c r="AR26" s="4" t="n">
        <f aca="false">AQ26*0.5</f>
        <v>74521.4444444444</v>
      </c>
      <c r="AS26" s="52" t="n">
        <f aca="false">AQ26+AR26</f>
        <v>223564.333333333</v>
      </c>
      <c r="AU26" s="4" t="s">
        <v>180</v>
      </c>
      <c r="AV26" s="50" t="s">
        <v>167</v>
      </c>
      <c r="AW26" s="4" t="n">
        <f aca="false">Hoja5!$F$38</f>
        <v>60322.8888888889</v>
      </c>
      <c r="AX26" s="4" t="n">
        <f aca="false">Hoja5!$F$116</f>
        <v>40470</v>
      </c>
      <c r="AY26" s="57" t="n">
        <f aca="false">Hoja5!$AB$77</f>
        <v>42925</v>
      </c>
      <c r="AZ26" s="4" t="n">
        <f aca="false">AW26+AX26+AY26</f>
        <v>143717.888888889</v>
      </c>
      <c r="BA26" s="4" t="n">
        <f aca="false">AZ26*0.5</f>
        <v>71858.9444444444</v>
      </c>
      <c r="BB26" s="52" t="n">
        <f aca="false">AZ26+BA26</f>
        <v>215576.833333333</v>
      </c>
      <c r="BC26" s="45"/>
      <c r="BE26" s="50" t="s">
        <v>150</v>
      </c>
      <c r="BF26" s="50" t="s">
        <v>24</v>
      </c>
      <c r="BG26" s="50" t="s">
        <v>151</v>
      </c>
      <c r="BH26" s="50" t="s">
        <v>159</v>
      </c>
      <c r="BI26" s="50" t="s">
        <v>153</v>
      </c>
      <c r="BJ26" s="50" t="s">
        <v>154</v>
      </c>
      <c r="BK26" s="50" t="s">
        <v>155</v>
      </c>
    </row>
    <row r="27" customFormat="false" ht="12.85" hidden="false" customHeight="false" outlineLevel="0" collapsed="false">
      <c r="B27" s="51" t="s">
        <v>162</v>
      </c>
      <c r="C27" s="50" t="s">
        <v>169</v>
      </c>
      <c r="D27" s="4" t="n">
        <f aca="false">Hoja5!$U$29</f>
        <v>45571.7777777778</v>
      </c>
      <c r="E27" s="4" t="n">
        <f aca="false">Hoja5!$M$105</f>
        <v>32470</v>
      </c>
      <c r="F27" s="4" t="n">
        <v>0</v>
      </c>
      <c r="G27" s="4" t="n">
        <f aca="false">D27+E27+F27</f>
        <v>78041.7777777778</v>
      </c>
      <c r="H27" s="4" t="n">
        <f aca="false">G27*0.5</f>
        <v>39020.8888888889</v>
      </c>
      <c r="I27" s="52" t="n">
        <f aca="false">G27+H27</f>
        <v>117062.666666667</v>
      </c>
      <c r="K27" s="4" t="s">
        <v>162</v>
      </c>
      <c r="L27" s="50" t="s">
        <v>169</v>
      </c>
      <c r="M27" s="4" t="n">
        <f aca="false">Hoja5!$U$29</f>
        <v>45571.7777777778</v>
      </c>
      <c r="N27" s="4" t="n">
        <f aca="false">Hoja5!$M$105</f>
        <v>32470</v>
      </c>
      <c r="O27" s="4" t="n">
        <f aca="false">Hoja5!$AB$23</f>
        <v>19713.3333333333</v>
      </c>
      <c r="P27" s="4" t="n">
        <f aca="false">M27+N27+O27</f>
        <v>97755.1111111111</v>
      </c>
      <c r="Q27" s="4" t="n">
        <f aca="false">P27*0.5</f>
        <v>48877.5555555556</v>
      </c>
      <c r="R27" s="52" t="n">
        <f aca="false">P27+Q27</f>
        <v>146632.666666667</v>
      </c>
      <c r="T27" s="4" t="s">
        <v>162</v>
      </c>
      <c r="U27" s="50" t="s">
        <v>169</v>
      </c>
      <c r="V27" s="4" t="n">
        <f aca="false">Hoja5!$U$29</f>
        <v>45571.7777777778</v>
      </c>
      <c r="W27" s="4" t="n">
        <f aca="false">Hoja5!$M$105</f>
        <v>32470</v>
      </c>
      <c r="X27" s="4" t="n">
        <f aca="false">Hoja5!$AB$42</f>
        <v>24325</v>
      </c>
      <c r="Y27" s="4" t="n">
        <f aca="false">V27+W27+X27</f>
        <v>102366.777777778</v>
      </c>
      <c r="Z27" s="4" t="n">
        <f aca="false">Y27*0.5</f>
        <v>51183.3888888889</v>
      </c>
      <c r="AA27" s="52" t="n">
        <f aca="false">Y27+Z27</f>
        <v>153550.166666667</v>
      </c>
      <c r="AC27" s="4" t="s">
        <v>162</v>
      </c>
      <c r="AD27" s="50" t="s">
        <v>169</v>
      </c>
      <c r="AE27" s="4" t="n">
        <f aca="false">Hoja5!$U$29</f>
        <v>45571.7777777778</v>
      </c>
      <c r="AF27" s="4" t="n">
        <f aca="false">Hoja5!$M$105</f>
        <v>32470</v>
      </c>
      <c r="AG27" s="4" t="n">
        <f aca="false">Hoja5!$AJ$21</f>
        <v>38269.23</v>
      </c>
      <c r="AH27" s="4" t="n">
        <f aca="false">AE27+AF27+AG27</f>
        <v>116311.007777778</v>
      </c>
      <c r="AI27" s="4" t="n">
        <f aca="false">AH27*0.5</f>
        <v>58155.5038888889</v>
      </c>
      <c r="AJ27" s="52" t="n">
        <f aca="false">AH27+AI27</f>
        <v>174466.511666667</v>
      </c>
      <c r="AL27" s="4" t="s">
        <v>180</v>
      </c>
      <c r="AM27" s="50" t="s">
        <v>168</v>
      </c>
      <c r="AN27" s="4" t="n">
        <f aca="false">Hoja5!$U$44</f>
        <v>67431</v>
      </c>
      <c r="AO27" s="4" t="n">
        <f aca="false">Hoja5!$M$111</f>
        <v>37570</v>
      </c>
      <c r="AP27" s="57" t="n">
        <f aca="false">Hoja5!$AB$61</f>
        <v>48250</v>
      </c>
      <c r="AQ27" s="4" t="n">
        <f aca="false">AN27+AO27+AP27</f>
        <v>153251</v>
      </c>
      <c r="AR27" s="4" t="n">
        <f aca="false">AQ27*0.5</f>
        <v>76625.5</v>
      </c>
      <c r="AS27" s="52" t="n">
        <f aca="false">AQ27+AR27</f>
        <v>229876.5</v>
      </c>
      <c r="AU27" s="4" t="s">
        <v>180</v>
      </c>
      <c r="AV27" s="50" t="s">
        <v>168</v>
      </c>
      <c r="AW27" s="4" t="n">
        <f aca="false">Hoja5!$U$44</f>
        <v>67431</v>
      </c>
      <c r="AX27" s="4" t="n">
        <f aca="false">Hoja5!$M$111</f>
        <v>37570</v>
      </c>
      <c r="AY27" s="57" t="n">
        <f aca="false">Hoja5!$AB$77</f>
        <v>42925</v>
      </c>
      <c r="AZ27" s="4" t="n">
        <f aca="false">AW27+AX27+AY27</f>
        <v>147926</v>
      </c>
      <c r="BA27" s="4" t="n">
        <f aca="false">AZ27*0.5</f>
        <v>73963</v>
      </c>
      <c r="BB27" s="52" t="n">
        <f aca="false">AZ27+BA27</f>
        <v>221889</v>
      </c>
      <c r="BC27" s="45"/>
      <c r="BD27" s="0" t="n">
        <v>6</v>
      </c>
      <c r="BE27" s="50" t="s">
        <v>161</v>
      </c>
      <c r="BF27" s="7" t="n">
        <f aca="false">(Cupcakes!$G$32/12)*6</f>
        <v>24721.3630555556</v>
      </c>
      <c r="BG27" s="4" t="n">
        <f aca="false">(Cupcakes!$O$15/12)*6</f>
        <v>2685</v>
      </c>
      <c r="BH27" s="4" t="n">
        <f aca="false">'45'!$E$36</f>
        <v>5000</v>
      </c>
      <c r="BI27" s="4" t="n">
        <f aca="false">BF37+BG27+BH27</f>
        <v>34067.4741666667</v>
      </c>
      <c r="BJ27" s="4" t="n">
        <f aca="false">BI27*0.5</f>
        <v>17033.7370833333</v>
      </c>
      <c r="BK27" s="52" t="n">
        <f aca="false">BI27+BJ27</f>
        <v>51101.21125</v>
      </c>
    </row>
    <row r="28" customFormat="false" ht="12.85" hidden="false" customHeight="false" outlineLevel="0" collapsed="false">
      <c r="B28" s="51" t="s">
        <v>162</v>
      </c>
      <c r="C28" s="50" t="s">
        <v>170</v>
      </c>
      <c r="D28" s="4" t="n">
        <f aca="false">Hoja5!$U$29</f>
        <v>45571.7777777778</v>
      </c>
      <c r="E28" s="4" t="n">
        <f aca="false">Hoja5!$U$109</f>
        <v>54935</v>
      </c>
      <c r="F28" s="4" t="n">
        <v>0</v>
      </c>
      <c r="G28" s="4" t="n">
        <f aca="false">D28+E28+F28</f>
        <v>100506.777777778</v>
      </c>
      <c r="H28" s="4" t="n">
        <f aca="false">G28*0.5</f>
        <v>50253.3888888889</v>
      </c>
      <c r="I28" s="52" t="n">
        <f aca="false">G28+H28</f>
        <v>150760.166666667</v>
      </c>
      <c r="K28" s="4" t="s">
        <v>162</v>
      </c>
      <c r="L28" s="50" t="s">
        <v>170</v>
      </c>
      <c r="M28" s="4" t="n">
        <f aca="false">Hoja5!$U$29</f>
        <v>45571.7777777778</v>
      </c>
      <c r="N28" s="4" t="n">
        <f aca="false">Hoja5!$U$109</f>
        <v>54935</v>
      </c>
      <c r="O28" s="4" t="n">
        <f aca="false">Hoja5!$AB$23</f>
        <v>19713.3333333333</v>
      </c>
      <c r="P28" s="4" t="n">
        <f aca="false">M28+N28+O28</f>
        <v>120220.111111111</v>
      </c>
      <c r="Q28" s="4" t="n">
        <f aca="false">P28*0.5</f>
        <v>60110.0555555556</v>
      </c>
      <c r="R28" s="52" t="n">
        <f aca="false">P28+Q28</f>
        <v>180330.166666667</v>
      </c>
      <c r="T28" s="4" t="s">
        <v>162</v>
      </c>
      <c r="U28" s="50" t="s">
        <v>170</v>
      </c>
      <c r="V28" s="4" t="n">
        <f aca="false">Hoja5!$U$29</f>
        <v>45571.7777777778</v>
      </c>
      <c r="W28" s="4" t="n">
        <f aca="false">Hoja5!$U$109</f>
        <v>54935</v>
      </c>
      <c r="X28" s="4" t="n">
        <f aca="false">Hoja5!$AB$42</f>
        <v>24325</v>
      </c>
      <c r="Y28" s="4" t="n">
        <f aca="false">V28+W28+X28</f>
        <v>124831.777777778</v>
      </c>
      <c r="Z28" s="4" t="n">
        <f aca="false">Y28*0.5</f>
        <v>62415.8888888889</v>
      </c>
      <c r="AA28" s="52" t="n">
        <f aca="false">Y28+Z28</f>
        <v>187247.666666667</v>
      </c>
      <c r="AC28" s="4" t="s">
        <v>162</v>
      </c>
      <c r="AD28" s="50" t="s">
        <v>170</v>
      </c>
      <c r="AE28" s="4" t="n">
        <f aca="false">Hoja5!$U$29</f>
        <v>45571.7777777778</v>
      </c>
      <c r="AF28" s="4" t="n">
        <f aca="false">Hoja5!$U$109</f>
        <v>54935</v>
      </c>
      <c r="AG28" s="4" t="n">
        <f aca="false">Hoja5!$AJ$21</f>
        <v>38269.23</v>
      </c>
      <c r="AH28" s="4" t="n">
        <f aca="false">AE28+AF28+AG28</f>
        <v>138776.007777778</v>
      </c>
      <c r="AI28" s="4" t="n">
        <f aca="false">AH28*0.5</f>
        <v>69388.0038888889</v>
      </c>
      <c r="AJ28" s="52" t="n">
        <f aca="false">AH28+AI28</f>
        <v>208164.011666667</v>
      </c>
      <c r="AL28" s="4" t="s">
        <v>180</v>
      </c>
      <c r="AM28" s="50" t="s">
        <v>170</v>
      </c>
      <c r="AN28" s="4" t="n">
        <f aca="false">Hoja5!$U$44</f>
        <v>67431</v>
      </c>
      <c r="AO28" s="4" t="n">
        <f aca="false">Hoja5!$U$117</f>
        <v>69785</v>
      </c>
      <c r="AP28" s="57" t="n">
        <f aca="false">Hoja5!$AB$61</f>
        <v>48250</v>
      </c>
      <c r="AQ28" s="4" t="n">
        <f aca="false">AN28+AO28+AP28</f>
        <v>185466</v>
      </c>
      <c r="AR28" s="4" t="n">
        <f aca="false">AQ28*0.5</f>
        <v>92733</v>
      </c>
      <c r="AS28" s="52" t="n">
        <f aca="false">AQ28+AR28</f>
        <v>278199</v>
      </c>
      <c r="AU28" s="4" t="s">
        <v>180</v>
      </c>
      <c r="AV28" s="50" t="s">
        <v>170</v>
      </c>
      <c r="AW28" s="4" t="n">
        <f aca="false">Hoja5!$U$44</f>
        <v>67431</v>
      </c>
      <c r="AX28" s="4" t="n">
        <f aca="false">Hoja5!$U$117</f>
        <v>69785</v>
      </c>
      <c r="AY28" s="57" t="n">
        <f aca="false">Hoja5!$AB$77</f>
        <v>42925</v>
      </c>
      <c r="AZ28" s="4" t="n">
        <f aca="false">AW28+AX28+AY28</f>
        <v>180141</v>
      </c>
      <c r="BA28" s="4" t="n">
        <f aca="false">AZ28*0.5</f>
        <v>90070.5</v>
      </c>
      <c r="BB28" s="52" t="n">
        <f aca="false">AZ28+BA28</f>
        <v>270211.5</v>
      </c>
      <c r="BC28" s="45"/>
      <c r="BE28" s="50" t="s">
        <v>164</v>
      </c>
      <c r="BF28" s="7" t="n">
        <f aca="false">(Cupcakes!$G$32/12)*6</f>
        <v>24721.3630555556</v>
      </c>
      <c r="BG28" s="4" t="n">
        <f aca="false">(Cupcakes!$O$26/12)*6</f>
        <v>3350</v>
      </c>
      <c r="BH28" s="4" t="n">
        <f aca="false">'45'!$E$36</f>
        <v>5000</v>
      </c>
      <c r="BI28" s="4" t="n">
        <f aca="false">BF38+BG28+BH28</f>
        <v>34732.4741666667</v>
      </c>
      <c r="BJ28" s="4" t="n">
        <f aca="false">BI28*0.5</f>
        <v>17366.2370833333</v>
      </c>
      <c r="BK28" s="52" t="n">
        <f aca="false">BI28+BJ28</f>
        <v>52098.71125</v>
      </c>
    </row>
    <row r="29" customFormat="false" ht="12.85" hidden="false" customHeight="false" outlineLevel="0" collapsed="false">
      <c r="B29" s="51" t="s">
        <v>162</v>
      </c>
      <c r="C29" s="50" t="s">
        <v>171</v>
      </c>
      <c r="D29" s="4" t="n">
        <f aca="false">Hoja5!$U$29</f>
        <v>45571.7777777778</v>
      </c>
      <c r="E29" s="4" t="n">
        <f aca="false">Hoja5!$F$156</f>
        <v>39569.2857142857</v>
      </c>
      <c r="F29" s="4" t="n">
        <v>0</v>
      </c>
      <c r="G29" s="4" t="n">
        <f aca="false">D29+E29+F29</f>
        <v>85141.0634920635</v>
      </c>
      <c r="H29" s="4" t="n">
        <f aca="false">G29*0.5</f>
        <v>42570.5317460317</v>
      </c>
      <c r="I29" s="52" t="n">
        <f aca="false">G29+H29</f>
        <v>127711.595238095</v>
      </c>
      <c r="K29" s="4" t="s">
        <v>162</v>
      </c>
      <c r="L29" s="50" t="s">
        <v>171</v>
      </c>
      <c r="M29" s="4" t="n">
        <f aca="false">Hoja5!$U$29</f>
        <v>45571.7777777778</v>
      </c>
      <c r="N29" s="4" t="n">
        <f aca="false">Hoja5!$F$156</f>
        <v>39569.2857142857</v>
      </c>
      <c r="O29" s="4" t="n">
        <f aca="false">Hoja5!$AB$23</f>
        <v>19713.3333333333</v>
      </c>
      <c r="P29" s="4" t="n">
        <f aca="false">M29+N29+O29</f>
        <v>104854.396825397</v>
      </c>
      <c r="Q29" s="4" t="n">
        <f aca="false">P29*0.5</f>
        <v>52427.1984126984</v>
      </c>
      <c r="R29" s="52" t="n">
        <f aca="false">P29+Q29</f>
        <v>157281.595238095</v>
      </c>
      <c r="T29" s="4" t="s">
        <v>162</v>
      </c>
      <c r="U29" s="50" t="s">
        <v>171</v>
      </c>
      <c r="V29" s="4" t="n">
        <f aca="false">Hoja5!$U$29</f>
        <v>45571.7777777778</v>
      </c>
      <c r="W29" s="4" t="n">
        <f aca="false">Hoja5!$F$156</f>
        <v>39569.2857142857</v>
      </c>
      <c r="X29" s="4" t="n">
        <f aca="false">Hoja5!$AB$42</f>
        <v>24325</v>
      </c>
      <c r="Y29" s="4" t="n">
        <f aca="false">V29+W29+X29</f>
        <v>109466.063492064</v>
      </c>
      <c r="Z29" s="4" t="n">
        <f aca="false">Y29*0.5</f>
        <v>54733.0317460317</v>
      </c>
      <c r="AA29" s="52" t="n">
        <f aca="false">Y29+Z29</f>
        <v>164199.095238095</v>
      </c>
      <c r="AC29" s="4" t="s">
        <v>162</v>
      </c>
      <c r="AD29" s="50" t="s">
        <v>171</v>
      </c>
      <c r="AE29" s="4" t="n">
        <f aca="false">Hoja5!$U$29</f>
        <v>45571.7777777778</v>
      </c>
      <c r="AF29" s="4" t="n">
        <f aca="false">Hoja5!$F$156</f>
        <v>39569.2857142857</v>
      </c>
      <c r="AG29" s="4" t="n">
        <f aca="false">Hoja5!$AJ$21</f>
        <v>38269.23</v>
      </c>
      <c r="AH29" s="4" t="n">
        <f aca="false">AE29+AF29+AG29</f>
        <v>123410.293492064</v>
      </c>
      <c r="AI29" s="4" t="n">
        <f aca="false">AH29*0.5</f>
        <v>61705.1467460317</v>
      </c>
      <c r="AJ29" s="52" t="n">
        <f aca="false">AH29+AI29</f>
        <v>185115.440238095</v>
      </c>
      <c r="AL29" s="4" t="s">
        <v>180</v>
      </c>
      <c r="AM29" s="50" t="s">
        <v>171</v>
      </c>
      <c r="AN29" s="4" t="n">
        <f aca="false">Hoja5!$U$44</f>
        <v>67431</v>
      </c>
      <c r="AO29" s="4" t="n">
        <f aca="false">Hoja5!$F$164</f>
        <v>49769.2857142857</v>
      </c>
      <c r="AP29" s="57" t="n">
        <f aca="false">Hoja5!$AB$61</f>
        <v>48250</v>
      </c>
      <c r="AQ29" s="4" t="n">
        <f aca="false">AN29+AO29+AP29</f>
        <v>165450.285714286</v>
      </c>
      <c r="AR29" s="4" t="n">
        <f aca="false">AQ29*0.5</f>
        <v>82725.1428571429</v>
      </c>
      <c r="AS29" s="52" t="n">
        <f aca="false">AQ29+AR29</f>
        <v>248175.428571429</v>
      </c>
      <c r="AU29" s="4" t="s">
        <v>180</v>
      </c>
      <c r="AV29" s="50" t="s">
        <v>171</v>
      </c>
      <c r="AW29" s="4" t="n">
        <f aca="false">Hoja5!$U$44</f>
        <v>67431</v>
      </c>
      <c r="AX29" s="4" t="n">
        <f aca="false">Hoja5!$F$164</f>
        <v>49769.2857142857</v>
      </c>
      <c r="AY29" s="57" t="n">
        <f aca="false">Hoja5!$AB$77</f>
        <v>42925</v>
      </c>
      <c r="AZ29" s="4" t="n">
        <f aca="false">AW29+AX29+AY29</f>
        <v>160125.285714286</v>
      </c>
      <c r="BA29" s="4" t="n">
        <f aca="false">AZ29*0.5</f>
        <v>80062.6428571429</v>
      </c>
      <c r="BB29" s="52" t="n">
        <f aca="false">AZ29+BA29</f>
        <v>240187.928571429</v>
      </c>
      <c r="BC29" s="45"/>
      <c r="BE29" s="50" t="s">
        <v>165</v>
      </c>
      <c r="BF29" s="7" t="n">
        <f aca="false">(Cupcakes!$G$32/12)*6</f>
        <v>24721.3630555556</v>
      </c>
      <c r="BG29" s="4" t="n">
        <f aca="false">(Cupcakes!$O$52/12)*6</f>
        <v>2727.14285714286</v>
      </c>
      <c r="BH29" s="4" t="n">
        <f aca="false">'45'!$E$36</f>
        <v>5000</v>
      </c>
      <c r="BI29" s="4" t="n">
        <f aca="false">BF39+BG29+BH29</f>
        <v>34109.6170238095</v>
      </c>
      <c r="BJ29" s="4" t="n">
        <f aca="false">BI29*0.5</f>
        <v>17054.8085119048</v>
      </c>
      <c r="BK29" s="52" t="n">
        <f aca="false">BI29+BJ29</f>
        <v>51164.4255357143</v>
      </c>
    </row>
    <row r="30" customFormat="false" ht="12.85" hidden="false" customHeight="false" outlineLevel="0" collapsed="false">
      <c r="B30" s="51" t="s">
        <v>162</v>
      </c>
      <c r="C30" s="50" t="s">
        <v>172</v>
      </c>
      <c r="D30" s="4" t="n">
        <f aca="false">Hoja5!$U$29</f>
        <v>45571.7777777778</v>
      </c>
      <c r="E30" s="4" t="n">
        <f aca="false">Hoja5!$M$156</f>
        <v>44970</v>
      </c>
      <c r="F30" s="4" t="n">
        <v>0</v>
      </c>
      <c r="G30" s="4" t="n">
        <f aca="false">D30+E30+F30</f>
        <v>90541.7777777778</v>
      </c>
      <c r="H30" s="4" t="n">
        <f aca="false">G30*0.5</f>
        <v>45270.8888888889</v>
      </c>
      <c r="I30" s="52" t="n">
        <f aca="false">G30+H30</f>
        <v>135812.666666667</v>
      </c>
      <c r="K30" s="4" t="s">
        <v>162</v>
      </c>
      <c r="L30" s="50" t="s">
        <v>172</v>
      </c>
      <c r="M30" s="4" t="n">
        <f aca="false">Hoja5!$U$29</f>
        <v>45571.7777777778</v>
      </c>
      <c r="N30" s="4" t="n">
        <f aca="false">Hoja5!$M$156</f>
        <v>44970</v>
      </c>
      <c r="O30" s="4" t="n">
        <f aca="false">Hoja5!$AB$23</f>
        <v>19713.3333333333</v>
      </c>
      <c r="P30" s="4" t="n">
        <f aca="false">M30+N30+O30</f>
        <v>110255.111111111</v>
      </c>
      <c r="Q30" s="4" t="n">
        <f aca="false">P30*0.5</f>
        <v>55127.5555555556</v>
      </c>
      <c r="R30" s="52" t="n">
        <f aca="false">P30+Q30</f>
        <v>165382.666666667</v>
      </c>
      <c r="T30" s="4" t="s">
        <v>162</v>
      </c>
      <c r="U30" s="50" t="s">
        <v>172</v>
      </c>
      <c r="V30" s="4" t="n">
        <f aca="false">Hoja5!$U$29</f>
        <v>45571.7777777778</v>
      </c>
      <c r="W30" s="4" t="n">
        <f aca="false">Hoja5!$M$156</f>
        <v>44970</v>
      </c>
      <c r="X30" s="4" t="n">
        <f aca="false">Hoja5!$AB$42</f>
        <v>24325</v>
      </c>
      <c r="Y30" s="4" t="n">
        <f aca="false">V30+W30+X30</f>
        <v>114866.777777778</v>
      </c>
      <c r="Z30" s="4" t="n">
        <f aca="false">Y30*0.5</f>
        <v>57433.3888888889</v>
      </c>
      <c r="AA30" s="52" t="n">
        <f aca="false">Y30+Z30</f>
        <v>172300.166666667</v>
      </c>
      <c r="AC30" s="4" t="s">
        <v>162</v>
      </c>
      <c r="AD30" s="50" t="s">
        <v>172</v>
      </c>
      <c r="AE30" s="4" t="n">
        <f aca="false">Hoja5!$U$29</f>
        <v>45571.7777777778</v>
      </c>
      <c r="AF30" s="4" t="n">
        <f aca="false">Hoja5!$M$156</f>
        <v>44970</v>
      </c>
      <c r="AG30" s="4" t="n">
        <f aca="false">Hoja5!$AJ$21</f>
        <v>38269.23</v>
      </c>
      <c r="AH30" s="4" t="n">
        <f aca="false">AE30+AF30+AG30</f>
        <v>128811.007777778</v>
      </c>
      <c r="AI30" s="4" t="n">
        <f aca="false">AH30*0.5</f>
        <v>64405.5038888889</v>
      </c>
      <c r="AJ30" s="52" t="n">
        <f aca="false">AH30+AI30</f>
        <v>193216.511666667</v>
      </c>
      <c r="AL30" s="4" t="s">
        <v>180</v>
      </c>
      <c r="AM30" s="50" t="s">
        <v>172</v>
      </c>
      <c r="AN30" s="4" t="n">
        <f aca="false">Hoja5!$U$44</f>
        <v>67431</v>
      </c>
      <c r="AO30" s="4" t="n">
        <f aca="false">Hoja5!$M$164</f>
        <v>57915</v>
      </c>
      <c r="AP30" s="57" t="n">
        <f aca="false">Hoja5!$AB$61</f>
        <v>48250</v>
      </c>
      <c r="AQ30" s="4" t="n">
        <f aca="false">AN30+AO30+AP30</f>
        <v>173596</v>
      </c>
      <c r="AR30" s="4" t="n">
        <f aca="false">AQ30*0.5</f>
        <v>86798</v>
      </c>
      <c r="AS30" s="52" t="n">
        <f aca="false">AQ30+AR30</f>
        <v>260394</v>
      </c>
      <c r="AU30" s="4" t="s">
        <v>180</v>
      </c>
      <c r="AV30" s="50" t="s">
        <v>172</v>
      </c>
      <c r="AW30" s="4" t="n">
        <f aca="false">Hoja5!$U$44</f>
        <v>67431</v>
      </c>
      <c r="AX30" s="4" t="n">
        <f aca="false">Hoja5!$M$164</f>
        <v>57915</v>
      </c>
      <c r="AY30" s="57" t="n">
        <f aca="false">Hoja5!$AB$77</f>
        <v>42925</v>
      </c>
      <c r="AZ30" s="4" t="n">
        <f aca="false">AW30+AX30+AY30</f>
        <v>168271</v>
      </c>
      <c r="BA30" s="4" t="n">
        <f aca="false">AZ30*0.5</f>
        <v>84135.5</v>
      </c>
      <c r="BB30" s="52" t="n">
        <f aca="false">AZ30+BA30</f>
        <v>252406.5</v>
      </c>
      <c r="BC30" s="45"/>
      <c r="BE30" s="50" t="s">
        <v>166</v>
      </c>
      <c r="BF30" s="7" t="n">
        <f aca="false">(Cupcakes!$G$32/12)*6</f>
        <v>24721.3630555556</v>
      </c>
      <c r="BG30" s="4" t="n">
        <f aca="false">(Cupcakes!O$42/12)*6</f>
        <v>1372.5</v>
      </c>
      <c r="BH30" s="4" t="n">
        <f aca="false">'45'!$E$36</f>
        <v>5000</v>
      </c>
      <c r="BI30" s="4" t="n">
        <f aca="false">BF40+BG30+BH30</f>
        <v>32754.9741666667</v>
      </c>
      <c r="BJ30" s="4" t="n">
        <f aca="false">BI30*0.5</f>
        <v>16377.4870833333</v>
      </c>
      <c r="BK30" s="52" t="n">
        <f aca="false">BI30+BJ30</f>
        <v>49132.46125</v>
      </c>
    </row>
    <row r="31" customFormat="false" ht="12.85" hidden="false" customHeight="false" outlineLevel="0" collapsed="false">
      <c r="B31" s="51" t="s">
        <v>162</v>
      </c>
      <c r="C31" s="50" t="s">
        <v>173</v>
      </c>
      <c r="D31" s="4" t="n">
        <f aca="false">Hoja5!$U$29</f>
        <v>45571.7777777778</v>
      </c>
      <c r="E31" s="4" t="n">
        <f aca="false">Hoja5!$F$108</f>
        <v>33190</v>
      </c>
      <c r="F31" s="4" t="n">
        <v>0</v>
      </c>
      <c r="G31" s="4" t="n">
        <f aca="false">D31+E31+F31</f>
        <v>78761.7777777778</v>
      </c>
      <c r="H31" s="4" t="n">
        <f aca="false">G31*0.5</f>
        <v>39380.8888888889</v>
      </c>
      <c r="I31" s="52" t="n">
        <f aca="false">G31+H31</f>
        <v>118142.666666667</v>
      </c>
      <c r="K31" s="4" t="s">
        <v>162</v>
      </c>
      <c r="L31" s="50" t="s">
        <v>173</v>
      </c>
      <c r="M31" s="4" t="n">
        <f aca="false">Hoja5!$U$29</f>
        <v>45571.7777777778</v>
      </c>
      <c r="N31" s="4" t="n">
        <f aca="false">Hoja5!$F$108</f>
        <v>33190</v>
      </c>
      <c r="O31" s="4" t="n">
        <f aca="false">Hoja5!$AB$23</f>
        <v>19713.3333333333</v>
      </c>
      <c r="P31" s="4" t="n">
        <f aca="false">M31+N31+O31</f>
        <v>98475.1111111111</v>
      </c>
      <c r="Q31" s="4" t="n">
        <f aca="false">P31*0.5</f>
        <v>49237.5555555556</v>
      </c>
      <c r="R31" s="52" t="n">
        <f aca="false">P31+Q31</f>
        <v>147712.666666667</v>
      </c>
      <c r="T31" s="4" t="s">
        <v>162</v>
      </c>
      <c r="U31" s="50" t="s">
        <v>173</v>
      </c>
      <c r="V31" s="4" t="n">
        <f aca="false">Hoja5!$U$29</f>
        <v>45571.7777777778</v>
      </c>
      <c r="W31" s="4" t="n">
        <f aca="false">Hoja5!$F$108</f>
        <v>33190</v>
      </c>
      <c r="X31" s="4" t="n">
        <f aca="false">Hoja5!$AB$42</f>
        <v>24325</v>
      </c>
      <c r="Y31" s="4" t="n">
        <f aca="false">V31+W31+X31</f>
        <v>103086.777777778</v>
      </c>
      <c r="Z31" s="4" t="n">
        <f aca="false">Y31*0.5</f>
        <v>51543.3888888889</v>
      </c>
      <c r="AA31" s="52" t="n">
        <f aca="false">Y31+Z31</f>
        <v>154630.166666667</v>
      </c>
      <c r="AC31" s="4" t="s">
        <v>162</v>
      </c>
      <c r="AD31" s="50" t="s">
        <v>173</v>
      </c>
      <c r="AE31" s="4" t="n">
        <f aca="false">Hoja5!$U$29</f>
        <v>45571.7777777778</v>
      </c>
      <c r="AF31" s="4" t="n">
        <f aca="false">Hoja5!$F$108</f>
        <v>33190</v>
      </c>
      <c r="AG31" s="4" t="n">
        <f aca="false">Hoja5!$AJ$21</f>
        <v>38269.23</v>
      </c>
      <c r="AH31" s="4" t="n">
        <f aca="false">AE31+AF31+AG31</f>
        <v>117031.007777778</v>
      </c>
      <c r="AI31" s="4" t="n">
        <f aca="false">AH31*0.5</f>
        <v>58515.5038888889</v>
      </c>
      <c r="AJ31" s="52" t="n">
        <f aca="false">AH31+AI31</f>
        <v>175546.511666667</v>
      </c>
      <c r="AL31" s="4" t="s">
        <v>180</v>
      </c>
      <c r="AM31" s="50" t="s">
        <v>173</v>
      </c>
      <c r="AN31" s="4" t="n">
        <f aca="false">Hoja5!$U$44</f>
        <v>67431</v>
      </c>
      <c r="AO31" s="4" t="n">
        <f aca="false">Hoja5!$F$116</f>
        <v>40470</v>
      </c>
      <c r="AP31" s="57" t="n">
        <f aca="false">Hoja5!$AB$61</f>
        <v>48250</v>
      </c>
      <c r="AQ31" s="4" t="n">
        <f aca="false">AN31+AO31+AP31</f>
        <v>156151</v>
      </c>
      <c r="AR31" s="4" t="n">
        <f aca="false">AQ31*0.5</f>
        <v>78075.5</v>
      </c>
      <c r="AS31" s="52" t="n">
        <f aca="false">AQ31+AR31</f>
        <v>234226.5</v>
      </c>
      <c r="AU31" s="4" t="s">
        <v>180</v>
      </c>
      <c r="AV31" s="50" t="s">
        <v>173</v>
      </c>
      <c r="AW31" s="4" t="n">
        <f aca="false">Hoja5!$U$44</f>
        <v>67431</v>
      </c>
      <c r="AX31" s="4" t="n">
        <f aca="false">Hoja5!$F$116</f>
        <v>40470</v>
      </c>
      <c r="AY31" s="57" t="n">
        <f aca="false">Hoja5!$AB$77</f>
        <v>42925</v>
      </c>
      <c r="AZ31" s="4" t="n">
        <f aca="false">AW31+AX31+AY31</f>
        <v>150826</v>
      </c>
      <c r="BA31" s="4" t="n">
        <f aca="false">AZ31*0.5</f>
        <v>75413</v>
      </c>
      <c r="BB31" s="52" t="n">
        <f aca="false">AZ31+BA31</f>
        <v>226239</v>
      </c>
      <c r="BC31" s="45"/>
      <c r="BE31" s="50" t="s">
        <v>167</v>
      </c>
      <c r="BF31" s="7" t="n">
        <f aca="false">(Cupcakes!$G$32/12)*6</f>
        <v>24721.3630555556</v>
      </c>
      <c r="BG31" s="4" t="n">
        <f aca="false">(Cupcakes!$O$8/12)*6</f>
        <v>2830</v>
      </c>
      <c r="BH31" s="4" t="n">
        <f aca="false">'45'!$E$36</f>
        <v>5000</v>
      </c>
      <c r="BI31" s="4" t="n">
        <f aca="false">BF41+BG31+BH31</f>
        <v>34212.4741666667</v>
      </c>
      <c r="BJ31" s="4" t="n">
        <f aca="false">BI31*0.5</f>
        <v>17106.2370833333</v>
      </c>
      <c r="BK31" s="52" t="n">
        <f aca="false">BI31+BJ31</f>
        <v>51318.71125</v>
      </c>
    </row>
    <row r="32" customFormat="false" ht="12.85" hidden="false" customHeight="false" outlineLevel="0" collapsed="false">
      <c r="B32" s="51" t="s">
        <v>162</v>
      </c>
      <c r="C32" s="50" t="s">
        <v>174</v>
      </c>
      <c r="D32" s="4" t="n">
        <f aca="false">Hoja5!$M$27</f>
        <v>46916.2222222222</v>
      </c>
      <c r="E32" s="4" t="n">
        <f aca="false">Hoja5!$M$105</f>
        <v>32470</v>
      </c>
      <c r="F32" s="4" t="n">
        <v>0</v>
      </c>
      <c r="G32" s="4" t="n">
        <f aca="false">D32+E32+F32</f>
        <v>79386.2222222222</v>
      </c>
      <c r="H32" s="4" t="n">
        <f aca="false">G32*0.5</f>
        <v>39693.1111111111</v>
      </c>
      <c r="I32" s="52" t="n">
        <f aca="false">G32+H32</f>
        <v>119079.333333333</v>
      </c>
      <c r="K32" s="4" t="s">
        <v>162</v>
      </c>
      <c r="L32" s="50" t="s">
        <v>174</v>
      </c>
      <c r="M32" s="4" t="n">
        <f aca="false">Hoja5!$M$27</f>
        <v>46916.2222222222</v>
      </c>
      <c r="N32" s="4" t="n">
        <f aca="false">Hoja5!$M$105</f>
        <v>32470</v>
      </c>
      <c r="O32" s="4" t="n">
        <f aca="false">Hoja5!$AB$23</f>
        <v>19713.3333333333</v>
      </c>
      <c r="P32" s="4" t="n">
        <f aca="false">M32+N32+O32</f>
        <v>99099.5555555556</v>
      </c>
      <c r="Q32" s="4" t="n">
        <f aca="false">P32*0.5</f>
        <v>49549.7777777778</v>
      </c>
      <c r="R32" s="52" t="n">
        <f aca="false">P32+Q32</f>
        <v>148649.333333333</v>
      </c>
      <c r="T32" s="4" t="s">
        <v>162</v>
      </c>
      <c r="U32" s="50" t="s">
        <v>174</v>
      </c>
      <c r="V32" s="4" t="n">
        <f aca="false">Hoja5!$M$27</f>
        <v>46916.2222222222</v>
      </c>
      <c r="W32" s="4" t="n">
        <f aca="false">Hoja5!$M$105</f>
        <v>32470</v>
      </c>
      <c r="X32" s="4" t="n">
        <f aca="false">Hoja5!$AB$42</f>
        <v>24325</v>
      </c>
      <c r="Y32" s="4" t="n">
        <f aca="false">V32+W32+X32</f>
        <v>103711.222222222</v>
      </c>
      <c r="Z32" s="4" t="n">
        <f aca="false">Y32*0.5</f>
        <v>51855.6111111111</v>
      </c>
      <c r="AA32" s="52" t="n">
        <f aca="false">Y32+Z32</f>
        <v>155566.833333333</v>
      </c>
      <c r="AC32" s="4" t="s">
        <v>162</v>
      </c>
      <c r="AD32" s="50" t="s">
        <v>174</v>
      </c>
      <c r="AE32" s="4" t="n">
        <f aca="false">Hoja5!$M$27</f>
        <v>46916.2222222222</v>
      </c>
      <c r="AF32" s="4" t="n">
        <f aca="false">Hoja5!$M$105</f>
        <v>32470</v>
      </c>
      <c r="AG32" s="4" t="n">
        <f aca="false">Hoja5!$AJ$21</f>
        <v>38269.23</v>
      </c>
      <c r="AH32" s="4" t="n">
        <f aca="false">AE32+AF32+AG32</f>
        <v>117655.452222222</v>
      </c>
      <c r="AI32" s="4" t="n">
        <f aca="false">AH32*0.5</f>
        <v>58827.7261111111</v>
      </c>
      <c r="AJ32" s="52" t="n">
        <f aca="false">AH32+AI32</f>
        <v>176483.178333333</v>
      </c>
      <c r="AL32" s="4" t="s">
        <v>180</v>
      </c>
      <c r="AM32" s="50" t="s">
        <v>174</v>
      </c>
      <c r="AN32" s="4" t="n">
        <f aca="false">Hoja5!$M$41</f>
        <v>74722.8888888889</v>
      </c>
      <c r="AO32" s="54" t="n">
        <f aca="false">Hoja5!$M$111</f>
        <v>37570</v>
      </c>
      <c r="AP32" s="57" t="n">
        <f aca="false">Hoja5!$AB$61</f>
        <v>48250</v>
      </c>
      <c r="AQ32" s="4" t="n">
        <f aca="false">AN32+AO32+AP32</f>
        <v>160542.888888889</v>
      </c>
      <c r="AR32" s="4" t="n">
        <f aca="false">AQ32*0.5</f>
        <v>80271.4444444444</v>
      </c>
      <c r="AS32" s="52" t="n">
        <f aca="false">AQ32+AR32</f>
        <v>240814.333333333</v>
      </c>
      <c r="AU32" s="4" t="s">
        <v>180</v>
      </c>
      <c r="AV32" s="50" t="s">
        <v>174</v>
      </c>
      <c r="AW32" s="4" t="n">
        <f aca="false">Hoja5!$M$41</f>
        <v>74722.8888888889</v>
      </c>
      <c r="AX32" s="54" t="n">
        <f aca="false">Hoja5!$M$111</f>
        <v>37570</v>
      </c>
      <c r="AY32" s="57" t="n">
        <f aca="false">Hoja5!$AB$77</f>
        <v>42925</v>
      </c>
      <c r="AZ32" s="4" t="n">
        <f aca="false">AW32+AX32+AY32</f>
        <v>155217.888888889</v>
      </c>
      <c r="BA32" s="4" t="n">
        <f aca="false">AZ32*0.5</f>
        <v>77608.9444444444</v>
      </c>
      <c r="BB32" s="52" t="n">
        <f aca="false">AZ32+BA32</f>
        <v>232826.833333333</v>
      </c>
      <c r="BC32" s="45"/>
      <c r="BE32" s="50" t="s">
        <v>169</v>
      </c>
      <c r="BF32" s="4" t="n">
        <f aca="false">(Cupcakes!$G$65/12)*6</f>
        <v>25499.7757539683</v>
      </c>
      <c r="BG32" s="4" t="n">
        <f aca="false">(Cupcakes!$O$15/12)*6</f>
        <v>2685</v>
      </c>
      <c r="BH32" s="4" t="n">
        <f aca="false">'45'!$E$36</f>
        <v>5000</v>
      </c>
      <c r="BI32" s="4" t="n">
        <f aca="false">BF32+BG32+BH32</f>
        <v>33184.7757539683</v>
      </c>
      <c r="BJ32" s="4" t="n">
        <f aca="false">BI32*0.5</f>
        <v>16592.3878769841</v>
      </c>
      <c r="BK32" s="52" t="n">
        <f aca="false">BI32+BJ32</f>
        <v>49777.1636309524</v>
      </c>
    </row>
    <row r="33" customFormat="false" ht="12.85" hidden="false" customHeight="false" outlineLevel="0" collapsed="false">
      <c r="B33" s="51" t="s">
        <v>162</v>
      </c>
      <c r="C33" s="50" t="s">
        <v>175</v>
      </c>
      <c r="D33" s="4" t="n">
        <f aca="false">Hoja5!$M$27</f>
        <v>46916.2222222222</v>
      </c>
      <c r="E33" s="4" t="n">
        <f aca="false">Hoja5!$U$109</f>
        <v>54935</v>
      </c>
      <c r="F33" s="4" t="n">
        <v>0</v>
      </c>
      <c r="G33" s="4" t="n">
        <f aca="false">D33+E33+F33</f>
        <v>101851.222222222</v>
      </c>
      <c r="H33" s="4" t="n">
        <f aca="false">G33*0.5</f>
        <v>50925.6111111111</v>
      </c>
      <c r="I33" s="52" t="n">
        <f aca="false">G33+H33</f>
        <v>152776.833333333</v>
      </c>
      <c r="K33" s="4" t="s">
        <v>162</v>
      </c>
      <c r="L33" s="50" t="s">
        <v>175</v>
      </c>
      <c r="M33" s="4" t="n">
        <f aca="false">Hoja5!$M$27</f>
        <v>46916.2222222222</v>
      </c>
      <c r="N33" s="4" t="n">
        <f aca="false">Hoja5!$U$109</f>
        <v>54935</v>
      </c>
      <c r="O33" s="4" t="n">
        <f aca="false">Hoja5!$AB$23</f>
        <v>19713.3333333333</v>
      </c>
      <c r="P33" s="4" t="n">
        <f aca="false">M33+N33+O33</f>
        <v>121564.555555556</v>
      </c>
      <c r="Q33" s="4" t="n">
        <f aca="false">P33*0.5</f>
        <v>60782.2777777778</v>
      </c>
      <c r="R33" s="52" t="n">
        <f aca="false">P33+Q33</f>
        <v>182346.833333333</v>
      </c>
      <c r="T33" s="4" t="s">
        <v>162</v>
      </c>
      <c r="U33" s="50" t="s">
        <v>175</v>
      </c>
      <c r="V33" s="4" t="n">
        <f aca="false">Hoja5!$M$27</f>
        <v>46916.2222222222</v>
      </c>
      <c r="W33" s="4" t="n">
        <f aca="false">Hoja5!$U$109</f>
        <v>54935</v>
      </c>
      <c r="X33" s="4" t="n">
        <f aca="false">Hoja5!$AB$42</f>
        <v>24325</v>
      </c>
      <c r="Y33" s="4" t="n">
        <f aca="false">V33+W33+X33</f>
        <v>126176.222222222</v>
      </c>
      <c r="Z33" s="4" t="n">
        <f aca="false">Y33*0.5</f>
        <v>63088.1111111111</v>
      </c>
      <c r="AA33" s="52" t="n">
        <f aca="false">Y33+Z33</f>
        <v>189264.333333333</v>
      </c>
      <c r="AC33" s="4" t="s">
        <v>162</v>
      </c>
      <c r="AD33" s="50" t="s">
        <v>175</v>
      </c>
      <c r="AE33" s="4" t="n">
        <f aca="false">Hoja5!$M$27</f>
        <v>46916.2222222222</v>
      </c>
      <c r="AF33" s="4" t="n">
        <f aca="false">Hoja5!$U$109</f>
        <v>54935</v>
      </c>
      <c r="AG33" s="4" t="n">
        <f aca="false">Hoja5!$AJ$21</f>
        <v>38269.23</v>
      </c>
      <c r="AH33" s="4" t="n">
        <f aca="false">AE33+AF33+AG33</f>
        <v>140120.452222222</v>
      </c>
      <c r="AI33" s="4" t="n">
        <f aca="false">AH33*0.5</f>
        <v>70060.2261111111</v>
      </c>
      <c r="AJ33" s="52" t="n">
        <f aca="false">AH33+AI33</f>
        <v>210180.678333333</v>
      </c>
      <c r="AL33" s="4" t="s">
        <v>180</v>
      </c>
      <c r="AM33" s="50" t="s">
        <v>175</v>
      </c>
      <c r="AN33" s="4" t="n">
        <f aca="false">Hoja5!$M$41</f>
        <v>74722.8888888889</v>
      </c>
      <c r="AO33" s="4" t="n">
        <f aca="false">Hoja5!$U$117</f>
        <v>69785</v>
      </c>
      <c r="AP33" s="57" t="n">
        <f aca="false">Hoja5!$AB$61</f>
        <v>48250</v>
      </c>
      <c r="AQ33" s="4" t="n">
        <f aca="false">AN33+AO33+AP33</f>
        <v>192757.888888889</v>
      </c>
      <c r="AR33" s="4" t="n">
        <f aca="false">AQ33*0.5</f>
        <v>96378.9444444444</v>
      </c>
      <c r="AS33" s="52" t="n">
        <f aca="false">AQ33+AR33</f>
        <v>289136.833333333</v>
      </c>
      <c r="AU33" s="4" t="s">
        <v>180</v>
      </c>
      <c r="AV33" s="50" t="s">
        <v>175</v>
      </c>
      <c r="AW33" s="4" t="n">
        <f aca="false">Hoja5!$M$41</f>
        <v>74722.8888888889</v>
      </c>
      <c r="AX33" s="4" t="n">
        <f aca="false">Hoja5!$U$117</f>
        <v>69785</v>
      </c>
      <c r="AY33" s="57" t="n">
        <f aca="false">Hoja5!$AB$77</f>
        <v>42925</v>
      </c>
      <c r="AZ33" s="4" t="n">
        <f aca="false">AW33+AX33+AY33</f>
        <v>187432.888888889</v>
      </c>
      <c r="BA33" s="4" t="n">
        <f aca="false">AZ33*0.5</f>
        <v>93716.4444444444</v>
      </c>
      <c r="BB33" s="52" t="n">
        <f aca="false">AZ33+BA33</f>
        <v>281149.333333333</v>
      </c>
      <c r="BC33" s="45"/>
      <c r="BE33" s="50" t="s">
        <v>170</v>
      </c>
      <c r="BF33" s="4" t="n">
        <f aca="false">(Cupcakes!$G$65/12)*6</f>
        <v>25499.7757539683</v>
      </c>
      <c r="BG33" s="4" t="n">
        <f aca="false">(Cupcakes!$O$26/12)*6</f>
        <v>3350</v>
      </c>
      <c r="BH33" s="4" t="n">
        <f aca="false">'45'!$E$36</f>
        <v>5000</v>
      </c>
      <c r="BI33" s="4" t="n">
        <f aca="false">BF33+BG33+BH33</f>
        <v>33849.7757539683</v>
      </c>
      <c r="BJ33" s="4" t="n">
        <f aca="false">BI33*0.5</f>
        <v>16924.8878769841</v>
      </c>
      <c r="BK33" s="52" t="n">
        <f aca="false">BI33+BJ33</f>
        <v>50774.6636309524</v>
      </c>
    </row>
    <row r="34" customFormat="false" ht="12.85" hidden="false" customHeight="false" outlineLevel="0" collapsed="false">
      <c r="B34" s="51" t="s">
        <v>162</v>
      </c>
      <c r="C34" s="50" t="s">
        <v>176</v>
      </c>
      <c r="D34" s="4" t="n">
        <f aca="false">Hoja5!$M$27</f>
        <v>46916.2222222222</v>
      </c>
      <c r="E34" s="4" t="n">
        <f aca="false">Hoja5!$F$156</f>
        <v>39569.2857142857</v>
      </c>
      <c r="F34" s="4" t="n">
        <v>0</v>
      </c>
      <c r="G34" s="4" t="n">
        <f aca="false">D34+E34+F34</f>
        <v>86485.5079365079</v>
      </c>
      <c r="H34" s="4" t="n">
        <f aca="false">G34*0.5</f>
        <v>43242.753968254</v>
      </c>
      <c r="I34" s="52" t="n">
        <f aca="false">G34+H34</f>
        <v>129728.261904762</v>
      </c>
      <c r="K34" s="4" t="s">
        <v>162</v>
      </c>
      <c r="L34" s="50" t="s">
        <v>176</v>
      </c>
      <c r="M34" s="4" t="n">
        <f aca="false">Hoja5!$M$27</f>
        <v>46916.2222222222</v>
      </c>
      <c r="N34" s="4" t="n">
        <f aca="false">Hoja5!$F$156</f>
        <v>39569.2857142857</v>
      </c>
      <c r="O34" s="4" t="n">
        <f aca="false">Hoja5!$AB$23</f>
        <v>19713.3333333333</v>
      </c>
      <c r="P34" s="4" t="n">
        <f aca="false">M34+N34+O34</f>
        <v>106198.841269841</v>
      </c>
      <c r="Q34" s="4" t="n">
        <f aca="false">P34*0.5</f>
        <v>53099.4206349206</v>
      </c>
      <c r="R34" s="52" t="n">
        <f aca="false">P34+Q34</f>
        <v>159298.261904762</v>
      </c>
      <c r="T34" s="4" t="s">
        <v>162</v>
      </c>
      <c r="U34" s="50" t="s">
        <v>176</v>
      </c>
      <c r="V34" s="4" t="n">
        <f aca="false">Hoja5!$M$27</f>
        <v>46916.2222222222</v>
      </c>
      <c r="W34" s="4" t="n">
        <f aca="false">Hoja5!$F$156</f>
        <v>39569.2857142857</v>
      </c>
      <c r="X34" s="4" t="n">
        <f aca="false">Hoja5!$AB$42</f>
        <v>24325</v>
      </c>
      <c r="Y34" s="4" t="n">
        <f aca="false">V34+W34+X34</f>
        <v>110810.507936508</v>
      </c>
      <c r="Z34" s="4" t="n">
        <f aca="false">Y34*0.5</f>
        <v>55405.253968254</v>
      </c>
      <c r="AA34" s="52" t="n">
        <f aca="false">Y34+Z34</f>
        <v>166215.761904762</v>
      </c>
      <c r="AC34" s="4" t="s">
        <v>162</v>
      </c>
      <c r="AD34" s="50" t="s">
        <v>176</v>
      </c>
      <c r="AE34" s="4" t="n">
        <f aca="false">Hoja5!$M$27</f>
        <v>46916.2222222222</v>
      </c>
      <c r="AF34" s="4" t="n">
        <f aca="false">Hoja5!$F$156</f>
        <v>39569.2857142857</v>
      </c>
      <c r="AG34" s="4" t="n">
        <f aca="false">Hoja5!$AJ$21</f>
        <v>38269.23</v>
      </c>
      <c r="AH34" s="4" t="n">
        <f aca="false">AE34+AF34+AG34</f>
        <v>124754.737936508</v>
      </c>
      <c r="AI34" s="4" t="n">
        <f aca="false">AH34*0.5</f>
        <v>62377.368968254</v>
      </c>
      <c r="AJ34" s="52" t="n">
        <f aca="false">AH34+AI34</f>
        <v>187132.106904762</v>
      </c>
      <c r="AL34" s="4" t="s">
        <v>180</v>
      </c>
      <c r="AM34" s="50" t="s">
        <v>176</v>
      </c>
      <c r="AN34" s="4" t="n">
        <f aca="false">Hoja5!$M$41</f>
        <v>74722.8888888889</v>
      </c>
      <c r="AO34" s="4" t="n">
        <f aca="false">Hoja5!$F$164</f>
        <v>49769.2857142857</v>
      </c>
      <c r="AP34" s="57" t="n">
        <f aca="false">Hoja5!$AB$61</f>
        <v>48250</v>
      </c>
      <c r="AQ34" s="4" t="n">
        <f aca="false">AN34+AO34+AP34</f>
        <v>172742.174603175</v>
      </c>
      <c r="AR34" s="4" t="n">
        <f aca="false">AQ34*0.5</f>
        <v>86371.0873015873</v>
      </c>
      <c r="AS34" s="52" t="n">
        <f aca="false">AQ34+AR34</f>
        <v>259113.261904762</v>
      </c>
      <c r="AU34" s="4" t="s">
        <v>180</v>
      </c>
      <c r="AV34" s="50" t="s">
        <v>176</v>
      </c>
      <c r="AW34" s="4" t="n">
        <f aca="false">Hoja5!$M$41</f>
        <v>74722.8888888889</v>
      </c>
      <c r="AX34" s="4" t="n">
        <f aca="false">Hoja5!$F$164</f>
        <v>49769.2857142857</v>
      </c>
      <c r="AY34" s="57" t="n">
        <f aca="false">Hoja5!$AB$77</f>
        <v>42925</v>
      </c>
      <c r="AZ34" s="4" t="n">
        <f aca="false">AW34+AX34+AY34</f>
        <v>167417.174603175</v>
      </c>
      <c r="BA34" s="4" t="n">
        <f aca="false">AZ34*0.5</f>
        <v>83708.5873015873</v>
      </c>
      <c r="BB34" s="52" t="n">
        <f aca="false">AZ34+BA34</f>
        <v>251125.761904762</v>
      </c>
      <c r="BC34" s="45"/>
      <c r="BE34" s="50" t="s">
        <v>171</v>
      </c>
      <c r="BF34" s="4" t="n">
        <f aca="false">(Cupcakes!$G$65/12)*6</f>
        <v>25499.7757539683</v>
      </c>
      <c r="BG34" s="4" t="n">
        <f aca="false">(Cupcakes!$O$52/12)*6</f>
        <v>2727.14285714286</v>
      </c>
      <c r="BH34" s="4" t="n">
        <f aca="false">'45'!$E$36</f>
        <v>5000</v>
      </c>
      <c r="BI34" s="4" t="n">
        <f aca="false">BF34+BG34+BH34</f>
        <v>33226.9186111111</v>
      </c>
      <c r="BJ34" s="4" t="n">
        <f aca="false">BI34*0.5</f>
        <v>16613.4593055556</v>
      </c>
      <c r="BK34" s="52" t="n">
        <f aca="false">BI34+BJ34</f>
        <v>49840.3779166667</v>
      </c>
    </row>
    <row r="35" customFormat="false" ht="12.85" hidden="false" customHeight="false" outlineLevel="0" collapsed="false">
      <c r="B35" s="51" t="s">
        <v>162</v>
      </c>
      <c r="C35" s="50" t="s">
        <v>177</v>
      </c>
      <c r="D35" s="4" t="n">
        <f aca="false">Hoja5!$M$27</f>
        <v>46916.2222222222</v>
      </c>
      <c r="E35" s="4" t="n">
        <f aca="false">Hoja5!$M$156</f>
        <v>44970</v>
      </c>
      <c r="F35" s="4" t="n">
        <v>0</v>
      </c>
      <c r="G35" s="4" t="n">
        <f aca="false">D35+E35+F35</f>
        <v>91886.2222222222</v>
      </c>
      <c r="H35" s="4" t="n">
        <f aca="false">G35*0.5</f>
        <v>45943.1111111111</v>
      </c>
      <c r="I35" s="52" t="n">
        <f aca="false">G35+H35</f>
        <v>137829.333333333</v>
      </c>
      <c r="K35" s="4" t="s">
        <v>162</v>
      </c>
      <c r="L35" s="50" t="s">
        <v>177</v>
      </c>
      <c r="M35" s="4" t="n">
        <f aca="false">Hoja5!$M$27</f>
        <v>46916.2222222222</v>
      </c>
      <c r="N35" s="4" t="n">
        <f aca="false">Hoja5!$M$156</f>
        <v>44970</v>
      </c>
      <c r="O35" s="4" t="n">
        <f aca="false">Hoja5!$AB$23</f>
        <v>19713.3333333333</v>
      </c>
      <c r="P35" s="4" t="n">
        <f aca="false">M35+N35+O35</f>
        <v>111599.555555556</v>
      </c>
      <c r="Q35" s="4" t="n">
        <f aca="false">P35*0.5</f>
        <v>55799.7777777778</v>
      </c>
      <c r="R35" s="52" t="n">
        <f aca="false">P35+Q35</f>
        <v>167399.333333333</v>
      </c>
      <c r="T35" s="4" t="s">
        <v>162</v>
      </c>
      <c r="U35" s="50" t="s">
        <v>177</v>
      </c>
      <c r="V35" s="4" t="n">
        <f aca="false">Hoja5!$M$27</f>
        <v>46916.2222222222</v>
      </c>
      <c r="W35" s="4" t="n">
        <f aca="false">Hoja5!$M$156</f>
        <v>44970</v>
      </c>
      <c r="X35" s="4" t="n">
        <f aca="false">Hoja5!$AB$42</f>
        <v>24325</v>
      </c>
      <c r="Y35" s="4" t="n">
        <f aca="false">V35+W35+X35</f>
        <v>116211.222222222</v>
      </c>
      <c r="Z35" s="4" t="n">
        <f aca="false">Y35*0.5</f>
        <v>58105.6111111111</v>
      </c>
      <c r="AA35" s="52" t="n">
        <f aca="false">Y35+Z35</f>
        <v>174316.833333333</v>
      </c>
      <c r="AC35" s="4" t="s">
        <v>162</v>
      </c>
      <c r="AD35" s="50" t="s">
        <v>177</v>
      </c>
      <c r="AE35" s="4" t="n">
        <f aca="false">Hoja5!$M$27</f>
        <v>46916.2222222222</v>
      </c>
      <c r="AF35" s="4" t="n">
        <f aca="false">Hoja5!$M$156</f>
        <v>44970</v>
      </c>
      <c r="AG35" s="4" t="n">
        <f aca="false">Hoja5!$AJ$21</f>
        <v>38269.23</v>
      </c>
      <c r="AH35" s="4" t="n">
        <f aca="false">AE35+AF35+AG35</f>
        <v>130155.452222222</v>
      </c>
      <c r="AI35" s="4" t="n">
        <f aca="false">AH35*0.5</f>
        <v>65077.7261111111</v>
      </c>
      <c r="AJ35" s="52" t="n">
        <f aca="false">AH35+AI35</f>
        <v>195233.178333333</v>
      </c>
      <c r="AL35" s="4" t="s">
        <v>180</v>
      </c>
      <c r="AM35" s="50" t="s">
        <v>177</v>
      </c>
      <c r="AN35" s="4" t="n">
        <f aca="false">Hoja5!$M$41</f>
        <v>74722.8888888889</v>
      </c>
      <c r="AO35" s="4" t="n">
        <f aca="false">Hoja5!$M$164</f>
        <v>57915</v>
      </c>
      <c r="AP35" s="57" t="n">
        <f aca="false">Hoja5!$AB$61</f>
        <v>48250</v>
      </c>
      <c r="AQ35" s="4" t="n">
        <f aca="false">AN35+AO35+AP35</f>
        <v>180887.888888889</v>
      </c>
      <c r="AR35" s="4" t="n">
        <f aca="false">AQ35*0.5</f>
        <v>90443.9444444444</v>
      </c>
      <c r="AS35" s="52" t="n">
        <f aca="false">AQ35+AR35</f>
        <v>271331.833333333</v>
      </c>
      <c r="AU35" s="4" t="s">
        <v>180</v>
      </c>
      <c r="AV35" s="50" t="s">
        <v>177</v>
      </c>
      <c r="AW35" s="4" t="n">
        <f aca="false">Hoja5!$M$41</f>
        <v>74722.8888888889</v>
      </c>
      <c r="AX35" s="4" t="n">
        <f aca="false">Hoja5!$M$164</f>
        <v>57915</v>
      </c>
      <c r="AY35" s="57" t="n">
        <f aca="false">Hoja5!$AB$77</f>
        <v>42925</v>
      </c>
      <c r="AZ35" s="4" t="n">
        <f aca="false">AW35+AX35+AY35</f>
        <v>175562.888888889</v>
      </c>
      <c r="BA35" s="4" t="n">
        <f aca="false">AZ35*0.5</f>
        <v>87781.4444444444</v>
      </c>
      <c r="BB35" s="52" t="n">
        <f aca="false">AZ35+BA35</f>
        <v>263344.333333333</v>
      </c>
      <c r="BC35" s="45"/>
      <c r="BE35" s="50" t="s">
        <v>172</v>
      </c>
      <c r="BF35" s="4" t="n">
        <f aca="false">(Cupcakes!$G$65/12)*6</f>
        <v>25499.7757539683</v>
      </c>
      <c r="BG35" s="4" t="n">
        <f aca="false">(Cupcakes!O$42/12)*6</f>
        <v>1372.5</v>
      </c>
      <c r="BH35" s="4" t="n">
        <f aca="false">'45'!$E$36</f>
        <v>5000</v>
      </c>
      <c r="BI35" s="4" t="n">
        <f aca="false">BF35+BG35+BH35</f>
        <v>31872.2757539683</v>
      </c>
      <c r="BJ35" s="4" t="n">
        <f aca="false">BI35*0.5</f>
        <v>15936.1378769841</v>
      </c>
      <c r="BK35" s="52" t="n">
        <f aca="false">BI35+BJ35</f>
        <v>47808.4136309524</v>
      </c>
    </row>
    <row r="36" customFormat="false" ht="12.85" hidden="false" customHeight="false" outlineLevel="0" collapsed="false">
      <c r="B36" s="51" t="s">
        <v>162</v>
      </c>
      <c r="C36" s="50" t="s">
        <v>178</v>
      </c>
      <c r="D36" s="4" t="n">
        <f aca="false">Hoja5!$M$27</f>
        <v>46916.2222222222</v>
      </c>
      <c r="E36" s="4" t="n">
        <f aca="false">Hoja5!$F$108</f>
        <v>33190</v>
      </c>
      <c r="F36" s="50" t="n">
        <v>0</v>
      </c>
      <c r="G36" s="4" t="n">
        <f aca="false">D36+E36+F36</f>
        <v>80106.2222222222</v>
      </c>
      <c r="H36" s="4" t="n">
        <f aca="false">G36*0.5</f>
        <v>40053.1111111111</v>
      </c>
      <c r="I36" s="52" t="n">
        <f aca="false">G36+H36</f>
        <v>120159.333333333</v>
      </c>
      <c r="K36" s="4" t="s">
        <v>162</v>
      </c>
      <c r="L36" s="50" t="s">
        <v>178</v>
      </c>
      <c r="M36" s="4" t="n">
        <f aca="false">Hoja5!$M$27</f>
        <v>46916.2222222222</v>
      </c>
      <c r="N36" s="4" t="n">
        <f aca="false">Hoja5!$F$108</f>
        <v>33190</v>
      </c>
      <c r="O36" s="4" t="n">
        <f aca="false">Hoja5!$AB$23</f>
        <v>19713.3333333333</v>
      </c>
      <c r="P36" s="4" t="n">
        <f aca="false">M36+N36+O36</f>
        <v>99819.5555555555</v>
      </c>
      <c r="Q36" s="4" t="n">
        <f aca="false">P36*0.5</f>
        <v>49909.7777777778</v>
      </c>
      <c r="R36" s="52" t="n">
        <f aca="false">P36+Q36</f>
        <v>149729.333333333</v>
      </c>
      <c r="T36" s="4" t="s">
        <v>162</v>
      </c>
      <c r="U36" s="50" t="s">
        <v>178</v>
      </c>
      <c r="V36" s="4" t="n">
        <f aca="false">Hoja5!$M$27</f>
        <v>46916.2222222222</v>
      </c>
      <c r="W36" s="4" t="n">
        <f aca="false">Hoja5!$F$108</f>
        <v>33190</v>
      </c>
      <c r="X36" s="4" t="n">
        <f aca="false">Hoja5!$AB$42</f>
        <v>24325</v>
      </c>
      <c r="Y36" s="4" t="n">
        <f aca="false">V36+W36+X36</f>
        <v>104431.222222222</v>
      </c>
      <c r="Z36" s="4" t="n">
        <f aca="false">Y36*0.5</f>
        <v>52215.6111111111</v>
      </c>
      <c r="AA36" s="52" t="n">
        <f aca="false">Y36+Z36</f>
        <v>156646.833333333</v>
      </c>
      <c r="AC36" s="4" t="s">
        <v>162</v>
      </c>
      <c r="AD36" s="50" t="s">
        <v>178</v>
      </c>
      <c r="AE36" s="4" t="n">
        <f aca="false">Hoja5!$M$27</f>
        <v>46916.2222222222</v>
      </c>
      <c r="AF36" s="4" t="n">
        <f aca="false">Hoja5!$F$108</f>
        <v>33190</v>
      </c>
      <c r="AG36" s="4" t="n">
        <f aca="false">Hoja5!$AJ$21</f>
        <v>38269.23</v>
      </c>
      <c r="AH36" s="4" t="n">
        <f aca="false">AE36+AF36+AG36</f>
        <v>118375.452222222</v>
      </c>
      <c r="AI36" s="4" t="n">
        <f aca="false">AH36*0.5</f>
        <v>59187.7261111111</v>
      </c>
      <c r="AJ36" s="52" t="n">
        <f aca="false">AH36+AI36</f>
        <v>177563.178333333</v>
      </c>
      <c r="AL36" s="4" t="s">
        <v>180</v>
      </c>
      <c r="AM36" s="50" t="s">
        <v>178</v>
      </c>
      <c r="AN36" s="4" t="n">
        <f aca="false">Hoja5!$M$41</f>
        <v>74722.8888888889</v>
      </c>
      <c r="AO36" s="4" t="n">
        <f aca="false">Hoja5!$F$116</f>
        <v>40470</v>
      </c>
      <c r="AP36" s="57" t="n">
        <f aca="false">Hoja5!$AB$61</f>
        <v>48250</v>
      </c>
      <c r="AQ36" s="4" t="n">
        <f aca="false">AN36+AO36+AP65</f>
        <v>115192.888888889</v>
      </c>
      <c r="AR36" s="4" t="n">
        <f aca="false">AQ36*0.5</f>
        <v>57596.4444444444</v>
      </c>
      <c r="AS36" s="52" t="n">
        <f aca="false">AQ36+AR36</f>
        <v>172789.333333333</v>
      </c>
      <c r="AU36" s="4" t="s">
        <v>180</v>
      </c>
      <c r="AV36" s="50" t="s">
        <v>178</v>
      </c>
      <c r="AW36" s="4" t="n">
        <f aca="false">Hoja5!$M$41</f>
        <v>74722.8888888889</v>
      </c>
      <c r="AX36" s="4" t="n">
        <f aca="false">Hoja5!$F$116</f>
        <v>40470</v>
      </c>
      <c r="AY36" s="57" t="n">
        <f aca="false">Hoja5!$AB$77</f>
        <v>42925</v>
      </c>
      <c r="AZ36" s="4" t="n">
        <f aca="false">AW36+AX36+AY36</f>
        <v>158117.888888889</v>
      </c>
      <c r="BA36" s="4" t="n">
        <f aca="false">AZ36*0.5</f>
        <v>79058.9444444444</v>
      </c>
      <c r="BB36" s="52" t="n">
        <f aca="false">AZ36+BA36</f>
        <v>237176.833333333</v>
      </c>
      <c r="BC36" s="45"/>
      <c r="BE36" s="50" t="s">
        <v>173</v>
      </c>
      <c r="BF36" s="4" t="n">
        <f aca="false">(Cupcakes!$G$65/12)*6</f>
        <v>25499.7757539683</v>
      </c>
      <c r="BG36" s="4" t="n">
        <f aca="false">(Cupcakes!$O$8/12)*6</f>
        <v>2830</v>
      </c>
      <c r="BH36" s="4" t="n">
        <f aca="false">'45'!$E$36</f>
        <v>5000</v>
      </c>
      <c r="BI36" s="4" t="n">
        <f aca="false">BF36+BG36+BH36</f>
        <v>33329.7757539683</v>
      </c>
      <c r="BJ36" s="4" t="n">
        <f aca="false">BI36*0.5</f>
        <v>16664.8878769841</v>
      </c>
      <c r="BK36" s="52" t="n">
        <f aca="false">BI36+BJ36</f>
        <v>49994.6636309524</v>
      </c>
    </row>
    <row r="37" customFormat="false" ht="12.85" hidden="false" customHeight="false" outlineLevel="0" collapsed="false">
      <c r="B37" s="58"/>
      <c r="C37" s="59"/>
      <c r="D37" s="60"/>
      <c r="E37" s="60"/>
      <c r="F37" s="60"/>
      <c r="G37" s="60"/>
      <c r="H37" s="60"/>
      <c r="I37" s="60"/>
      <c r="K37" s="59"/>
      <c r="L37" s="59"/>
      <c r="M37" s="60"/>
      <c r="N37" s="60"/>
      <c r="O37" s="60"/>
      <c r="P37" s="60"/>
      <c r="Q37" s="60"/>
      <c r="R37" s="60"/>
      <c r="T37" s="59"/>
      <c r="U37" s="59"/>
      <c r="V37" s="60"/>
      <c r="W37" s="60"/>
      <c r="X37" s="60"/>
      <c r="Y37" s="60"/>
      <c r="Z37" s="60"/>
      <c r="AA37" s="60"/>
      <c r="AC37" s="59"/>
      <c r="AD37" s="59"/>
      <c r="AE37" s="60"/>
      <c r="AF37" s="60"/>
      <c r="AG37" s="60"/>
      <c r="AH37" s="60"/>
      <c r="AI37" s="60"/>
      <c r="AJ37" s="60"/>
      <c r="AL37" s="61"/>
      <c r="AM37" s="61"/>
      <c r="AN37" s="62"/>
      <c r="AO37" s="62"/>
      <c r="AP37" s="62"/>
      <c r="AQ37" s="62"/>
      <c r="AR37" s="62"/>
      <c r="AS37" s="62"/>
      <c r="BC37" s="45"/>
      <c r="BE37" s="50" t="s">
        <v>174</v>
      </c>
      <c r="BF37" s="4" t="n">
        <f aca="false">(Cupcakes!$G$15/12)*6</f>
        <v>26382.4741666667</v>
      </c>
      <c r="BG37" s="4" t="n">
        <f aca="false">(Cupcakes!$O$15/12)*6</f>
        <v>2685</v>
      </c>
      <c r="BH37" s="4" t="n">
        <f aca="false">'45'!$E$36</f>
        <v>5000</v>
      </c>
      <c r="BI37" s="4" t="n">
        <f aca="false">BF37+BG37+BH37</f>
        <v>34067.4741666667</v>
      </c>
      <c r="BJ37" s="4" t="n">
        <f aca="false">BI37*0.5</f>
        <v>17033.7370833333</v>
      </c>
      <c r="BK37" s="52" t="n">
        <f aca="false">BI37+BJ37</f>
        <v>51101.21125</v>
      </c>
    </row>
    <row r="38" customFormat="false" ht="12.85" hidden="false" customHeight="false" outlineLevel="0" collapsed="false">
      <c r="B38" s="51" t="s">
        <v>180</v>
      </c>
      <c r="C38" s="50" t="s">
        <v>161</v>
      </c>
      <c r="D38" s="4" t="n">
        <f aca="false">Hoja5!$F$38</f>
        <v>60322.8888888889</v>
      </c>
      <c r="E38" s="4" t="n">
        <f aca="false">Hoja5!$M$111</f>
        <v>37570</v>
      </c>
      <c r="F38" s="4" t="n">
        <v>0</v>
      </c>
      <c r="G38" s="4" t="n">
        <f aca="false">D38+E38</f>
        <v>97892.8888888889</v>
      </c>
      <c r="H38" s="4" t="n">
        <f aca="false">G38*0.5</f>
        <v>48946.4444444444</v>
      </c>
      <c r="I38" s="52" t="n">
        <f aca="false">G38+H38</f>
        <v>146839.333333333</v>
      </c>
      <c r="K38" s="4" t="s">
        <v>180</v>
      </c>
      <c r="L38" s="50" t="s">
        <v>161</v>
      </c>
      <c r="M38" s="4" t="n">
        <f aca="false">Hoja5!$F$38</f>
        <v>60322.8888888889</v>
      </c>
      <c r="N38" s="4" t="n">
        <f aca="false">Hoja5!$M$111</f>
        <v>37570</v>
      </c>
      <c r="O38" s="4" t="n">
        <f aca="false">Hoja5!$AB$23</f>
        <v>19713.3333333333</v>
      </c>
      <c r="P38" s="4" t="n">
        <f aca="false">M38+N38+O38</f>
        <v>117606.222222222</v>
      </c>
      <c r="Q38" s="4" t="n">
        <f aca="false">P38*0.5</f>
        <v>58803.1111111111</v>
      </c>
      <c r="R38" s="52" t="n">
        <f aca="false">P38+Q38</f>
        <v>176409.333333333</v>
      </c>
      <c r="T38" s="4" t="s">
        <v>180</v>
      </c>
      <c r="U38" s="50" t="s">
        <v>161</v>
      </c>
      <c r="V38" s="4" t="n">
        <f aca="false">Hoja5!$F$38</f>
        <v>60322.8888888889</v>
      </c>
      <c r="W38" s="4" t="n">
        <f aca="false">Hoja5!$M$111</f>
        <v>37570</v>
      </c>
      <c r="X38" s="57" t="n">
        <f aca="false">Hoja5!$AB$42</f>
        <v>24325</v>
      </c>
      <c r="Y38" s="4" t="n">
        <f aca="false">V38+W38+X38</f>
        <v>122217.888888889</v>
      </c>
      <c r="Z38" s="4" t="n">
        <f aca="false">Y38*0.5</f>
        <v>61108.9444444445</v>
      </c>
      <c r="AA38" s="52" t="n">
        <f aca="false">Y38+Z38</f>
        <v>183326.833333333</v>
      </c>
      <c r="AC38" s="4" t="s">
        <v>180</v>
      </c>
      <c r="AD38" s="50" t="s">
        <v>161</v>
      </c>
      <c r="AE38" s="4" t="n">
        <f aca="false">Hoja5!$F$38</f>
        <v>60322.8888888889</v>
      </c>
      <c r="AF38" s="4" t="n">
        <f aca="false">Hoja5!$M$111</f>
        <v>37570</v>
      </c>
      <c r="AG38" s="4" t="n">
        <f aca="false">Hoja5!$AJ$32</f>
        <v>74989.5</v>
      </c>
      <c r="AH38" s="4" t="n">
        <f aca="false">AE38+AF38+AG38</f>
        <v>172882.388888889</v>
      </c>
      <c r="AI38" s="4" t="n">
        <f aca="false">AH38*0.5</f>
        <v>86441.1944444444</v>
      </c>
      <c r="AJ38" s="52" t="n">
        <f aca="false">AH38+AI38</f>
        <v>259323.583333333</v>
      </c>
      <c r="AL38" s="62"/>
      <c r="AM38" s="61"/>
      <c r="AN38" s="62"/>
      <c r="AO38" s="62"/>
      <c r="AP38" s="62"/>
      <c r="AQ38" s="62"/>
      <c r="AR38" s="62"/>
      <c r="AS38" s="62"/>
      <c r="BC38" s="45"/>
      <c r="BE38" s="50" t="s">
        <v>175</v>
      </c>
      <c r="BF38" s="4" t="n">
        <f aca="false">(Cupcakes!$G$15/12)*6</f>
        <v>26382.4741666667</v>
      </c>
      <c r="BG38" s="4" t="n">
        <f aca="false">(Cupcakes!$O$26/12)*6</f>
        <v>3350</v>
      </c>
      <c r="BH38" s="4" t="n">
        <f aca="false">'45'!$E$36</f>
        <v>5000</v>
      </c>
      <c r="BI38" s="4" t="n">
        <f aca="false">BF38+BG38+BH38</f>
        <v>34732.4741666667</v>
      </c>
      <c r="BJ38" s="4" t="n">
        <f aca="false">BI38*0.5</f>
        <v>17366.2370833333</v>
      </c>
      <c r="BK38" s="52" t="n">
        <f aca="false">BI38+BJ38</f>
        <v>52098.71125</v>
      </c>
    </row>
    <row r="39" customFormat="false" ht="12.85" hidden="false" customHeight="false" outlineLevel="0" collapsed="false">
      <c r="B39" s="51" t="s">
        <v>180</v>
      </c>
      <c r="C39" s="50" t="s">
        <v>164</v>
      </c>
      <c r="D39" s="4" t="n">
        <f aca="false">Hoja5!$F$38</f>
        <v>60322.8888888889</v>
      </c>
      <c r="E39" s="4" t="n">
        <f aca="false">Hoja5!$U$117</f>
        <v>69785</v>
      </c>
      <c r="F39" s="4" t="n">
        <v>0</v>
      </c>
      <c r="G39" s="4" t="n">
        <f aca="false">D39+E39+F39</f>
        <v>130107.888888889</v>
      </c>
      <c r="H39" s="4" t="n">
        <f aca="false">G39*0.5</f>
        <v>65053.9444444445</v>
      </c>
      <c r="I39" s="52" t="n">
        <f aca="false">G39+H39</f>
        <v>195161.833333333</v>
      </c>
      <c r="K39" s="4" t="s">
        <v>180</v>
      </c>
      <c r="L39" s="50" t="s">
        <v>164</v>
      </c>
      <c r="M39" s="4" t="n">
        <f aca="false">Hoja5!$F$38</f>
        <v>60322.8888888889</v>
      </c>
      <c r="N39" s="4" t="n">
        <f aca="false">Hoja5!$U$117</f>
        <v>69785</v>
      </c>
      <c r="O39" s="4" t="n">
        <f aca="false">Hoja5!$AB$23</f>
        <v>19713.3333333333</v>
      </c>
      <c r="P39" s="4" t="n">
        <f aca="false">M39+N39+O39</f>
        <v>149821.222222222</v>
      </c>
      <c r="Q39" s="4" t="n">
        <f aca="false">P39*0.5</f>
        <v>74910.6111111111</v>
      </c>
      <c r="R39" s="52" t="n">
        <f aca="false">P39+Q39</f>
        <v>224731.833333333</v>
      </c>
      <c r="T39" s="4" t="s">
        <v>180</v>
      </c>
      <c r="U39" s="50" t="s">
        <v>164</v>
      </c>
      <c r="V39" s="4" t="n">
        <f aca="false">Hoja5!$F$38</f>
        <v>60322.8888888889</v>
      </c>
      <c r="W39" s="4" t="n">
        <f aca="false">Hoja5!$U$117</f>
        <v>69785</v>
      </c>
      <c r="X39" s="57" t="n">
        <f aca="false">Hoja5!$AB$42</f>
        <v>24325</v>
      </c>
      <c r="Y39" s="4" t="n">
        <f aca="false">V39+W39+X39</f>
        <v>154432.888888889</v>
      </c>
      <c r="Z39" s="4" t="n">
        <f aca="false">Y39*0.5</f>
        <v>77216.4444444444</v>
      </c>
      <c r="AA39" s="52" t="n">
        <f aca="false">Y39+Z39</f>
        <v>231649.333333333</v>
      </c>
      <c r="AC39" s="4" t="s">
        <v>180</v>
      </c>
      <c r="AD39" s="50" t="s">
        <v>164</v>
      </c>
      <c r="AE39" s="4" t="n">
        <f aca="false">Hoja5!$F$38</f>
        <v>60322.8888888889</v>
      </c>
      <c r="AF39" s="4" t="n">
        <f aca="false">Hoja5!$U$117</f>
        <v>69785</v>
      </c>
      <c r="AG39" s="4" t="n">
        <f aca="false">Hoja5!$AJ$32</f>
        <v>74989.5</v>
      </c>
      <c r="AH39" s="4" t="n">
        <f aca="false">AE39+AF39+AG39</f>
        <v>205097.388888889</v>
      </c>
      <c r="AI39" s="4" t="n">
        <f aca="false">AH39*0.5</f>
        <v>102548.694444444</v>
      </c>
      <c r="AJ39" s="52" t="n">
        <f aca="false">AH39+AI39</f>
        <v>307646.083333333</v>
      </c>
      <c r="AL39" s="62"/>
      <c r="AM39" s="61"/>
      <c r="AN39" s="62"/>
      <c r="AO39" s="62"/>
      <c r="AP39" s="62"/>
      <c r="AQ39" s="62"/>
      <c r="AR39" s="62"/>
      <c r="AS39" s="62"/>
      <c r="BC39" s="45"/>
      <c r="BE39" s="50" t="s">
        <v>176</v>
      </c>
      <c r="BF39" s="4" t="n">
        <f aca="false">(Cupcakes!$G$15/12)*6</f>
        <v>26382.4741666667</v>
      </c>
      <c r="BG39" s="4" t="n">
        <f aca="false">(Cupcakes!$O$52/12)*6</f>
        <v>2727.14285714286</v>
      </c>
      <c r="BH39" s="4" t="n">
        <f aca="false">'45'!$E$36</f>
        <v>5000</v>
      </c>
      <c r="BI39" s="4" t="n">
        <f aca="false">BF39+BG39+BH39</f>
        <v>34109.6170238095</v>
      </c>
      <c r="BJ39" s="4" t="n">
        <f aca="false">BI39*0.5</f>
        <v>17054.8085119048</v>
      </c>
      <c r="BK39" s="52" t="n">
        <f aca="false">BI39+BJ39</f>
        <v>51164.4255357143</v>
      </c>
    </row>
    <row r="40" customFormat="false" ht="12.85" hidden="false" customHeight="false" outlineLevel="0" collapsed="false">
      <c r="B40" s="51" t="s">
        <v>180</v>
      </c>
      <c r="C40" s="50" t="s">
        <v>165</v>
      </c>
      <c r="D40" s="4" t="n">
        <f aca="false">Hoja5!$F$38</f>
        <v>60322.8888888889</v>
      </c>
      <c r="E40" s="4" t="n">
        <f aca="false">Hoja5!$F$164</f>
        <v>49769.2857142857</v>
      </c>
      <c r="F40" s="4" t="n">
        <v>0</v>
      </c>
      <c r="G40" s="4" t="n">
        <f aca="false">D40+E40+F40</f>
        <v>110092.174603175</v>
      </c>
      <c r="H40" s="4" t="n">
        <f aca="false">G40*0.5</f>
        <v>55046.0873015873</v>
      </c>
      <c r="I40" s="52" t="n">
        <f aca="false">G40+H40</f>
        <v>165138.261904762</v>
      </c>
      <c r="K40" s="4" t="s">
        <v>180</v>
      </c>
      <c r="L40" s="50" t="s">
        <v>165</v>
      </c>
      <c r="M40" s="4" t="n">
        <f aca="false">Hoja5!$F$38</f>
        <v>60322.8888888889</v>
      </c>
      <c r="N40" s="4" t="n">
        <f aca="false">Hoja5!$F$164</f>
        <v>49769.2857142857</v>
      </c>
      <c r="O40" s="4" t="n">
        <f aca="false">Hoja5!$AB$23</f>
        <v>19713.3333333333</v>
      </c>
      <c r="P40" s="4" t="n">
        <f aca="false">M40+N40+O40</f>
        <v>129805.507936508</v>
      </c>
      <c r="Q40" s="4" t="n">
        <f aca="false">P40*0.5</f>
        <v>64902.753968254</v>
      </c>
      <c r="R40" s="52" t="n">
        <f aca="false">P40+Q40</f>
        <v>194708.261904762</v>
      </c>
      <c r="T40" s="4" t="s">
        <v>180</v>
      </c>
      <c r="U40" s="50" t="s">
        <v>165</v>
      </c>
      <c r="V40" s="4" t="n">
        <f aca="false">Hoja5!$F$38</f>
        <v>60322.8888888889</v>
      </c>
      <c r="W40" s="4" t="n">
        <f aca="false">Hoja5!$F$164</f>
        <v>49769.2857142857</v>
      </c>
      <c r="X40" s="57" t="n">
        <f aca="false">Hoja5!$AB$42</f>
        <v>24325</v>
      </c>
      <c r="Y40" s="4" t="n">
        <f aca="false">V40+W40+X40</f>
        <v>134417.174603175</v>
      </c>
      <c r="Z40" s="4" t="n">
        <f aca="false">Y40*0.5</f>
        <v>67208.5873015873</v>
      </c>
      <c r="AA40" s="52" t="n">
        <f aca="false">Y40+Z40</f>
        <v>201625.761904762</v>
      </c>
      <c r="AC40" s="4" t="s">
        <v>180</v>
      </c>
      <c r="AD40" s="50" t="s">
        <v>165</v>
      </c>
      <c r="AE40" s="4" t="n">
        <f aca="false">Hoja5!$F$38</f>
        <v>60322.8888888889</v>
      </c>
      <c r="AF40" s="4" t="n">
        <f aca="false">Hoja5!$F$164</f>
        <v>49769.2857142857</v>
      </c>
      <c r="AG40" s="4" t="n">
        <f aca="false">Hoja5!$AJ$32</f>
        <v>74989.5</v>
      </c>
      <c r="AH40" s="4" t="n">
        <f aca="false">AE40+AF40+AG40</f>
        <v>185081.674603175</v>
      </c>
      <c r="AI40" s="4" t="n">
        <f aca="false">AH40*0.5</f>
        <v>92540.8373015873</v>
      </c>
      <c r="AJ40" s="52" t="n">
        <f aca="false">AH40+AI40</f>
        <v>277622.511904762</v>
      </c>
      <c r="AL40" s="62"/>
      <c r="AM40" s="61"/>
      <c r="AN40" s="62"/>
      <c r="AO40" s="62"/>
      <c r="AP40" s="62"/>
      <c r="AQ40" s="62"/>
      <c r="AR40" s="62"/>
      <c r="AS40" s="62"/>
      <c r="BC40" s="45"/>
      <c r="BE40" s="50" t="s">
        <v>177</v>
      </c>
      <c r="BF40" s="4" t="n">
        <f aca="false">(Cupcakes!$G$15/12)*6</f>
        <v>26382.4741666667</v>
      </c>
      <c r="BG40" s="4" t="n">
        <f aca="false">(Cupcakes!O$42/12)*6</f>
        <v>1372.5</v>
      </c>
      <c r="BH40" s="4" t="n">
        <f aca="false">'45'!$E$36</f>
        <v>5000</v>
      </c>
      <c r="BI40" s="4" t="n">
        <f aca="false">BF40+BG40+BH40</f>
        <v>32754.9741666667</v>
      </c>
      <c r="BJ40" s="4" t="n">
        <f aca="false">BI40*0.5</f>
        <v>16377.4870833333</v>
      </c>
      <c r="BK40" s="52" t="n">
        <f aca="false">BI40+BJ40</f>
        <v>49132.46125</v>
      </c>
    </row>
    <row r="41" customFormat="false" ht="12.85" hidden="false" customHeight="false" outlineLevel="0" collapsed="false">
      <c r="B41" s="51" t="s">
        <v>180</v>
      </c>
      <c r="C41" s="50" t="s">
        <v>166</v>
      </c>
      <c r="D41" s="4" t="n">
        <f aca="false">Hoja5!$F$38</f>
        <v>60322.8888888889</v>
      </c>
      <c r="E41" s="4" t="n">
        <f aca="false">Hoja5!$M$164</f>
        <v>57915</v>
      </c>
      <c r="F41" s="4" t="n">
        <v>0</v>
      </c>
      <c r="G41" s="4" t="n">
        <f aca="false">D41+E41+F41</f>
        <v>118237.888888889</v>
      </c>
      <c r="H41" s="4" t="n">
        <f aca="false">G41*0.5</f>
        <v>59118.9444444444</v>
      </c>
      <c r="I41" s="52" t="n">
        <f aca="false">G41+H41</f>
        <v>177356.833333333</v>
      </c>
      <c r="K41" s="4" t="s">
        <v>180</v>
      </c>
      <c r="L41" s="50" t="s">
        <v>166</v>
      </c>
      <c r="M41" s="4" t="n">
        <f aca="false">Hoja5!$F$38</f>
        <v>60322.8888888889</v>
      </c>
      <c r="N41" s="4" t="n">
        <f aca="false">Hoja5!$M$164</f>
        <v>57915</v>
      </c>
      <c r="O41" s="4" t="n">
        <f aca="false">Hoja5!$AB$23</f>
        <v>19713.3333333333</v>
      </c>
      <c r="P41" s="4" t="n">
        <f aca="false">M41+N41+O41</f>
        <v>137951.222222222</v>
      </c>
      <c r="Q41" s="4" t="n">
        <f aca="false">P41*0.5</f>
        <v>68975.6111111111</v>
      </c>
      <c r="R41" s="52" t="n">
        <f aca="false">P41+Q41</f>
        <v>206926.833333333</v>
      </c>
      <c r="T41" s="4" t="s">
        <v>180</v>
      </c>
      <c r="U41" s="50" t="s">
        <v>166</v>
      </c>
      <c r="V41" s="4" t="n">
        <f aca="false">Hoja5!$F$38</f>
        <v>60322.8888888889</v>
      </c>
      <c r="W41" s="4" t="n">
        <f aca="false">Hoja5!$M$164</f>
        <v>57915</v>
      </c>
      <c r="X41" s="57" t="n">
        <f aca="false">Hoja5!$AB$42</f>
        <v>24325</v>
      </c>
      <c r="Y41" s="4" t="n">
        <f aca="false">V41+W41+X41</f>
        <v>142562.888888889</v>
      </c>
      <c r="Z41" s="4" t="n">
        <f aca="false">Y41*0.5</f>
        <v>71281.4444444444</v>
      </c>
      <c r="AA41" s="52" t="n">
        <f aca="false">Y41+Z41</f>
        <v>213844.333333333</v>
      </c>
      <c r="AC41" s="4" t="s">
        <v>180</v>
      </c>
      <c r="AD41" s="50" t="s">
        <v>166</v>
      </c>
      <c r="AE41" s="4" t="n">
        <f aca="false">Hoja5!$F$38</f>
        <v>60322.8888888889</v>
      </c>
      <c r="AF41" s="4" t="n">
        <f aca="false">Hoja5!$M$164</f>
        <v>57915</v>
      </c>
      <c r="AG41" s="4" t="n">
        <f aca="false">Hoja5!$AJ$32</f>
        <v>74989.5</v>
      </c>
      <c r="AH41" s="4" t="n">
        <f aca="false">AE41+AF41+AG41</f>
        <v>193227.388888889</v>
      </c>
      <c r="AI41" s="4" t="n">
        <f aca="false">AH41*0.5</f>
        <v>96613.6944444444</v>
      </c>
      <c r="AJ41" s="52" t="n">
        <f aca="false">AH41+AI41</f>
        <v>289841.083333333</v>
      </c>
      <c r="AL41" s="62"/>
      <c r="AM41" s="61"/>
      <c r="AN41" s="62"/>
      <c r="AO41" s="62"/>
      <c r="AP41" s="62"/>
      <c r="AQ41" s="62"/>
      <c r="AR41" s="62"/>
      <c r="AS41" s="62"/>
      <c r="BC41" s="45"/>
      <c r="BE41" s="50" t="s">
        <v>178</v>
      </c>
      <c r="BF41" s="4" t="n">
        <f aca="false">(Cupcakes!$G$15/12)*6</f>
        <v>26382.4741666667</v>
      </c>
      <c r="BG41" s="4" t="n">
        <f aca="false">(Cupcakes!$O$8/12)*6</f>
        <v>2830</v>
      </c>
      <c r="BH41" s="4" t="n">
        <f aca="false">'45'!$E$36</f>
        <v>5000</v>
      </c>
      <c r="BI41" s="4" t="n">
        <f aca="false">BF41+BG41+BH41</f>
        <v>34212.4741666667</v>
      </c>
      <c r="BJ41" s="4" t="n">
        <f aca="false">BI41*0.5</f>
        <v>17106.2370833333</v>
      </c>
      <c r="BK41" s="52" t="n">
        <f aca="false">BI41+BJ41</f>
        <v>51318.71125</v>
      </c>
    </row>
    <row r="42" customFormat="false" ht="12.85" hidden="false" customHeight="false" outlineLevel="0" collapsed="false">
      <c r="B42" s="51" t="s">
        <v>180</v>
      </c>
      <c r="C42" s="50" t="s">
        <v>167</v>
      </c>
      <c r="D42" s="4" t="n">
        <f aca="false">Hoja5!$F$38</f>
        <v>60322.8888888889</v>
      </c>
      <c r="E42" s="4" t="n">
        <f aca="false">Hoja5!$F$116</f>
        <v>40470</v>
      </c>
      <c r="F42" s="4" t="n">
        <v>0</v>
      </c>
      <c r="G42" s="4" t="n">
        <f aca="false">D42+E42+F42</f>
        <v>100792.888888889</v>
      </c>
      <c r="H42" s="4" t="n">
        <f aca="false">G42*0.5</f>
        <v>50396.4444444445</v>
      </c>
      <c r="I42" s="52" t="n">
        <f aca="false">G42+H42</f>
        <v>151189.333333333</v>
      </c>
      <c r="K42" s="4" t="s">
        <v>180</v>
      </c>
      <c r="L42" s="50" t="s">
        <v>167</v>
      </c>
      <c r="M42" s="4" t="n">
        <f aca="false">Hoja5!$F$38</f>
        <v>60322.8888888889</v>
      </c>
      <c r="N42" s="4" t="n">
        <f aca="false">Hoja5!$F$116</f>
        <v>40470</v>
      </c>
      <c r="O42" s="4" t="n">
        <f aca="false">Hoja5!$AB$23</f>
        <v>19713.3333333333</v>
      </c>
      <c r="P42" s="4" t="n">
        <f aca="false">M42+N42+O42</f>
        <v>120506.222222222</v>
      </c>
      <c r="Q42" s="4" t="n">
        <f aca="false">P42*0.5</f>
        <v>60253.1111111111</v>
      </c>
      <c r="R42" s="52" t="n">
        <f aca="false">P42+Q42</f>
        <v>180759.333333333</v>
      </c>
      <c r="T42" s="4" t="s">
        <v>180</v>
      </c>
      <c r="U42" s="50" t="s">
        <v>167</v>
      </c>
      <c r="V42" s="4" t="n">
        <f aca="false">Hoja5!$F$38</f>
        <v>60322.8888888889</v>
      </c>
      <c r="W42" s="4" t="n">
        <f aca="false">Hoja5!$F$116</f>
        <v>40470</v>
      </c>
      <c r="X42" s="57" t="n">
        <f aca="false">Hoja5!$AB$42</f>
        <v>24325</v>
      </c>
      <c r="Y42" s="4" t="n">
        <f aca="false">V42+W42+X42</f>
        <v>125117.888888889</v>
      </c>
      <c r="Z42" s="4" t="n">
        <f aca="false">Y42*0.5</f>
        <v>62558.9444444444</v>
      </c>
      <c r="AA42" s="52" t="n">
        <f aca="false">Y42+Z42</f>
        <v>187676.833333333</v>
      </c>
      <c r="AC42" s="4" t="s">
        <v>180</v>
      </c>
      <c r="AD42" s="50" t="s">
        <v>167</v>
      </c>
      <c r="AE42" s="4" t="n">
        <f aca="false">Hoja5!$F$38</f>
        <v>60322.8888888889</v>
      </c>
      <c r="AF42" s="4" t="n">
        <f aca="false">Hoja5!$F$116</f>
        <v>40470</v>
      </c>
      <c r="AG42" s="4" t="n">
        <f aca="false">Hoja5!$AJ$32</f>
        <v>74989.5</v>
      </c>
      <c r="AH42" s="4" t="n">
        <f aca="false">AE42+AF42+AG42</f>
        <v>175782.388888889</v>
      </c>
      <c r="AI42" s="4" t="n">
        <f aca="false">AH42*0.5</f>
        <v>87891.1944444444</v>
      </c>
      <c r="AJ42" s="52" t="n">
        <f aca="false">AH42+AI42</f>
        <v>263673.583333333</v>
      </c>
      <c r="AL42" s="62"/>
      <c r="AM42" s="61"/>
      <c r="AN42" s="62"/>
      <c r="AO42" s="62"/>
      <c r="AP42" s="62"/>
      <c r="AQ42" s="62"/>
      <c r="AR42" s="62"/>
      <c r="AS42" s="62"/>
      <c r="BC42" s="45"/>
      <c r="BE42" s="50" t="s">
        <v>179</v>
      </c>
      <c r="BF42" s="7" t="n">
        <f aca="false">(Cupcakes!$G$49/12)*6</f>
        <v>27445.3313095238</v>
      </c>
      <c r="BG42" s="4" t="n">
        <f aca="false">(Cupcakes!$O$15/12)*6</f>
        <v>2685</v>
      </c>
      <c r="BH42" s="4" t="n">
        <f aca="false">'45'!$E$36</f>
        <v>5000</v>
      </c>
      <c r="BI42" s="4" t="n">
        <f aca="false">BF42+BG42+BH42</f>
        <v>35130.3313095238</v>
      </c>
      <c r="BJ42" s="4" t="n">
        <f aca="false">BI42*0.5</f>
        <v>17565.1656547619</v>
      </c>
      <c r="BK42" s="52" t="n">
        <f aca="false">BI42+BJ42</f>
        <v>52695.4969642857</v>
      </c>
    </row>
    <row r="43" customFormat="false" ht="12.85" hidden="false" customHeight="false" outlineLevel="0" collapsed="false">
      <c r="B43" s="51" t="s">
        <v>180</v>
      </c>
      <c r="C43" s="50" t="s">
        <v>168</v>
      </c>
      <c r="D43" s="4" t="n">
        <f aca="false">Hoja5!$U$44</f>
        <v>67431</v>
      </c>
      <c r="E43" s="4" t="n">
        <f aca="false">Hoja5!$M$111</f>
        <v>37570</v>
      </c>
      <c r="F43" s="4" t="n">
        <v>0</v>
      </c>
      <c r="G43" s="4" t="n">
        <f aca="false">D43+E43+F43</f>
        <v>105001</v>
      </c>
      <c r="H43" s="4" t="n">
        <f aca="false">G43*0.5</f>
        <v>52500.5</v>
      </c>
      <c r="I43" s="52" t="n">
        <f aca="false">G43+H43</f>
        <v>157501.5</v>
      </c>
      <c r="K43" s="4" t="s">
        <v>180</v>
      </c>
      <c r="L43" s="50" t="s">
        <v>168</v>
      </c>
      <c r="M43" s="4" t="n">
        <f aca="false">Hoja5!$U$44</f>
        <v>67431</v>
      </c>
      <c r="N43" s="4" t="n">
        <f aca="false">Hoja5!$M$111</f>
        <v>37570</v>
      </c>
      <c r="O43" s="4" t="n">
        <f aca="false">Hoja5!$AB$23</f>
        <v>19713.3333333333</v>
      </c>
      <c r="P43" s="4" t="n">
        <f aca="false">M43+N43+O43</f>
        <v>124714.333333333</v>
      </c>
      <c r="Q43" s="4" t="n">
        <f aca="false">P43*0.5</f>
        <v>62357.1666666667</v>
      </c>
      <c r="R43" s="52" t="n">
        <f aca="false">P43+Q43</f>
        <v>187071.5</v>
      </c>
      <c r="T43" s="4" t="s">
        <v>180</v>
      </c>
      <c r="U43" s="50" t="s">
        <v>168</v>
      </c>
      <c r="V43" s="4" t="n">
        <f aca="false">Hoja5!$U$44</f>
        <v>67431</v>
      </c>
      <c r="W43" s="4" t="n">
        <f aca="false">Hoja5!$M$111</f>
        <v>37570</v>
      </c>
      <c r="X43" s="57" t="n">
        <f aca="false">Hoja5!$AB$42</f>
        <v>24325</v>
      </c>
      <c r="Y43" s="4" t="n">
        <f aca="false">V43+W43+X43</f>
        <v>129326</v>
      </c>
      <c r="Z43" s="4" t="n">
        <f aca="false">Y43*0.5</f>
        <v>64663</v>
      </c>
      <c r="AA43" s="52" t="n">
        <f aca="false">Y43+Z43</f>
        <v>193989</v>
      </c>
      <c r="AC43" s="4" t="s">
        <v>180</v>
      </c>
      <c r="AD43" s="50" t="s">
        <v>168</v>
      </c>
      <c r="AE43" s="4" t="n">
        <f aca="false">Hoja5!$U$44</f>
        <v>67431</v>
      </c>
      <c r="AF43" s="4" t="n">
        <f aca="false">Hoja5!$M$111</f>
        <v>37570</v>
      </c>
      <c r="AG43" s="4" t="n">
        <f aca="false">Hoja5!$AJ$32</f>
        <v>74989.5</v>
      </c>
      <c r="AH43" s="4" t="n">
        <f aca="false">AE43+AF43+AG43</f>
        <v>179990.5</v>
      </c>
      <c r="AI43" s="4" t="n">
        <f aca="false">AH43*0.5</f>
        <v>89995.25</v>
      </c>
      <c r="AJ43" s="52" t="n">
        <f aca="false">AH43+AI43</f>
        <v>269985.75</v>
      </c>
      <c r="AL43" s="62"/>
      <c r="AM43" s="61"/>
      <c r="AN43" s="62"/>
      <c r="AO43" s="62"/>
      <c r="AP43" s="62"/>
      <c r="AQ43" s="62"/>
      <c r="AR43" s="62"/>
      <c r="AS43" s="62"/>
      <c r="BC43" s="45"/>
      <c r="BE43" s="50" t="s">
        <v>181</v>
      </c>
      <c r="BF43" s="7" t="n">
        <f aca="false">(Cupcakes!$G$49/12)*6</f>
        <v>27445.3313095238</v>
      </c>
      <c r="BG43" s="4" t="n">
        <f aca="false">(Cupcakes!$O$26/12)*6</f>
        <v>3350</v>
      </c>
      <c r="BH43" s="4" t="n">
        <f aca="false">'45'!$E$36</f>
        <v>5000</v>
      </c>
      <c r="BI43" s="4" t="n">
        <f aca="false">BF43+BG43+BH43</f>
        <v>35795.3313095238</v>
      </c>
      <c r="BJ43" s="4" t="n">
        <f aca="false">BI43*0.5</f>
        <v>17897.6656547619</v>
      </c>
      <c r="BK43" s="52" t="n">
        <f aca="false">BI43+BJ43</f>
        <v>53692.9969642857</v>
      </c>
    </row>
    <row r="44" customFormat="false" ht="12.85" hidden="false" customHeight="false" outlineLevel="0" collapsed="false">
      <c r="B44" s="51" t="s">
        <v>180</v>
      </c>
      <c r="C44" s="50" t="s">
        <v>170</v>
      </c>
      <c r="D44" s="4" t="n">
        <f aca="false">Hoja5!$U$44</f>
        <v>67431</v>
      </c>
      <c r="E44" s="4" t="n">
        <f aca="false">Hoja5!$U$117</f>
        <v>69785</v>
      </c>
      <c r="F44" s="4" t="n">
        <v>0</v>
      </c>
      <c r="G44" s="4" t="n">
        <f aca="false">D44+E44+F44</f>
        <v>137216</v>
      </c>
      <c r="H44" s="4" t="n">
        <f aca="false">G44*0.5</f>
        <v>68608</v>
      </c>
      <c r="I44" s="52" t="n">
        <f aca="false">G44+H44</f>
        <v>205824</v>
      </c>
      <c r="K44" s="4" t="s">
        <v>180</v>
      </c>
      <c r="L44" s="50" t="s">
        <v>170</v>
      </c>
      <c r="M44" s="4" t="n">
        <f aca="false">Hoja5!$U$44</f>
        <v>67431</v>
      </c>
      <c r="N44" s="4" t="n">
        <f aca="false">Hoja5!$U$117</f>
        <v>69785</v>
      </c>
      <c r="O44" s="4" t="n">
        <f aca="false">Hoja5!$AB$23</f>
        <v>19713.3333333333</v>
      </c>
      <c r="P44" s="4" t="n">
        <f aca="false">M44+N44+O44</f>
        <v>156929.333333333</v>
      </c>
      <c r="Q44" s="4" t="n">
        <f aca="false">P44*0.5</f>
        <v>78464.6666666667</v>
      </c>
      <c r="R44" s="52" t="n">
        <f aca="false">P44+Q44</f>
        <v>235394</v>
      </c>
      <c r="T44" s="4" t="s">
        <v>180</v>
      </c>
      <c r="U44" s="50" t="s">
        <v>170</v>
      </c>
      <c r="V44" s="4" t="n">
        <f aca="false">Hoja5!$U$44</f>
        <v>67431</v>
      </c>
      <c r="W44" s="4" t="n">
        <f aca="false">Hoja5!$U$117</f>
        <v>69785</v>
      </c>
      <c r="X44" s="57" t="n">
        <f aca="false">Hoja5!$AB$42</f>
        <v>24325</v>
      </c>
      <c r="Y44" s="4" t="n">
        <f aca="false">V44+W44+X44</f>
        <v>161541</v>
      </c>
      <c r="Z44" s="4" t="n">
        <f aca="false">Y44*0.5</f>
        <v>80770.5</v>
      </c>
      <c r="AA44" s="52" t="n">
        <f aca="false">Y44+Z44</f>
        <v>242311.5</v>
      </c>
      <c r="AC44" s="4" t="s">
        <v>180</v>
      </c>
      <c r="AD44" s="50" t="s">
        <v>170</v>
      </c>
      <c r="AE44" s="4" t="n">
        <f aca="false">Hoja5!$U$44</f>
        <v>67431</v>
      </c>
      <c r="AF44" s="4" t="n">
        <f aca="false">Hoja5!$U$117</f>
        <v>69785</v>
      </c>
      <c r="AG44" s="4" t="n">
        <f aca="false">Hoja5!$AJ$32</f>
        <v>74989.5</v>
      </c>
      <c r="AH44" s="4" t="n">
        <f aca="false">AE44+AF44+AG44</f>
        <v>212205.5</v>
      </c>
      <c r="AI44" s="4" t="n">
        <f aca="false">AH44*0.5</f>
        <v>106102.75</v>
      </c>
      <c r="AJ44" s="52" t="n">
        <f aca="false">AH44+AI44</f>
        <v>318308.25</v>
      </c>
      <c r="AL44" s="62"/>
      <c r="AM44" s="61"/>
      <c r="AN44" s="62"/>
      <c r="AO44" s="62"/>
      <c r="AP44" s="62"/>
      <c r="AQ44" s="62"/>
      <c r="AR44" s="62"/>
      <c r="AS44" s="62"/>
      <c r="BC44" s="45"/>
      <c r="BE44" s="50" t="s">
        <v>183</v>
      </c>
      <c r="BF44" s="7" t="n">
        <f aca="false">(Cupcakes!$G$49/12)*6</f>
        <v>27445.3313095238</v>
      </c>
      <c r="BG44" s="4" t="n">
        <f aca="false">(Cupcakes!$O$52/12)*6</f>
        <v>2727.14285714286</v>
      </c>
      <c r="BH44" s="4" t="n">
        <f aca="false">'45'!$E$36</f>
        <v>5000</v>
      </c>
      <c r="BI44" s="4" t="n">
        <f aca="false">BF44+BG44+BH44</f>
        <v>35172.4741666667</v>
      </c>
      <c r="BJ44" s="4" t="n">
        <f aca="false">BI44*0.5</f>
        <v>17586.2370833333</v>
      </c>
      <c r="BK44" s="52" t="n">
        <f aca="false">BI44+BJ44</f>
        <v>52758.71125</v>
      </c>
    </row>
    <row r="45" customFormat="false" ht="12.85" hidden="false" customHeight="false" outlineLevel="0" collapsed="false">
      <c r="B45" s="51" t="s">
        <v>180</v>
      </c>
      <c r="C45" s="50" t="s">
        <v>171</v>
      </c>
      <c r="D45" s="4" t="n">
        <f aca="false">Hoja5!$U$44</f>
        <v>67431</v>
      </c>
      <c r="E45" s="4" t="n">
        <f aca="false">Hoja5!$F$164</f>
        <v>49769.2857142857</v>
      </c>
      <c r="F45" s="4" t="n">
        <v>0</v>
      </c>
      <c r="G45" s="4" t="n">
        <f aca="false">D45+E45+F45</f>
        <v>117200.285714286</v>
      </c>
      <c r="H45" s="4" t="n">
        <f aca="false">G45*0.5</f>
        <v>58600.1428571429</v>
      </c>
      <c r="I45" s="52" t="n">
        <f aca="false">G45+H45</f>
        <v>175800.428571429</v>
      </c>
      <c r="K45" s="4" t="s">
        <v>180</v>
      </c>
      <c r="L45" s="50" t="s">
        <v>171</v>
      </c>
      <c r="M45" s="4" t="n">
        <f aca="false">Hoja5!$U$44</f>
        <v>67431</v>
      </c>
      <c r="N45" s="4" t="n">
        <f aca="false">Hoja5!$F$164</f>
        <v>49769.2857142857</v>
      </c>
      <c r="O45" s="4" t="n">
        <f aca="false">Hoja5!$AB$23</f>
        <v>19713.3333333333</v>
      </c>
      <c r="P45" s="4" t="n">
        <f aca="false">M45+N45+O45</f>
        <v>136913.619047619</v>
      </c>
      <c r="Q45" s="4" t="n">
        <f aca="false">P45*0.5</f>
        <v>68456.8095238095</v>
      </c>
      <c r="R45" s="52" t="n">
        <f aca="false">P45+Q45</f>
        <v>205370.428571429</v>
      </c>
      <c r="T45" s="4" t="s">
        <v>180</v>
      </c>
      <c r="U45" s="50" t="s">
        <v>171</v>
      </c>
      <c r="V45" s="4" t="n">
        <f aca="false">Hoja5!$U$44</f>
        <v>67431</v>
      </c>
      <c r="W45" s="4" t="n">
        <f aca="false">Hoja5!$F$164</f>
        <v>49769.2857142857</v>
      </c>
      <c r="X45" s="57" t="n">
        <f aca="false">Hoja5!$AB$42</f>
        <v>24325</v>
      </c>
      <c r="Y45" s="4" t="n">
        <f aca="false">V45+W45+X45</f>
        <v>141525.285714286</v>
      </c>
      <c r="Z45" s="4" t="n">
        <f aca="false">Y45*0.5</f>
        <v>70762.6428571429</v>
      </c>
      <c r="AA45" s="52" t="n">
        <f aca="false">Y45+Z45</f>
        <v>212287.928571429</v>
      </c>
      <c r="AC45" s="4" t="s">
        <v>180</v>
      </c>
      <c r="AD45" s="50" t="s">
        <v>171</v>
      </c>
      <c r="AE45" s="4" t="n">
        <f aca="false">Hoja5!$U$44</f>
        <v>67431</v>
      </c>
      <c r="AF45" s="4" t="n">
        <f aca="false">Hoja5!$F$164</f>
        <v>49769.2857142857</v>
      </c>
      <c r="AG45" s="4" t="n">
        <f aca="false">Hoja5!$AJ$32</f>
        <v>74989.5</v>
      </c>
      <c r="AH45" s="4" t="n">
        <f aca="false">AE45+AF45+AG45</f>
        <v>192189.785714286</v>
      </c>
      <c r="AI45" s="4" t="n">
        <f aca="false">AH45*0.5</f>
        <v>96094.8928571429</v>
      </c>
      <c r="AJ45" s="52" t="n">
        <f aca="false">AH45+AI45</f>
        <v>288284.678571429</v>
      </c>
      <c r="AL45" s="62"/>
      <c r="AM45" s="61"/>
      <c r="AN45" s="62"/>
      <c r="AO45" s="62"/>
      <c r="AP45" s="62"/>
      <c r="AQ45" s="62"/>
      <c r="AR45" s="62"/>
      <c r="AS45" s="62"/>
      <c r="BC45" s="45"/>
      <c r="BE45" s="50" t="s">
        <v>184</v>
      </c>
      <c r="BF45" s="7" t="n">
        <f aca="false">(Cupcakes!$G$49/12)*6</f>
        <v>27445.3313095238</v>
      </c>
      <c r="BG45" s="4" t="n">
        <f aca="false">(Cupcakes!O$42/12)*6</f>
        <v>1372.5</v>
      </c>
      <c r="BH45" s="4" t="n">
        <f aca="false">'45'!$E$36</f>
        <v>5000</v>
      </c>
      <c r="BI45" s="4" t="n">
        <f aca="false">BF45+BG45+BH45</f>
        <v>33817.8313095238</v>
      </c>
      <c r="BJ45" s="4" t="n">
        <f aca="false">BI45*0.5</f>
        <v>16908.9156547619</v>
      </c>
      <c r="BK45" s="52" t="n">
        <f aca="false">BI45+BJ45</f>
        <v>50726.7469642857</v>
      </c>
    </row>
    <row r="46" customFormat="false" ht="12.85" hidden="false" customHeight="false" outlineLevel="0" collapsed="false">
      <c r="B46" s="51" t="s">
        <v>180</v>
      </c>
      <c r="C46" s="50" t="s">
        <v>172</v>
      </c>
      <c r="D46" s="4" t="n">
        <f aca="false">Hoja5!$U$44</f>
        <v>67431</v>
      </c>
      <c r="E46" s="4" t="n">
        <f aca="false">Hoja5!$M$164</f>
        <v>57915</v>
      </c>
      <c r="F46" s="4" t="n">
        <v>0</v>
      </c>
      <c r="G46" s="4" t="n">
        <f aca="false">D46+E46+F46</f>
        <v>125346</v>
      </c>
      <c r="H46" s="4" t="n">
        <f aca="false">G46*0.5</f>
        <v>62673</v>
      </c>
      <c r="I46" s="52" t="n">
        <f aca="false">G46+H46</f>
        <v>188019</v>
      </c>
      <c r="K46" s="4" t="s">
        <v>180</v>
      </c>
      <c r="L46" s="50" t="s">
        <v>172</v>
      </c>
      <c r="M46" s="4" t="n">
        <f aca="false">Hoja5!$U$44</f>
        <v>67431</v>
      </c>
      <c r="N46" s="4" t="n">
        <f aca="false">Hoja5!$M$164</f>
        <v>57915</v>
      </c>
      <c r="O46" s="4" t="n">
        <f aca="false">Hoja5!$AB$23</f>
        <v>19713.3333333333</v>
      </c>
      <c r="P46" s="4" t="n">
        <f aca="false">M46+N46+O46</f>
        <v>145059.333333333</v>
      </c>
      <c r="Q46" s="4" t="n">
        <f aca="false">P46*0.5</f>
        <v>72529.6666666667</v>
      </c>
      <c r="R46" s="52" t="n">
        <f aca="false">P46+Q46</f>
        <v>217589</v>
      </c>
      <c r="T46" s="4" t="s">
        <v>180</v>
      </c>
      <c r="U46" s="50" t="s">
        <v>172</v>
      </c>
      <c r="V46" s="4" t="n">
        <f aca="false">Hoja5!$U$44</f>
        <v>67431</v>
      </c>
      <c r="W46" s="4" t="n">
        <f aca="false">Hoja5!$M$164</f>
        <v>57915</v>
      </c>
      <c r="X46" s="57" t="n">
        <f aca="false">Hoja5!$AB$42</f>
        <v>24325</v>
      </c>
      <c r="Y46" s="4" t="n">
        <f aca="false">V46+W46+X46</f>
        <v>149671</v>
      </c>
      <c r="Z46" s="4" t="n">
        <f aca="false">Y46*0.5</f>
        <v>74835.5</v>
      </c>
      <c r="AA46" s="52" t="n">
        <f aca="false">Y46+Z46</f>
        <v>224506.5</v>
      </c>
      <c r="AC46" s="4" t="s">
        <v>180</v>
      </c>
      <c r="AD46" s="50" t="s">
        <v>172</v>
      </c>
      <c r="AE46" s="4" t="n">
        <f aca="false">Hoja5!$U$44</f>
        <v>67431</v>
      </c>
      <c r="AF46" s="4" t="n">
        <f aca="false">Hoja5!$M$164</f>
        <v>57915</v>
      </c>
      <c r="AG46" s="4" t="n">
        <f aca="false">Hoja5!$AJ$32</f>
        <v>74989.5</v>
      </c>
      <c r="AH46" s="4" t="n">
        <f aca="false">AE46+AF46+AG46</f>
        <v>200335.5</v>
      </c>
      <c r="AI46" s="4" t="n">
        <f aca="false">AH46*0.5</f>
        <v>100167.75</v>
      </c>
      <c r="AJ46" s="52" t="n">
        <f aca="false">AH46+AI46</f>
        <v>300503.25</v>
      </c>
      <c r="AL46" s="62"/>
      <c r="AM46" s="61"/>
      <c r="AN46" s="62"/>
      <c r="AO46" s="62"/>
      <c r="AP46" s="62"/>
      <c r="AQ46" s="62"/>
      <c r="AR46" s="62"/>
      <c r="AS46" s="62"/>
      <c r="BC46" s="45"/>
      <c r="BE46" s="50" t="s">
        <v>185</v>
      </c>
      <c r="BF46" s="7" t="n">
        <f aca="false">(Cupcakes!$G$49/12)*6</f>
        <v>27445.3313095238</v>
      </c>
      <c r="BG46" s="4" t="n">
        <f aca="false">(Cupcakes!$O$8/12)*6</f>
        <v>2830</v>
      </c>
      <c r="BH46" s="4" t="n">
        <f aca="false">'45'!$E$36</f>
        <v>5000</v>
      </c>
      <c r="BI46" s="4" t="n">
        <f aca="false">BF46+BG46+BH46</f>
        <v>35275.3313095238</v>
      </c>
      <c r="BJ46" s="4" t="n">
        <f aca="false">BI46*0.5</f>
        <v>17637.6656547619</v>
      </c>
      <c r="BK46" s="52" t="n">
        <f aca="false">BI46+BJ46</f>
        <v>52912.9969642857</v>
      </c>
    </row>
    <row r="47" customFormat="false" ht="12.85" hidden="false" customHeight="false" outlineLevel="0" collapsed="false">
      <c r="B47" s="51" t="s">
        <v>180</v>
      </c>
      <c r="C47" s="50" t="s">
        <v>173</v>
      </c>
      <c r="D47" s="4" t="n">
        <f aca="false">Hoja5!$U$44</f>
        <v>67431</v>
      </c>
      <c r="E47" s="4" t="n">
        <f aca="false">Hoja5!$F$116</f>
        <v>40470</v>
      </c>
      <c r="F47" s="4" t="n">
        <v>0</v>
      </c>
      <c r="G47" s="4" t="n">
        <f aca="false">D47+E47+F47</f>
        <v>107901</v>
      </c>
      <c r="H47" s="4" t="n">
        <f aca="false">G47*0.5</f>
        <v>53950.5</v>
      </c>
      <c r="I47" s="52" t="n">
        <f aca="false">G47+H47</f>
        <v>161851.5</v>
      </c>
      <c r="K47" s="4" t="s">
        <v>180</v>
      </c>
      <c r="L47" s="50" t="s">
        <v>173</v>
      </c>
      <c r="M47" s="4" t="n">
        <f aca="false">Hoja5!$U$44</f>
        <v>67431</v>
      </c>
      <c r="N47" s="4" t="n">
        <f aca="false">Hoja5!$F$116</f>
        <v>40470</v>
      </c>
      <c r="O47" s="4" t="n">
        <f aca="false">Hoja5!$AB$23</f>
        <v>19713.3333333333</v>
      </c>
      <c r="P47" s="4" t="n">
        <f aca="false">M47+N47+O47</f>
        <v>127614.333333333</v>
      </c>
      <c r="Q47" s="4" t="n">
        <f aca="false">P47*0.5</f>
        <v>63807.1666666667</v>
      </c>
      <c r="R47" s="52" t="n">
        <f aca="false">P47+Q47</f>
        <v>191421.5</v>
      </c>
      <c r="T47" s="4" t="s">
        <v>180</v>
      </c>
      <c r="U47" s="50" t="s">
        <v>173</v>
      </c>
      <c r="V47" s="4" t="n">
        <f aca="false">Hoja5!$U$44</f>
        <v>67431</v>
      </c>
      <c r="W47" s="4" t="n">
        <f aca="false">Hoja5!$F$116</f>
        <v>40470</v>
      </c>
      <c r="X47" s="57" t="n">
        <f aca="false">Hoja5!$AB$42</f>
        <v>24325</v>
      </c>
      <c r="Y47" s="4" t="n">
        <f aca="false">V47+W47+X47</f>
        <v>132226</v>
      </c>
      <c r="Z47" s="4" t="n">
        <f aca="false">Y47*0.5</f>
        <v>66113</v>
      </c>
      <c r="AA47" s="52" t="n">
        <f aca="false">Y47+Z47</f>
        <v>198339</v>
      </c>
      <c r="AC47" s="4" t="s">
        <v>180</v>
      </c>
      <c r="AD47" s="50" t="s">
        <v>173</v>
      </c>
      <c r="AE47" s="4" t="n">
        <f aca="false">Hoja5!$U$44</f>
        <v>67431</v>
      </c>
      <c r="AF47" s="4" t="n">
        <f aca="false">Hoja5!$F$116</f>
        <v>40470</v>
      </c>
      <c r="AG47" s="4" t="n">
        <f aca="false">Hoja5!$AJ$32</f>
        <v>74989.5</v>
      </c>
      <c r="AH47" s="4" t="n">
        <f aca="false">AE47+AF47+AG47</f>
        <v>182890.5</v>
      </c>
      <c r="AI47" s="4" t="n">
        <f aca="false">AH47*0.5</f>
        <v>91445.25</v>
      </c>
      <c r="AJ47" s="52" t="n">
        <f aca="false">AH47+AI47</f>
        <v>274335.75</v>
      </c>
      <c r="AL47" s="62"/>
      <c r="AM47" s="61"/>
      <c r="AN47" s="62"/>
      <c r="AO47" s="62"/>
      <c r="AP47" s="62"/>
      <c r="AQ47" s="62"/>
      <c r="AR47" s="62"/>
      <c r="AS47" s="62"/>
      <c r="BC47" s="45"/>
      <c r="BE47" s="50" t="s">
        <v>150</v>
      </c>
      <c r="BF47" s="50" t="s">
        <v>24</v>
      </c>
      <c r="BG47" s="50" t="s">
        <v>151</v>
      </c>
      <c r="BH47" s="50" t="s">
        <v>159</v>
      </c>
      <c r="BI47" s="50" t="s">
        <v>153</v>
      </c>
      <c r="BJ47" s="50" t="s">
        <v>154</v>
      </c>
      <c r="BK47" s="50" t="s">
        <v>155</v>
      </c>
    </row>
    <row r="48" customFormat="false" ht="12.85" hidden="false" customHeight="false" outlineLevel="0" collapsed="false">
      <c r="B48" s="51" t="s">
        <v>180</v>
      </c>
      <c r="C48" s="50" t="s">
        <v>174</v>
      </c>
      <c r="D48" s="4" t="n">
        <f aca="false">Hoja5!$M$41</f>
        <v>74722.8888888889</v>
      </c>
      <c r="E48" s="54" t="n">
        <f aca="false">Hoja5!$M$111</f>
        <v>37570</v>
      </c>
      <c r="F48" s="4" t="n">
        <v>0</v>
      </c>
      <c r="G48" s="4" t="n">
        <f aca="false">D48+E48+F48</f>
        <v>112292.888888889</v>
      </c>
      <c r="H48" s="4" t="n">
        <f aca="false">G48*0.5</f>
        <v>56146.4444444444</v>
      </c>
      <c r="I48" s="52" t="n">
        <f aca="false">G48+H48</f>
        <v>168439.333333333</v>
      </c>
      <c r="K48" s="4" t="s">
        <v>180</v>
      </c>
      <c r="L48" s="50" t="s">
        <v>174</v>
      </c>
      <c r="M48" s="4" t="n">
        <f aca="false">Hoja5!$M$41</f>
        <v>74722.8888888889</v>
      </c>
      <c r="N48" s="54" t="n">
        <f aca="false">Hoja5!$M$111</f>
        <v>37570</v>
      </c>
      <c r="O48" s="4" t="n">
        <f aca="false">Hoja5!$AB$23</f>
        <v>19713.3333333333</v>
      </c>
      <c r="P48" s="4" t="n">
        <f aca="false">M48+N48+O48</f>
        <v>132006.222222222</v>
      </c>
      <c r="Q48" s="4" t="n">
        <f aca="false">P48*0.5</f>
        <v>66003.1111111111</v>
      </c>
      <c r="R48" s="52" t="n">
        <f aca="false">P48+Q48</f>
        <v>198009.333333333</v>
      </c>
      <c r="T48" s="4" t="s">
        <v>180</v>
      </c>
      <c r="U48" s="50" t="s">
        <v>174</v>
      </c>
      <c r="V48" s="4" t="n">
        <f aca="false">Hoja5!$M$41</f>
        <v>74722.8888888889</v>
      </c>
      <c r="W48" s="54" t="n">
        <f aca="false">Hoja5!$M$111</f>
        <v>37570</v>
      </c>
      <c r="X48" s="57" t="n">
        <f aca="false">Hoja5!$AB$42</f>
        <v>24325</v>
      </c>
      <c r="Y48" s="4" t="n">
        <f aca="false">V48+W48+X48</f>
        <v>136617.888888889</v>
      </c>
      <c r="Z48" s="4" t="n">
        <f aca="false">Y48*0.5</f>
        <v>68308.9444444444</v>
      </c>
      <c r="AA48" s="52" t="n">
        <f aca="false">Y48+Z48</f>
        <v>204926.833333333</v>
      </c>
      <c r="AC48" s="4" t="s">
        <v>180</v>
      </c>
      <c r="AD48" s="50" t="s">
        <v>174</v>
      </c>
      <c r="AE48" s="4" t="n">
        <f aca="false">Hoja5!$M$41</f>
        <v>74722.8888888889</v>
      </c>
      <c r="AF48" s="54" t="n">
        <f aca="false">Hoja5!$M$111</f>
        <v>37570</v>
      </c>
      <c r="AG48" s="4" t="n">
        <f aca="false">Hoja5!$AJ$32</f>
        <v>74989.5</v>
      </c>
      <c r="AH48" s="4" t="n">
        <f aca="false">AE48+AF48+AG48</f>
        <v>187282.388888889</v>
      </c>
      <c r="AI48" s="4" t="n">
        <f aca="false">AH48*0.5</f>
        <v>93641.1944444444</v>
      </c>
      <c r="AJ48" s="52" t="n">
        <f aca="false">AH48+AI48</f>
        <v>280923.583333333</v>
      </c>
      <c r="AL48" s="62"/>
      <c r="AM48" s="61"/>
      <c r="AN48" s="62"/>
      <c r="AO48" s="62"/>
      <c r="AP48" s="62"/>
      <c r="AQ48" s="62"/>
      <c r="AR48" s="62"/>
      <c r="AS48" s="62"/>
      <c r="BC48" s="45"/>
      <c r="BD48" s="0" t="n">
        <v>7</v>
      </c>
      <c r="BE48" s="50" t="s">
        <v>161</v>
      </c>
      <c r="BF48" s="7" t="n">
        <f aca="false">(Cupcakes!$G$32/12)*7</f>
        <v>28841.5902314815</v>
      </c>
      <c r="BG48" s="4" t="n">
        <f aca="false">(Cupcakes!$O$15/12)*7</f>
        <v>3132.5</v>
      </c>
      <c r="BH48" s="4" t="n">
        <f aca="false">'45'!$E$38</f>
        <v>7000</v>
      </c>
      <c r="BI48" s="4" t="n">
        <f aca="false">BF58+BG48+BH48</f>
        <v>40912.0531944444</v>
      </c>
      <c r="BJ48" s="4" t="n">
        <f aca="false">BI48*0.5</f>
        <v>20456.0265972222</v>
      </c>
      <c r="BK48" s="52" t="n">
        <f aca="false">BI48+BJ48</f>
        <v>61368.0797916667</v>
      </c>
    </row>
    <row r="49" customFormat="false" ht="12.85" hidden="false" customHeight="false" outlineLevel="0" collapsed="false">
      <c r="B49" s="51" t="s">
        <v>180</v>
      </c>
      <c r="C49" s="50" t="s">
        <v>175</v>
      </c>
      <c r="D49" s="4" t="n">
        <f aca="false">Hoja5!$M$41</f>
        <v>74722.8888888889</v>
      </c>
      <c r="E49" s="4" t="n">
        <f aca="false">Hoja5!$U$117</f>
        <v>69785</v>
      </c>
      <c r="F49" s="4" t="n">
        <v>0</v>
      </c>
      <c r="G49" s="4" t="n">
        <f aca="false">D49+E49+F49</f>
        <v>144507.888888889</v>
      </c>
      <c r="H49" s="4" t="n">
        <f aca="false">G49*0.5</f>
        <v>72253.9444444444</v>
      </c>
      <c r="I49" s="52" t="n">
        <f aca="false">G49+H49</f>
        <v>216761.833333333</v>
      </c>
      <c r="K49" s="4" t="s">
        <v>180</v>
      </c>
      <c r="L49" s="50" t="s">
        <v>175</v>
      </c>
      <c r="M49" s="4" t="n">
        <f aca="false">Hoja5!$M$41</f>
        <v>74722.8888888889</v>
      </c>
      <c r="N49" s="4" t="n">
        <f aca="false">Hoja5!$U$117</f>
        <v>69785</v>
      </c>
      <c r="O49" s="4" t="n">
        <f aca="false">Hoja5!$AB$23</f>
        <v>19713.3333333333</v>
      </c>
      <c r="P49" s="4" t="n">
        <f aca="false">M49+N49+O49</f>
        <v>164221.222222222</v>
      </c>
      <c r="Q49" s="4" t="n">
        <f aca="false">P49*0.5</f>
        <v>82110.6111111111</v>
      </c>
      <c r="R49" s="52" t="n">
        <f aca="false">P49+Q49</f>
        <v>246331.833333333</v>
      </c>
      <c r="T49" s="4" t="s">
        <v>180</v>
      </c>
      <c r="U49" s="50" t="s">
        <v>175</v>
      </c>
      <c r="V49" s="4" t="n">
        <f aca="false">Hoja5!$M$41</f>
        <v>74722.8888888889</v>
      </c>
      <c r="W49" s="4" t="n">
        <f aca="false">Hoja5!$U$117</f>
        <v>69785</v>
      </c>
      <c r="X49" s="57" t="n">
        <f aca="false">Hoja5!$AB$42</f>
        <v>24325</v>
      </c>
      <c r="Y49" s="4" t="n">
        <f aca="false">V49+W49+X49</f>
        <v>168832.888888889</v>
      </c>
      <c r="Z49" s="4" t="n">
        <f aca="false">Y49*0.5</f>
        <v>84416.4444444444</v>
      </c>
      <c r="AA49" s="52" t="n">
        <f aca="false">Y49+Z49</f>
        <v>253249.333333333</v>
      </c>
      <c r="AC49" s="4" t="s">
        <v>180</v>
      </c>
      <c r="AD49" s="50" t="s">
        <v>175</v>
      </c>
      <c r="AE49" s="4" t="n">
        <f aca="false">Hoja5!$M$41</f>
        <v>74722.8888888889</v>
      </c>
      <c r="AF49" s="4" t="n">
        <f aca="false">Hoja5!$U$117</f>
        <v>69785</v>
      </c>
      <c r="AG49" s="4" t="n">
        <f aca="false">Hoja5!$AJ$32</f>
        <v>74989.5</v>
      </c>
      <c r="AH49" s="4" t="n">
        <f aca="false">AE49+AF49+AG49</f>
        <v>219497.388888889</v>
      </c>
      <c r="AI49" s="4" t="n">
        <f aca="false">AH49*0.5</f>
        <v>109748.694444444</v>
      </c>
      <c r="AJ49" s="52" t="n">
        <f aca="false">AH49+AI49</f>
        <v>329246.083333333</v>
      </c>
      <c r="AL49" s="62"/>
      <c r="AM49" s="61"/>
      <c r="AN49" s="62"/>
      <c r="AO49" s="62"/>
      <c r="AP49" s="62"/>
      <c r="AQ49" s="62"/>
      <c r="AR49" s="62"/>
      <c r="AS49" s="62"/>
      <c r="BC49" s="45"/>
      <c r="BE49" s="50" t="s">
        <v>164</v>
      </c>
      <c r="BF49" s="7" t="n">
        <f aca="false">(Cupcakes!$G$32/12)*7</f>
        <v>28841.5902314815</v>
      </c>
      <c r="BG49" s="4" t="n">
        <f aca="false">(Cupcakes!$O$26/12)*7</f>
        <v>3908.33333333333</v>
      </c>
      <c r="BH49" s="4" t="n">
        <f aca="false">'45'!$E$38</f>
        <v>7000</v>
      </c>
      <c r="BI49" s="4" t="n">
        <f aca="false">BF59+BG49+BH49</f>
        <v>41687.8865277778</v>
      </c>
      <c r="BJ49" s="4" t="n">
        <f aca="false">BI49*0.5</f>
        <v>20843.9432638889</v>
      </c>
      <c r="BK49" s="52" t="n">
        <f aca="false">BI49+BJ49</f>
        <v>62531.8297916667</v>
      </c>
    </row>
    <row r="50" customFormat="false" ht="12.85" hidden="false" customHeight="false" outlineLevel="0" collapsed="false">
      <c r="B50" s="51" t="s">
        <v>180</v>
      </c>
      <c r="C50" s="50" t="s">
        <v>176</v>
      </c>
      <c r="D50" s="4" t="n">
        <f aca="false">Hoja5!$M$41</f>
        <v>74722.8888888889</v>
      </c>
      <c r="E50" s="4" t="n">
        <f aca="false">Hoja5!$F$164</f>
        <v>49769.2857142857</v>
      </c>
      <c r="F50" s="4" t="n">
        <v>0</v>
      </c>
      <c r="G50" s="4" t="n">
        <f aca="false">D50+E50+F50</f>
        <v>124492.174603175</v>
      </c>
      <c r="H50" s="4" t="n">
        <f aca="false">G50*0.5</f>
        <v>62246.0873015873</v>
      </c>
      <c r="I50" s="52" t="n">
        <f aca="false">G50+H50</f>
        <v>186738.261904762</v>
      </c>
      <c r="K50" s="4" t="s">
        <v>180</v>
      </c>
      <c r="L50" s="50" t="s">
        <v>176</v>
      </c>
      <c r="M50" s="4" t="n">
        <f aca="false">Hoja5!$M$41</f>
        <v>74722.8888888889</v>
      </c>
      <c r="N50" s="4" t="n">
        <f aca="false">Hoja5!$F$164</f>
        <v>49769.2857142857</v>
      </c>
      <c r="O50" s="4" t="n">
        <f aca="false">Hoja5!$AB$23</f>
        <v>19713.3333333333</v>
      </c>
      <c r="P50" s="4" t="n">
        <f aca="false">M50+N50+O50</f>
        <v>144205.507936508</v>
      </c>
      <c r="Q50" s="4" t="n">
        <f aca="false">P50*0.5</f>
        <v>72102.753968254</v>
      </c>
      <c r="R50" s="52" t="n">
        <f aca="false">P50+Q50</f>
        <v>216308.261904762</v>
      </c>
      <c r="T50" s="4" t="s">
        <v>180</v>
      </c>
      <c r="U50" s="50" t="s">
        <v>176</v>
      </c>
      <c r="V50" s="4" t="n">
        <f aca="false">Hoja5!$M$41</f>
        <v>74722.8888888889</v>
      </c>
      <c r="W50" s="4" t="n">
        <f aca="false">Hoja5!$F$164</f>
        <v>49769.2857142857</v>
      </c>
      <c r="X50" s="57" t="n">
        <f aca="false">Hoja5!$AB$42</f>
        <v>24325</v>
      </c>
      <c r="Y50" s="4" t="n">
        <f aca="false">V50+W50+X50</f>
        <v>148817.174603175</v>
      </c>
      <c r="Z50" s="4" t="n">
        <f aca="false">Y50*0.5</f>
        <v>74408.5873015873</v>
      </c>
      <c r="AA50" s="52" t="n">
        <f aca="false">Y50+Z50</f>
        <v>223225.761904762</v>
      </c>
      <c r="AC50" s="4" t="s">
        <v>180</v>
      </c>
      <c r="AD50" s="50" t="s">
        <v>176</v>
      </c>
      <c r="AE50" s="4" t="n">
        <f aca="false">Hoja5!$M$41</f>
        <v>74722.8888888889</v>
      </c>
      <c r="AF50" s="4" t="n">
        <f aca="false">Hoja5!$F$164</f>
        <v>49769.2857142857</v>
      </c>
      <c r="AG50" s="4" t="n">
        <f aca="false">Hoja5!$AJ$32</f>
        <v>74989.5</v>
      </c>
      <c r="AH50" s="4" t="n">
        <f aca="false">AE50+AF50+AG50</f>
        <v>199481.674603175</v>
      </c>
      <c r="AI50" s="4" t="n">
        <f aca="false">AH50*0.5</f>
        <v>99740.8373015873</v>
      </c>
      <c r="AJ50" s="52" t="n">
        <f aca="false">AH50+AI50</f>
        <v>299222.511904762</v>
      </c>
      <c r="AL50" s="62"/>
      <c r="AM50" s="61"/>
      <c r="AN50" s="62"/>
      <c r="AO50" s="62"/>
      <c r="AP50" s="62"/>
      <c r="AQ50" s="62"/>
      <c r="AR50" s="62"/>
      <c r="AS50" s="62"/>
      <c r="BC50" s="45"/>
      <c r="BE50" s="50" t="s">
        <v>165</v>
      </c>
      <c r="BF50" s="7" t="n">
        <f aca="false">(Cupcakes!$G$32/12)*7</f>
        <v>28841.5902314815</v>
      </c>
      <c r="BG50" s="4" t="n">
        <f aca="false">(Cupcakes!$O$52/12)*7</f>
        <v>3181.66666666667</v>
      </c>
      <c r="BH50" s="4" t="n">
        <f aca="false">'45'!$E$38</f>
        <v>7000</v>
      </c>
      <c r="BI50" s="4" t="n">
        <f aca="false">BF60+BG50+BH50</f>
        <v>40961.2198611111</v>
      </c>
      <c r="BJ50" s="4" t="n">
        <f aca="false">BI50*0.5</f>
        <v>20480.6099305556</v>
      </c>
      <c r="BK50" s="52" t="n">
        <f aca="false">BI50+BJ50</f>
        <v>61441.8297916667</v>
      </c>
    </row>
    <row r="51" customFormat="false" ht="12.85" hidden="false" customHeight="false" outlineLevel="0" collapsed="false">
      <c r="B51" s="51" t="s">
        <v>180</v>
      </c>
      <c r="C51" s="50" t="s">
        <v>177</v>
      </c>
      <c r="D51" s="4" t="n">
        <f aca="false">Hoja5!$M$41</f>
        <v>74722.8888888889</v>
      </c>
      <c r="E51" s="4" t="n">
        <f aca="false">Hoja5!$M$164</f>
        <v>57915</v>
      </c>
      <c r="F51" s="4" t="n">
        <v>0</v>
      </c>
      <c r="G51" s="4" t="n">
        <f aca="false">D51+E51+F51</f>
        <v>132637.888888889</v>
      </c>
      <c r="H51" s="4" t="n">
        <f aca="false">G51*0.5</f>
        <v>66318.9444444444</v>
      </c>
      <c r="I51" s="52" t="n">
        <f aca="false">G51+H51</f>
        <v>198956.833333333</v>
      </c>
      <c r="K51" s="4" t="s">
        <v>180</v>
      </c>
      <c r="L51" s="50" t="s">
        <v>177</v>
      </c>
      <c r="M51" s="4" t="n">
        <f aca="false">Hoja5!$M$41</f>
        <v>74722.8888888889</v>
      </c>
      <c r="N51" s="4" t="n">
        <f aca="false">Hoja5!$M$164</f>
        <v>57915</v>
      </c>
      <c r="O51" s="4" t="n">
        <f aca="false">Hoja5!$AB$23</f>
        <v>19713.3333333333</v>
      </c>
      <c r="P51" s="4" t="n">
        <f aca="false">M51+N51+O51</f>
        <v>152351.222222222</v>
      </c>
      <c r="Q51" s="4" t="n">
        <f aca="false">P51*0.5</f>
        <v>76175.6111111111</v>
      </c>
      <c r="R51" s="52" t="n">
        <f aca="false">P51+Q51</f>
        <v>228526.833333333</v>
      </c>
      <c r="T51" s="4" t="s">
        <v>180</v>
      </c>
      <c r="U51" s="50" t="s">
        <v>177</v>
      </c>
      <c r="V51" s="4" t="n">
        <f aca="false">Hoja5!$M$41</f>
        <v>74722.8888888889</v>
      </c>
      <c r="W51" s="4" t="n">
        <f aca="false">Hoja5!$M$164</f>
        <v>57915</v>
      </c>
      <c r="X51" s="57" t="n">
        <f aca="false">Hoja5!$AB$42</f>
        <v>24325</v>
      </c>
      <c r="Y51" s="4" t="n">
        <f aca="false">V51+W51+X51</f>
        <v>156962.888888889</v>
      </c>
      <c r="Z51" s="4" t="n">
        <f aca="false">Y51*0.5</f>
        <v>78481.4444444444</v>
      </c>
      <c r="AA51" s="52" t="n">
        <f aca="false">Y51+Z51</f>
        <v>235444.333333333</v>
      </c>
      <c r="AC51" s="4" t="s">
        <v>180</v>
      </c>
      <c r="AD51" s="50" t="s">
        <v>177</v>
      </c>
      <c r="AE51" s="4" t="n">
        <f aca="false">Hoja5!$M$41</f>
        <v>74722.8888888889</v>
      </c>
      <c r="AF51" s="4" t="n">
        <f aca="false">Hoja5!$M$164</f>
        <v>57915</v>
      </c>
      <c r="AG51" s="4" t="n">
        <f aca="false">Hoja5!$AJ$32</f>
        <v>74989.5</v>
      </c>
      <c r="AH51" s="4" t="n">
        <f aca="false">AE51+AF51+AG51</f>
        <v>207627.388888889</v>
      </c>
      <c r="AI51" s="4" t="n">
        <f aca="false">AH51*0.5</f>
        <v>103813.694444444</v>
      </c>
      <c r="AJ51" s="52" t="n">
        <f aca="false">AH51+AI51</f>
        <v>311441.083333333</v>
      </c>
      <c r="AL51" s="62"/>
      <c r="AM51" s="61"/>
      <c r="AN51" s="62"/>
      <c r="AO51" s="62"/>
      <c r="AP51" s="62"/>
      <c r="AQ51" s="62"/>
      <c r="AR51" s="62"/>
      <c r="AS51" s="62"/>
      <c r="BC51" s="45"/>
      <c r="BE51" s="50" t="s">
        <v>166</v>
      </c>
      <c r="BF51" s="7" t="n">
        <f aca="false">(Cupcakes!$G$32/12)*7</f>
        <v>28841.5902314815</v>
      </c>
      <c r="BG51" s="4" t="n">
        <f aca="false">(Cupcakes!O$42/12)*7</f>
        <v>1601.25</v>
      </c>
      <c r="BH51" s="4" t="n">
        <f aca="false">'45'!$E$38</f>
        <v>7000</v>
      </c>
      <c r="BI51" s="4" t="n">
        <f aca="false">BF61+BG51+BH51</f>
        <v>39380.8031944444</v>
      </c>
      <c r="BJ51" s="4" t="n">
        <f aca="false">BI51*0.5</f>
        <v>19690.4015972222</v>
      </c>
      <c r="BK51" s="52" t="n">
        <f aca="false">BI51+BJ51</f>
        <v>59071.2047916667</v>
      </c>
    </row>
    <row r="52" customFormat="false" ht="12.85" hidden="false" customHeight="false" outlineLevel="0" collapsed="false">
      <c r="B52" s="51" t="s">
        <v>180</v>
      </c>
      <c r="C52" s="50" t="s">
        <v>178</v>
      </c>
      <c r="D52" s="4" t="n">
        <f aca="false">Hoja5!$M$41</f>
        <v>74722.8888888889</v>
      </c>
      <c r="E52" s="4" t="n">
        <f aca="false">Hoja5!$F$116</f>
        <v>40470</v>
      </c>
      <c r="F52" s="50" t="n">
        <v>0</v>
      </c>
      <c r="G52" s="4" t="n">
        <f aca="false">D52+E52+F52</f>
        <v>115192.888888889</v>
      </c>
      <c r="H52" s="4" t="n">
        <f aca="false">G52*0.5</f>
        <v>57596.4444444444</v>
      </c>
      <c r="I52" s="52" t="n">
        <f aca="false">G52+H52</f>
        <v>172789.333333333</v>
      </c>
      <c r="K52" s="4" t="s">
        <v>180</v>
      </c>
      <c r="L52" s="50" t="s">
        <v>178</v>
      </c>
      <c r="M52" s="4" t="n">
        <f aca="false">Hoja5!$M$41</f>
        <v>74722.8888888889</v>
      </c>
      <c r="N52" s="4" t="n">
        <f aca="false">Hoja5!$F$116</f>
        <v>40470</v>
      </c>
      <c r="O52" s="4" t="n">
        <f aca="false">Hoja5!$AB$23</f>
        <v>19713.3333333333</v>
      </c>
      <c r="P52" s="4" t="n">
        <f aca="false">M52+N52+O52</f>
        <v>134906.222222222</v>
      </c>
      <c r="Q52" s="4" t="n">
        <f aca="false">P52*0.5</f>
        <v>67453.1111111111</v>
      </c>
      <c r="R52" s="52" t="n">
        <f aca="false">P52+Q52</f>
        <v>202359.333333333</v>
      </c>
      <c r="T52" s="4" t="s">
        <v>180</v>
      </c>
      <c r="U52" s="50" t="s">
        <v>178</v>
      </c>
      <c r="V52" s="4" t="n">
        <f aca="false">Hoja5!$M$41</f>
        <v>74722.8888888889</v>
      </c>
      <c r="W52" s="4" t="n">
        <f aca="false">Hoja5!$F$116</f>
        <v>40470</v>
      </c>
      <c r="X52" s="57" t="n">
        <f aca="false">Hoja5!$AB$42</f>
        <v>24325</v>
      </c>
      <c r="Y52" s="4" t="n">
        <f aca="false">V52+W52+X52</f>
        <v>139517.888888889</v>
      </c>
      <c r="Z52" s="4" t="n">
        <f aca="false">Y52*0.5</f>
        <v>69758.9444444444</v>
      </c>
      <c r="AA52" s="52" t="n">
        <f aca="false">Y52+Z52</f>
        <v>209276.833333333</v>
      </c>
      <c r="AC52" s="4" t="s">
        <v>180</v>
      </c>
      <c r="AD52" s="50" t="s">
        <v>178</v>
      </c>
      <c r="AE52" s="4" t="n">
        <f aca="false">Hoja5!$M$41</f>
        <v>74722.8888888889</v>
      </c>
      <c r="AF52" s="4" t="n">
        <f aca="false">Hoja5!$F$116</f>
        <v>40470</v>
      </c>
      <c r="AG52" s="4" t="n">
        <f aca="false">Hoja5!$AJ$32</f>
        <v>74989.5</v>
      </c>
      <c r="AH52" s="4" t="n">
        <f aca="false">AE52+AF52+AG52</f>
        <v>190182.388888889</v>
      </c>
      <c r="AI52" s="4" t="n">
        <f aca="false">AH52*0.5</f>
        <v>95091.1944444444</v>
      </c>
      <c r="AJ52" s="52" t="n">
        <f aca="false">AH52+AI52</f>
        <v>285273.583333333</v>
      </c>
      <c r="AL52" s="62"/>
      <c r="AM52" s="61"/>
      <c r="AN52" s="62"/>
      <c r="AO52" s="61"/>
      <c r="AP52" s="61"/>
      <c r="AQ52" s="62"/>
      <c r="AR52" s="62"/>
      <c r="AS52" s="62"/>
      <c r="BC52" s="45"/>
      <c r="BE52" s="50" t="s">
        <v>167</v>
      </c>
      <c r="BF52" s="7" t="n">
        <f aca="false">(Cupcakes!$G$32/12)*7</f>
        <v>28841.5902314815</v>
      </c>
      <c r="BG52" s="4" t="n">
        <f aca="false">(Cupcakes!$O$8/12)*7</f>
        <v>3301.66666666667</v>
      </c>
      <c r="BH52" s="4" t="n">
        <f aca="false">'45'!$E$38</f>
        <v>7000</v>
      </c>
      <c r="BI52" s="4" t="n">
        <f aca="false">BF62+BG52+BH52</f>
        <v>41081.2198611111</v>
      </c>
      <c r="BJ52" s="4" t="n">
        <f aca="false">BI52*0.5</f>
        <v>20540.6099305556</v>
      </c>
      <c r="BK52" s="52" t="n">
        <f aca="false">BI52+BJ52</f>
        <v>61621.8297916667</v>
      </c>
    </row>
    <row r="53" customFormat="false" ht="12.85" hidden="false" customHeight="false" outlineLevel="0" collapsed="false">
      <c r="B53" s="63"/>
      <c r="C53" s="63"/>
      <c r="D53" s="63"/>
      <c r="E53" s="63"/>
      <c r="F53" s="63"/>
      <c r="G53" s="63"/>
      <c r="H53" s="63"/>
      <c r="I53" s="63"/>
      <c r="K53" s="63"/>
      <c r="L53" s="63"/>
      <c r="M53" s="63"/>
      <c r="N53" s="63"/>
      <c r="O53" s="63"/>
      <c r="P53" s="63"/>
      <c r="Q53" s="63"/>
      <c r="R53" s="63"/>
      <c r="T53" s="63"/>
      <c r="U53" s="63"/>
      <c r="V53" s="63"/>
      <c r="W53" s="63"/>
      <c r="X53" s="63"/>
      <c r="Y53" s="63"/>
      <c r="Z53" s="63"/>
      <c r="AA53" s="63"/>
      <c r="AC53" s="63"/>
      <c r="AD53" s="63"/>
      <c r="AE53" s="63"/>
      <c r="AF53" s="63"/>
      <c r="AG53" s="63"/>
      <c r="AH53" s="63"/>
      <c r="AI53" s="63"/>
      <c r="AJ53" s="63"/>
      <c r="AL53" s="34"/>
      <c r="AM53" s="34"/>
      <c r="AN53" s="34"/>
      <c r="AO53" s="34"/>
      <c r="AP53" s="34"/>
      <c r="AQ53" s="34"/>
      <c r="AR53" s="34"/>
      <c r="AS53" s="34"/>
      <c r="BC53" s="45"/>
      <c r="BE53" s="50" t="s">
        <v>169</v>
      </c>
      <c r="BF53" s="4" t="n">
        <f aca="false">(Cupcakes!$G$65/12)*7</f>
        <v>29749.7383796296</v>
      </c>
      <c r="BG53" s="4" t="n">
        <f aca="false">(Cupcakes!$O$15/12)*7</f>
        <v>3132.5</v>
      </c>
      <c r="BH53" s="4" t="n">
        <f aca="false">'45'!$E$38</f>
        <v>7000</v>
      </c>
      <c r="BI53" s="4" t="n">
        <f aca="false">BF53+BG53+BH53</f>
        <v>39882.2383796296</v>
      </c>
      <c r="BJ53" s="4" t="n">
        <f aca="false">BI53*0.5</f>
        <v>19941.1191898148</v>
      </c>
      <c r="BK53" s="52" t="n">
        <f aca="false">BI53+BJ53</f>
        <v>59823.3575694445</v>
      </c>
    </row>
    <row r="54" customFormat="false" ht="12.85" hidden="false" customHeight="false" outlineLevel="0" collapsed="false">
      <c r="B54" s="64" t="s">
        <v>186</v>
      </c>
      <c r="C54" s="50" t="s">
        <v>161</v>
      </c>
      <c r="D54" s="4" t="n">
        <f aca="false">Hoja5!$F$50</f>
        <v>82306.6666666667</v>
      </c>
      <c r="E54" s="4" t="n">
        <f aca="false">Hoja5!$M$117</f>
        <v>48220</v>
      </c>
      <c r="F54" s="4" t="n">
        <v>0</v>
      </c>
      <c r="G54" s="4" t="n">
        <f aca="false">D54+E54</f>
        <v>130526.666666667</v>
      </c>
      <c r="H54" s="4" t="n">
        <f aca="false">G54*0.5</f>
        <v>65263.3333333334</v>
      </c>
      <c r="I54" s="52" t="n">
        <f aca="false">G54+H54</f>
        <v>195790</v>
      </c>
      <c r="K54" s="64" t="s">
        <v>186</v>
      </c>
      <c r="L54" s="50" t="s">
        <v>161</v>
      </c>
      <c r="M54" s="4" t="n">
        <f aca="false">Hoja5!$F$50</f>
        <v>82306.6666666667</v>
      </c>
      <c r="N54" s="4" t="n">
        <f aca="false">Hoja5!$M$117</f>
        <v>48220</v>
      </c>
      <c r="O54" s="4" t="n">
        <f aca="false">Hoja5!$AB$11</f>
        <v>10706.6666666667</v>
      </c>
      <c r="P54" s="4" t="n">
        <f aca="false">M54+N54+O54</f>
        <v>141233.333333333</v>
      </c>
      <c r="Q54" s="4" t="n">
        <f aca="false">P54*0.5</f>
        <v>70616.6666666667</v>
      </c>
      <c r="R54" s="52" t="n">
        <f aca="false">P54+Q54</f>
        <v>211850</v>
      </c>
      <c r="T54" s="64" t="s">
        <v>186</v>
      </c>
      <c r="U54" s="50" t="s">
        <v>161</v>
      </c>
      <c r="V54" s="4" t="n">
        <f aca="false">Hoja5!$F$50</f>
        <v>82306.6666666667</v>
      </c>
      <c r="W54" s="4" t="n">
        <f aca="false">Hoja5!$M$117</f>
        <v>48220</v>
      </c>
      <c r="X54" s="4" t="n">
        <v>35000</v>
      </c>
      <c r="Y54" s="4" t="n">
        <f aca="false">V54+W54+X54</f>
        <v>165526.666666667</v>
      </c>
      <c r="Z54" s="4" t="n">
        <f aca="false">Y54*0.5</f>
        <v>82763.3333333333</v>
      </c>
      <c r="AA54" s="52" t="n">
        <f aca="false">Y54+Z54</f>
        <v>248290</v>
      </c>
      <c r="AC54" s="64" t="s">
        <v>186</v>
      </c>
      <c r="AD54" s="50" t="s">
        <v>161</v>
      </c>
      <c r="AE54" s="4" t="n">
        <f aca="false">Hoja5!$F$50</f>
        <v>82306.6666666667</v>
      </c>
      <c r="AF54" s="4" t="n">
        <f aca="false">Hoja5!$M$117</f>
        <v>48220</v>
      </c>
      <c r="AG54" s="4" t="n">
        <f aca="false">Hoja5!$AJ$32</f>
        <v>74989.5</v>
      </c>
      <c r="AH54" s="4" t="n">
        <f aca="false">AE54+AF54+AG54</f>
        <v>205516.166666667</v>
      </c>
      <c r="AI54" s="4" t="n">
        <f aca="false">AH54*0.5</f>
        <v>102758.083333333</v>
      </c>
      <c r="AJ54" s="52" t="n">
        <f aca="false">AH54+AI54</f>
        <v>308274.25</v>
      </c>
      <c r="AL54" s="62"/>
      <c r="AM54" s="61"/>
      <c r="AN54" s="62"/>
      <c r="AO54" s="62"/>
      <c r="AP54" s="62"/>
      <c r="AQ54" s="62"/>
      <c r="AR54" s="62"/>
      <c r="AS54" s="62"/>
      <c r="BC54" s="45"/>
      <c r="BE54" s="50" t="s">
        <v>170</v>
      </c>
      <c r="BF54" s="4" t="n">
        <f aca="false">(Cupcakes!$G$65/12)*7</f>
        <v>29749.7383796296</v>
      </c>
      <c r="BG54" s="4" t="n">
        <f aca="false">(Cupcakes!$O$26/12)*7</f>
        <v>3908.33333333333</v>
      </c>
      <c r="BH54" s="4" t="n">
        <f aca="false">'45'!$E$38</f>
        <v>7000</v>
      </c>
      <c r="BI54" s="4" t="n">
        <f aca="false">BF54+BG54+BH54</f>
        <v>40658.071712963</v>
      </c>
      <c r="BJ54" s="4" t="n">
        <f aca="false">BI54*0.5</f>
        <v>20329.0358564815</v>
      </c>
      <c r="BK54" s="52" t="n">
        <f aca="false">BI54+BJ54</f>
        <v>60987.1075694445</v>
      </c>
    </row>
    <row r="55" customFormat="false" ht="12.85" hidden="false" customHeight="false" outlineLevel="0" collapsed="false">
      <c r="B55" s="64" t="s">
        <v>186</v>
      </c>
      <c r="C55" s="50" t="s">
        <v>164</v>
      </c>
      <c r="D55" s="4" t="n">
        <f aca="false">Hoja5!$F$50</f>
        <v>82306.6666666667</v>
      </c>
      <c r="E55" s="4" t="n">
        <f aca="false">Hoja5!$U$125</f>
        <v>82235</v>
      </c>
      <c r="F55" s="4" t="n">
        <v>0</v>
      </c>
      <c r="G55" s="4" t="n">
        <f aca="false">D55+E55+F55</f>
        <v>164541.666666667</v>
      </c>
      <c r="H55" s="4" t="n">
        <f aca="false">G55*0.5</f>
        <v>82270.8333333333</v>
      </c>
      <c r="I55" s="52" t="n">
        <f aca="false">G55+H55</f>
        <v>246812.5</v>
      </c>
      <c r="K55" s="64" t="s">
        <v>186</v>
      </c>
      <c r="L55" s="50" t="s">
        <v>164</v>
      </c>
      <c r="M55" s="4" t="n">
        <f aca="false">Hoja5!$F$50</f>
        <v>82306.6666666667</v>
      </c>
      <c r="N55" s="4" t="n">
        <f aca="false">Hoja5!$U$125</f>
        <v>82235</v>
      </c>
      <c r="O55" s="4" t="n">
        <f aca="false">Hoja5!$AB$11</f>
        <v>10706.6666666667</v>
      </c>
      <c r="P55" s="4" t="n">
        <f aca="false">M55+N55+O55</f>
        <v>175248.333333333</v>
      </c>
      <c r="Q55" s="4" t="n">
        <f aca="false">P55*0.5</f>
        <v>87624.1666666667</v>
      </c>
      <c r="R55" s="52" t="n">
        <f aca="false">P55+Q55</f>
        <v>262872.5</v>
      </c>
      <c r="T55" s="64" t="s">
        <v>187</v>
      </c>
      <c r="U55" s="50" t="s">
        <v>164</v>
      </c>
      <c r="V55" s="4" t="n">
        <f aca="false">Hoja5!$F$50</f>
        <v>82306.6666666667</v>
      </c>
      <c r="W55" s="4" t="n">
        <f aca="false">Hoja5!$U$125</f>
        <v>82235</v>
      </c>
      <c r="X55" s="4" t="n">
        <v>35001</v>
      </c>
      <c r="Y55" s="4" t="n">
        <f aca="false">V55+W55+X55</f>
        <v>199542.666666667</v>
      </c>
      <c r="Z55" s="4" t="n">
        <f aca="false">Y55*0.5</f>
        <v>99771.3333333333</v>
      </c>
      <c r="AA55" s="52" t="n">
        <f aca="false">Y55+Z55</f>
        <v>299314</v>
      </c>
      <c r="AC55" s="64" t="s">
        <v>186</v>
      </c>
      <c r="AD55" s="50" t="s">
        <v>164</v>
      </c>
      <c r="AE55" s="4" t="n">
        <f aca="false">Hoja5!$F$50</f>
        <v>82306.6666666667</v>
      </c>
      <c r="AF55" s="4" t="n">
        <f aca="false">Hoja5!$U$125</f>
        <v>82235</v>
      </c>
      <c r="AG55" s="4" t="n">
        <f aca="false">Hoja5!$AJ$32</f>
        <v>74989.5</v>
      </c>
      <c r="AH55" s="4" t="n">
        <f aca="false">AE55+AF55+AG55</f>
        <v>239531.166666667</v>
      </c>
      <c r="AI55" s="4" t="n">
        <f aca="false">AH55*0.5</f>
        <v>119765.583333333</v>
      </c>
      <c r="AJ55" s="52" t="n">
        <f aca="false">AH55+AI55</f>
        <v>359296.75</v>
      </c>
      <c r="AL55" s="62"/>
      <c r="AM55" s="61"/>
      <c r="AN55" s="62"/>
      <c r="AO55" s="62"/>
      <c r="AP55" s="62"/>
      <c r="AQ55" s="62"/>
      <c r="AR55" s="62"/>
      <c r="AS55" s="62"/>
      <c r="BC55" s="45"/>
      <c r="BE55" s="50" t="s">
        <v>171</v>
      </c>
      <c r="BF55" s="4" t="n">
        <f aca="false">(Cupcakes!$G$65/12)*7</f>
        <v>29749.7383796296</v>
      </c>
      <c r="BG55" s="4" t="n">
        <f aca="false">(Cupcakes!$O$52/12)*7</f>
        <v>3181.66666666667</v>
      </c>
      <c r="BH55" s="4" t="n">
        <f aca="false">'45'!$E$38</f>
        <v>7000</v>
      </c>
      <c r="BI55" s="4" t="n">
        <f aca="false">BF55+BG55+BH55</f>
        <v>39931.4050462963</v>
      </c>
      <c r="BJ55" s="4" t="n">
        <f aca="false">BI55*0.5</f>
        <v>19965.7025231482</v>
      </c>
      <c r="BK55" s="52" t="n">
        <f aca="false">BI55+BJ55</f>
        <v>59897.1075694444</v>
      </c>
    </row>
    <row r="56" customFormat="false" ht="12.85" hidden="false" customHeight="false" outlineLevel="0" collapsed="false">
      <c r="B56" s="33" t="s">
        <v>188</v>
      </c>
      <c r="C56" s="50" t="s">
        <v>165</v>
      </c>
      <c r="D56" s="4" t="n">
        <f aca="false">Hoja5!$F$50</f>
        <v>82306.6666666667</v>
      </c>
      <c r="E56" s="4" t="n">
        <f aca="false">Hoja5!$F$172</f>
        <v>59786.4285714286</v>
      </c>
      <c r="F56" s="4" t="n">
        <v>0</v>
      </c>
      <c r="G56" s="4" t="n">
        <f aca="false">D56+E56+F56</f>
        <v>142093.095238095</v>
      </c>
      <c r="H56" s="4" t="n">
        <f aca="false">G56*0.5</f>
        <v>71046.5476190476</v>
      </c>
      <c r="I56" s="52" t="n">
        <f aca="false">G56+H56</f>
        <v>213139.642857143</v>
      </c>
      <c r="K56" s="33" t="s">
        <v>188</v>
      </c>
      <c r="L56" s="50" t="s">
        <v>165</v>
      </c>
      <c r="M56" s="4" t="n">
        <f aca="false">Hoja5!$F$50</f>
        <v>82306.6666666667</v>
      </c>
      <c r="N56" s="4" t="n">
        <f aca="false">Hoja5!$F$172</f>
        <v>59786.4285714286</v>
      </c>
      <c r="O56" s="4" t="n">
        <f aca="false">Hoja5!$AB$11</f>
        <v>10706.6666666667</v>
      </c>
      <c r="P56" s="4" t="n">
        <f aca="false">M56+N56+O56</f>
        <v>152799.761904762</v>
      </c>
      <c r="Q56" s="4" t="n">
        <f aca="false">P56*0.5</f>
        <v>76399.880952381</v>
      </c>
      <c r="R56" s="52" t="n">
        <f aca="false">P56+Q56</f>
        <v>229199.642857143</v>
      </c>
      <c r="T56" s="33" t="s">
        <v>189</v>
      </c>
      <c r="U56" s="50" t="s">
        <v>165</v>
      </c>
      <c r="V56" s="4" t="n">
        <f aca="false">Hoja5!$F$50</f>
        <v>82306.6666666667</v>
      </c>
      <c r="W56" s="4" t="n">
        <f aca="false">Hoja5!$F$172</f>
        <v>59786.4285714286</v>
      </c>
      <c r="X56" s="4" t="n">
        <v>35002</v>
      </c>
      <c r="Y56" s="4" t="n">
        <f aca="false">V56+W56+X56</f>
        <v>177095.095238095</v>
      </c>
      <c r="Z56" s="4" t="n">
        <f aca="false">Y56*0.5</f>
        <v>88547.5476190476</v>
      </c>
      <c r="AA56" s="52" t="n">
        <f aca="false">Y56+Z56</f>
        <v>265642.642857143</v>
      </c>
      <c r="AC56" s="33" t="s">
        <v>188</v>
      </c>
      <c r="AD56" s="50" t="s">
        <v>165</v>
      </c>
      <c r="AE56" s="4" t="n">
        <f aca="false">Hoja5!$F$50</f>
        <v>82306.6666666667</v>
      </c>
      <c r="AF56" s="4" t="n">
        <f aca="false">Hoja5!$F$172</f>
        <v>59786.4285714286</v>
      </c>
      <c r="AG56" s="4" t="n">
        <f aca="false">Hoja5!$AJ$32</f>
        <v>74989.5</v>
      </c>
      <c r="AH56" s="4" t="n">
        <f aca="false">AE56+AF56+AG56</f>
        <v>217082.595238095</v>
      </c>
      <c r="AI56" s="4" t="n">
        <f aca="false">AH56*0.5</f>
        <v>108541.297619048</v>
      </c>
      <c r="AJ56" s="52" t="n">
        <f aca="false">AH56+AI56</f>
        <v>325623.892857143</v>
      </c>
      <c r="AL56" s="61"/>
      <c r="AM56" s="61"/>
      <c r="AN56" s="62"/>
      <c r="AO56" s="62"/>
      <c r="AP56" s="62"/>
      <c r="AQ56" s="62"/>
      <c r="AR56" s="62"/>
      <c r="AS56" s="62"/>
      <c r="BC56" s="45"/>
      <c r="BE56" s="50" t="s">
        <v>172</v>
      </c>
      <c r="BF56" s="4" t="n">
        <f aca="false">(Cupcakes!$G$65/12)*7</f>
        <v>29749.7383796296</v>
      </c>
      <c r="BG56" s="4" t="n">
        <f aca="false">(Cupcakes!O$42/12)*7</f>
        <v>1601.25</v>
      </c>
      <c r="BH56" s="4" t="n">
        <f aca="false">'45'!$E$38</f>
        <v>7000</v>
      </c>
      <c r="BI56" s="4" t="n">
        <f aca="false">BF56+BG56+BH56</f>
        <v>38350.9883796296</v>
      </c>
      <c r="BJ56" s="4" t="n">
        <f aca="false">BI56*0.5</f>
        <v>19175.4941898148</v>
      </c>
      <c r="BK56" s="52" t="n">
        <f aca="false">BI56+BJ56</f>
        <v>57526.4825694445</v>
      </c>
    </row>
    <row r="57" customFormat="false" ht="12.85" hidden="false" customHeight="false" outlineLevel="0" collapsed="false">
      <c r="B57" s="64" t="s">
        <v>186</v>
      </c>
      <c r="C57" s="50" t="s">
        <v>166</v>
      </c>
      <c r="D57" s="4" t="n">
        <f aca="false">Hoja5!$F$50</f>
        <v>82306.6666666667</v>
      </c>
      <c r="E57" s="4" t="n">
        <f aca="false">Hoja5!$M$172</f>
        <v>65760</v>
      </c>
      <c r="F57" s="4" t="n">
        <v>0</v>
      </c>
      <c r="G57" s="4" t="n">
        <f aca="false">D57+E57+F57</f>
        <v>148066.666666667</v>
      </c>
      <c r="H57" s="4" t="n">
        <f aca="false">G57*0.5</f>
        <v>74033.3333333333</v>
      </c>
      <c r="I57" s="52" t="n">
        <f aca="false">G57+H57</f>
        <v>222100</v>
      </c>
      <c r="K57" s="64" t="s">
        <v>186</v>
      </c>
      <c r="L57" s="50" t="s">
        <v>166</v>
      </c>
      <c r="M57" s="4" t="n">
        <f aca="false">Hoja5!$F$50</f>
        <v>82306.6666666667</v>
      </c>
      <c r="N57" s="4" t="n">
        <f aca="false">Hoja5!$M$172</f>
        <v>65760</v>
      </c>
      <c r="O57" s="4" t="n">
        <f aca="false">Hoja5!$AB$11</f>
        <v>10706.6666666667</v>
      </c>
      <c r="P57" s="4" t="n">
        <f aca="false">M57+N57+O57</f>
        <v>158773.333333333</v>
      </c>
      <c r="Q57" s="4" t="n">
        <f aca="false">P57*0.5</f>
        <v>79386.6666666667</v>
      </c>
      <c r="R57" s="52" t="n">
        <f aca="false">P57+Q57</f>
        <v>238160</v>
      </c>
      <c r="T57" s="64" t="s">
        <v>186</v>
      </c>
      <c r="U57" s="50" t="s">
        <v>166</v>
      </c>
      <c r="V57" s="4" t="n">
        <f aca="false">Hoja5!$F$50</f>
        <v>82306.6666666667</v>
      </c>
      <c r="W57" s="4" t="n">
        <f aca="false">Hoja5!$M$172</f>
        <v>65760</v>
      </c>
      <c r="X57" s="4" t="n">
        <v>35003</v>
      </c>
      <c r="Y57" s="4" t="n">
        <f aca="false">V57+W57+X57</f>
        <v>183069.666666667</v>
      </c>
      <c r="Z57" s="4" t="n">
        <f aca="false">Y57*0.5</f>
        <v>91534.8333333333</v>
      </c>
      <c r="AA57" s="52" t="n">
        <f aca="false">Y57+Z57</f>
        <v>274604.5</v>
      </c>
      <c r="AC57" s="64" t="s">
        <v>186</v>
      </c>
      <c r="AD57" s="50" t="s">
        <v>166</v>
      </c>
      <c r="AE57" s="4" t="n">
        <f aca="false">Hoja5!$F$50</f>
        <v>82306.6666666667</v>
      </c>
      <c r="AF57" s="4" t="n">
        <f aca="false">Hoja5!$M$172</f>
        <v>65760</v>
      </c>
      <c r="AG57" s="4" t="n">
        <f aca="false">Hoja5!$AJ$32</f>
        <v>74989.5</v>
      </c>
      <c r="AH57" s="4" t="n">
        <f aca="false">AE57+AF57+AG57</f>
        <v>223056.166666667</v>
      </c>
      <c r="AI57" s="4" t="n">
        <f aca="false">AH57*0.5</f>
        <v>111528.083333333</v>
      </c>
      <c r="AJ57" s="52" t="n">
        <f aca="false">AH57+AI57</f>
        <v>334584.25</v>
      </c>
      <c r="AL57" s="62"/>
      <c r="AM57" s="61"/>
      <c r="AN57" s="62"/>
      <c r="AO57" s="62"/>
      <c r="AP57" s="62"/>
      <c r="AQ57" s="62"/>
      <c r="AR57" s="62"/>
      <c r="AS57" s="62"/>
      <c r="BC57" s="45"/>
      <c r="BE57" s="50" t="s">
        <v>173</v>
      </c>
      <c r="BF57" s="4" t="n">
        <f aca="false">(Cupcakes!$G$65/12)*7</f>
        <v>29749.7383796296</v>
      </c>
      <c r="BG57" s="4" t="n">
        <f aca="false">(Cupcakes!$O$8/12)*7</f>
        <v>3301.66666666667</v>
      </c>
      <c r="BH57" s="4" t="n">
        <f aca="false">'45'!$E$38</f>
        <v>7000</v>
      </c>
      <c r="BI57" s="4" t="n">
        <f aca="false">BF57+BG57+BH57</f>
        <v>40051.4050462963</v>
      </c>
      <c r="BJ57" s="4" t="n">
        <f aca="false">BI57*0.5</f>
        <v>20025.7025231481</v>
      </c>
      <c r="BK57" s="52" t="n">
        <f aca="false">BI57+BJ57</f>
        <v>60077.1075694444</v>
      </c>
    </row>
    <row r="58" customFormat="false" ht="12.85" hidden="false" customHeight="false" outlineLevel="0" collapsed="false">
      <c r="B58" s="64" t="s">
        <v>186</v>
      </c>
      <c r="C58" s="50" t="s">
        <v>167</v>
      </c>
      <c r="D58" s="4" t="n">
        <f aca="false">Hoja5!$F$50</f>
        <v>82306.6666666667</v>
      </c>
      <c r="E58" s="4" t="n">
        <f aca="false">Hoja5!$F$123</f>
        <v>54750</v>
      </c>
      <c r="F58" s="4" t="n">
        <v>0</v>
      </c>
      <c r="G58" s="4" t="n">
        <f aca="false">D58+E58+F58</f>
        <v>137056.666666667</v>
      </c>
      <c r="H58" s="4" t="n">
        <f aca="false">G58*0.5</f>
        <v>68528.3333333333</v>
      </c>
      <c r="I58" s="52" t="n">
        <f aca="false">G58+H58</f>
        <v>205585</v>
      </c>
      <c r="K58" s="64" t="s">
        <v>186</v>
      </c>
      <c r="L58" s="50" t="s">
        <v>167</v>
      </c>
      <c r="M58" s="4" t="n">
        <f aca="false">Hoja5!$F$50</f>
        <v>82306.6666666667</v>
      </c>
      <c r="N58" s="4" t="n">
        <f aca="false">Hoja5!$F$123</f>
        <v>54750</v>
      </c>
      <c r="O58" s="4" t="n">
        <f aca="false">Hoja5!$AB$11</f>
        <v>10706.6666666667</v>
      </c>
      <c r="P58" s="4" t="n">
        <f aca="false">M58+N58+O58</f>
        <v>147763.333333333</v>
      </c>
      <c r="Q58" s="4" t="n">
        <f aca="false">P58*0.5</f>
        <v>73881.6666666667</v>
      </c>
      <c r="R58" s="52" t="n">
        <f aca="false">P58+Q58</f>
        <v>221645</v>
      </c>
      <c r="T58" s="64" t="s">
        <v>186</v>
      </c>
      <c r="U58" s="50" t="s">
        <v>167</v>
      </c>
      <c r="V58" s="4" t="n">
        <f aca="false">Hoja5!$F$50</f>
        <v>82306.6666666667</v>
      </c>
      <c r="W58" s="4" t="n">
        <f aca="false">Hoja5!$F$123</f>
        <v>54750</v>
      </c>
      <c r="X58" s="4" t="n">
        <v>35004</v>
      </c>
      <c r="Y58" s="4" t="n">
        <f aca="false">V58+W58+X58</f>
        <v>172060.666666667</v>
      </c>
      <c r="Z58" s="4" t="n">
        <f aca="false">Y58*0.5</f>
        <v>86030.3333333333</v>
      </c>
      <c r="AA58" s="52" t="n">
        <f aca="false">Y58+Z58</f>
        <v>258091</v>
      </c>
      <c r="AC58" s="64" t="s">
        <v>186</v>
      </c>
      <c r="AD58" s="50" t="s">
        <v>167</v>
      </c>
      <c r="AE58" s="4" t="n">
        <f aca="false">Hoja5!$F$50</f>
        <v>82306.6666666667</v>
      </c>
      <c r="AF58" s="4" t="n">
        <f aca="false">Hoja5!$F$123</f>
        <v>54750</v>
      </c>
      <c r="AG58" s="4" t="n">
        <f aca="false">Hoja5!$AJ$32</f>
        <v>74989.5</v>
      </c>
      <c r="AH58" s="4" t="n">
        <f aca="false">AE58+AF58+AG58</f>
        <v>212046.166666667</v>
      </c>
      <c r="AI58" s="4" t="n">
        <f aca="false">AH58*0.5</f>
        <v>106023.083333333</v>
      </c>
      <c r="AJ58" s="52" t="n">
        <f aca="false">AH58+AI58</f>
        <v>318069.25</v>
      </c>
      <c r="AL58" s="62"/>
      <c r="AM58" s="61"/>
      <c r="AN58" s="62"/>
      <c r="AO58" s="62"/>
      <c r="AP58" s="62"/>
      <c r="AQ58" s="62"/>
      <c r="AR58" s="62"/>
      <c r="AS58" s="62"/>
      <c r="BC58" s="45"/>
      <c r="BE58" s="50" t="s">
        <v>174</v>
      </c>
      <c r="BF58" s="4" t="n">
        <f aca="false">(Cupcakes!$G$15/12)*7</f>
        <v>30779.5531944444</v>
      </c>
      <c r="BG58" s="4" t="n">
        <f aca="false">(Cupcakes!$O$15/12)*7</f>
        <v>3132.5</v>
      </c>
      <c r="BH58" s="4" t="n">
        <f aca="false">'45'!$E$38</f>
        <v>7000</v>
      </c>
      <c r="BI58" s="4" t="n">
        <f aca="false">BF58+BG58+BH58</f>
        <v>40912.0531944444</v>
      </c>
      <c r="BJ58" s="4" t="n">
        <f aca="false">BI58*0.5</f>
        <v>20456.0265972222</v>
      </c>
      <c r="BK58" s="52" t="n">
        <f aca="false">BI58+BJ58</f>
        <v>61368.0797916667</v>
      </c>
    </row>
    <row r="59" customFormat="false" ht="12.85" hidden="false" customHeight="false" outlineLevel="0" collapsed="false">
      <c r="B59" s="64" t="s">
        <v>186</v>
      </c>
      <c r="C59" s="50" t="s">
        <v>168</v>
      </c>
      <c r="D59" s="4" t="n">
        <f aca="false">Hoja5!$U$59</f>
        <v>88761.3333333334</v>
      </c>
      <c r="E59" s="4" t="n">
        <f aca="false">Hoja5!$M$117</f>
        <v>48220</v>
      </c>
      <c r="F59" s="4" t="n">
        <v>0</v>
      </c>
      <c r="G59" s="4" t="n">
        <f aca="false">D59+E59+F59</f>
        <v>136981.333333333</v>
      </c>
      <c r="H59" s="4" t="n">
        <f aca="false">G59*0.5</f>
        <v>68490.6666666667</v>
      </c>
      <c r="I59" s="52" t="n">
        <f aca="false">G59+H59</f>
        <v>205472</v>
      </c>
      <c r="K59" s="64" t="s">
        <v>186</v>
      </c>
      <c r="L59" s="50" t="s">
        <v>168</v>
      </c>
      <c r="M59" s="4" t="n">
        <f aca="false">Hoja5!$U$59</f>
        <v>88761.3333333334</v>
      </c>
      <c r="N59" s="4" t="n">
        <f aca="false">Hoja5!$M$117</f>
        <v>48220</v>
      </c>
      <c r="O59" s="4" t="n">
        <f aca="false">Hoja5!$AB$11</f>
        <v>10706.6666666667</v>
      </c>
      <c r="P59" s="4" t="n">
        <f aca="false">M59+N59+O59</f>
        <v>147688</v>
      </c>
      <c r="Q59" s="4" t="n">
        <f aca="false">P59*0.5</f>
        <v>73844</v>
      </c>
      <c r="R59" s="52" t="n">
        <f aca="false">P59+Q59</f>
        <v>221532</v>
      </c>
      <c r="T59" s="64" t="s">
        <v>186</v>
      </c>
      <c r="U59" s="50" t="s">
        <v>168</v>
      </c>
      <c r="V59" s="4" t="n">
        <f aca="false">Hoja5!$U$59</f>
        <v>88761.3333333334</v>
      </c>
      <c r="W59" s="4" t="n">
        <f aca="false">Hoja5!$M$117</f>
        <v>48220</v>
      </c>
      <c r="X59" s="4" t="n">
        <v>35005</v>
      </c>
      <c r="Y59" s="4" t="n">
        <f aca="false">V59+W59+X59</f>
        <v>171986.333333333</v>
      </c>
      <c r="Z59" s="4" t="n">
        <f aca="false">Y59*0.5</f>
        <v>85993.1666666667</v>
      </c>
      <c r="AA59" s="52" t="n">
        <f aca="false">Y59+Z59</f>
        <v>257979.5</v>
      </c>
      <c r="AC59" s="64" t="s">
        <v>186</v>
      </c>
      <c r="AD59" s="50" t="s">
        <v>168</v>
      </c>
      <c r="AE59" s="4" t="n">
        <f aca="false">Hoja5!$U$59</f>
        <v>88761.3333333334</v>
      </c>
      <c r="AF59" s="4" t="n">
        <f aca="false">Hoja5!$M$117</f>
        <v>48220</v>
      </c>
      <c r="AG59" s="4" t="n">
        <f aca="false">Hoja5!$AJ$32</f>
        <v>74989.5</v>
      </c>
      <c r="AH59" s="4" t="n">
        <f aca="false">AE59+AF59+AG59</f>
        <v>211970.833333333</v>
      </c>
      <c r="AI59" s="4" t="n">
        <f aca="false">AH59*0.5</f>
        <v>105985.416666667</v>
      </c>
      <c r="AJ59" s="52" t="n">
        <f aca="false">AH59+AI59</f>
        <v>317956.25</v>
      </c>
      <c r="AL59" s="62"/>
      <c r="AM59" s="61"/>
      <c r="AN59" s="62"/>
      <c r="AO59" s="62"/>
      <c r="AP59" s="62"/>
      <c r="AQ59" s="62"/>
      <c r="AR59" s="62"/>
      <c r="AS59" s="62"/>
      <c r="BC59" s="45"/>
      <c r="BE59" s="50" t="s">
        <v>175</v>
      </c>
      <c r="BF59" s="4" t="n">
        <f aca="false">(Cupcakes!$G$15/12)*7</f>
        <v>30779.5531944444</v>
      </c>
      <c r="BG59" s="4" t="n">
        <f aca="false">(Cupcakes!$O$26/12)*7</f>
        <v>3908.33333333333</v>
      </c>
      <c r="BH59" s="4" t="n">
        <f aca="false">'45'!$E$38</f>
        <v>7000</v>
      </c>
      <c r="BI59" s="4" t="n">
        <f aca="false">BF59+BG59+BH59</f>
        <v>41687.8865277778</v>
      </c>
      <c r="BJ59" s="4" t="n">
        <f aca="false">BI59*0.5</f>
        <v>20843.9432638889</v>
      </c>
      <c r="BK59" s="52" t="n">
        <f aca="false">BI59+BJ59</f>
        <v>62531.8297916667</v>
      </c>
    </row>
    <row r="60" customFormat="false" ht="12.85" hidden="false" customHeight="false" outlineLevel="0" collapsed="false">
      <c r="B60" s="64" t="s">
        <v>186</v>
      </c>
      <c r="C60" s="50" t="s">
        <v>170</v>
      </c>
      <c r="D60" s="4" t="n">
        <f aca="false">Hoja5!$U$59</f>
        <v>88761.3333333334</v>
      </c>
      <c r="E60" s="4" t="n">
        <f aca="false">Hoja5!$U$125</f>
        <v>82235</v>
      </c>
      <c r="F60" s="4" t="n">
        <v>0</v>
      </c>
      <c r="G60" s="4" t="n">
        <f aca="false">D60+E60+F60</f>
        <v>170996.333333333</v>
      </c>
      <c r="H60" s="4" t="n">
        <f aca="false">G60*0.5</f>
        <v>85498.1666666667</v>
      </c>
      <c r="I60" s="52" t="n">
        <f aca="false">G60+H60</f>
        <v>256494.5</v>
      </c>
      <c r="K60" s="64" t="s">
        <v>186</v>
      </c>
      <c r="L60" s="50" t="s">
        <v>170</v>
      </c>
      <c r="M60" s="4" t="n">
        <f aca="false">Hoja5!$U$59</f>
        <v>88761.3333333334</v>
      </c>
      <c r="N60" s="4" t="n">
        <f aca="false">Hoja5!$U$125</f>
        <v>82235</v>
      </c>
      <c r="O60" s="4" t="n">
        <f aca="false">Hoja5!$AB$11</f>
        <v>10706.6666666667</v>
      </c>
      <c r="P60" s="4" t="n">
        <f aca="false">M60+N60+O60</f>
        <v>181703</v>
      </c>
      <c r="Q60" s="4" t="n">
        <f aca="false">P60*0.5</f>
        <v>90851.5</v>
      </c>
      <c r="R60" s="52" t="n">
        <f aca="false">P60+Q60</f>
        <v>272554.5</v>
      </c>
      <c r="T60" s="64" t="s">
        <v>186</v>
      </c>
      <c r="U60" s="50" t="s">
        <v>170</v>
      </c>
      <c r="V60" s="4" t="n">
        <f aca="false">Hoja5!$U$59</f>
        <v>88761.3333333334</v>
      </c>
      <c r="W60" s="4" t="n">
        <f aca="false">Hoja5!$U$125</f>
        <v>82235</v>
      </c>
      <c r="X60" s="4" t="n">
        <v>35006</v>
      </c>
      <c r="Y60" s="4" t="n">
        <f aca="false">V60+W60+X60</f>
        <v>206002.333333333</v>
      </c>
      <c r="Z60" s="4" t="n">
        <f aca="false">Y60*0.5</f>
        <v>103001.166666667</v>
      </c>
      <c r="AA60" s="52" t="n">
        <f aca="false">Y60+Z60</f>
        <v>309003.5</v>
      </c>
      <c r="AC60" s="64" t="s">
        <v>186</v>
      </c>
      <c r="AD60" s="50" t="s">
        <v>170</v>
      </c>
      <c r="AE60" s="4" t="n">
        <f aca="false">Hoja5!$U$59</f>
        <v>88761.3333333334</v>
      </c>
      <c r="AF60" s="4" t="n">
        <f aca="false">Hoja5!$U$125</f>
        <v>82235</v>
      </c>
      <c r="AG60" s="4" t="n">
        <f aca="false">Hoja5!$AJ$32</f>
        <v>74989.5</v>
      </c>
      <c r="AH60" s="4" t="n">
        <f aca="false">AE60+AF60+AG60</f>
        <v>245985.833333333</v>
      </c>
      <c r="AI60" s="4" t="n">
        <f aca="false">AH60*0.5</f>
        <v>122992.916666667</v>
      </c>
      <c r="AJ60" s="52" t="n">
        <f aca="false">AH60+AI60</f>
        <v>368978.75</v>
      </c>
      <c r="AL60" s="62"/>
      <c r="AM60" s="61"/>
      <c r="AN60" s="62"/>
      <c r="AO60" s="62"/>
      <c r="AP60" s="62"/>
      <c r="AQ60" s="62"/>
      <c r="AR60" s="62"/>
      <c r="AS60" s="62"/>
      <c r="BC60" s="45"/>
      <c r="BE60" s="50" t="s">
        <v>176</v>
      </c>
      <c r="BF60" s="4" t="n">
        <f aca="false">(Cupcakes!$G$15/12)*7</f>
        <v>30779.5531944444</v>
      </c>
      <c r="BG60" s="4" t="n">
        <f aca="false">(Cupcakes!$O$52/12)*7</f>
        <v>3181.66666666667</v>
      </c>
      <c r="BH60" s="4" t="n">
        <f aca="false">'45'!$E$38</f>
        <v>7000</v>
      </c>
      <c r="BI60" s="4" t="n">
        <f aca="false">BF60+BG60+BH60</f>
        <v>40961.2198611111</v>
      </c>
      <c r="BJ60" s="4" t="n">
        <f aca="false">BI60*0.5</f>
        <v>20480.6099305556</v>
      </c>
      <c r="BK60" s="52" t="n">
        <f aca="false">BI60+BJ60</f>
        <v>61441.8297916667</v>
      </c>
    </row>
    <row r="61" customFormat="false" ht="12.85" hidden="false" customHeight="false" outlineLevel="0" collapsed="false">
      <c r="B61" s="64" t="s">
        <v>186</v>
      </c>
      <c r="C61" s="50" t="s">
        <v>171</v>
      </c>
      <c r="D61" s="4" t="n">
        <f aca="false">Hoja5!$U$59</f>
        <v>88761.3333333334</v>
      </c>
      <c r="E61" s="4" t="n">
        <f aca="false">Hoja5!$F$172</f>
        <v>59786.4285714286</v>
      </c>
      <c r="F61" s="4" t="n">
        <v>0</v>
      </c>
      <c r="G61" s="4" t="n">
        <f aca="false">D61+E61+F61</f>
        <v>148547.761904762</v>
      </c>
      <c r="H61" s="4" t="n">
        <f aca="false">G61*0.5</f>
        <v>74273.880952381</v>
      </c>
      <c r="I61" s="52" t="n">
        <f aca="false">G61+H61</f>
        <v>222821.642857143</v>
      </c>
      <c r="K61" s="64" t="s">
        <v>186</v>
      </c>
      <c r="L61" s="50" t="s">
        <v>171</v>
      </c>
      <c r="M61" s="4" t="n">
        <f aca="false">Hoja5!$U$59</f>
        <v>88761.3333333334</v>
      </c>
      <c r="N61" s="4" t="n">
        <f aca="false">Hoja5!$F$172</f>
        <v>59786.4285714286</v>
      </c>
      <c r="O61" s="4" t="n">
        <f aca="false">Hoja5!$AB$11</f>
        <v>10706.6666666667</v>
      </c>
      <c r="P61" s="4" t="n">
        <f aca="false">M61+N61+O61</f>
        <v>159254.428571429</v>
      </c>
      <c r="Q61" s="4" t="n">
        <f aca="false">P61*0.5</f>
        <v>79627.2142857143</v>
      </c>
      <c r="R61" s="52" t="n">
        <f aca="false">P61+Q61</f>
        <v>238881.642857143</v>
      </c>
      <c r="T61" s="64" t="s">
        <v>186</v>
      </c>
      <c r="U61" s="50" t="s">
        <v>171</v>
      </c>
      <c r="V61" s="4" t="n">
        <f aca="false">Hoja5!$U$59</f>
        <v>88761.3333333334</v>
      </c>
      <c r="W61" s="4" t="n">
        <f aca="false">Hoja5!$F$172</f>
        <v>59786.4285714286</v>
      </c>
      <c r="X61" s="4" t="n">
        <v>35007</v>
      </c>
      <c r="Y61" s="4" t="n">
        <f aca="false">V61+W61+X61</f>
        <v>183554.761904762</v>
      </c>
      <c r="Z61" s="4" t="n">
        <f aca="false">Y61*0.5</f>
        <v>91777.380952381</v>
      </c>
      <c r="AA61" s="52" t="n">
        <f aca="false">Y61+Z61</f>
        <v>275332.142857143</v>
      </c>
      <c r="AC61" s="64" t="s">
        <v>186</v>
      </c>
      <c r="AD61" s="50" t="s">
        <v>171</v>
      </c>
      <c r="AE61" s="4" t="n">
        <f aca="false">Hoja5!$U$59</f>
        <v>88761.3333333334</v>
      </c>
      <c r="AF61" s="4" t="n">
        <f aca="false">Hoja5!$F$172</f>
        <v>59786.4285714286</v>
      </c>
      <c r="AG61" s="4" t="n">
        <f aca="false">Hoja5!$AJ$32</f>
        <v>74989.5</v>
      </c>
      <c r="AH61" s="4" t="n">
        <f aca="false">AE61+AF61+AG61</f>
        <v>223537.261904762</v>
      </c>
      <c r="AI61" s="4" t="n">
        <f aca="false">AH61*0.5</f>
        <v>111768.630952381</v>
      </c>
      <c r="AJ61" s="52" t="n">
        <f aca="false">AH61+AI61</f>
        <v>335305.892857143</v>
      </c>
      <c r="AL61" s="62"/>
      <c r="AM61" s="61"/>
      <c r="AN61" s="62"/>
      <c r="AO61" s="62"/>
      <c r="AP61" s="62"/>
      <c r="AQ61" s="62"/>
      <c r="AR61" s="62"/>
      <c r="AS61" s="62"/>
      <c r="BC61" s="45"/>
      <c r="BE61" s="50" t="s">
        <v>177</v>
      </c>
      <c r="BF61" s="4" t="n">
        <f aca="false">(Cupcakes!$G$15/12)*7</f>
        <v>30779.5531944444</v>
      </c>
      <c r="BG61" s="4" t="n">
        <f aca="false">(Cupcakes!O$42/12)*7</f>
        <v>1601.25</v>
      </c>
      <c r="BH61" s="4" t="n">
        <f aca="false">'45'!$E$38</f>
        <v>7000</v>
      </c>
      <c r="BI61" s="4" t="n">
        <f aca="false">BF61+BG61+BH61</f>
        <v>39380.8031944444</v>
      </c>
      <c r="BJ61" s="4" t="n">
        <f aca="false">BI61*0.5</f>
        <v>19690.4015972222</v>
      </c>
      <c r="BK61" s="52" t="n">
        <f aca="false">BI61+BJ61</f>
        <v>59071.2047916667</v>
      </c>
    </row>
    <row r="62" customFormat="false" ht="12.85" hidden="false" customHeight="false" outlineLevel="0" collapsed="false">
      <c r="B62" s="64" t="s">
        <v>186</v>
      </c>
      <c r="C62" s="50" t="s">
        <v>172</v>
      </c>
      <c r="D62" s="4" t="n">
        <f aca="false">Hoja5!$U$59</f>
        <v>88761.3333333334</v>
      </c>
      <c r="E62" s="4" t="n">
        <f aca="false">Hoja5!$M$172</f>
        <v>65760</v>
      </c>
      <c r="F62" s="4" t="n">
        <v>0</v>
      </c>
      <c r="G62" s="4" t="n">
        <f aca="false">D62+E62+F62</f>
        <v>154521.333333333</v>
      </c>
      <c r="H62" s="4" t="n">
        <f aca="false">G62*0.5</f>
        <v>77260.6666666667</v>
      </c>
      <c r="I62" s="52" t="n">
        <f aca="false">G62+H62</f>
        <v>231782</v>
      </c>
      <c r="K62" s="64" t="s">
        <v>186</v>
      </c>
      <c r="L62" s="50" t="s">
        <v>172</v>
      </c>
      <c r="M62" s="4" t="n">
        <f aca="false">Hoja5!$U$59</f>
        <v>88761.3333333334</v>
      </c>
      <c r="N62" s="4" t="n">
        <f aca="false">Hoja5!$M$172</f>
        <v>65760</v>
      </c>
      <c r="O62" s="4" t="n">
        <f aca="false">Hoja5!$AB$11</f>
        <v>10706.6666666667</v>
      </c>
      <c r="P62" s="4" t="n">
        <f aca="false">M62+N62+O62</f>
        <v>165228</v>
      </c>
      <c r="Q62" s="4" t="n">
        <f aca="false">P62*0.5</f>
        <v>82614</v>
      </c>
      <c r="R62" s="52" t="n">
        <f aca="false">P62+Q62</f>
        <v>247842</v>
      </c>
      <c r="T62" s="64" t="s">
        <v>186</v>
      </c>
      <c r="U62" s="50" t="s">
        <v>172</v>
      </c>
      <c r="V62" s="4" t="n">
        <f aca="false">Hoja5!$U$59</f>
        <v>88761.3333333334</v>
      </c>
      <c r="W62" s="4" t="n">
        <f aca="false">Hoja5!$M$172</f>
        <v>65760</v>
      </c>
      <c r="X62" s="4" t="n">
        <v>35008</v>
      </c>
      <c r="Y62" s="4" t="n">
        <f aca="false">V62+W62+X62</f>
        <v>189529.333333333</v>
      </c>
      <c r="Z62" s="4" t="n">
        <f aca="false">Y62*0.5</f>
        <v>94764.6666666667</v>
      </c>
      <c r="AA62" s="52" t="n">
        <f aca="false">Y62+Z62</f>
        <v>284294</v>
      </c>
      <c r="AC62" s="64" t="s">
        <v>186</v>
      </c>
      <c r="AD62" s="50" t="s">
        <v>172</v>
      </c>
      <c r="AE62" s="4" t="n">
        <f aca="false">Hoja5!$U$59</f>
        <v>88761.3333333334</v>
      </c>
      <c r="AF62" s="4" t="n">
        <f aca="false">Hoja5!$M$172</f>
        <v>65760</v>
      </c>
      <c r="AG62" s="4" t="n">
        <f aca="false">Hoja5!$AJ$32</f>
        <v>74989.5</v>
      </c>
      <c r="AH62" s="4" t="n">
        <f aca="false">AE62+AF62+AG62</f>
        <v>229510.833333333</v>
      </c>
      <c r="AI62" s="4" t="n">
        <f aca="false">AH62*0.5</f>
        <v>114755.416666667</v>
      </c>
      <c r="AJ62" s="52" t="n">
        <f aca="false">AH62+AI62</f>
        <v>344266.25</v>
      </c>
      <c r="AL62" s="62"/>
      <c r="AM62" s="61"/>
      <c r="AN62" s="62"/>
      <c r="AO62" s="62"/>
      <c r="AP62" s="62"/>
      <c r="AQ62" s="62"/>
      <c r="AR62" s="62"/>
      <c r="AS62" s="62"/>
      <c r="BC62" s="45"/>
      <c r="BE62" s="50" t="s">
        <v>178</v>
      </c>
      <c r="BF62" s="4" t="n">
        <f aca="false">(Cupcakes!$G$15/12)*7</f>
        <v>30779.5531944444</v>
      </c>
      <c r="BG62" s="4" t="n">
        <f aca="false">(Cupcakes!$O$8/12)*7</f>
        <v>3301.66666666667</v>
      </c>
      <c r="BH62" s="4" t="n">
        <f aca="false">'45'!$E$38</f>
        <v>7000</v>
      </c>
      <c r="BI62" s="4" t="n">
        <f aca="false">BF62+BG62+BH62</f>
        <v>41081.2198611111</v>
      </c>
      <c r="BJ62" s="4" t="n">
        <f aca="false">BI62*0.5</f>
        <v>20540.6099305556</v>
      </c>
      <c r="BK62" s="52" t="n">
        <f aca="false">BI62+BJ62</f>
        <v>61621.8297916667</v>
      </c>
    </row>
    <row r="63" customFormat="false" ht="12.85" hidden="false" customHeight="false" outlineLevel="0" collapsed="false">
      <c r="B63" s="64" t="s">
        <v>186</v>
      </c>
      <c r="C63" s="50" t="s">
        <v>173</v>
      </c>
      <c r="D63" s="4" t="n">
        <f aca="false">Hoja5!$U$59</f>
        <v>88761.3333333334</v>
      </c>
      <c r="E63" s="4" t="n">
        <f aca="false">Hoja5!$F$123</f>
        <v>54750</v>
      </c>
      <c r="F63" s="4" t="n">
        <v>0</v>
      </c>
      <c r="G63" s="4" t="n">
        <f aca="false">D63+E63+F63</f>
        <v>143511.333333333</v>
      </c>
      <c r="H63" s="4" t="n">
        <f aca="false">G63*0.5</f>
        <v>71755.6666666667</v>
      </c>
      <c r="I63" s="52" t="n">
        <f aca="false">G63+H63</f>
        <v>215267</v>
      </c>
      <c r="K63" s="64" t="s">
        <v>186</v>
      </c>
      <c r="L63" s="50" t="s">
        <v>173</v>
      </c>
      <c r="M63" s="4" t="n">
        <f aca="false">Hoja5!$U$59</f>
        <v>88761.3333333334</v>
      </c>
      <c r="N63" s="4" t="n">
        <f aca="false">Hoja5!$F$123</f>
        <v>54750</v>
      </c>
      <c r="O63" s="4" t="n">
        <f aca="false">Hoja5!$AB$11</f>
        <v>10706.6666666667</v>
      </c>
      <c r="P63" s="4" t="n">
        <f aca="false">M63+N63+O63</f>
        <v>154218</v>
      </c>
      <c r="Q63" s="4" t="n">
        <f aca="false">P63*0.5</f>
        <v>77109</v>
      </c>
      <c r="R63" s="52" t="n">
        <f aca="false">P63+Q63</f>
        <v>231327</v>
      </c>
      <c r="T63" s="64" t="s">
        <v>186</v>
      </c>
      <c r="U63" s="50" t="s">
        <v>173</v>
      </c>
      <c r="V63" s="4" t="n">
        <f aca="false">Hoja5!$U$59</f>
        <v>88761.3333333334</v>
      </c>
      <c r="W63" s="4" t="n">
        <f aca="false">Hoja5!$F$123</f>
        <v>54750</v>
      </c>
      <c r="X63" s="4" t="n">
        <v>35009</v>
      </c>
      <c r="Y63" s="4" t="n">
        <f aca="false">V63+W63+X63</f>
        <v>178520.333333333</v>
      </c>
      <c r="Z63" s="4" t="n">
        <f aca="false">Y63*0.5</f>
        <v>89260.1666666667</v>
      </c>
      <c r="AA63" s="52" t="n">
        <f aca="false">Y63+Z63</f>
        <v>267780.5</v>
      </c>
      <c r="AC63" s="64" t="s">
        <v>186</v>
      </c>
      <c r="AD63" s="50" t="s">
        <v>173</v>
      </c>
      <c r="AE63" s="4" t="n">
        <f aca="false">Hoja5!$U$59</f>
        <v>88761.3333333334</v>
      </c>
      <c r="AF63" s="4" t="n">
        <f aca="false">Hoja5!$F$123</f>
        <v>54750</v>
      </c>
      <c r="AG63" s="4" t="n">
        <f aca="false">Hoja5!$AJ$32</f>
        <v>74989.5</v>
      </c>
      <c r="AH63" s="4" t="n">
        <f aca="false">AE63+AF63+AG63</f>
        <v>218500.833333333</v>
      </c>
      <c r="AI63" s="4" t="n">
        <f aca="false">AH63*0.5</f>
        <v>109250.416666667</v>
      </c>
      <c r="AJ63" s="52" t="n">
        <f aca="false">AH63+AI63</f>
        <v>327751.25</v>
      </c>
      <c r="AL63" s="62"/>
      <c r="AM63" s="61"/>
      <c r="AN63" s="62"/>
      <c r="AO63" s="62"/>
      <c r="AP63" s="62"/>
      <c r="AQ63" s="62"/>
      <c r="AR63" s="62"/>
      <c r="AS63" s="62"/>
      <c r="BC63" s="45"/>
      <c r="BE63" s="50" t="s">
        <v>179</v>
      </c>
      <c r="BF63" s="7" t="n">
        <f aca="false">(Cupcakes!$G$49/12)*7</f>
        <v>32019.5531944444</v>
      </c>
      <c r="BG63" s="4" t="n">
        <f aca="false">(Cupcakes!$O$15/12)*7</f>
        <v>3132.5</v>
      </c>
      <c r="BH63" s="4" t="n">
        <f aca="false">'45'!$E$38</f>
        <v>7000</v>
      </c>
      <c r="BI63" s="4" t="n">
        <f aca="false">BF63+BG63+BH63</f>
        <v>42152.0531944445</v>
      </c>
      <c r="BJ63" s="4" t="n">
        <f aca="false">BI63*0.5</f>
        <v>21076.0265972222</v>
      </c>
      <c r="BK63" s="52" t="n">
        <f aca="false">BI63+BJ63</f>
        <v>63228.0797916667</v>
      </c>
    </row>
    <row r="64" customFormat="false" ht="12.85" hidden="false" customHeight="false" outlineLevel="0" collapsed="false">
      <c r="B64" s="64" t="s">
        <v>186</v>
      </c>
      <c r="C64" s="50" t="s">
        <v>174</v>
      </c>
      <c r="D64" s="4" t="n">
        <f aca="false">Hoja5!$M$55</f>
        <v>99106.6666666667</v>
      </c>
      <c r="E64" s="4" t="n">
        <f aca="false">Hoja5!$M$117</f>
        <v>48220</v>
      </c>
      <c r="F64" s="4" t="n">
        <v>0</v>
      </c>
      <c r="G64" s="4" t="n">
        <f aca="false">D64+E64+F64</f>
        <v>147326.666666667</v>
      </c>
      <c r="H64" s="4" t="n">
        <f aca="false">G64*0.5</f>
        <v>73663.3333333333</v>
      </c>
      <c r="I64" s="52" t="n">
        <f aca="false">G64+H64</f>
        <v>220990</v>
      </c>
      <c r="K64" s="64" t="s">
        <v>186</v>
      </c>
      <c r="L64" s="50" t="s">
        <v>174</v>
      </c>
      <c r="M64" s="4" t="n">
        <f aca="false">Hoja5!$M$55</f>
        <v>99106.6666666667</v>
      </c>
      <c r="N64" s="4" t="n">
        <f aca="false">Hoja5!$M$117</f>
        <v>48220</v>
      </c>
      <c r="O64" s="4" t="n">
        <f aca="false">Hoja5!$AB$11</f>
        <v>10706.6666666667</v>
      </c>
      <c r="P64" s="4" t="n">
        <f aca="false">M64+N64+O64</f>
        <v>158033.333333333</v>
      </c>
      <c r="Q64" s="4" t="n">
        <f aca="false">P64*0.5</f>
        <v>79016.6666666667</v>
      </c>
      <c r="R64" s="52" t="n">
        <f aca="false">P64+Q64</f>
        <v>237050</v>
      </c>
      <c r="T64" s="64" t="s">
        <v>186</v>
      </c>
      <c r="U64" s="50" t="s">
        <v>174</v>
      </c>
      <c r="V64" s="4" t="n">
        <f aca="false">Hoja5!$M$55</f>
        <v>99106.6666666667</v>
      </c>
      <c r="W64" s="4" t="n">
        <f aca="false">Hoja5!$M$117</f>
        <v>48220</v>
      </c>
      <c r="X64" s="4" t="n">
        <v>35010</v>
      </c>
      <c r="Y64" s="4" t="n">
        <f aca="false">V64+W64+X64</f>
        <v>182336.666666667</v>
      </c>
      <c r="Z64" s="4" t="n">
        <f aca="false">Y64*0.5</f>
        <v>91168.3333333333</v>
      </c>
      <c r="AA64" s="52" t="n">
        <f aca="false">Y64+Z64</f>
        <v>273505</v>
      </c>
      <c r="AC64" s="64" t="s">
        <v>186</v>
      </c>
      <c r="AD64" s="50" t="s">
        <v>174</v>
      </c>
      <c r="AE64" s="4" t="n">
        <f aca="false">Hoja5!$M$55</f>
        <v>99106.6666666667</v>
      </c>
      <c r="AF64" s="4" t="n">
        <f aca="false">Hoja5!$M$117</f>
        <v>48220</v>
      </c>
      <c r="AG64" s="4" t="n">
        <f aca="false">Hoja5!$AJ$32</f>
        <v>74989.5</v>
      </c>
      <c r="AH64" s="4" t="n">
        <f aca="false">AE64+AF64+AG64</f>
        <v>222316.166666667</v>
      </c>
      <c r="AI64" s="4" t="n">
        <f aca="false">AH64*0.5</f>
        <v>111158.083333333</v>
      </c>
      <c r="AJ64" s="52" t="n">
        <f aca="false">AH64+AI64</f>
        <v>333474.25</v>
      </c>
      <c r="AL64" s="62"/>
      <c r="AM64" s="61"/>
      <c r="AN64" s="62"/>
      <c r="AO64" s="62"/>
      <c r="AP64" s="62"/>
      <c r="AQ64" s="62"/>
      <c r="AR64" s="62"/>
      <c r="AS64" s="62"/>
      <c r="BC64" s="45"/>
      <c r="BE64" s="50" t="s">
        <v>181</v>
      </c>
      <c r="BF64" s="7" t="n">
        <f aca="false">(Cupcakes!$G$49/12)*7</f>
        <v>32019.5531944444</v>
      </c>
      <c r="BG64" s="4" t="n">
        <f aca="false">(Cupcakes!$O$26/12)*7</f>
        <v>3908.33333333333</v>
      </c>
      <c r="BH64" s="4" t="n">
        <f aca="false">'45'!$E$38</f>
        <v>7000</v>
      </c>
      <c r="BI64" s="4" t="n">
        <f aca="false">BF64+BG64+BH64</f>
        <v>42927.8865277778</v>
      </c>
      <c r="BJ64" s="4" t="n">
        <f aca="false">BI64*0.5</f>
        <v>21463.9432638889</v>
      </c>
      <c r="BK64" s="52" t="n">
        <f aca="false">BI64+BJ64</f>
        <v>64391.8297916667</v>
      </c>
    </row>
    <row r="65" customFormat="false" ht="12.85" hidden="false" customHeight="false" outlineLevel="0" collapsed="false">
      <c r="B65" s="64" t="s">
        <v>186</v>
      </c>
      <c r="C65" s="50" t="s">
        <v>175</v>
      </c>
      <c r="D65" s="4" t="n">
        <f aca="false">Hoja5!$M$55</f>
        <v>99106.6666666667</v>
      </c>
      <c r="E65" s="4" t="n">
        <f aca="false">Hoja5!$U$125</f>
        <v>82235</v>
      </c>
      <c r="F65" s="4" t="n">
        <v>0</v>
      </c>
      <c r="G65" s="4" t="n">
        <f aca="false">D65+E65+F65</f>
        <v>181341.666666667</v>
      </c>
      <c r="H65" s="4" t="n">
        <f aca="false">G65*0.5</f>
        <v>90670.8333333333</v>
      </c>
      <c r="I65" s="52" t="n">
        <f aca="false">G65+H65</f>
        <v>272012.5</v>
      </c>
      <c r="K65" s="64" t="s">
        <v>186</v>
      </c>
      <c r="L65" s="50" t="s">
        <v>175</v>
      </c>
      <c r="M65" s="4" t="n">
        <f aca="false">Hoja5!$M$55</f>
        <v>99106.6666666667</v>
      </c>
      <c r="N65" s="4" t="n">
        <f aca="false">Hoja5!$U$125</f>
        <v>82235</v>
      </c>
      <c r="O65" s="4" t="n">
        <f aca="false">Hoja5!$AB$11</f>
        <v>10706.6666666667</v>
      </c>
      <c r="P65" s="4" t="n">
        <f aca="false">M65+N65+O65</f>
        <v>192048.333333333</v>
      </c>
      <c r="Q65" s="4" t="n">
        <f aca="false">P65*0.5</f>
        <v>96024.1666666667</v>
      </c>
      <c r="R65" s="52" t="n">
        <f aca="false">P65+Q65</f>
        <v>288072.5</v>
      </c>
      <c r="T65" s="64" t="s">
        <v>186</v>
      </c>
      <c r="U65" s="50" t="s">
        <v>175</v>
      </c>
      <c r="V65" s="4" t="n">
        <f aca="false">Hoja5!$M$55</f>
        <v>99106.6666666667</v>
      </c>
      <c r="W65" s="4" t="n">
        <f aca="false">Hoja5!$U$125</f>
        <v>82235</v>
      </c>
      <c r="X65" s="4" t="n">
        <v>35011</v>
      </c>
      <c r="Y65" s="4" t="n">
        <f aca="false">V65+W65+X65</f>
        <v>216352.666666667</v>
      </c>
      <c r="Z65" s="4" t="n">
        <f aca="false">Y65*0.5</f>
        <v>108176.333333333</v>
      </c>
      <c r="AA65" s="52" t="n">
        <f aca="false">Y65+Z65</f>
        <v>324529</v>
      </c>
      <c r="AC65" s="64" t="s">
        <v>186</v>
      </c>
      <c r="AD65" s="50" t="s">
        <v>175</v>
      </c>
      <c r="AE65" s="4" t="n">
        <f aca="false">Hoja5!$M$55</f>
        <v>99106.6666666667</v>
      </c>
      <c r="AF65" s="4" t="n">
        <f aca="false">Hoja5!$U$125</f>
        <v>82235</v>
      </c>
      <c r="AG65" s="4" t="n">
        <f aca="false">Hoja5!$AJ$32</f>
        <v>74989.5</v>
      </c>
      <c r="AH65" s="4" t="n">
        <f aca="false">AE65+AF65+AG65</f>
        <v>256331.166666667</v>
      </c>
      <c r="AI65" s="4" t="n">
        <f aca="false">AH65*0.5</f>
        <v>128165.583333333</v>
      </c>
      <c r="AJ65" s="52" t="n">
        <f aca="false">AH65+AI65</f>
        <v>384496.75</v>
      </c>
      <c r="AL65" s="62"/>
      <c r="AM65" s="61"/>
      <c r="AN65" s="62"/>
      <c r="AO65" s="62"/>
      <c r="AP65" s="62"/>
      <c r="AQ65" s="62"/>
      <c r="AR65" s="62"/>
      <c r="AS65" s="62"/>
      <c r="BC65" s="45"/>
      <c r="BE65" s="50" t="s">
        <v>183</v>
      </c>
      <c r="BF65" s="7" t="n">
        <f aca="false">(Cupcakes!$G$49/12)*7</f>
        <v>32019.5531944444</v>
      </c>
      <c r="BG65" s="4" t="n">
        <f aca="false">(Cupcakes!$O$52/12)*7</f>
        <v>3181.66666666667</v>
      </c>
      <c r="BH65" s="4" t="n">
        <f aca="false">'45'!$E$38</f>
        <v>7000</v>
      </c>
      <c r="BI65" s="4" t="n">
        <f aca="false">BF65+BG65+BH65</f>
        <v>42201.2198611111</v>
      </c>
      <c r="BJ65" s="4" t="n">
        <f aca="false">BI65*0.5</f>
        <v>21100.6099305556</v>
      </c>
      <c r="BK65" s="52" t="n">
        <f aca="false">BI65+BJ65</f>
        <v>63301.8297916667</v>
      </c>
    </row>
    <row r="66" customFormat="false" ht="12.85" hidden="false" customHeight="false" outlineLevel="0" collapsed="false">
      <c r="B66" s="64" t="s">
        <v>186</v>
      </c>
      <c r="C66" s="50" t="s">
        <v>176</v>
      </c>
      <c r="D66" s="4" t="n">
        <f aca="false">Hoja5!$M$55</f>
        <v>99106.6666666667</v>
      </c>
      <c r="E66" s="4" t="n">
        <f aca="false">Hoja5!$F$172</f>
        <v>59786.4285714286</v>
      </c>
      <c r="F66" s="4" t="n">
        <v>0</v>
      </c>
      <c r="G66" s="4" t="n">
        <f aca="false">D66+E66+F66</f>
        <v>158893.095238095</v>
      </c>
      <c r="H66" s="4" t="n">
        <f aca="false">G66*0.5</f>
        <v>79446.5476190476</v>
      </c>
      <c r="I66" s="52" t="n">
        <f aca="false">G66+H66</f>
        <v>238339.642857143</v>
      </c>
      <c r="K66" s="64" t="s">
        <v>186</v>
      </c>
      <c r="L66" s="50" t="s">
        <v>176</v>
      </c>
      <c r="M66" s="4" t="n">
        <f aca="false">Hoja5!$M$55</f>
        <v>99106.6666666667</v>
      </c>
      <c r="N66" s="4" t="n">
        <f aca="false">Hoja5!$F$172</f>
        <v>59786.4285714286</v>
      </c>
      <c r="O66" s="4" t="n">
        <f aca="false">Hoja5!$AB$11</f>
        <v>10706.6666666667</v>
      </c>
      <c r="P66" s="4" t="n">
        <f aca="false">M66+N66+O66</f>
        <v>169599.761904762</v>
      </c>
      <c r="Q66" s="4" t="n">
        <f aca="false">P66*0.5</f>
        <v>84799.880952381</v>
      </c>
      <c r="R66" s="52" t="n">
        <f aca="false">P66+Q66</f>
        <v>254399.642857143</v>
      </c>
      <c r="T66" s="64" t="s">
        <v>186</v>
      </c>
      <c r="U66" s="50" t="s">
        <v>176</v>
      </c>
      <c r="V66" s="4" t="n">
        <f aca="false">Hoja5!$M$55</f>
        <v>99106.6666666667</v>
      </c>
      <c r="W66" s="4" t="n">
        <f aca="false">Hoja5!$F$172</f>
        <v>59786.4285714286</v>
      </c>
      <c r="X66" s="4" t="n">
        <v>35012</v>
      </c>
      <c r="Y66" s="4" t="n">
        <f aca="false">V66+W66+X66</f>
        <v>193905.095238095</v>
      </c>
      <c r="Z66" s="4" t="n">
        <f aca="false">Y66*0.5</f>
        <v>96952.5476190476</v>
      </c>
      <c r="AA66" s="52" t="n">
        <f aca="false">Y66+Z66</f>
        <v>290857.642857143</v>
      </c>
      <c r="AC66" s="64" t="s">
        <v>186</v>
      </c>
      <c r="AD66" s="50" t="s">
        <v>176</v>
      </c>
      <c r="AE66" s="4" t="n">
        <f aca="false">Hoja5!$M$55</f>
        <v>99106.6666666667</v>
      </c>
      <c r="AF66" s="4" t="n">
        <f aca="false">Hoja5!$F$172</f>
        <v>59786.4285714286</v>
      </c>
      <c r="AG66" s="4" t="n">
        <f aca="false">Hoja5!$AJ$32</f>
        <v>74989.5</v>
      </c>
      <c r="AH66" s="4" t="n">
        <f aca="false">AE66+AF66+AG66</f>
        <v>233882.595238095</v>
      </c>
      <c r="AI66" s="4" t="n">
        <f aca="false">AH66*0.5</f>
        <v>116941.297619048</v>
      </c>
      <c r="AJ66" s="52" t="n">
        <f aca="false">AH66+AI66</f>
        <v>350823.892857143</v>
      </c>
      <c r="AL66" s="62"/>
      <c r="AM66" s="61"/>
      <c r="AN66" s="62"/>
      <c r="AO66" s="62"/>
      <c r="AP66" s="62"/>
      <c r="AQ66" s="62"/>
      <c r="AR66" s="62"/>
      <c r="AS66" s="62"/>
      <c r="BC66" s="45"/>
      <c r="BE66" s="50" t="s">
        <v>184</v>
      </c>
      <c r="BF66" s="7" t="n">
        <f aca="false">(Cupcakes!$G$49/12)*7</f>
        <v>32019.5531944444</v>
      </c>
      <c r="BG66" s="4" t="n">
        <f aca="false">(Cupcakes!O$42/12)*7</f>
        <v>1601.25</v>
      </c>
      <c r="BH66" s="4" t="n">
        <f aca="false">'45'!$E$38</f>
        <v>7000</v>
      </c>
      <c r="BI66" s="4" t="n">
        <f aca="false">BF66+BG66+BH66</f>
        <v>40620.8031944445</v>
      </c>
      <c r="BJ66" s="4" t="n">
        <f aca="false">BI66*0.5</f>
        <v>20310.4015972222</v>
      </c>
      <c r="BK66" s="52" t="n">
        <f aca="false">BI66+BJ66</f>
        <v>60931.2047916667</v>
      </c>
    </row>
    <row r="67" customFormat="false" ht="12.85" hidden="false" customHeight="false" outlineLevel="0" collapsed="false">
      <c r="B67" s="64" t="s">
        <v>186</v>
      </c>
      <c r="C67" s="50" t="s">
        <v>177</v>
      </c>
      <c r="D67" s="4" t="n">
        <f aca="false">Hoja5!$M$55</f>
        <v>99106.6666666667</v>
      </c>
      <c r="E67" s="4" t="n">
        <f aca="false">Hoja5!$M$172</f>
        <v>65760</v>
      </c>
      <c r="F67" s="4" t="n">
        <v>0</v>
      </c>
      <c r="G67" s="4" t="n">
        <f aca="false">D67+E67+F67</f>
        <v>164866.666666667</v>
      </c>
      <c r="H67" s="4" t="n">
        <f aca="false">G67*0.5</f>
        <v>82433.3333333333</v>
      </c>
      <c r="I67" s="52" t="n">
        <f aca="false">G67+H67</f>
        <v>247300</v>
      </c>
      <c r="K67" s="64" t="s">
        <v>186</v>
      </c>
      <c r="L67" s="50" t="s">
        <v>177</v>
      </c>
      <c r="M67" s="4" t="n">
        <f aca="false">Hoja5!$M$55</f>
        <v>99106.6666666667</v>
      </c>
      <c r="N67" s="4" t="n">
        <f aca="false">Hoja5!$M$172</f>
        <v>65760</v>
      </c>
      <c r="O67" s="4" t="n">
        <f aca="false">Hoja5!$AB$11</f>
        <v>10706.6666666667</v>
      </c>
      <c r="P67" s="4" t="n">
        <f aca="false">M67+N67+O67</f>
        <v>175573.333333333</v>
      </c>
      <c r="Q67" s="4" t="n">
        <f aca="false">P67*0.5</f>
        <v>87786.6666666667</v>
      </c>
      <c r="R67" s="52" t="n">
        <f aca="false">P67+Q67</f>
        <v>263360</v>
      </c>
      <c r="T67" s="64" t="s">
        <v>186</v>
      </c>
      <c r="U67" s="50" t="s">
        <v>177</v>
      </c>
      <c r="V67" s="4" t="n">
        <f aca="false">Hoja5!$M$55</f>
        <v>99106.6666666667</v>
      </c>
      <c r="W67" s="4" t="n">
        <f aca="false">Hoja5!$M$172</f>
        <v>65760</v>
      </c>
      <c r="X67" s="4" t="n">
        <v>35013</v>
      </c>
      <c r="Y67" s="4" t="n">
        <f aca="false">V67+W67+X67</f>
        <v>199879.666666667</v>
      </c>
      <c r="Z67" s="4" t="n">
        <f aca="false">Y67*0.5</f>
        <v>99939.8333333333</v>
      </c>
      <c r="AA67" s="52" t="n">
        <f aca="false">Y67+Z67</f>
        <v>299819.5</v>
      </c>
      <c r="AC67" s="64" t="s">
        <v>186</v>
      </c>
      <c r="AD67" s="50" t="s">
        <v>177</v>
      </c>
      <c r="AE67" s="4" t="n">
        <f aca="false">Hoja5!$M$55</f>
        <v>99106.6666666667</v>
      </c>
      <c r="AF67" s="4" t="n">
        <f aca="false">Hoja5!$M$172</f>
        <v>65760</v>
      </c>
      <c r="AG67" s="4" t="n">
        <f aca="false">Hoja5!$AJ$32</f>
        <v>74989.5</v>
      </c>
      <c r="AH67" s="4" t="n">
        <f aca="false">AE67+AF67+AG67</f>
        <v>239856.166666667</v>
      </c>
      <c r="AI67" s="4" t="n">
        <f aca="false">AH67*0.5</f>
        <v>119928.083333333</v>
      </c>
      <c r="AJ67" s="52" t="n">
        <f aca="false">AH67+AI67</f>
        <v>359784.25</v>
      </c>
      <c r="AL67" s="62"/>
      <c r="AM67" s="61"/>
      <c r="AN67" s="62"/>
      <c r="AO67" s="62"/>
      <c r="AP67" s="62"/>
      <c r="AQ67" s="62"/>
      <c r="AR67" s="62"/>
      <c r="AS67" s="62"/>
      <c r="BC67" s="45"/>
      <c r="BE67" s="50" t="s">
        <v>185</v>
      </c>
      <c r="BF67" s="7" t="n">
        <f aca="false">(Cupcakes!$G$49/12)*7</f>
        <v>32019.5531944444</v>
      </c>
      <c r="BG67" s="4" t="n">
        <f aca="false">(Cupcakes!$O$8/12)*7</f>
        <v>3301.66666666667</v>
      </c>
      <c r="BH67" s="4" t="n">
        <f aca="false">'45'!$E$38</f>
        <v>7000</v>
      </c>
      <c r="BI67" s="4" t="n">
        <f aca="false">BF67+BG67+BH67</f>
        <v>42321.2198611111</v>
      </c>
      <c r="BJ67" s="4" t="n">
        <f aca="false">BI67*0.5</f>
        <v>21160.6099305556</v>
      </c>
      <c r="BK67" s="52" t="n">
        <f aca="false">BI67+BJ67</f>
        <v>63481.8297916667</v>
      </c>
    </row>
    <row r="68" customFormat="false" ht="12.85" hidden="false" customHeight="false" outlineLevel="0" collapsed="false">
      <c r="B68" s="64" t="s">
        <v>186</v>
      </c>
      <c r="C68" s="50" t="s">
        <v>178</v>
      </c>
      <c r="D68" s="4" t="n">
        <f aca="false">Hoja5!$M$55</f>
        <v>99106.6666666667</v>
      </c>
      <c r="E68" s="4" t="n">
        <f aca="false">Hoja5!$F$123</f>
        <v>54750</v>
      </c>
      <c r="F68" s="50" t="n">
        <v>0</v>
      </c>
      <c r="G68" s="4" t="n">
        <f aca="false">D68+E68+F68</f>
        <v>153856.666666667</v>
      </c>
      <c r="H68" s="4" t="n">
        <f aca="false">G68*0.5</f>
        <v>76928.3333333333</v>
      </c>
      <c r="I68" s="52" t="n">
        <f aca="false">G68+H68</f>
        <v>230785</v>
      </c>
      <c r="K68" s="64" t="s">
        <v>186</v>
      </c>
      <c r="L68" s="50" t="s">
        <v>178</v>
      </c>
      <c r="M68" s="4" t="n">
        <f aca="false">Hoja5!$M$55</f>
        <v>99106.6666666667</v>
      </c>
      <c r="N68" s="4" t="n">
        <f aca="false">Hoja5!$F$123</f>
        <v>54750</v>
      </c>
      <c r="O68" s="4" t="n">
        <f aca="false">Hoja5!$AB$11</f>
        <v>10706.6666666667</v>
      </c>
      <c r="P68" s="4" t="n">
        <f aca="false">M68+N68+O68</f>
        <v>164563.333333333</v>
      </c>
      <c r="Q68" s="4" t="n">
        <f aca="false">P68*0.5</f>
        <v>82281.6666666667</v>
      </c>
      <c r="R68" s="52" t="n">
        <f aca="false">P68+Q68</f>
        <v>246845</v>
      </c>
      <c r="T68" s="64" t="s">
        <v>186</v>
      </c>
      <c r="U68" s="50" t="s">
        <v>178</v>
      </c>
      <c r="V68" s="4" t="n">
        <f aca="false">Hoja5!$M$55</f>
        <v>99106.6666666667</v>
      </c>
      <c r="W68" s="4" t="n">
        <f aca="false">Hoja5!$F$123</f>
        <v>54750</v>
      </c>
      <c r="X68" s="4" t="n">
        <v>35014</v>
      </c>
      <c r="Y68" s="4" t="n">
        <f aca="false">V68+W68+X68</f>
        <v>188870.666666667</v>
      </c>
      <c r="Z68" s="4" t="n">
        <f aca="false">Y68*0.5</f>
        <v>94435.3333333333</v>
      </c>
      <c r="AA68" s="52" t="n">
        <f aca="false">Y68+Z68</f>
        <v>283306</v>
      </c>
      <c r="AC68" s="64" t="s">
        <v>186</v>
      </c>
      <c r="AD68" s="50" t="s">
        <v>178</v>
      </c>
      <c r="AE68" s="4" t="n">
        <f aca="false">Hoja5!$M$55</f>
        <v>99106.6666666667</v>
      </c>
      <c r="AF68" s="4" t="n">
        <f aca="false">Hoja5!$F$123</f>
        <v>54750</v>
      </c>
      <c r="AG68" s="4" t="n">
        <f aca="false">Hoja5!$AJ$32</f>
        <v>74989.5</v>
      </c>
      <c r="AH68" s="4" t="n">
        <f aca="false">AE68+AF68+AG68</f>
        <v>228846.166666667</v>
      </c>
      <c r="AI68" s="4" t="n">
        <f aca="false">AH68*0.5</f>
        <v>114423.083333333</v>
      </c>
      <c r="AJ68" s="52" t="n">
        <f aca="false">AH68+AI68</f>
        <v>343269.25</v>
      </c>
      <c r="AL68" s="62"/>
      <c r="AM68" s="61"/>
      <c r="AN68" s="62"/>
      <c r="AO68" s="61"/>
      <c r="AP68" s="61"/>
      <c r="AQ68" s="62"/>
      <c r="AR68" s="62"/>
      <c r="AS68" s="62"/>
      <c r="BC68" s="45"/>
      <c r="BE68" s="50" t="s">
        <v>150</v>
      </c>
      <c r="BF68" s="50" t="s">
        <v>24</v>
      </c>
      <c r="BG68" s="50" t="s">
        <v>151</v>
      </c>
      <c r="BH68" s="50" t="s">
        <v>159</v>
      </c>
      <c r="BI68" s="50" t="s">
        <v>153</v>
      </c>
      <c r="BJ68" s="50" t="s">
        <v>154</v>
      </c>
      <c r="BK68" s="50" t="s">
        <v>155</v>
      </c>
    </row>
    <row r="69" customFormat="false" ht="12.85" hidden="false" customHeight="false" outlineLevel="0" collapsed="false">
      <c r="B69" s="65"/>
      <c r="C69" s="65"/>
      <c r="D69" s="65"/>
      <c r="E69" s="65"/>
      <c r="F69" s="65"/>
      <c r="G69" s="65"/>
      <c r="H69" s="65"/>
      <c r="I69" s="65"/>
      <c r="K69" s="65"/>
      <c r="L69" s="65"/>
      <c r="M69" s="65"/>
      <c r="N69" s="65"/>
      <c r="O69" s="65"/>
      <c r="P69" s="65"/>
      <c r="Q69" s="65"/>
      <c r="R69" s="65"/>
      <c r="T69" s="65"/>
      <c r="U69" s="65"/>
      <c r="V69" s="65"/>
      <c r="W69" s="65"/>
      <c r="X69" s="65"/>
      <c r="Y69" s="65"/>
      <c r="Z69" s="65"/>
      <c r="AA69" s="65"/>
      <c r="AC69" s="65"/>
      <c r="AD69" s="65"/>
      <c r="AE69" s="65"/>
      <c r="AF69" s="65"/>
      <c r="AG69" s="65"/>
      <c r="AH69" s="65"/>
      <c r="AI69" s="65"/>
      <c r="AJ69" s="65"/>
      <c r="AL69" s="34"/>
      <c r="AM69" s="34"/>
      <c r="AN69" s="34"/>
      <c r="AO69" s="34"/>
      <c r="AP69" s="34"/>
      <c r="AQ69" s="34"/>
      <c r="AR69" s="34"/>
      <c r="AS69" s="34"/>
      <c r="BC69" s="45"/>
      <c r="BD69" s="0" t="n">
        <v>9</v>
      </c>
      <c r="BE69" s="50" t="s">
        <v>161</v>
      </c>
      <c r="BF69" s="7" t="n">
        <f aca="false">(Cupcakes!$G$32/12)*9</f>
        <v>37082.0445833333</v>
      </c>
      <c r="BG69" s="4" t="n">
        <f aca="false">(Cupcakes!$O$15/12)*9</f>
        <v>4027.5</v>
      </c>
      <c r="BH69" s="4" t="n">
        <f aca="false">'45'!$E$37</f>
        <v>6000</v>
      </c>
      <c r="BI69" s="4" t="n">
        <f aca="false">BF79+BG69+BH69</f>
        <v>49601.21125</v>
      </c>
      <c r="BJ69" s="4" t="n">
        <f aca="false">BI69*0.5</f>
        <v>24800.605625</v>
      </c>
      <c r="BK69" s="52" t="n">
        <f aca="false">BI69+BJ69</f>
        <v>74401.816875</v>
      </c>
    </row>
    <row r="70" customFormat="false" ht="12.85" hidden="false" customHeight="false" outlineLevel="0" collapsed="false">
      <c r="B70" s="66" t="s">
        <v>190</v>
      </c>
      <c r="C70" s="50" t="s">
        <v>161</v>
      </c>
      <c r="D70" s="4" t="n">
        <f aca="false">Hoja5!$F$62</f>
        <v>119346.111111111</v>
      </c>
      <c r="E70" s="4" t="n">
        <f aca="false">Hoja5!$M$123</f>
        <v>82680</v>
      </c>
      <c r="F70" s="4" t="n">
        <v>0</v>
      </c>
      <c r="G70" s="4" t="n">
        <f aca="false">D70+E70</f>
        <v>202026.111111111</v>
      </c>
      <c r="H70" s="4" t="n">
        <f aca="false">G70*0.5</f>
        <v>101013.055555556</v>
      </c>
      <c r="I70" s="52" t="n">
        <f aca="false">G70+H70</f>
        <v>303039.166666667</v>
      </c>
      <c r="K70" s="33" t="s">
        <v>190</v>
      </c>
      <c r="L70" s="50" t="s">
        <v>161</v>
      </c>
      <c r="M70" s="4" t="n">
        <f aca="false">Hoja5!$F$62</f>
        <v>119346.111111111</v>
      </c>
      <c r="N70" s="4" t="n">
        <f aca="false">Hoja5!$M$123</f>
        <v>82680</v>
      </c>
      <c r="O70" s="4" t="n">
        <f aca="false">Hoja5!$AB$11</f>
        <v>10706.6666666667</v>
      </c>
      <c r="P70" s="4" t="n">
        <f aca="false">M70+N70+O70</f>
        <v>212732.777777778</v>
      </c>
      <c r="Q70" s="4" t="n">
        <f aca="false">P70*0.5</f>
        <v>106366.388888889</v>
      </c>
      <c r="R70" s="52" t="n">
        <f aca="false">P70+Q70</f>
        <v>319099.166666667</v>
      </c>
      <c r="T70" s="33" t="s">
        <v>190</v>
      </c>
      <c r="U70" s="50" t="s">
        <v>161</v>
      </c>
      <c r="V70" s="4" t="n">
        <f aca="false">Hoja5!$F$62</f>
        <v>119346.111111111</v>
      </c>
      <c r="W70" s="4" t="n">
        <f aca="false">Hoja5!$M$123</f>
        <v>82680</v>
      </c>
      <c r="X70" s="4" t="n">
        <v>0</v>
      </c>
      <c r="Y70" s="4" t="n">
        <f aca="false">V70+W70+X70</f>
        <v>202026.111111111</v>
      </c>
      <c r="Z70" s="4" t="n">
        <f aca="false">Y70*0.5</f>
        <v>101013.055555556</v>
      </c>
      <c r="AA70" s="52" t="n">
        <f aca="false">Y70+Z70</f>
        <v>303039.166666667</v>
      </c>
      <c r="AC70" s="33" t="s">
        <v>190</v>
      </c>
      <c r="AD70" s="50" t="s">
        <v>161</v>
      </c>
      <c r="AE70" s="4" t="n">
        <f aca="false">Hoja5!$F$62</f>
        <v>119346.111111111</v>
      </c>
      <c r="AF70" s="4" t="n">
        <f aca="false">Hoja5!$M$123</f>
        <v>82680</v>
      </c>
      <c r="AG70" s="4" t="n">
        <f aca="false">Hoja5!$AJ$42</f>
        <v>109937.5</v>
      </c>
      <c r="AH70" s="4" t="n">
        <f aca="false">AE70+AF70+AG70</f>
        <v>311963.611111111</v>
      </c>
      <c r="AI70" s="4" t="n">
        <f aca="false">AH70*0.5</f>
        <v>155981.805555556</v>
      </c>
      <c r="AJ70" s="52" t="n">
        <f aca="false">AH70+AI70</f>
        <v>467945.416666667</v>
      </c>
      <c r="AL70" s="61"/>
      <c r="AM70" s="61"/>
      <c r="AN70" s="62"/>
      <c r="AO70" s="62"/>
      <c r="AP70" s="62"/>
      <c r="AQ70" s="62"/>
      <c r="AR70" s="62"/>
      <c r="AS70" s="62"/>
      <c r="BC70" s="45"/>
      <c r="BE70" s="50" t="s">
        <v>164</v>
      </c>
      <c r="BF70" s="7" t="n">
        <f aca="false">(Cupcakes!$G$32/12)*9</f>
        <v>37082.0445833333</v>
      </c>
      <c r="BG70" s="4" t="n">
        <f aca="false">(Cupcakes!$O$26/12)*9</f>
        <v>5025</v>
      </c>
      <c r="BH70" s="4" t="n">
        <f aca="false">'45'!$E$37</f>
        <v>6000</v>
      </c>
      <c r="BI70" s="4" t="n">
        <f aca="false">BF80+BG70+BH70</f>
        <v>50598.71125</v>
      </c>
      <c r="BJ70" s="4" t="n">
        <f aca="false">BI70*0.5</f>
        <v>25299.355625</v>
      </c>
      <c r="BK70" s="52" t="n">
        <f aca="false">BI70+BJ70</f>
        <v>75898.066875</v>
      </c>
    </row>
    <row r="71" customFormat="false" ht="12.85" hidden="false" customHeight="false" outlineLevel="0" collapsed="false">
      <c r="B71" s="66" t="s">
        <v>190</v>
      </c>
      <c r="C71" s="50" t="s">
        <v>164</v>
      </c>
      <c r="D71" s="4" t="n">
        <f aca="false">Hoja5!$F$62</f>
        <v>119346.111111111</v>
      </c>
      <c r="E71" s="4" t="n">
        <f aca="false">Hoja5!$U$133</f>
        <v>120335</v>
      </c>
      <c r="F71" s="4" t="n">
        <v>0</v>
      </c>
      <c r="G71" s="4" t="n">
        <f aca="false">D71+E71+F71</f>
        <v>239681.111111111</v>
      </c>
      <c r="H71" s="4" t="n">
        <f aca="false">G71*0.5</f>
        <v>119840.555555556</v>
      </c>
      <c r="I71" s="52" t="n">
        <f aca="false">G71+H71</f>
        <v>359521.666666667</v>
      </c>
      <c r="K71" s="33" t="s">
        <v>190</v>
      </c>
      <c r="L71" s="50" t="s">
        <v>164</v>
      </c>
      <c r="M71" s="4" t="n">
        <f aca="false">Hoja5!$F$62</f>
        <v>119346.111111111</v>
      </c>
      <c r="N71" s="4" t="n">
        <f aca="false">Hoja5!$U$133</f>
        <v>120335</v>
      </c>
      <c r="O71" s="4" t="n">
        <f aca="false">Hoja5!$AB$11</f>
        <v>10706.6666666667</v>
      </c>
      <c r="P71" s="4" t="n">
        <f aca="false">M71+N71+O71</f>
        <v>250387.777777778</v>
      </c>
      <c r="Q71" s="4" t="n">
        <f aca="false">P71*0.5</f>
        <v>125193.888888889</v>
      </c>
      <c r="R71" s="52" t="n">
        <f aca="false">P71+Q71</f>
        <v>375581.666666667</v>
      </c>
      <c r="T71" s="33" t="s">
        <v>190</v>
      </c>
      <c r="U71" s="50" t="s">
        <v>164</v>
      </c>
      <c r="V71" s="4" t="n">
        <f aca="false">Hoja5!$F$62</f>
        <v>119346.111111111</v>
      </c>
      <c r="W71" s="4" t="n">
        <f aca="false">Hoja5!$U$133</f>
        <v>120335</v>
      </c>
      <c r="X71" s="4" t="n">
        <v>0</v>
      </c>
      <c r="Y71" s="4" t="n">
        <f aca="false">V71+W71+X71</f>
        <v>239681.111111111</v>
      </c>
      <c r="Z71" s="4" t="n">
        <f aca="false">Y71*0.5</f>
        <v>119840.555555556</v>
      </c>
      <c r="AA71" s="52" t="n">
        <f aca="false">Y71+Z71</f>
        <v>359521.666666667</v>
      </c>
      <c r="AC71" s="33" t="s">
        <v>190</v>
      </c>
      <c r="AD71" s="50" t="s">
        <v>164</v>
      </c>
      <c r="AE71" s="4" t="n">
        <f aca="false">Hoja5!$F$62</f>
        <v>119346.111111111</v>
      </c>
      <c r="AF71" s="4" t="n">
        <f aca="false">Hoja5!$U$133</f>
        <v>120335</v>
      </c>
      <c r="AG71" s="4" t="n">
        <f aca="false">Hoja5!$AJ$42</f>
        <v>109937.5</v>
      </c>
      <c r="AH71" s="4" t="n">
        <f aca="false">AE71+AF71+AG71</f>
        <v>349618.611111111</v>
      </c>
      <c r="AI71" s="4" t="n">
        <f aca="false">AH71*0.5</f>
        <v>174809.305555556</v>
      </c>
      <c r="AJ71" s="52" t="n">
        <f aca="false">AH71+AI71</f>
        <v>524427.916666667</v>
      </c>
      <c r="AL71" s="61"/>
      <c r="AM71" s="61"/>
      <c r="AN71" s="62"/>
      <c r="AO71" s="62"/>
      <c r="AP71" s="62"/>
      <c r="AQ71" s="62"/>
      <c r="AR71" s="62"/>
      <c r="AS71" s="62"/>
      <c r="BC71" s="45"/>
      <c r="BE71" s="50" t="s">
        <v>165</v>
      </c>
      <c r="BF71" s="7" t="n">
        <f aca="false">(Cupcakes!$G$32/12)*9</f>
        <v>37082.0445833333</v>
      </c>
      <c r="BG71" s="4" t="n">
        <f aca="false">(Cupcakes!$O$52/12)*9</f>
        <v>4090.71428571429</v>
      </c>
      <c r="BH71" s="4" t="n">
        <f aca="false">'45'!$E$37</f>
        <v>6000</v>
      </c>
      <c r="BI71" s="4" t="n">
        <f aca="false">BF81+BG71+BH71</f>
        <v>49664.4255357143</v>
      </c>
      <c r="BJ71" s="4" t="n">
        <f aca="false">BI71*0.5</f>
        <v>24832.2127678571</v>
      </c>
      <c r="BK71" s="52" t="n">
        <f aca="false">BI71+BJ71</f>
        <v>74496.6383035714</v>
      </c>
    </row>
    <row r="72" customFormat="false" ht="12.85" hidden="false" customHeight="false" outlineLevel="0" collapsed="false">
      <c r="B72" s="66" t="s">
        <v>190</v>
      </c>
      <c r="C72" s="50" t="s">
        <v>165</v>
      </c>
      <c r="D72" s="4" t="n">
        <f aca="false">Hoja5!$F$62</f>
        <v>119346.111111111</v>
      </c>
      <c r="E72" s="4" t="n">
        <f aca="false">Hoja5!$F$180</f>
        <v>95495</v>
      </c>
      <c r="F72" s="4" t="n">
        <v>0</v>
      </c>
      <c r="G72" s="4" t="n">
        <f aca="false">D72+E72+F72</f>
        <v>214841.111111111</v>
      </c>
      <c r="H72" s="4" t="n">
        <f aca="false">G72*0.5</f>
        <v>107420.555555556</v>
      </c>
      <c r="I72" s="52" t="n">
        <f aca="false">G72+H72</f>
        <v>322261.666666667</v>
      </c>
      <c r="K72" s="33" t="s">
        <v>190</v>
      </c>
      <c r="L72" s="50" t="s">
        <v>165</v>
      </c>
      <c r="M72" s="4" t="n">
        <f aca="false">Hoja5!$F$62</f>
        <v>119346.111111111</v>
      </c>
      <c r="N72" s="4" t="n">
        <f aca="false">Hoja5!$F$180</f>
        <v>95495</v>
      </c>
      <c r="O72" s="4" t="n">
        <f aca="false">Hoja5!$AB$11</f>
        <v>10706.6666666667</v>
      </c>
      <c r="P72" s="4" t="n">
        <f aca="false">M72+N72+O72</f>
        <v>225547.777777778</v>
      </c>
      <c r="Q72" s="4" t="n">
        <f aca="false">P72*0.5</f>
        <v>112773.888888889</v>
      </c>
      <c r="R72" s="52" t="n">
        <f aca="false">P72+Q72</f>
        <v>338321.666666667</v>
      </c>
      <c r="T72" s="33" t="s">
        <v>190</v>
      </c>
      <c r="U72" s="50" t="s">
        <v>165</v>
      </c>
      <c r="V72" s="4" t="n">
        <f aca="false">Hoja5!$F$62</f>
        <v>119346.111111111</v>
      </c>
      <c r="W72" s="4" t="n">
        <f aca="false">Hoja5!$F$180</f>
        <v>95495</v>
      </c>
      <c r="X72" s="4" t="n">
        <v>0</v>
      </c>
      <c r="Y72" s="4" t="n">
        <f aca="false">V72+W72+X72</f>
        <v>214841.111111111</v>
      </c>
      <c r="Z72" s="4" t="n">
        <f aca="false">Y72*0.5</f>
        <v>107420.555555556</v>
      </c>
      <c r="AA72" s="52" t="n">
        <f aca="false">Y72+Z72</f>
        <v>322261.666666667</v>
      </c>
      <c r="AC72" s="33" t="s">
        <v>190</v>
      </c>
      <c r="AD72" s="50" t="s">
        <v>165</v>
      </c>
      <c r="AE72" s="4" t="n">
        <f aca="false">Hoja5!$F$62</f>
        <v>119346.111111111</v>
      </c>
      <c r="AF72" s="4" t="n">
        <f aca="false">Hoja5!$F$180</f>
        <v>95495</v>
      </c>
      <c r="AG72" s="4" t="n">
        <f aca="false">Hoja5!$AJ$42</f>
        <v>109937.5</v>
      </c>
      <c r="AH72" s="4" t="n">
        <f aca="false">AE72+AF72+AG72</f>
        <v>324778.611111111</v>
      </c>
      <c r="AI72" s="4" t="n">
        <f aca="false">AH72*0.5</f>
        <v>162389.305555556</v>
      </c>
      <c r="AJ72" s="52" t="n">
        <f aca="false">AH72+AI72</f>
        <v>487167.916666667</v>
      </c>
      <c r="AL72" s="61"/>
      <c r="AM72" s="61"/>
      <c r="AN72" s="62"/>
      <c r="AO72" s="62"/>
      <c r="AP72" s="62"/>
      <c r="AQ72" s="62"/>
      <c r="AR72" s="62"/>
      <c r="AS72" s="62"/>
      <c r="BC72" s="45"/>
      <c r="BE72" s="50" t="s">
        <v>166</v>
      </c>
      <c r="BF72" s="7" t="n">
        <f aca="false">(Cupcakes!$G$32/12)*9</f>
        <v>37082.0445833333</v>
      </c>
      <c r="BG72" s="4" t="n">
        <f aca="false">(Cupcakes!O$42/12)*9</f>
        <v>2058.75</v>
      </c>
      <c r="BH72" s="4" t="n">
        <f aca="false">'45'!$E$37</f>
        <v>6000</v>
      </c>
      <c r="BI72" s="4" t="n">
        <f aca="false">BF82+BG72+BH72</f>
        <v>47632.46125</v>
      </c>
      <c r="BJ72" s="4" t="n">
        <f aca="false">BI72*0.5</f>
        <v>23816.230625</v>
      </c>
      <c r="BK72" s="52" t="n">
        <f aca="false">BI72+BJ72</f>
        <v>71448.691875</v>
      </c>
    </row>
    <row r="73" customFormat="false" ht="12.85" hidden="false" customHeight="false" outlineLevel="0" collapsed="false">
      <c r="B73" s="66" t="s">
        <v>190</v>
      </c>
      <c r="C73" s="50" t="s">
        <v>166</v>
      </c>
      <c r="D73" s="4" t="n">
        <f aca="false">Hoja5!$F$62</f>
        <v>119346.111111111</v>
      </c>
      <c r="E73" s="4" t="n">
        <f aca="false">Hoja5!$M$180</f>
        <v>105350</v>
      </c>
      <c r="F73" s="4" t="n">
        <v>0</v>
      </c>
      <c r="G73" s="4" t="n">
        <f aca="false">D73+E73+F73</f>
        <v>224696.111111111</v>
      </c>
      <c r="H73" s="4" t="n">
        <f aca="false">G73*0.5</f>
        <v>112348.055555556</v>
      </c>
      <c r="I73" s="52" t="n">
        <f aca="false">G73+H73</f>
        <v>337044.166666667</v>
      </c>
      <c r="K73" s="33" t="s">
        <v>190</v>
      </c>
      <c r="L73" s="50" t="s">
        <v>166</v>
      </c>
      <c r="M73" s="4" t="n">
        <f aca="false">Hoja5!$F$62</f>
        <v>119346.111111111</v>
      </c>
      <c r="N73" s="4" t="n">
        <f aca="false">Hoja5!$M$180</f>
        <v>105350</v>
      </c>
      <c r="O73" s="4" t="n">
        <f aca="false">Hoja5!$AB$11</f>
        <v>10706.6666666667</v>
      </c>
      <c r="P73" s="4" t="n">
        <f aca="false">M73+N73+O73</f>
        <v>235402.777777778</v>
      </c>
      <c r="Q73" s="4" t="n">
        <f aca="false">P73*0.5</f>
        <v>117701.388888889</v>
      </c>
      <c r="R73" s="52" t="n">
        <f aca="false">P73+Q73</f>
        <v>353104.166666667</v>
      </c>
      <c r="T73" s="33" t="s">
        <v>190</v>
      </c>
      <c r="U73" s="50" t="s">
        <v>166</v>
      </c>
      <c r="V73" s="4" t="n">
        <f aca="false">Hoja5!$F$62</f>
        <v>119346.111111111</v>
      </c>
      <c r="W73" s="4" t="n">
        <f aca="false">Hoja5!$M$180</f>
        <v>105350</v>
      </c>
      <c r="X73" s="4" t="n">
        <v>0</v>
      </c>
      <c r="Y73" s="4" t="n">
        <f aca="false">V73+W73+X73</f>
        <v>224696.111111111</v>
      </c>
      <c r="Z73" s="4" t="n">
        <f aca="false">Y73*0.5</f>
        <v>112348.055555556</v>
      </c>
      <c r="AA73" s="52" t="n">
        <f aca="false">Y73+Z73</f>
        <v>337044.166666667</v>
      </c>
      <c r="AC73" s="33" t="s">
        <v>190</v>
      </c>
      <c r="AD73" s="50" t="s">
        <v>166</v>
      </c>
      <c r="AE73" s="4" t="n">
        <f aca="false">Hoja5!$F$62</f>
        <v>119346.111111111</v>
      </c>
      <c r="AF73" s="4" t="n">
        <f aca="false">Hoja5!$M$180</f>
        <v>105350</v>
      </c>
      <c r="AG73" s="4" t="n">
        <f aca="false">Hoja5!$AJ$42</f>
        <v>109937.5</v>
      </c>
      <c r="AH73" s="4" t="n">
        <f aca="false">AE73+AF73+AG73</f>
        <v>334633.611111111</v>
      </c>
      <c r="AI73" s="4" t="n">
        <f aca="false">AH73*0.5</f>
        <v>167316.805555556</v>
      </c>
      <c r="AJ73" s="52" t="n">
        <f aca="false">AH73+AI73</f>
        <v>501950.416666667</v>
      </c>
      <c r="AL73" s="61"/>
      <c r="AM73" s="61"/>
      <c r="AN73" s="62"/>
      <c r="AO73" s="62"/>
      <c r="AP73" s="62"/>
      <c r="AQ73" s="62"/>
      <c r="AR73" s="62"/>
      <c r="AS73" s="62"/>
      <c r="BC73" s="45"/>
      <c r="BE73" s="50" t="s">
        <v>167</v>
      </c>
      <c r="BF73" s="7" t="n">
        <f aca="false">(Cupcakes!$G$32/12)*9</f>
        <v>37082.0445833333</v>
      </c>
      <c r="BG73" s="4" t="n">
        <f aca="false">(Cupcakes!$O$8/12)*9</f>
        <v>4245</v>
      </c>
      <c r="BH73" s="4" t="n">
        <f aca="false">'45'!$E$37</f>
        <v>6000</v>
      </c>
      <c r="BI73" s="4" t="n">
        <f aca="false">BF83+BG73+BH73</f>
        <v>49818.71125</v>
      </c>
      <c r="BJ73" s="4" t="n">
        <f aca="false">BI73*0.5</f>
        <v>24909.355625</v>
      </c>
      <c r="BK73" s="52" t="n">
        <f aca="false">BI73+BJ73</f>
        <v>74728.066875</v>
      </c>
    </row>
    <row r="74" customFormat="false" ht="12.85" hidden="false" customHeight="false" outlineLevel="0" collapsed="false">
      <c r="B74" s="66" t="s">
        <v>190</v>
      </c>
      <c r="C74" s="50" t="s">
        <v>167</v>
      </c>
      <c r="D74" s="4" t="n">
        <f aca="false">Hoja5!$F$62</f>
        <v>119346.111111111</v>
      </c>
      <c r="E74" s="4" t="n">
        <f aca="false">Hoja5!$F$130</f>
        <v>87670</v>
      </c>
      <c r="F74" s="4" t="n">
        <v>0</v>
      </c>
      <c r="G74" s="4" t="n">
        <f aca="false">D74+E74+F74</f>
        <v>207016.111111111</v>
      </c>
      <c r="H74" s="4" t="n">
        <f aca="false">G74*0.5</f>
        <v>103508.055555556</v>
      </c>
      <c r="I74" s="52" t="n">
        <f aca="false">G74+H74</f>
        <v>310524.166666667</v>
      </c>
      <c r="K74" s="33" t="s">
        <v>190</v>
      </c>
      <c r="L74" s="50" t="s">
        <v>167</v>
      </c>
      <c r="M74" s="4" t="n">
        <f aca="false">Hoja5!$F$62</f>
        <v>119346.111111111</v>
      </c>
      <c r="N74" s="4" t="n">
        <f aca="false">Hoja5!$F$130</f>
        <v>87670</v>
      </c>
      <c r="O74" s="4" t="n">
        <f aca="false">Hoja5!$AB$11</f>
        <v>10706.6666666667</v>
      </c>
      <c r="P74" s="4" t="n">
        <f aca="false">M74+N74+O74</f>
        <v>217722.777777778</v>
      </c>
      <c r="Q74" s="4" t="n">
        <f aca="false">P74*0.5</f>
        <v>108861.388888889</v>
      </c>
      <c r="R74" s="52" t="n">
        <f aca="false">P74+Q74</f>
        <v>326584.166666667</v>
      </c>
      <c r="T74" s="33" t="s">
        <v>190</v>
      </c>
      <c r="U74" s="50" t="s">
        <v>167</v>
      </c>
      <c r="V74" s="4" t="n">
        <f aca="false">Hoja5!$F$62</f>
        <v>119346.111111111</v>
      </c>
      <c r="W74" s="4" t="n">
        <f aca="false">Hoja5!$F$130</f>
        <v>87670</v>
      </c>
      <c r="X74" s="4" t="n">
        <v>0</v>
      </c>
      <c r="Y74" s="4" t="n">
        <f aca="false">V74+W74+X74</f>
        <v>207016.111111111</v>
      </c>
      <c r="Z74" s="4" t="n">
        <f aca="false">Y74*0.5</f>
        <v>103508.055555556</v>
      </c>
      <c r="AA74" s="52" t="n">
        <f aca="false">Y74+Z74</f>
        <v>310524.166666667</v>
      </c>
      <c r="AC74" s="33" t="s">
        <v>190</v>
      </c>
      <c r="AD74" s="50" t="s">
        <v>167</v>
      </c>
      <c r="AE74" s="4" t="n">
        <f aca="false">Hoja5!$F$62</f>
        <v>119346.111111111</v>
      </c>
      <c r="AF74" s="4" t="n">
        <f aca="false">Hoja5!$F$130</f>
        <v>87670</v>
      </c>
      <c r="AG74" s="4" t="n">
        <f aca="false">Hoja5!$AJ$42</f>
        <v>109937.5</v>
      </c>
      <c r="AH74" s="4" t="n">
        <f aca="false">AE74+AF74+AG74</f>
        <v>316953.611111111</v>
      </c>
      <c r="AI74" s="4" t="n">
        <f aca="false">AH74*0.5</f>
        <v>158476.805555556</v>
      </c>
      <c r="AJ74" s="52" t="n">
        <f aca="false">AH74+AI74</f>
        <v>475430.416666667</v>
      </c>
      <c r="AL74" s="61"/>
      <c r="AM74" s="61"/>
      <c r="AN74" s="62"/>
      <c r="AO74" s="62"/>
      <c r="AP74" s="62"/>
      <c r="AQ74" s="62"/>
      <c r="AR74" s="62"/>
      <c r="AS74" s="62"/>
      <c r="BC74" s="45"/>
      <c r="BE74" s="50" t="s">
        <v>169</v>
      </c>
      <c r="BF74" s="4" t="n">
        <f aca="false">(Cupcakes!$G$65/12)*9</f>
        <v>38249.6636309524</v>
      </c>
      <c r="BG74" s="4" t="n">
        <f aca="false">(Cupcakes!$O$15/12)*9</f>
        <v>4027.5</v>
      </c>
      <c r="BH74" s="4" t="n">
        <f aca="false">'45'!$E$37</f>
        <v>6000</v>
      </c>
      <c r="BI74" s="4" t="n">
        <f aca="false">BF74+BG74+BH74</f>
        <v>48277.1636309524</v>
      </c>
      <c r="BJ74" s="4" t="n">
        <f aca="false">BI74*0.5</f>
        <v>24138.5818154762</v>
      </c>
      <c r="BK74" s="52" t="n">
        <f aca="false">BI74+BJ74</f>
        <v>72415.7454464286</v>
      </c>
    </row>
    <row r="75" customFormat="false" ht="12.85" hidden="false" customHeight="false" outlineLevel="0" collapsed="false">
      <c r="B75" s="66" t="s">
        <v>190</v>
      </c>
      <c r="C75" s="50" t="s">
        <v>168</v>
      </c>
      <c r="D75" s="4" t="n">
        <f aca="false">Hoja5!$U$73</f>
        <v>127186.111111111</v>
      </c>
      <c r="E75" s="4" t="n">
        <f aca="false">Hoja5!$M$123</f>
        <v>82680</v>
      </c>
      <c r="F75" s="4" t="n">
        <v>0</v>
      </c>
      <c r="G75" s="4" t="n">
        <f aca="false">D75+E75+F75</f>
        <v>209866.111111111</v>
      </c>
      <c r="H75" s="4" t="n">
        <f aca="false">G75*0.5</f>
        <v>104933.055555556</v>
      </c>
      <c r="I75" s="52" t="n">
        <f aca="false">G75+H75</f>
        <v>314799.166666667</v>
      </c>
      <c r="K75" s="33" t="s">
        <v>190</v>
      </c>
      <c r="L75" s="50" t="s">
        <v>168</v>
      </c>
      <c r="M75" s="4" t="n">
        <f aca="false">Hoja5!$U$73</f>
        <v>127186.111111111</v>
      </c>
      <c r="N75" s="4" t="n">
        <f aca="false">Hoja5!$M$123</f>
        <v>82680</v>
      </c>
      <c r="O75" s="4" t="n">
        <f aca="false">Hoja5!$AB$11</f>
        <v>10706.6666666667</v>
      </c>
      <c r="P75" s="4" t="n">
        <f aca="false">M75+N75+O75</f>
        <v>220572.777777778</v>
      </c>
      <c r="Q75" s="4" t="n">
        <f aca="false">P75*0.5</f>
        <v>110286.388888889</v>
      </c>
      <c r="R75" s="52" t="n">
        <f aca="false">P75+Q75</f>
        <v>330859.166666667</v>
      </c>
      <c r="T75" s="33" t="s">
        <v>190</v>
      </c>
      <c r="U75" s="50" t="s">
        <v>168</v>
      </c>
      <c r="V75" s="4" t="n">
        <f aca="false">Hoja5!$U$73</f>
        <v>127186.111111111</v>
      </c>
      <c r="W75" s="4" t="n">
        <f aca="false">Hoja5!$M$123</f>
        <v>82680</v>
      </c>
      <c r="X75" s="4" t="n">
        <v>0</v>
      </c>
      <c r="Y75" s="4" t="n">
        <f aca="false">V75+W75+X75</f>
        <v>209866.111111111</v>
      </c>
      <c r="Z75" s="4" t="n">
        <f aca="false">Y75*0.5</f>
        <v>104933.055555556</v>
      </c>
      <c r="AA75" s="52" t="n">
        <f aca="false">Y75+Z75</f>
        <v>314799.166666667</v>
      </c>
      <c r="AC75" s="33" t="s">
        <v>190</v>
      </c>
      <c r="AD75" s="50" t="s">
        <v>168</v>
      </c>
      <c r="AE75" s="4" t="n">
        <f aca="false">Hoja5!$U$73</f>
        <v>127186.111111111</v>
      </c>
      <c r="AF75" s="4" t="n">
        <f aca="false">Hoja5!$M$123</f>
        <v>82680</v>
      </c>
      <c r="AG75" s="4" t="n">
        <f aca="false">Hoja5!$AJ$42</f>
        <v>109937.5</v>
      </c>
      <c r="AH75" s="4" t="n">
        <f aca="false">AE75+AF75+AG75</f>
        <v>319803.611111111</v>
      </c>
      <c r="AI75" s="4" t="n">
        <f aca="false">AH75*0.5</f>
        <v>159901.805555556</v>
      </c>
      <c r="AJ75" s="52" t="n">
        <f aca="false">AH75+AI75</f>
        <v>479705.416666667</v>
      </c>
      <c r="AL75" s="61"/>
      <c r="AM75" s="61"/>
      <c r="AN75" s="62"/>
      <c r="AO75" s="62"/>
      <c r="AP75" s="62"/>
      <c r="AQ75" s="62"/>
      <c r="AR75" s="62"/>
      <c r="AS75" s="62"/>
      <c r="BC75" s="45"/>
      <c r="BE75" s="50" t="s">
        <v>170</v>
      </c>
      <c r="BF75" s="4" t="n">
        <f aca="false">(Cupcakes!$G$65/12)*9</f>
        <v>38249.6636309524</v>
      </c>
      <c r="BG75" s="4" t="n">
        <f aca="false">(Cupcakes!$O$26/12)*9</f>
        <v>5025</v>
      </c>
      <c r="BH75" s="4" t="n">
        <f aca="false">'45'!$E$37</f>
        <v>6000</v>
      </c>
      <c r="BI75" s="4" t="n">
        <f aca="false">BF75+BG75+BH75</f>
        <v>49274.6636309524</v>
      </c>
      <c r="BJ75" s="4" t="n">
        <f aca="false">BI75*0.5</f>
        <v>24637.3318154762</v>
      </c>
      <c r="BK75" s="52" t="n">
        <f aca="false">BI75+BJ75</f>
        <v>73911.9954464286</v>
      </c>
    </row>
    <row r="76" customFormat="false" ht="12.85" hidden="false" customHeight="false" outlineLevel="0" collapsed="false">
      <c r="B76" s="66" t="s">
        <v>190</v>
      </c>
      <c r="C76" s="50" t="s">
        <v>170</v>
      </c>
      <c r="D76" s="4" t="n">
        <f aca="false">Hoja5!$U$73</f>
        <v>127186.111111111</v>
      </c>
      <c r="E76" s="4" t="n">
        <f aca="false">Hoja5!$U$133</f>
        <v>120335</v>
      </c>
      <c r="F76" s="4" t="n">
        <v>0</v>
      </c>
      <c r="G76" s="4" t="n">
        <f aca="false">D76+E76+F76</f>
        <v>247521.111111111</v>
      </c>
      <c r="H76" s="4" t="n">
        <f aca="false">G76*0.5</f>
        <v>123760.555555556</v>
      </c>
      <c r="I76" s="52" t="n">
        <f aca="false">G76+H76</f>
        <v>371281.666666667</v>
      </c>
      <c r="K76" s="33" t="s">
        <v>190</v>
      </c>
      <c r="L76" s="50" t="s">
        <v>170</v>
      </c>
      <c r="M76" s="4" t="n">
        <f aca="false">Hoja5!$U$73</f>
        <v>127186.111111111</v>
      </c>
      <c r="N76" s="4" t="n">
        <f aca="false">Hoja5!$U$133</f>
        <v>120335</v>
      </c>
      <c r="O76" s="4" t="n">
        <f aca="false">Hoja5!$AB$11</f>
        <v>10706.6666666667</v>
      </c>
      <c r="P76" s="4" t="n">
        <f aca="false">M76+N76+O76</f>
        <v>258227.777777778</v>
      </c>
      <c r="Q76" s="4" t="n">
        <f aca="false">P76*0.5</f>
        <v>129113.888888889</v>
      </c>
      <c r="R76" s="52" t="n">
        <f aca="false">P76+Q76</f>
        <v>387341.666666667</v>
      </c>
      <c r="T76" s="33" t="s">
        <v>190</v>
      </c>
      <c r="U76" s="50" t="s">
        <v>170</v>
      </c>
      <c r="V76" s="4" t="n">
        <f aca="false">Hoja5!$U$73</f>
        <v>127186.111111111</v>
      </c>
      <c r="W76" s="4" t="n">
        <f aca="false">Hoja5!$U$133</f>
        <v>120335</v>
      </c>
      <c r="X76" s="4" t="n">
        <v>0</v>
      </c>
      <c r="Y76" s="4" t="n">
        <f aca="false">V76+W76+X76</f>
        <v>247521.111111111</v>
      </c>
      <c r="Z76" s="4" t="n">
        <f aca="false">Y76*0.5</f>
        <v>123760.555555556</v>
      </c>
      <c r="AA76" s="52" t="n">
        <f aca="false">Y76+Z76</f>
        <v>371281.666666667</v>
      </c>
      <c r="AC76" s="33" t="s">
        <v>190</v>
      </c>
      <c r="AD76" s="50" t="s">
        <v>170</v>
      </c>
      <c r="AE76" s="4" t="n">
        <f aca="false">Hoja5!$U$73</f>
        <v>127186.111111111</v>
      </c>
      <c r="AF76" s="4" t="n">
        <f aca="false">Hoja5!$U$133</f>
        <v>120335</v>
      </c>
      <c r="AG76" s="4" t="n">
        <f aca="false">Hoja5!$AJ$42</f>
        <v>109937.5</v>
      </c>
      <c r="AH76" s="4" t="n">
        <f aca="false">AE76+AF76+AG76</f>
        <v>357458.611111111</v>
      </c>
      <c r="AI76" s="4" t="n">
        <f aca="false">AH76*0.5</f>
        <v>178729.305555556</v>
      </c>
      <c r="AJ76" s="52" t="n">
        <f aca="false">AH76+AI76</f>
        <v>536187.916666667</v>
      </c>
      <c r="AL76" s="61"/>
      <c r="AM76" s="61"/>
      <c r="AN76" s="62"/>
      <c r="AO76" s="62"/>
      <c r="AP76" s="62"/>
      <c r="AQ76" s="62"/>
      <c r="AR76" s="62"/>
      <c r="AS76" s="62"/>
      <c r="BA76" s="67"/>
      <c r="BC76" s="45"/>
      <c r="BE76" s="50" t="s">
        <v>171</v>
      </c>
      <c r="BF76" s="4" t="n">
        <f aca="false">(Cupcakes!$G$65/12)*9</f>
        <v>38249.6636309524</v>
      </c>
      <c r="BG76" s="4" t="n">
        <f aca="false">(Cupcakes!$O$52/12)*9</f>
        <v>4090.71428571429</v>
      </c>
      <c r="BH76" s="4" t="n">
        <f aca="false">'45'!$E$37</f>
        <v>6000</v>
      </c>
      <c r="BI76" s="4" t="n">
        <f aca="false">BF76+BG76+BH76</f>
        <v>48340.3779166667</v>
      </c>
      <c r="BJ76" s="4" t="n">
        <f aca="false">BI76*0.5</f>
        <v>24170.1889583333</v>
      </c>
      <c r="BK76" s="52" t="n">
        <f aca="false">BI76+BJ76</f>
        <v>72510.566875</v>
      </c>
    </row>
    <row r="77" customFormat="false" ht="12.85" hidden="false" customHeight="false" outlineLevel="0" collapsed="false">
      <c r="B77" s="66" t="s">
        <v>190</v>
      </c>
      <c r="C77" s="50" t="s">
        <v>171</v>
      </c>
      <c r="D77" s="4" t="n">
        <f aca="false">Hoja5!$U$73</f>
        <v>127186.111111111</v>
      </c>
      <c r="E77" s="4" t="n">
        <f aca="false">Hoja5!$F$180</f>
        <v>95495</v>
      </c>
      <c r="F77" s="4" t="n">
        <v>0</v>
      </c>
      <c r="G77" s="4" t="n">
        <f aca="false">D77+E77+F77</f>
        <v>222681.111111111</v>
      </c>
      <c r="H77" s="4" t="n">
        <f aca="false">G77*0.5</f>
        <v>111340.555555556</v>
      </c>
      <c r="I77" s="52" t="n">
        <f aca="false">G77+H77</f>
        <v>334021.666666667</v>
      </c>
      <c r="K77" s="33" t="s">
        <v>190</v>
      </c>
      <c r="L77" s="50" t="s">
        <v>171</v>
      </c>
      <c r="M77" s="4" t="n">
        <f aca="false">Hoja5!$U$73</f>
        <v>127186.111111111</v>
      </c>
      <c r="N77" s="4" t="n">
        <f aca="false">Hoja5!$F$180</f>
        <v>95495</v>
      </c>
      <c r="O77" s="4" t="n">
        <f aca="false">Hoja5!$AB$11</f>
        <v>10706.6666666667</v>
      </c>
      <c r="P77" s="4" t="n">
        <f aca="false">M77+N77+O77</f>
        <v>233387.777777778</v>
      </c>
      <c r="Q77" s="4" t="n">
        <f aca="false">P77*0.5</f>
        <v>116693.888888889</v>
      </c>
      <c r="R77" s="52" t="n">
        <f aca="false">P77+Q77</f>
        <v>350081.666666667</v>
      </c>
      <c r="T77" s="33" t="s">
        <v>190</v>
      </c>
      <c r="U77" s="50" t="s">
        <v>171</v>
      </c>
      <c r="V77" s="4" t="n">
        <f aca="false">Hoja5!$U$73</f>
        <v>127186.111111111</v>
      </c>
      <c r="W77" s="4" t="n">
        <f aca="false">Hoja5!$F$180</f>
        <v>95495</v>
      </c>
      <c r="X77" s="4" t="n">
        <v>0</v>
      </c>
      <c r="Y77" s="4" t="n">
        <f aca="false">V77+W77+X77</f>
        <v>222681.111111111</v>
      </c>
      <c r="Z77" s="4" t="n">
        <f aca="false">Y77*0.5</f>
        <v>111340.555555556</v>
      </c>
      <c r="AA77" s="52" t="n">
        <f aca="false">Y77+Z77</f>
        <v>334021.666666667</v>
      </c>
      <c r="AC77" s="33" t="s">
        <v>190</v>
      </c>
      <c r="AD77" s="50" t="s">
        <v>171</v>
      </c>
      <c r="AE77" s="4" t="n">
        <f aca="false">Hoja5!$U$73</f>
        <v>127186.111111111</v>
      </c>
      <c r="AF77" s="4" t="n">
        <f aca="false">Hoja5!$F$180</f>
        <v>95495</v>
      </c>
      <c r="AG77" s="4" t="n">
        <f aca="false">Hoja5!$AJ$42</f>
        <v>109937.5</v>
      </c>
      <c r="AH77" s="4" t="n">
        <f aca="false">AE77+AF77+AG77</f>
        <v>332618.611111111</v>
      </c>
      <c r="AI77" s="4" t="n">
        <f aca="false">AH77*0.5</f>
        <v>166309.305555556</v>
      </c>
      <c r="AJ77" s="52" t="n">
        <f aca="false">AH77+AI77</f>
        <v>498927.916666667</v>
      </c>
      <c r="AL77" s="61"/>
      <c r="AM77" s="61"/>
      <c r="AN77" s="62"/>
      <c r="AO77" s="62"/>
      <c r="AP77" s="62"/>
      <c r="AQ77" s="62"/>
      <c r="AR77" s="62"/>
      <c r="AS77" s="62"/>
      <c r="BC77" s="45"/>
      <c r="BE77" s="50" t="s">
        <v>172</v>
      </c>
      <c r="BF77" s="4" t="n">
        <f aca="false">(Cupcakes!$G$65/12)*9</f>
        <v>38249.6636309524</v>
      </c>
      <c r="BG77" s="4" t="n">
        <f aca="false">(Cupcakes!O$42/12)*9</f>
        <v>2058.75</v>
      </c>
      <c r="BH77" s="4" t="n">
        <f aca="false">'45'!$E$37</f>
        <v>6000</v>
      </c>
      <c r="BI77" s="4" t="n">
        <f aca="false">BF77+BG77+BH77</f>
        <v>46308.4136309524</v>
      </c>
      <c r="BJ77" s="4" t="n">
        <f aca="false">BI77*0.5</f>
        <v>23154.2068154762</v>
      </c>
      <c r="BK77" s="52" t="n">
        <f aca="false">BI77+BJ77</f>
        <v>69462.6204464286</v>
      </c>
    </row>
    <row r="78" customFormat="false" ht="12.85" hidden="false" customHeight="false" outlineLevel="0" collapsed="false">
      <c r="B78" s="66" t="s">
        <v>190</v>
      </c>
      <c r="C78" s="50" t="s">
        <v>172</v>
      </c>
      <c r="D78" s="4" t="n">
        <f aca="false">Hoja5!$U$73</f>
        <v>127186.111111111</v>
      </c>
      <c r="E78" s="4" t="n">
        <f aca="false">Hoja5!$M$180</f>
        <v>105350</v>
      </c>
      <c r="F78" s="4" t="n">
        <v>0</v>
      </c>
      <c r="G78" s="4" t="n">
        <f aca="false">D78+E78+F78</f>
        <v>232536.111111111</v>
      </c>
      <c r="H78" s="4" t="n">
        <f aca="false">G78*0.5</f>
        <v>116268.055555556</v>
      </c>
      <c r="I78" s="52" t="n">
        <f aca="false">G78+H78</f>
        <v>348804.166666667</v>
      </c>
      <c r="K78" s="33" t="s">
        <v>190</v>
      </c>
      <c r="L78" s="50" t="s">
        <v>172</v>
      </c>
      <c r="M78" s="4" t="n">
        <f aca="false">Hoja5!$U$73</f>
        <v>127186.111111111</v>
      </c>
      <c r="N78" s="4" t="n">
        <f aca="false">Hoja5!$M$180</f>
        <v>105350</v>
      </c>
      <c r="O78" s="4" t="n">
        <f aca="false">Hoja5!$AB$11</f>
        <v>10706.6666666667</v>
      </c>
      <c r="P78" s="4" t="n">
        <f aca="false">M78+N78+O78</f>
        <v>243242.777777778</v>
      </c>
      <c r="Q78" s="4" t="n">
        <f aca="false">P78*0.5</f>
        <v>121621.388888889</v>
      </c>
      <c r="R78" s="52" t="n">
        <f aca="false">P78+Q78</f>
        <v>364864.166666667</v>
      </c>
      <c r="T78" s="33" t="s">
        <v>190</v>
      </c>
      <c r="U78" s="50" t="s">
        <v>172</v>
      </c>
      <c r="V78" s="4" t="n">
        <f aca="false">Hoja5!$U$73</f>
        <v>127186.111111111</v>
      </c>
      <c r="W78" s="4" t="n">
        <f aca="false">Hoja5!$M$180</f>
        <v>105350</v>
      </c>
      <c r="X78" s="4" t="n">
        <v>0</v>
      </c>
      <c r="Y78" s="4" t="n">
        <f aca="false">V78+W78+X78</f>
        <v>232536.111111111</v>
      </c>
      <c r="Z78" s="4" t="n">
        <f aca="false">Y78*0.5</f>
        <v>116268.055555556</v>
      </c>
      <c r="AA78" s="52" t="n">
        <f aca="false">Y78+Z78</f>
        <v>348804.166666667</v>
      </c>
      <c r="AC78" s="33" t="s">
        <v>190</v>
      </c>
      <c r="AD78" s="50" t="s">
        <v>172</v>
      </c>
      <c r="AE78" s="4" t="n">
        <f aca="false">Hoja5!$U$73</f>
        <v>127186.111111111</v>
      </c>
      <c r="AF78" s="4" t="n">
        <f aca="false">Hoja5!$M$180</f>
        <v>105350</v>
      </c>
      <c r="AG78" s="4" t="n">
        <f aca="false">Hoja5!$AJ$42</f>
        <v>109937.5</v>
      </c>
      <c r="AH78" s="4" t="n">
        <f aca="false">AE78+AF78+AG78</f>
        <v>342473.611111111</v>
      </c>
      <c r="AI78" s="4" t="n">
        <f aca="false">AH78*0.5</f>
        <v>171236.805555556</v>
      </c>
      <c r="AJ78" s="52" t="n">
        <f aca="false">AH78+AI78</f>
        <v>513710.416666667</v>
      </c>
      <c r="AL78" s="61"/>
      <c r="AM78" s="61"/>
      <c r="AN78" s="62"/>
      <c r="AO78" s="62"/>
      <c r="AP78" s="62"/>
      <c r="AQ78" s="62"/>
      <c r="AR78" s="62"/>
      <c r="AS78" s="62"/>
      <c r="BC78" s="45"/>
      <c r="BE78" s="50" t="s">
        <v>173</v>
      </c>
      <c r="BF78" s="4" t="n">
        <f aca="false">(Cupcakes!$G$65/12)*9</f>
        <v>38249.6636309524</v>
      </c>
      <c r="BG78" s="4" t="n">
        <f aca="false">(Cupcakes!$O$8/12)*9</f>
        <v>4245</v>
      </c>
      <c r="BH78" s="4" t="n">
        <f aca="false">'45'!$E$37</f>
        <v>6000</v>
      </c>
      <c r="BI78" s="4" t="n">
        <f aca="false">BF78+BG78+BH78</f>
        <v>48494.6636309524</v>
      </c>
      <c r="BJ78" s="4" t="n">
        <f aca="false">BI78*0.5</f>
        <v>24247.3318154762</v>
      </c>
      <c r="BK78" s="52" t="n">
        <f aca="false">BI78+BJ78</f>
        <v>72741.9954464286</v>
      </c>
    </row>
    <row r="79" customFormat="false" ht="12.85" hidden="false" customHeight="false" outlineLevel="0" collapsed="false">
      <c r="B79" s="66" t="s">
        <v>190</v>
      </c>
      <c r="C79" s="50" t="s">
        <v>173</v>
      </c>
      <c r="D79" s="4" t="n">
        <f aca="false">Hoja5!$U$73</f>
        <v>127186.111111111</v>
      </c>
      <c r="E79" s="4" t="n">
        <f aca="false">Hoja5!$F$130</f>
        <v>87670</v>
      </c>
      <c r="F79" s="4" t="n">
        <v>0</v>
      </c>
      <c r="G79" s="4" t="n">
        <f aca="false">D79+E79+F79</f>
        <v>214856.111111111</v>
      </c>
      <c r="H79" s="4" t="n">
        <f aca="false">G79*0.5</f>
        <v>107428.055555556</v>
      </c>
      <c r="I79" s="52" t="n">
        <f aca="false">G79+H79</f>
        <v>322284.166666667</v>
      </c>
      <c r="K79" s="33" t="s">
        <v>190</v>
      </c>
      <c r="L79" s="50" t="s">
        <v>173</v>
      </c>
      <c r="M79" s="4" t="n">
        <f aca="false">Hoja5!$U$73</f>
        <v>127186.111111111</v>
      </c>
      <c r="N79" s="4" t="n">
        <f aca="false">Hoja5!$F$130</f>
        <v>87670</v>
      </c>
      <c r="O79" s="4" t="n">
        <f aca="false">Hoja5!$AB$11</f>
        <v>10706.6666666667</v>
      </c>
      <c r="P79" s="4" t="n">
        <f aca="false">M79+N79+O79</f>
        <v>225562.777777778</v>
      </c>
      <c r="Q79" s="4" t="n">
        <f aca="false">P79*0.5</f>
        <v>112781.388888889</v>
      </c>
      <c r="R79" s="52" t="n">
        <f aca="false">P79+Q79</f>
        <v>338344.166666667</v>
      </c>
      <c r="T79" s="33" t="s">
        <v>190</v>
      </c>
      <c r="U79" s="50" t="s">
        <v>173</v>
      </c>
      <c r="V79" s="4" t="n">
        <f aca="false">Hoja5!$U$73</f>
        <v>127186.111111111</v>
      </c>
      <c r="W79" s="4" t="n">
        <f aca="false">Hoja5!$F$130</f>
        <v>87670</v>
      </c>
      <c r="X79" s="4" t="n">
        <v>0</v>
      </c>
      <c r="Y79" s="4" t="n">
        <f aca="false">V79+W79+X79</f>
        <v>214856.111111111</v>
      </c>
      <c r="Z79" s="4" t="n">
        <f aca="false">Y79*0.5</f>
        <v>107428.055555556</v>
      </c>
      <c r="AA79" s="52" t="n">
        <f aca="false">Y79+Z79</f>
        <v>322284.166666667</v>
      </c>
      <c r="AC79" s="33" t="s">
        <v>190</v>
      </c>
      <c r="AD79" s="50" t="s">
        <v>173</v>
      </c>
      <c r="AE79" s="4" t="n">
        <f aca="false">Hoja5!$U$73</f>
        <v>127186.111111111</v>
      </c>
      <c r="AF79" s="4" t="n">
        <f aca="false">Hoja5!$F$130</f>
        <v>87670</v>
      </c>
      <c r="AG79" s="4" t="n">
        <f aca="false">Hoja5!$AJ$42</f>
        <v>109937.5</v>
      </c>
      <c r="AH79" s="4" t="n">
        <f aca="false">AE79+AF79+AG79</f>
        <v>324793.611111111</v>
      </c>
      <c r="AI79" s="4" t="n">
        <f aca="false">AH79*0.5</f>
        <v>162396.805555556</v>
      </c>
      <c r="AJ79" s="52" t="n">
        <f aca="false">AH79+AI79</f>
        <v>487190.416666667</v>
      </c>
      <c r="AL79" s="61"/>
      <c r="AM79" s="61"/>
      <c r="AN79" s="62"/>
      <c r="AO79" s="62"/>
      <c r="AP79" s="62"/>
      <c r="AQ79" s="62"/>
      <c r="AR79" s="62"/>
      <c r="AS79" s="62"/>
      <c r="BC79" s="45"/>
      <c r="BE79" s="50" t="s">
        <v>174</v>
      </c>
      <c r="BF79" s="4" t="n">
        <f aca="false">(Cupcakes!$G$15/12)*9</f>
        <v>39573.71125</v>
      </c>
      <c r="BG79" s="4" t="n">
        <f aca="false">(Cupcakes!$O$15/12)*9</f>
        <v>4027.5</v>
      </c>
      <c r="BH79" s="4" t="n">
        <f aca="false">'45'!$E$37</f>
        <v>6000</v>
      </c>
      <c r="BI79" s="4" t="n">
        <f aca="false">BF79+BG79+BH79</f>
        <v>49601.21125</v>
      </c>
      <c r="BJ79" s="4" t="n">
        <f aca="false">BI79*0.5</f>
        <v>24800.605625</v>
      </c>
      <c r="BK79" s="52" t="n">
        <f aca="false">BI79+BJ79</f>
        <v>74401.816875</v>
      </c>
    </row>
    <row r="80" customFormat="false" ht="12.85" hidden="false" customHeight="false" outlineLevel="0" collapsed="false">
      <c r="B80" s="66" t="s">
        <v>190</v>
      </c>
      <c r="C80" s="50" t="s">
        <v>174</v>
      </c>
      <c r="D80" s="4" t="n">
        <f aca="false">Hoja5!$M$69</f>
        <v>142946.111111111</v>
      </c>
      <c r="E80" s="4" t="n">
        <f aca="false">Hoja5!$M$123</f>
        <v>82680</v>
      </c>
      <c r="F80" s="4" t="n">
        <v>0</v>
      </c>
      <c r="G80" s="4" t="n">
        <f aca="false">D80+E80+F80</f>
        <v>225626.111111111</v>
      </c>
      <c r="H80" s="4" t="n">
        <f aca="false">G80*0.5</f>
        <v>112813.055555556</v>
      </c>
      <c r="I80" s="52" t="n">
        <f aca="false">G80+H80</f>
        <v>338439.166666667</v>
      </c>
      <c r="K80" s="33" t="s">
        <v>190</v>
      </c>
      <c r="L80" s="50" t="s">
        <v>174</v>
      </c>
      <c r="M80" s="4" t="n">
        <f aca="false">Hoja5!$M$69</f>
        <v>142946.111111111</v>
      </c>
      <c r="N80" s="4" t="n">
        <f aca="false">Hoja5!$M$123</f>
        <v>82680</v>
      </c>
      <c r="O80" s="4" t="n">
        <f aca="false">Hoja5!$AB$11</f>
        <v>10706.6666666667</v>
      </c>
      <c r="P80" s="4" t="n">
        <f aca="false">M80+N80+O80</f>
        <v>236332.777777778</v>
      </c>
      <c r="Q80" s="4" t="n">
        <f aca="false">P80*0.5</f>
        <v>118166.388888889</v>
      </c>
      <c r="R80" s="52" t="n">
        <f aca="false">P80+Q80</f>
        <v>354499.166666667</v>
      </c>
      <c r="T80" s="33" t="s">
        <v>190</v>
      </c>
      <c r="U80" s="50" t="s">
        <v>174</v>
      </c>
      <c r="V80" s="4" t="n">
        <f aca="false">Hoja5!$M$69</f>
        <v>142946.111111111</v>
      </c>
      <c r="W80" s="4" t="n">
        <f aca="false">Hoja5!$M$123</f>
        <v>82680</v>
      </c>
      <c r="X80" s="4" t="n">
        <v>0</v>
      </c>
      <c r="Y80" s="4" t="n">
        <f aca="false">V80+W80+X80</f>
        <v>225626.111111111</v>
      </c>
      <c r="Z80" s="4" t="n">
        <f aca="false">Y80*0.5</f>
        <v>112813.055555556</v>
      </c>
      <c r="AA80" s="52" t="n">
        <f aca="false">Y80+Z80</f>
        <v>338439.166666667</v>
      </c>
      <c r="AC80" s="33" t="s">
        <v>190</v>
      </c>
      <c r="AD80" s="50" t="s">
        <v>174</v>
      </c>
      <c r="AE80" s="4" t="n">
        <f aca="false">Hoja5!$M$69</f>
        <v>142946.111111111</v>
      </c>
      <c r="AF80" s="4" t="n">
        <f aca="false">Hoja5!$M$123</f>
        <v>82680</v>
      </c>
      <c r="AG80" s="4" t="n">
        <f aca="false">Hoja5!$AJ$42</f>
        <v>109937.5</v>
      </c>
      <c r="AH80" s="4" t="n">
        <f aca="false">AE80+AF80+AG80</f>
        <v>335563.611111111</v>
      </c>
      <c r="AI80" s="4" t="n">
        <f aca="false">AH80*0.5</f>
        <v>167781.805555556</v>
      </c>
      <c r="AJ80" s="52" t="n">
        <f aca="false">AH80+AI80</f>
        <v>503345.416666667</v>
      </c>
      <c r="AL80" s="61"/>
      <c r="AM80" s="61"/>
      <c r="AN80" s="62"/>
      <c r="AO80" s="62"/>
      <c r="AP80" s="62"/>
      <c r="AQ80" s="62"/>
      <c r="AR80" s="62"/>
      <c r="AS80" s="62"/>
      <c r="BC80" s="45"/>
      <c r="BE80" s="50" t="s">
        <v>175</v>
      </c>
      <c r="BF80" s="4" t="n">
        <f aca="false">(Cupcakes!$G$15/12)*9</f>
        <v>39573.71125</v>
      </c>
      <c r="BG80" s="4" t="n">
        <f aca="false">(Cupcakes!$O$26/12)*9</f>
        <v>5025</v>
      </c>
      <c r="BH80" s="4" t="n">
        <f aca="false">'45'!$E$37</f>
        <v>6000</v>
      </c>
      <c r="BI80" s="4" t="n">
        <f aca="false">BF80+BG80+BH80</f>
        <v>50598.71125</v>
      </c>
      <c r="BJ80" s="4" t="n">
        <f aca="false">BI80*0.5</f>
        <v>25299.355625</v>
      </c>
      <c r="BK80" s="52" t="n">
        <f aca="false">BI80+BJ80</f>
        <v>75898.066875</v>
      </c>
    </row>
    <row r="81" customFormat="false" ht="12.85" hidden="false" customHeight="false" outlineLevel="0" collapsed="false">
      <c r="B81" s="66" t="s">
        <v>190</v>
      </c>
      <c r="C81" s="50" t="s">
        <v>175</v>
      </c>
      <c r="D81" s="4" t="n">
        <f aca="false">Hoja5!$M$69</f>
        <v>142946.111111111</v>
      </c>
      <c r="E81" s="4" t="n">
        <f aca="false">Hoja5!$U$133</f>
        <v>120335</v>
      </c>
      <c r="F81" s="4" t="n">
        <v>0</v>
      </c>
      <c r="G81" s="4" t="n">
        <f aca="false">D81+E81+F81</f>
        <v>263281.111111111</v>
      </c>
      <c r="H81" s="4" t="n">
        <f aca="false">G81*0.5</f>
        <v>131640.555555556</v>
      </c>
      <c r="I81" s="52" t="n">
        <f aca="false">G81+H81</f>
        <v>394921.666666667</v>
      </c>
      <c r="K81" s="33" t="s">
        <v>190</v>
      </c>
      <c r="L81" s="50" t="s">
        <v>175</v>
      </c>
      <c r="M81" s="4" t="n">
        <f aca="false">Hoja5!$M$69</f>
        <v>142946.111111111</v>
      </c>
      <c r="N81" s="4" t="n">
        <f aca="false">Hoja5!$U$133</f>
        <v>120335</v>
      </c>
      <c r="O81" s="4" t="n">
        <f aca="false">Hoja5!$AB$11</f>
        <v>10706.6666666667</v>
      </c>
      <c r="P81" s="4" t="n">
        <f aca="false">M81+N81+O81</f>
        <v>273987.777777778</v>
      </c>
      <c r="Q81" s="4" t="n">
        <f aca="false">P81*0.5</f>
        <v>136993.888888889</v>
      </c>
      <c r="R81" s="52" t="n">
        <f aca="false">P81+Q81</f>
        <v>410981.666666667</v>
      </c>
      <c r="T81" s="33" t="s">
        <v>190</v>
      </c>
      <c r="U81" s="50" t="s">
        <v>175</v>
      </c>
      <c r="V81" s="4" t="n">
        <f aca="false">Hoja5!$M$69</f>
        <v>142946.111111111</v>
      </c>
      <c r="W81" s="4" t="n">
        <f aca="false">Hoja5!$U$133</f>
        <v>120335</v>
      </c>
      <c r="X81" s="4" t="n">
        <v>0</v>
      </c>
      <c r="Y81" s="4" t="n">
        <f aca="false">V81+W81+X81</f>
        <v>263281.111111111</v>
      </c>
      <c r="Z81" s="4" t="n">
        <f aca="false">Y81*0.5</f>
        <v>131640.555555556</v>
      </c>
      <c r="AA81" s="52" t="n">
        <f aca="false">Y81+Z81</f>
        <v>394921.666666667</v>
      </c>
      <c r="AC81" s="33" t="s">
        <v>190</v>
      </c>
      <c r="AD81" s="50" t="s">
        <v>175</v>
      </c>
      <c r="AE81" s="4" t="n">
        <f aca="false">Hoja5!$M$69</f>
        <v>142946.111111111</v>
      </c>
      <c r="AF81" s="4" t="n">
        <f aca="false">Hoja5!$U$133</f>
        <v>120335</v>
      </c>
      <c r="AG81" s="4" t="n">
        <f aca="false">Hoja5!$AJ$42</f>
        <v>109937.5</v>
      </c>
      <c r="AH81" s="4" t="n">
        <f aca="false">AE81+AF81+AG81</f>
        <v>373218.611111111</v>
      </c>
      <c r="AI81" s="4" t="n">
        <f aca="false">AH81*0.5</f>
        <v>186609.305555556</v>
      </c>
      <c r="AJ81" s="52" t="n">
        <f aca="false">AH81+AI81</f>
        <v>559827.916666667</v>
      </c>
      <c r="AL81" s="61"/>
      <c r="AM81" s="61"/>
      <c r="AN81" s="62"/>
      <c r="AO81" s="62"/>
      <c r="AP81" s="62"/>
      <c r="AQ81" s="62"/>
      <c r="AR81" s="62"/>
      <c r="AS81" s="62"/>
      <c r="BC81" s="45"/>
      <c r="BE81" s="50" t="s">
        <v>176</v>
      </c>
      <c r="BF81" s="4" t="n">
        <f aca="false">(Cupcakes!$G$15/12)*9</f>
        <v>39573.71125</v>
      </c>
      <c r="BG81" s="4" t="n">
        <f aca="false">(Cupcakes!$O$52/12)*9</f>
        <v>4090.71428571429</v>
      </c>
      <c r="BH81" s="4" t="n">
        <f aca="false">'45'!$E$37</f>
        <v>6000</v>
      </c>
      <c r="BI81" s="4" t="n">
        <f aca="false">BF81+BG81+BH81</f>
        <v>49664.4255357143</v>
      </c>
      <c r="BJ81" s="4" t="n">
        <f aca="false">BI81*0.5</f>
        <v>24832.2127678571</v>
      </c>
      <c r="BK81" s="52" t="n">
        <f aca="false">BI81+BJ81</f>
        <v>74496.6383035714</v>
      </c>
    </row>
    <row r="82" customFormat="false" ht="12.85" hidden="false" customHeight="false" outlineLevel="0" collapsed="false">
      <c r="B82" s="66" t="s">
        <v>190</v>
      </c>
      <c r="C82" s="50" t="s">
        <v>176</v>
      </c>
      <c r="D82" s="4" t="n">
        <f aca="false">Hoja5!$M$69</f>
        <v>142946.111111111</v>
      </c>
      <c r="E82" s="4" t="n">
        <f aca="false">Hoja5!$F$180</f>
        <v>95495</v>
      </c>
      <c r="F82" s="4" t="n">
        <v>0</v>
      </c>
      <c r="G82" s="4" t="n">
        <f aca="false">D82+E82+F82</f>
        <v>238441.111111111</v>
      </c>
      <c r="H82" s="4" t="n">
        <f aca="false">G82*0.5</f>
        <v>119220.555555556</v>
      </c>
      <c r="I82" s="52" t="n">
        <f aca="false">G82+H82</f>
        <v>357661.666666667</v>
      </c>
      <c r="K82" s="33" t="s">
        <v>190</v>
      </c>
      <c r="L82" s="50" t="s">
        <v>176</v>
      </c>
      <c r="M82" s="4" t="n">
        <f aca="false">Hoja5!$M$69</f>
        <v>142946.111111111</v>
      </c>
      <c r="N82" s="4" t="n">
        <f aca="false">Hoja5!$F$180</f>
        <v>95495</v>
      </c>
      <c r="O82" s="4" t="n">
        <f aca="false">Hoja5!$AB$11</f>
        <v>10706.6666666667</v>
      </c>
      <c r="P82" s="4" t="n">
        <f aca="false">M82+N82+O82</f>
        <v>249147.777777778</v>
      </c>
      <c r="Q82" s="4" t="n">
        <f aca="false">P82*0.5</f>
        <v>124573.888888889</v>
      </c>
      <c r="R82" s="52" t="n">
        <f aca="false">P82+Q82</f>
        <v>373721.666666667</v>
      </c>
      <c r="T82" s="33" t="s">
        <v>190</v>
      </c>
      <c r="U82" s="50" t="s">
        <v>176</v>
      </c>
      <c r="V82" s="4" t="n">
        <f aca="false">Hoja5!$M$69</f>
        <v>142946.111111111</v>
      </c>
      <c r="W82" s="4" t="n">
        <f aca="false">Hoja5!$F$180</f>
        <v>95495</v>
      </c>
      <c r="X82" s="4" t="n">
        <v>0</v>
      </c>
      <c r="Y82" s="4" t="n">
        <f aca="false">V82+W82+X82</f>
        <v>238441.111111111</v>
      </c>
      <c r="Z82" s="4" t="n">
        <f aca="false">Y82*0.5</f>
        <v>119220.555555556</v>
      </c>
      <c r="AA82" s="52" t="n">
        <f aca="false">Y82+Z82</f>
        <v>357661.666666667</v>
      </c>
      <c r="AC82" s="33" t="s">
        <v>190</v>
      </c>
      <c r="AD82" s="50" t="s">
        <v>176</v>
      </c>
      <c r="AE82" s="4" t="n">
        <f aca="false">Hoja5!$M$69</f>
        <v>142946.111111111</v>
      </c>
      <c r="AF82" s="4" t="n">
        <f aca="false">Hoja5!$F$180</f>
        <v>95495</v>
      </c>
      <c r="AG82" s="4" t="n">
        <f aca="false">Hoja5!$AJ$42</f>
        <v>109937.5</v>
      </c>
      <c r="AH82" s="4" t="n">
        <f aca="false">AE82+AF82+AG82</f>
        <v>348378.611111111</v>
      </c>
      <c r="AI82" s="4" t="n">
        <f aca="false">AH82*0.5</f>
        <v>174189.305555556</v>
      </c>
      <c r="AJ82" s="52" t="n">
        <f aca="false">AH82+AI82</f>
        <v>522567.916666667</v>
      </c>
      <c r="AL82" s="61"/>
      <c r="AM82" s="61"/>
      <c r="AN82" s="62"/>
      <c r="AO82" s="62"/>
      <c r="AP82" s="62"/>
      <c r="AQ82" s="62"/>
      <c r="AR82" s="62"/>
      <c r="AS82" s="62"/>
      <c r="BC82" s="45"/>
      <c r="BE82" s="50" t="s">
        <v>177</v>
      </c>
      <c r="BF82" s="4" t="n">
        <f aca="false">(Cupcakes!$G$15/12)*9</f>
        <v>39573.71125</v>
      </c>
      <c r="BG82" s="4" t="n">
        <f aca="false">(Cupcakes!O$42/12)*9</f>
        <v>2058.75</v>
      </c>
      <c r="BH82" s="4" t="n">
        <f aca="false">'45'!$E$37</f>
        <v>6000</v>
      </c>
      <c r="BI82" s="4" t="n">
        <f aca="false">BF82+BG82+BH82</f>
        <v>47632.46125</v>
      </c>
      <c r="BJ82" s="4" t="n">
        <f aca="false">BI82*0.5</f>
        <v>23816.230625</v>
      </c>
      <c r="BK82" s="52" t="n">
        <f aca="false">BI82+BJ82</f>
        <v>71448.691875</v>
      </c>
    </row>
    <row r="83" customFormat="false" ht="12.85" hidden="false" customHeight="false" outlineLevel="0" collapsed="false">
      <c r="B83" s="66" t="s">
        <v>190</v>
      </c>
      <c r="C83" s="50" t="s">
        <v>177</v>
      </c>
      <c r="D83" s="4" t="n">
        <f aca="false">Hoja5!$M$69</f>
        <v>142946.111111111</v>
      </c>
      <c r="E83" s="4" t="n">
        <f aca="false">Hoja5!$M$180</f>
        <v>105350</v>
      </c>
      <c r="F83" s="4" t="n">
        <v>0</v>
      </c>
      <c r="G83" s="4" t="n">
        <f aca="false">D83+E83+F83</f>
        <v>248296.111111111</v>
      </c>
      <c r="H83" s="4" t="n">
        <f aca="false">G83*0.5</f>
        <v>124148.055555556</v>
      </c>
      <c r="I83" s="52" t="n">
        <f aca="false">G83+H83</f>
        <v>372444.166666667</v>
      </c>
      <c r="K83" s="33" t="s">
        <v>190</v>
      </c>
      <c r="L83" s="50" t="s">
        <v>177</v>
      </c>
      <c r="M83" s="4" t="n">
        <f aca="false">Hoja5!$M$69</f>
        <v>142946.111111111</v>
      </c>
      <c r="N83" s="4" t="n">
        <f aca="false">Hoja5!$M$180</f>
        <v>105350</v>
      </c>
      <c r="O83" s="4" t="n">
        <f aca="false">Hoja5!$AB$11</f>
        <v>10706.6666666667</v>
      </c>
      <c r="P83" s="4" t="n">
        <f aca="false">M83+N83+O83</f>
        <v>259002.777777778</v>
      </c>
      <c r="Q83" s="4" t="n">
        <f aca="false">P83*0.5</f>
        <v>129501.388888889</v>
      </c>
      <c r="R83" s="52" t="n">
        <f aca="false">P83+Q83</f>
        <v>388504.166666667</v>
      </c>
      <c r="T83" s="33" t="s">
        <v>190</v>
      </c>
      <c r="U83" s="50" t="s">
        <v>177</v>
      </c>
      <c r="V83" s="4" t="n">
        <f aca="false">Hoja5!$M$69</f>
        <v>142946.111111111</v>
      </c>
      <c r="W83" s="4" t="n">
        <f aca="false">Hoja5!$M$180</f>
        <v>105350</v>
      </c>
      <c r="X83" s="4" t="n">
        <v>0</v>
      </c>
      <c r="Y83" s="4" t="n">
        <f aca="false">V83+W83+X83</f>
        <v>248296.111111111</v>
      </c>
      <c r="Z83" s="4" t="n">
        <f aca="false">Y83*0.5</f>
        <v>124148.055555556</v>
      </c>
      <c r="AA83" s="52" t="n">
        <f aca="false">Y83+Z83</f>
        <v>372444.166666667</v>
      </c>
      <c r="AC83" s="33" t="s">
        <v>190</v>
      </c>
      <c r="AD83" s="50" t="s">
        <v>177</v>
      </c>
      <c r="AE83" s="4" t="n">
        <f aca="false">Hoja5!$M$69</f>
        <v>142946.111111111</v>
      </c>
      <c r="AF83" s="4" t="n">
        <f aca="false">Hoja5!$M$180</f>
        <v>105350</v>
      </c>
      <c r="AG83" s="4" t="n">
        <f aca="false">Hoja5!$AJ$42</f>
        <v>109937.5</v>
      </c>
      <c r="AH83" s="4" t="n">
        <f aca="false">AE83+AF83+AG83</f>
        <v>358233.611111111</v>
      </c>
      <c r="AI83" s="4" t="n">
        <f aca="false">AH83*0.5</f>
        <v>179116.805555556</v>
      </c>
      <c r="AJ83" s="52" t="n">
        <f aca="false">AH83+AI83</f>
        <v>537350.416666667</v>
      </c>
      <c r="AL83" s="61"/>
      <c r="AM83" s="61"/>
      <c r="AN83" s="62"/>
      <c r="AO83" s="62"/>
      <c r="AP83" s="62"/>
      <c r="AQ83" s="62"/>
      <c r="AR83" s="62"/>
      <c r="AS83" s="62"/>
      <c r="BC83" s="45"/>
      <c r="BE83" s="50" t="s">
        <v>178</v>
      </c>
      <c r="BF83" s="4" t="n">
        <f aca="false">(Cupcakes!$G$15/12)*9</f>
        <v>39573.71125</v>
      </c>
      <c r="BG83" s="4" t="n">
        <f aca="false">(Cupcakes!$O$8/12)*9</f>
        <v>4245</v>
      </c>
      <c r="BH83" s="4" t="n">
        <f aca="false">'45'!$E$37</f>
        <v>6000</v>
      </c>
      <c r="BI83" s="4" t="n">
        <f aca="false">BF83+BG83+BH83</f>
        <v>49818.71125</v>
      </c>
      <c r="BJ83" s="4" t="n">
        <f aca="false">BI83*0.5</f>
        <v>24909.355625</v>
      </c>
      <c r="BK83" s="52" t="n">
        <f aca="false">BI83+BJ83</f>
        <v>74728.066875</v>
      </c>
    </row>
    <row r="84" customFormat="false" ht="12.85" hidden="false" customHeight="false" outlineLevel="0" collapsed="false">
      <c r="B84" s="66" t="s">
        <v>190</v>
      </c>
      <c r="C84" s="50" t="s">
        <v>178</v>
      </c>
      <c r="D84" s="4" t="n">
        <f aca="false">Hoja5!$M$69</f>
        <v>142946.111111111</v>
      </c>
      <c r="E84" s="4" t="n">
        <f aca="false">Hoja5!$F$130</f>
        <v>87670</v>
      </c>
      <c r="F84" s="50" t="n">
        <v>0</v>
      </c>
      <c r="G84" s="4" t="n">
        <f aca="false">D84+E84+F84</f>
        <v>230616.111111111</v>
      </c>
      <c r="H84" s="4" t="n">
        <f aca="false">G84*0.5</f>
        <v>115308.055555556</v>
      </c>
      <c r="I84" s="52" t="n">
        <f aca="false">G84+H84</f>
        <v>345924.166666667</v>
      </c>
      <c r="K84" s="33" t="s">
        <v>190</v>
      </c>
      <c r="L84" s="50" t="s">
        <v>178</v>
      </c>
      <c r="M84" s="4" t="n">
        <f aca="false">Hoja5!$M$69</f>
        <v>142946.111111111</v>
      </c>
      <c r="N84" s="4" t="n">
        <f aca="false">Hoja5!$F$130</f>
        <v>87670</v>
      </c>
      <c r="O84" s="4" t="n">
        <f aca="false">Hoja5!$AB$11</f>
        <v>10706.6666666667</v>
      </c>
      <c r="P84" s="4" t="n">
        <f aca="false">M84+N84+O84</f>
        <v>241322.777777778</v>
      </c>
      <c r="Q84" s="4" t="n">
        <f aca="false">P84*0.5</f>
        <v>120661.388888889</v>
      </c>
      <c r="R84" s="52" t="n">
        <f aca="false">P84+Q84</f>
        <v>361984.166666667</v>
      </c>
      <c r="T84" s="33" t="s">
        <v>190</v>
      </c>
      <c r="U84" s="50" t="s">
        <v>178</v>
      </c>
      <c r="V84" s="4" t="n">
        <f aca="false">Hoja5!$M$69</f>
        <v>142946.111111111</v>
      </c>
      <c r="W84" s="4" t="n">
        <f aca="false">Hoja5!$F$130</f>
        <v>87670</v>
      </c>
      <c r="X84" s="4" t="n">
        <v>0</v>
      </c>
      <c r="Y84" s="4" t="n">
        <f aca="false">V84+W84+X84</f>
        <v>230616.111111111</v>
      </c>
      <c r="Z84" s="4" t="n">
        <f aca="false">Y84*0.5</f>
        <v>115308.055555556</v>
      </c>
      <c r="AA84" s="52" t="n">
        <f aca="false">Y84+Z84</f>
        <v>345924.166666667</v>
      </c>
      <c r="AC84" s="33" t="s">
        <v>190</v>
      </c>
      <c r="AD84" s="50" t="s">
        <v>178</v>
      </c>
      <c r="AE84" s="4" t="n">
        <f aca="false">Hoja5!$M$69</f>
        <v>142946.111111111</v>
      </c>
      <c r="AF84" s="4" t="n">
        <f aca="false">Hoja5!$F$130</f>
        <v>87670</v>
      </c>
      <c r="AG84" s="4" t="n">
        <f aca="false">Hoja5!$AJ$42</f>
        <v>109937.5</v>
      </c>
      <c r="AH84" s="4" t="n">
        <f aca="false">AE84+AF84+AG84</f>
        <v>340553.611111111</v>
      </c>
      <c r="AI84" s="4" t="n">
        <f aca="false">AH84*0.5</f>
        <v>170276.805555556</v>
      </c>
      <c r="AJ84" s="52" t="n">
        <f aca="false">AH84+AI84</f>
        <v>510830.416666667</v>
      </c>
      <c r="AL84" s="61"/>
      <c r="AM84" s="61"/>
      <c r="AN84" s="62"/>
      <c r="AO84" s="61"/>
      <c r="AP84" s="61"/>
      <c r="AQ84" s="62"/>
      <c r="AR84" s="62"/>
      <c r="AS84" s="62"/>
      <c r="BE84" s="50" t="s">
        <v>179</v>
      </c>
      <c r="BF84" s="7" t="n">
        <f aca="false">(Cupcakes!$G$49/12)*9</f>
        <v>41167.9969642857</v>
      </c>
      <c r="BG84" s="4" t="n">
        <f aca="false">(Cupcakes!$O$15/12)*9</f>
        <v>4027.5</v>
      </c>
      <c r="BH84" s="4" t="n">
        <f aca="false">'45'!$E$37</f>
        <v>6000</v>
      </c>
      <c r="BI84" s="4" t="n">
        <f aca="false">BF84+BG84+BH84</f>
        <v>51195.4969642857</v>
      </c>
      <c r="BJ84" s="4" t="n">
        <f aca="false">BI84*0.5</f>
        <v>25597.7484821429</v>
      </c>
      <c r="BK84" s="52" t="n">
        <f aca="false">BI84+BJ84</f>
        <v>76793.2454464286</v>
      </c>
    </row>
    <row r="85" customFormat="false" ht="12.85" hidden="false" customHeight="false" outlineLevel="0" collapsed="false">
      <c r="B85" s="68"/>
      <c r="C85" s="69"/>
      <c r="D85" s="69"/>
      <c r="E85" s="69"/>
      <c r="F85" s="69"/>
      <c r="G85" s="69"/>
      <c r="H85" s="69"/>
      <c r="I85" s="69"/>
      <c r="K85" s="68"/>
      <c r="L85" s="69"/>
      <c r="M85" s="69"/>
      <c r="N85" s="69"/>
      <c r="O85" s="69"/>
      <c r="P85" s="69"/>
      <c r="Q85" s="69"/>
      <c r="R85" s="69"/>
      <c r="T85" s="68"/>
      <c r="U85" s="69"/>
      <c r="V85" s="69"/>
      <c r="W85" s="69"/>
      <c r="X85" s="69"/>
      <c r="Y85" s="69"/>
      <c r="Z85" s="69"/>
      <c r="AA85" s="69"/>
      <c r="AC85" s="68"/>
      <c r="AD85" s="69"/>
      <c r="AE85" s="69"/>
      <c r="AF85" s="69"/>
      <c r="AG85" s="69"/>
      <c r="AH85" s="69"/>
      <c r="AI85" s="69"/>
      <c r="AJ85" s="69"/>
      <c r="AL85" s="61"/>
      <c r="AM85" s="35"/>
      <c r="AN85" s="35"/>
      <c r="AO85" s="35"/>
      <c r="AP85" s="35"/>
      <c r="AQ85" s="35"/>
      <c r="AR85" s="35"/>
      <c r="AS85" s="35"/>
      <c r="BE85" s="50" t="s">
        <v>181</v>
      </c>
      <c r="BF85" s="7" t="n">
        <f aca="false">(Cupcakes!$G$49/12)*9</f>
        <v>41167.9969642857</v>
      </c>
      <c r="BG85" s="4" t="n">
        <f aca="false">(Cupcakes!$O$26/12)*9</f>
        <v>5025</v>
      </c>
      <c r="BH85" s="4" t="n">
        <f aca="false">'45'!$E$37</f>
        <v>6000</v>
      </c>
      <c r="BI85" s="4" t="n">
        <f aca="false">BF85+BG85+BH85</f>
        <v>52192.9969642857</v>
      </c>
      <c r="BJ85" s="4" t="n">
        <f aca="false">BI85*0.5</f>
        <v>26096.4984821429</v>
      </c>
      <c r="BK85" s="52" t="n">
        <f aca="false">BI85+BJ85</f>
        <v>78289.4954464286</v>
      </c>
    </row>
    <row r="86" customFormat="false" ht="12.85" hidden="false" customHeight="false" outlineLevel="0" collapsed="false">
      <c r="B86" s="33" t="s">
        <v>191</v>
      </c>
      <c r="C86" s="50" t="s">
        <v>161</v>
      </c>
      <c r="D86" s="4" t="n">
        <f aca="false">Hoja5!$F$74</f>
        <v>157602.222222222</v>
      </c>
      <c r="E86" s="4" t="n">
        <f aca="false">Hoja5!$M$130</f>
        <v>153900</v>
      </c>
      <c r="F86" s="4" t="n">
        <v>0</v>
      </c>
      <c r="G86" s="4" t="n">
        <f aca="false">D86+E86</f>
        <v>311502.222222222</v>
      </c>
      <c r="H86" s="4" t="n">
        <f aca="false">G86*0.5</f>
        <v>155751.111111111</v>
      </c>
      <c r="I86" s="52" t="n">
        <f aca="false">G86+H86</f>
        <v>467253.333333333</v>
      </c>
      <c r="K86" s="33" t="s">
        <v>191</v>
      </c>
      <c r="L86" s="50" t="s">
        <v>161</v>
      </c>
      <c r="M86" s="4" t="n">
        <f aca="false">Hoja5!$F$74</f>
        <v>157602.222222222</v>
      </c>
      <c r="N86" s="4" t="n">
        <f aca="false">Hoja5!$M$130</f>
        <v>153900</v>
      </c>
      <c r="O86" s="4" t="n">
        <f aca="false">Hoja5!$AB$23</f>
        <v>19713.3333333333</v>
      </c>
      <c r="P86" s="4" t="n">
        <f aca="false">M86+N86+O86</f>
        <v>331215.555555555</v>
      </c>
      <c r="Q86" s="4" t="n">
        <f aca="false">P86*0.5</f>
        <v>165607.777777778</v>
      </c>
      <c r="R86" s="52" t="n">
        <f aca="false">P86+Q86</f>
        <v>496823.333333333</v>
      </c>
      <c r="T86" s="33" t="s">
        <v>191</v>
      </c>
      <c r="U86" s="50" t="s">
        <v>161</v>
      </c>
      <c r="V86" s="4" t="n">
        <f aca="false">Hoja5!$F$74</f>
        <v>157602.222222222</v>
      </c>
      <c r="W86" s="4" t="n">
        <f aca="false">Hoja5!$M$130</f>
        <v>153900</v>
      </c>
      <c r="X86" s="4" t="n">
        <v>0</v>
      </c>
      <c r="Y86" s="4" t="n">
        <f aca="false">V86+W86+X86</f>
        <v>311502.222222222</v>
      </c>
      <c r="Z86" s="4" t="n">
        <f aca="false">Y86*0.5</f>
        <v>155751.111111111</v>
      </c>
      <c r="AA86" s="52" t="n">
        <f aca="false">Y86+Z86</f>
        <v>467253.333333333</v>
      </c>
      <c r="AC86" s="33" t="s">
        <v>191</v>
      </c>
      <c r="AD86" s="50" t="s">
        <v>161</v>
      </c>
      <c r="AE86" s="4" t="n">
        <f aca="false">Hoja5!$F$74</f>
        <v>157602.222222222</v>
      </c>
      <c r="AF86" s="4" t="n">
        <f aca="false">Hoja5!$M$130</f>
        <v>153900</v>
      </c>
      <c r="AG86" s="4" t="n">
        <f aca="false">Hoja5!$AJ$53</f>
        <v>149241.5</v>
      </c>
      <c r="AH86" s="4" t="n">
        <f aca="false">AE86+AF86+AG86</f>
        <v>460743.722222222</v>
      </c>
      <c r="AI86" s="4" t="n">
        <f aca="false">AH86*0.5</f>
        <v>230371.861111111</v>
      </c>
      <c r="AJ86" s="52" t="n">
        <f aca="false">AH86+AI86</f>
        <v>691115.583333333</v>
      </c>
      <c r="AL86" s="61"/>
      <c r="AM86" s="61"/>
      <c r="AN86" s="62"/>
      <c r="AO86" s="62"/>
      <c r="AP86" s="62"/>
      <c r="AQ86" s="62"/>
      <c r="AR86" s="62"/>
      <c r="AS86" s="62"/>
      <c r="BE86" s="50" t="s">
        <v>183</v>
      </c>
      <c r="BF86" s="7" t="n">
        <f aca="false">(Cupcakes!$G$49/12)*9</f>
        <v>41167.9969642857</v>
      </c>
      <c r="BG86" s="4" t="n">
        <f aca="false">(Cupcakes!$O$52/12)*9</f>
        <v>4090.71428571429</v>
      </c>
      <c r="BH86" s="4" t="n">
        <f aca="false">'45'!$E$37</f>
        <v>6000</v>
      </c>
      <c r="BI86" s="4" t="n">
        <f aca="false">BF86+BG86+BH86</f>
        <v>51258.71125</v>
      </c>
      <c r="BJ86" s="4" t="n">
        <f aca="false">BI86*0.5</f>
        <v>25629.355625</v>
      </c>
      <c r="BK86" s="52" t="n">
        <f aca="false">BI86+BJ86</f>
        <v>76888.066875</v>
      </c>
    </row>
    <row r="87" customFormat="false" ht="12.85" hidden="false" customHeight="false" outlineLevel="0" collapsed="false">
      <c r="B87" s="33" t="s">
        <v>191</v>
      </c>
      <c r="C87" s="50" t="s">
        <v>164</v>
      </c>
      <c r="D87" s="4" t="n">
        <f aca="false">Hoja5!$F$74</f>
        <v>157602.222222222</v>
      </c>
      <c r="E87" s="4" t="n">
        <f aca="false">Hoja5!$U$141</f>
        <v>191735</v>
      </c>
      <c r="F87" s="4" t="n">
        <v>0</v>
      </c>
      <c r="G87" s="4" t="n">
        <f aca="false">D87+E87+F87</f>
        <v>349337.222222222</v>
      </c>
      <c r="H87" s="4" t="n">
        <f aca="false">G87*0.5</f>
        <v>174668.611111111</v>
      </c>
      <c r="I87" s="52" t="n">
        <f aca="false">G87+H87</f>
        <v>524005.833333333</v>
      </c>
      <c r="K87" s="33" t="s">
        <v>191</v>
      </c>
      <c r="L87" s="50" t="s">
        <v>164</v>
      </c>
      <c r="M87" s="4" t="n">
        <f aca="false">Hoja5!$F$74</f>
        <v>157602.222222222</v>
      </c>
      <c r="N87" s="4" t="n">
        <f aca="false">Hoja5!$U$141</f>
        <v>191735</v>
      </c>
      <c r="O87" s="4" t="n">
        <f aca="false">Hoja5!$AB$23</f>
        <v>19713.3333333333</v>
      </c>
      <c r="P87" s="4" t="n">
        <f aca="false">M87+N87+O87</f>
        <v>369050.555555555</v>
      </c>
      <c r="Q87" s="4" t="n">
        <f aca="false">P87*0.5</f>
        <v>184525.277777778</v>
      </c>
      <c r="R87" s="52" t="n">
        <f aca="false">P87+Q87</f>
        <v>553575.833333333</v>
      </c>
      <c r="T87" s="33" t="s">
        <v>191</v>
      </c>
      <c r="U87" s="50" t="s">
        <v>164</v>
      </c>
      <c r="V87" s="4" t="n">
        <f aca="false">Hoja5!$F$74</f>
        <v>157602.222222222</v>
      </c>
      <c r="W87" s="4" t="n">
        <f aca="false">Hoja5!$U$141</f>
        <v>191735</v>
      </c>
      <c r="X87" s="4" t="n">
        <v>0</v>
      </c>
      <c r="Y87" s="4" t="n">
        <f aca="false">V87+W87+X87</f>
        <v>349337.222222222</v>
      </c>
      <c r="Z87" s="4" t="n">
        <f aca="false">Y87*0.5</f>
        <v>174668.611111111</v>
      </c>
      <c r="AA87" s="52" t="n">
        <f aca="false">Y87+Z87</f>
        <v>524005.833333333</v>
      </c>
      <c r="AC87" s="33" t="s">
        <v>191</v>
      </c>
      <c r="AD87" s="50" t="s">
        <v>164</v>
      </c>
      <c r="AE87" s="4" t="n">
        <f aca="false">Hoja5!$F$74</f>
        <v>157602.222222222</v>
      </c>
      <c r="AF87" s="4" t="n">
        <f aca="false">Hoja5!$U$141</f>
        <v>191735</v>
      </c>
      <c r="AG87" s="4" t="n">
        <f aca="false">Hoja5!$AJ$53</f>
        <v>149241.5</v>
      </c>
      <c r="AH87" s="4" t="n">
        <f aca="false">AE87+AF87+AG87</f>
        <v>498578.722222222</v>
      </c>
      <c r="AI87" s="4" t="n">
        <f aca="false">AH87*0.5</f>
        <v>249289.361111111</v>
      </c>
      <c r="AJ87" s="52" t="n">
        <f aca="false">AH87+AI87</f>
        <v>747868.083333333</v>
      </c>
      <c r="AL87" s="61"/>
      <c r="AM87" s="61"/>
      <c r="AN87" s="62"/>
      <c r="AO87" s="62"/>
      <c r="AP87" s="62"/>
      <c r="AQ87" s="62"/>
      <c r="AR87" s="62"/>
      <c r="AS87" s="62"/>
      <c r="BE87" s="50" t="s">
        <v>184</v>
      </c>
      <c r="BF87" s="7" t="n">
        <f aca="false">(Cupcakes!$G$49/12)*9</f>
        <v>41167.9969642857</v>
      </c>
      <c r="BG87" s="4" t="n">
        <f aca="false">(Cupcakes!O$42/12)*9</f>
        <v>2058.75</v>
      </c>
      <c r="BH87" s="4" t="n">
        <f aca="false">'45'!$E$37</f>
        <v>6000</v>
      </c>
      <c r="BI87" s="4" t="n">
        <f aca="false">BF87+BG87+BH87</f>
        <v>49226.7469642857</v>
      </c>
      <c r="BJ87" s="4" t="n">
        <f aca="false">BI87*0.5</f>
        <v>24613.3734821429</v>
      </c>
      <c r="BK87" s="52" t="n">
        <f aca="false">BI87+BJ87</f>
        <v>73840.1204464286</v>
      </c>
    </row>
    <row r="88" customFormat="false" ht="12.85" hidden="false" customHeight="false" outlineLevel="0" collapsed="false">
      <c r="B88" s="33" t="s">
        <v>191</v>
      </c>
      <c r="C88" s="50" t="s">
        <v>165</v>
      </c>
      <c r="D88" s="4" t="n">
        <f aca="false">Hoja5!$F$74</f>
        <v>157602.222222222</v>
      </c>
      <c r="E88" s="4" t="n">
        <f aca="false">Hoja5!$F$188</f>
        <v>164620.714285714</v>
      </c>
      <c r="F88" s="4" t="n">
        <v>0</v>
      </c>
      <c r="G88" s="4" t="n">
        <f aca="false">D88+E88+F88</f>
        <v>322222.936507936</v>
      </c>
      <c r="H88" s="4" t="n">
        <f aca="false">G88*0.5</f>
        <v>161111.468253968</v>
      </c>
      <c r="I88" s="52" t="n">
        <f aca="false">G88+H88</f>
        <v>483334.404761905</v>
      </c>
      <c r="K88" s="33" t="s">
        <v>191</v>
      </c>
      <c r="L88" s="50" t="s">
        <v>165</v>
      </c>
      <c r="M88" s="4" t="n">
        <f aca="false">Hoja5!$F$74</f>
        <v>157602.222222222</v>
      </c>
      <c r="N88" s="4" t="n">
        <f aca="false">Hoja5!$F$188</f>
        <v>164620.714285714</v>
      </c>
      <c r="O88" s="4" t="n">
        <f aca="false">Hoja5!$AB$23</f>
        <v>19713.3333333333</v>
      </c>
      <c r="P88" s="4" t="n">
        <f aca="false">M88+N88+O88</f>
        <v>341936.26984127</v>
      </c>
      <c r="Q88" s="4" t="n">
        <f aca="false">P88*0.5</f>
        <v>170968.134920635</v>
      </c>
      <c r="R88" s="52" t="n">
        <f aca="false">P88+Q88</f>
        <v>512904.404761905</v>
      </c>
      <c r="T88" s="33" t="s">
        <v>191</v>
      </c>
      <c r="U88" s="50" t="s">
        <v>165</v>
      </c>
      <c r="V88" s="4" t="n">
        <f aca="false">Hoja5!$F$74</f>
        <v>157602.222222222</v>
      </c>
      <c r="W88" s="4" t="n">
        <f aca="false">Hoja5!$F$188</f>
        <v>164620.714285714</v>
      </c>
      <c r="X88" s="4" t="n">
        <v>0</v>
      </c>
      <c r="Y88" s="4" t="n">
        <f aca="false">V88+W88+X88</f>
        <v>322222.936507936</v>
      </c>
      <c r="Z88" s="4" t="n">
        <f aca="false">Y88*0.5</f>
        <v>161111.468253968</v>
      </c>
      <c r="AA88" s="52" t="n">
        <f aca="false">Y88+Z88</f>
        <v>483334.404761905</v>
      </c>
      <c r="AC88" s="33" t="s">
        <v>191</v>
      </c>
      <c r="AD88" s="50" t="s">
        <v>165</v>
      </c>
      <c r="AE88" s="4" t="n">
        <f aca="false">Hoja5!$F$74</f>
        <v>157602.222222222</v>
      </c>
      <c r="AF88" s="4" t="n">
        <f aca="false">Hoja5!$F$188</f>
        <v>164620.714285714</v>
      </c>
      <c r="AG88" s="4" t="n">
        <f aca="false">Hoja5!$AJ$53</f>
        <v>149241.5</v>
      </c>
      <c r="AH88" s="4" t="n">
        <f aca="false">AE88+AF88+AG88</f>
        <v>471464.436507937</v>
      </c>
      <c r="AI88" s="4" t="n">
        <f aca="false">AH88*0.5</f>
        <v>235732.218253968</v>
      </c>
      <c r="AJ88" s="52" t="n">
        <f aca="false">AH88+AI88</f>
        <v>707196.654761905</v>
      </c>
      <c r="AL88" s="61"/>
      <c r="AM88" s="61"/>
      <c r="AN88" s="62"/>
      <c r="AO88" s="62"/>
      <c r="AP88" s="62"/>
      <c r="AQ88" s="62"/>
      <c r="AR88" s="62"/>
      <c r="AS88" s="62"/>
      <c r="BE88" s="50" t="s">
        <v>185</v>
      </c>
      <c r="BF88" s="7" t="n">
        <f aca="false">(Cupcakes!$G$49/12)*9</f>
        <v>41167.9969642857</v>
      </c>
      <c r="BG88" s="4" t="n">
        <f aca="false">(Cupcakes!$O$8/12)*9</f>
        <v>4245</v>
      </c>
      <c r="BH88" s="4" t="n">
        <f aca="false">'45'!$E$37</f>
        <v>6000</v>
      </c>
      <c r="BI88" s="4" t="n">
        <f aca="false">BF88+BG88+BH88</f>
        <v>51412.9969642857</v>
      </c>
      <c r="BJ88" s="4" t="n">
        <f aca="false">BI88*0.5</f>
        <v>25706.4984821429</v>
      </c>
      <c r="BK88" s="52" t="n">
        <f aca="false">BI88+BJ88</f>
        <v>77119.4954464286</v>
      </c>
    </row>
    <row r="89" customFormat="false" ht="12.85" hidden="false" customHeight="false" outlineLevel="0" collapsed="false">
      <c r="B89" s="33" t="s">
        <v>191</v>
      </c>
      <c r="C89" s="50" t="s">
        <v>166</v>
      </c>
      <c r="D89" s="4" t="n">
        <f aca="false">Hoja5!$F$74</f>
        <v>157602.222222222</v>
      </c>
      <c r="E89" s="4" t="n">
        <f aca="false">Hoja5!$M$189</f>
        <v>179495</v>
      </c>
      <c r="F89" s="4" t="n">
        <v>0</v>
      </c>
      <c r="G89" s="4" t="n">
        <f aca="false">D89+E89+F89</f>
        <v>337097.222222222</v>
      </c>
      <c r="H89" s="4" t="n">
        <f aca="false">G89*0.5</f>
        <v>168548.611111111</v>
      </c>
      <c r="I89" s="52" t="n">
        <f aca="false">G89+H89</f>
        <v>505645.833333333</v>
      </c>
      <c r="K89" s="33" t="s">
        <v>191</v>
      </c>
      <c r="L89" s="50" t="s">
        <v>166</v>
      </c>
      <c r="M89" s="4" t="n">
        <f aca="false">Hoja5!$F$74</f>
        <v>157602.222222222</v>
      </c>
      <c r="N89" s="4" t="n">
        <f aca="false">Hoja5!$M$189</f>
        <v>179495</v>
      </c>
      <c r="O89" s="4" t="n">
        <f aca="false">Hoja5!$AB$23</f>
        <v>19713.3333333333</v>
      </c>
      <c r="P89" s="4" t="n">
        <f aca="false">M89+N89+O89</f>
        <v>356810.555555555</v>
      </c>
      <c r="Q89" s="4" t="n">
        <f aca="false">P89*0.5</f>
        <v>178405.277777778</v>
      </c>
      <c r="R89" s="52" t="n">
        <f aca="false">P89+Q89</f>
        <v>535215.833333333</v>
      </c>
      <c r="T89" s="33" t="s">
        <v>191</v>
      </c>
      <c r="U89" s="50" t="s">
        <v>166</v>
      </c>
      <c r="V89" s="4" t="n">
        <f aca="false">Hoja5!$F$74</f>
        <v>157602.222222222</v>
      </c>
      <c r="W89" s="4" t="n">
        <f aca="false">Hoja5!$M$189</f>
        <v>179495</v>
      </c>
      <c r="X89" s="4" t="n">
        <v>0</v>
      </c>
      <c r="Y89" s="4" t="n">
        <f aca="false">V89+W89+X89</f>
        <v>337097.222222222</v>
      </c>
      <c r="Z89" s="4" t="n">
        <f aca="false">Y89*0.5</f>
        <v>168548.611111111</v>
      </c>
      <c r="AA89" s="52" t="n">
        <f aca="false">Y89+Z89</f>
        <v>505645.833333333</v>
      </c>
      <c r="AC89" s="33" t="s">
        <v>191</v>
      </c>
      <c r="AD89" s="50" t="s">
        <v>166</v>
      </c>
      <c r="AE89" s="4" t="n">
        <f aca="false">Hoja5!$F$74</f>
        <v>157602.222222222</v>
      </c>
      <c r="AF89" s="4" t="n">
        <f aca="false">Hoja5!$M$189</f>
        <v>179495</v>
      </c>
      <c r="AG89" s="4" t="n">
        <f aca="false">Hoja5!$AJ$53</f>
        <v>149241.5</v>
      </c>
      <c r="AH89" s="4" t="n">
        <f aca="false">AE89+AF89+AG89</f>
        <v>486338.722222222</v>
      </c>
      <c r="AI89" s="4" t="n">
        <f aca="false">AH89*0.5</f>
        <v>243169.361111111</v>
      </c>
      <c r="AJ89" s="52" t="n">
        <f aca="false">AH89+AI89</f>
        <v>729508.083333333</v>
      </c>
      <c r="AL89" s="61"/>
      <c r="AM89" s="61"/>
      <c r="AN89" s="62"/>
      <c r="AO89" s="62"/>
      <c r="AP89" s="62"/>
      <c r="AQ89" s="62"/>
      <c r="AR89" s="62"/>
      <c r="AS89" s="62"/>
      <c r="BD89" s="0" t="n">
        <v>12</v>
      </c>
      <c r="BE89" s="50" t="s">
        <v>150</v>
      </c>
      <c r="BF89" s="50" t="s">
        <v>24</v>
      </c>
      <c r="BG89" s="50" t="s">
        <v>151</v>
      </c>
      <c r="BH89" s="50" t="s">
        <v>159</v>
      </c>
      <c r="BI89" s="50" t="s">
        <v>153</v>
      </c>
      <c r="BJ89" s="50" t="s">
        <v>154</v>
      </c>
      <c r="BK89" s="50" t="s">
        <v>155</v>
      </c>
    </row>
    <row r="90" customFormat="false" ht="12.85" hidden="false" customHeight="false" outlineLevel="0" collapsed="false">
      <c r="B90" s="33" t="s">
        <v>191</v>
      </c>
      <c r="C90" s="50" t="s">
        <v>167</v>
      </c>
      <c r="D90" s="4" t="n">
        <f aca="false">Hoja5!$F$74</f>
        <v>157602.222222222</v>
      </c>
      <c r="E90" s="4" t="n">
        <f aca="false">Hoja5!$F$137</f>
        <v>159700</v>
      </c>
      <c r="F90" s="4" t="n">
        <v>0</v>
      </c>
      <c r="G90" s="4" t="n">
        <f aca="false">D90+E90+F90</f>
        <v>317302.222222222</v>
      </c>
      <c r="H90" s="4" t="n">
        <f aca="false">G90*0.5</f>
        <v>158651.111111111</v>
      </c>
      <c r="I90" s="52" t="n">
        <f aca="false">G90+H90</f>
        <v>475953.333333333</v>
      </c>
      <c r="K90" s="33" t="s">
        <v>191</v>
      </c>
      <c r="L90" s="50" t="s">
        <v>167</v>
      </c>
      <c r="M90" s="4" t="n">
        <f aca="false">Hoja5!$F$74</f>
        <v>157602.222222222</v>
      </c>
      <c r="N90" s="4" t="n">
        <f aca="false">Hoja5!$F$137</f>
        <v>159700</v>
      </c>
      <c r="O90" s="4" t="n">
        <f aca="false">Hoja5!$AB$23</f>
        <v>19713.3333333333</v>
      </c>
      <c r="P90" s="4" t="n">
        <f aca="false">M90+N90+O90</f>
        <v>337015.555555555</v>
      </c>
      <c r="Q90" s="4" t="n">
        <f aca="false">P90*0.5</f>
        <v>168507.777777778</v>
      </c>
      <c r="R90" s="52" t="n">
        <f aca="false">P90+Q90</f>
        <v>505523.333333333</v>
      </c>
      <c r="T90" s="33" t="s">
        <v>191</v>
      </c>
      <c r="U90" s="50" t="s">
        <v>167</v>
      </c>
      <c r="V90" s="4" t="n">
        <f aca="false">Hoja5!$F$74</f>
        <v>157602.222222222</v>
      </c>
      <c r="W90" s="4" t="n">
        <f aca="false">Hoja5!$F$137</f>
        <v>159700</v>
      </c>
      <c r="X90" s="4" t="n">
        <v>0</v>
      </c>
      <c r="Y90" s="4" t="n">
        <f aca="false">V90+W90+X90</f>
        <v>317302.222222222</v>
      </c>
      <c r="Z90" s="4" t="n">
        <f aca="false">Y90*0.5</f>
        <v>158651.111111111</v>
      </c>
      <c r="AA90" s="52" t="n">
        <f aca="false">Y90+Z90</f>
        <v>475953.333333333</v>
      </c>
      <c r="AC90" s="33" t="s">
        <v>191</v>
      </c>
      <c r="AD90" s="50" t="s">
        <v>167</v>
      </c>
      <c r="AE90" s="4" t="n">
        <f aca="false">Hoja5!$F$74</f>
        <v>157602.222222222</v>
      </c>
      <c r="AF90" s="4" t="n">
        <f aca="false">Hoja5!$F$137</f>
        <v>159700</v>
      </c>
      <c r="AG90" s="4" t="n">
        <f aca="false">Hoja5!$AJ$53</f>
        <v>149241.5</v>
      </c>
      <c r="AH90" s="4" t="n">
        <f aca="false">AE90+AF90+AG90</f>
        <v>466543.722222222</v>
      </c>
      <c r="AI90" s="4" t="n">
        <f aca="false">AH90*0.5</f>
        <v>233271.861111111</v>
      </c>
      <c r="AJ90" s="52" t="n">
        <f aca="false">AH90+AI90</f>
        <v>699815.583333333</v>
      </c>
      <c r="AL90" s="61"/>
      <c r="AM90" s="61"/>
      <c r="AN90" s="62"/>
      <c r="AO90" s="62"/>
      <c r="AP90" s="62"/>
      <c r="AQ90" s="62"/>
      <c r="AR90" s="62"/>
      <c r="AS90" s="62"/>
      <c r="BE90" s="50" t="s">
        <v>161</v>
      </c>
      <c r="BF90" s="7" t="n">
        <f aca="false">(Cupcakes!$G$32/12)*12</f>
        <v>49442.7261111111</v>
      </c>
      <c r="BG90" s="4" t="n">
        <f aca="false">(Cupcakes!$O$15/12)*12</f>
        <v>5370</v>
      </c>
      <c r="BH90" s="4" t="n">
        <f aca="false">'45'!$E$39</f>
        <v>8000</v>
      </c>
      <c r="BI90" s="4" t="n">
        <f aca="false">BF100+BG90+BH90</f>
        <v>66134.9483333333</v>
      </c>
      <c r="BJ90" s="4" t="n">
        <f aca="false">BI90*0.5</f>
        <v>33067.4741666667</v>
      </c>
      <c r="BK90" s="52" t="n">
        <f aca="false">BI90+BJ90</f>
        <v>99202.4225</v>
      </c>
    </row>
    <row r="91" customFormat="false" ht="12.85" hidden="false" customHeight="false" outlineLevel="0" collapsed="false">
      <c r="B91" s="33" t="s">
        <v>191</v>
      </c>
      <c r="C91" s="50" t="s">
        <v>169</v>
      </c>
      <c r="D91" s="4" t="n">
        <f aca="false">Hoja5!$U$88</f>
        <v>165042.222222222</v>
      </c>
      <c r="E91" s="4" t="n">
        <f aca="false">Hoja5!$M$130</f>
        <v>153900</v>
      </c>
      <c r="F91" s="4" t="n">
        <v>0</v>
      </c>
      <c r="G91" s="4" t="n">
        <f aca="false">D91+E91+F91</f>
        <v>318942.222222222</v>
      </c>
      <c r="H91" s="4" t="n">
        <f aca="false">G91*0.5</f>
        <v>159471.111111111</v>
      </c>
      <c r="I91" s="52" t="n">
        <f aca="false">G91+H91</f>
        <v>478413.333333333</v>
      </c>
      <c r="K91" s="33" t="s">
        <v>191</v>
      </c>
      <c r="L91" s="50" t="s">
        <v>169</v>
      </c>
      <c r="M91" s="4" t="n">
        <f aca="false">Hoja5!$U$88</f>
        <v>165042.222222222</v>
      </c>
      <c r="N91" s="4" t="n">
        <f aca="false">Hoja5!$M$130</f>
        <v>153900</v>
      </c>
      <c r="O91" s="4" t="n">
        <f aca="false">Hoja5!$AB$23</f>
        <v>19713.3333333333</v>
      </c>
      <c r="P91" s="4" t="n">
        <f aca="false">M91+N91+O91</f>
        <v>338655.555555555</v>
      </c>
      <c r="Q91" s="4" t="n">
        <f aca="false">P91*0.5</f>
        <v>169327.777777778</v>
      </c>
      <c r="R91" s="52" t="n">
        <f aca="false">P91+Q91</f>
        <v>507983.333333333</v>
      </c>
      <c r="T91" s="33" t="s">
        <v>191</v>
      </c>
      <c r="U91" s="50" t="s">
        <v>169</v>
      </c>
      <c r="V91" s="4" t="n">
        <f aca="false">Hoja5!$U$88</f>
        <v>165042.222222222</v>
      </c>
      <c r="W91" s="4" t="n">
        <f aca="false">Hoja5!$M$130</f>
        <v>153900</v>
      </c>
      <c r="X91" s="4" t="n">
        <v>0</v>
      </c>
      <c r="Y91" s="4" t="n">
        <f aca="false">V91+W91+X91</f>
        <v>318942.222222222</v>
      </c>
      <c r="Z91" s="4" t="n">
        <f aca="false">Y91*0.5</f>
        <v>159471.111111111</v>
      </c>
      <c r="AA91" s="52" t="n">
        <f aca="false">Y91+Z91</f>
        <v>478413.333333333</v>
      </c>
      <c r="AC91" s="33" t="s">
        <v>191</v>
      </c>
      <c r="AD91" s="50" t="s">
        <v>169</v>
      </c>
      <c r="AE91" s="4" t="n">
        <f aca="false">Hoja5!$U$88</f>
        <v>165042.222222222</v>
      </c>
      <c r="AF91" s="4" t="n">
        <f aca="false">Hoja5!$M$130</f>
        <v>153900</v>
      </c>
      <c r="AG91" s="4" t="n">
        <f aca="false">Hoja5!$AJ$53</f>
        <v>149241.5</v>
      </c>
      <c r="AH91" s="4" t="n">
        <f aca="false">AE91+AF91+AG91</f>
        <v>468183.722222222</v>
      </c>
      <c r="AI91" s="4" t="n">
        <f aca="false">AH91*0.5</f>
        <v>234091.861111111</v>
      </c>
      <c r="AJ91" s="52" t="n">
        <f aca="false">AH91+AI91</f>
        <v>702275.583333333</v>
      </c>
      <c r="AL91" s="61"/>
      <c r="AM91" s="61"/>
      <c r="AN91" s="62"/>
      <c r="AO91" s="62"/>
      <c r="AP91" s="62"/>
      <c r="AQ91" s="62"/>
      <c r="AR91" s="62"/>
      <c r="AS91" s="62"/>
      <c r="BE91" s="50" t="s">
        <v>164</v>
      </c>
      <c r="BF91" s="7" t="n">
        <f aca="false">(Cupcakes!$G$32/12)*12</f>
        <v>49442.7261111111</v>
      </c>
      <c r="BG91" s="4" t="n">
        <f aca="false">(Cupcakes!$O$26/12)*12</f>
        <v>6700</v>
      </c>
      <c r="BH91" s="4" t="n">
        <f aca="false">'45'!$E$39</f>
        <v>8000</v>
      </c>
      <c r="BI91" s="4" t="n">
        <f aca="false">BF101+BG91+BH91</f>
        <v>67464.9483333333</v>
      </c>
      <c r="BJ91" s="4" t="n">
        <f aca="false">BI91*0.5</f>
        <v>33732.4741666667</v>
      </c>
      <c r="BK91" s="52" t="n">
        <f aca="false">BI91+BJ91</f>
        <v>101197.4225</v>
      </c>
    </row>
    <row r="92" customFormat="false" ht="12.85" hidden="false" customHeight="false" outlineLevel="0" collapsed="false">
      <c r="B92" s="33" t="s">
        <v>191</v>
      </c>
      <c r="C92" s="50" t="s">
        <v>170</v>
      </c>
      <c r="D92" s="4" t="n">
        <f aca="false">Hoja5!$U$88</f>
        <v>165042.222222222</v>
      </c>
      <c r="E92" s="4" t="n">
        <f aca="false">Hoja5!$U$141</f>
        <v>191735</v>
      </c>
      <c r="F92" s="4" t="n">
        <v>0</v>
      </c>
      <c r="G92" s="4" t="n">
        <f aca="false">D92+E92+F92</f>
        <v>356777.222222222</v>
      </c>
      <c r="H92" s="4" t="n">
        <f aca="false">G92*0.5</f>
        <v>178388.611111111</v>
      </c>
      <c r="I92" s="52" t="n">
        <f aca="false">G92+H92</f>
        <v>535165.833333333</v>
      </c>
      <c r="K92" s="33" t="s">
        <v>191</v>
      </c>
      <c r="L92" s="50" t="s">
        <v>170</v>
      </c>
      <c r="M92" s="4" t="n">
        <f aca="false">Hoja5!$U$88</f>
        <v>165042.222222222</v>
      </c>
      <c r="N92" s="4" t="n">
        <f aca="false">Hoja5!$U$141</f>
        <v>191735</v>
      </c>
      <c r="O92" s="4" t="n">
        <f aca="false">Hoja5!$AB$23</f>
        <v>19713.3333333333</v>
      </c>
      <c r="P92" s="4" t="n">
        <f aca="false">M92+N92+O92</f>
        <v>376490.555555555</v>
      </c>
      <c r="Q92" s="4" t="n">
        <f aca="false">P92*0.5</f>
        <v>188245.277777778</v>
      </c>
      <c r="R92" s="52" t="n">
        <f aca="false">P92+Q92</f>
        <v>564735.833333333</v>
      </c>
      <c r="T92" s="33" t="s">
        <v>191</v>
      </c>
      <c r="U92" s="50" t="s">
        <v>170</v>
      </c>
      <c r="V92" s="4" t="n">
        <f aca="false">Hoja5!$U$88</f>
        <v>165042.222222222</v>
      </c>
      <c r="W92" s="4" t="n">
        <f aca="false">Hoja5!$U$141</f>
        <v>191735</v>
      </c>
      <c r="X92" s="4" t="n">
        <v>0</v>
      </c>
      <c r="Y92" s="4" t="n">
        <f aca="false">V92+W92+X92</f>
        <v>356777.222222222</v>
      </c>
      <c r="Z92" s="4" t="n">
        <f aca="false">Y92*0.5</f>
        <v>178388.611111111</v>
      </c>
      <c r="AA92" s="52" t="n">
        <f aca="false">Y92+Z92</f>
        <v>535165.833333333</v>
      </c>
      <c r="AC92" s="33" t="s">
        <v>191</v>
      </c>
      <c r="AD92" s="50" t="s">
        <v>170</v>
      </c>
      <c r="AE92" s="4" t="n">
        <f aca="false">Hoja5!$U$88</f>
        <v>165042.222222222</v>
      </c>
      <c r="AF92" s="4" t="n">
        <f aca="false">Hoja5!$U$141</f>
        <v>191735</v>
      </c>
      <c r="AG92" s="4" t="n">
        <f aca="false">Hoja5!$AJ$53</f>
        <v>149241.5</v>
      </c>
      <c r="AH92" s="4" t="n">
        <f aca="false">AE92+AF92+AG92</f>
        <v>506018.722222222</v>
      </c>
      <c r="AI92" s="4" t="n">
        <f aca="false">AH92*0.5</f>
        <v>253009.361111111</v>
      </c>
      <c r="AJ92" s="52" t="n">
        <f aca="false">AH92+AI92</f>
        <v>759028.083333333</v>
      </c>
      <c r="AL92" s="61"/>
      <c r="AM92" s="61"/>
      <c r="AN92" s="62"/>
      <c r="AO92" s="62"/>
      <c r="AP92" s="62"/>
      <c r="AQ92" s="62"/>
      <c r="AR92" s="62"/>
      <c r="AS92" s="62"/>
      <c r="BE92" s="50" t="s">
        <v>165</v>
      </c>
      <c r="BF92" s="7" t="n">
        <f aca="false">(Cupcakes!$G$32/12)*12</f>
        <v>49442.7261111111</v>
      </c>
      <c r="BG92" s="4" t="n">
        <f aca="false">(Cupcakes!$O$52/12)*12</f>
        <v>5454.28571428571</v>
      </c>
      <c r="BH92" s="4" t="n">
        <f aca="false">'45'!$E$39</f>
        <v>8000</v>
      </c>
      <c r="BI92" s="4" t="n">
        <f aca="false">BF102+BG92+BH92</f>
        <v>66219.234047619</v>
      </c>
      <c r="BJ92" s="4" t="n">
        <f aca="false">BI92*0.5</f>
        <v>33109.6170238095</v>
      </c>
      <c r="BK92" s="52" t="n">
        <f aca="false">BI92+BJ92</f>
        <v>99328.8510714286</v>
      </c>
    </row>
    <row r="93" customFormat="false" ht="12.85" hidden="false" customHeight="false" outlineLevel="0" collapsed="false">
      <c r="B93" s="33" t="s">
        <v>191</v>
      </c>
      <c r="C93" s="50" t="s">
        <v>171</v>
      </c>
      <c r="D93" s="4" t="n">
        <f aca="false">Hoja5!$U$88</f>
        <v>165042.222222222</v>
      </c>
      <c r="E93" s="4" t="n">
        <f aca="false">Hoja5!$F$188</f>
        <v>164620.714285714</v>
      </c>
      <c r="F93" s="4" t="n">
        <v>0</v>
      </c>
      <c r="G93" s="4" t="n">
        <f aca="false">D93+E93+F93</f>
        <v>329662.936507936</v>
      </c>
      <c r="H93" s="4" t="n">
        <f aca="false">G93*0.5</f>
        <v>164831.468253968</v>
      </c>
      <c r="I93" s="52" t="n">
        <f aca="false">G93+H93</f>
        <v>494494.404761905</v>
      </c>
      <c r="K93" s="33" t="s">
        <v>191</v>
      </c>
      <c r="L93" s="50" t="s">
        <v>171</v>
      </c>
      <c r="M93" s="4" t="n">
        <f aca="false">Hoja5!$U$88</f>
        <v>165042.222222222</v>
      </c>
      <c r="N93" s="4" t="n">
        <f aca="false">Hoja5!$F$188</f>
        <v>164620.714285714</v>
      </c>
      <c r="O93" s="4" t="n">
        <f aca="false">Hoja5!$AB$23</f>
        <v>19713.3333333333</v>
      </c>
      <c r="P93" s="4" t="n">
        <f aca="false">M93+N93+O93</f>
        <v>349376.26984127</v>
      </c>
      <c r="Q93" s="4" t="n">
        <f aca="false">P93*0.5</f>
        <v>174688.134920635</v>
      </c>
      <c r="R93" s="52" t="n">
        <f aca="false">P93+Q93</f>
        <v>524064.404761905</v>
      </c>
      <c r="T93" s="33" t="s">
        <v>191</v>
      </c>
      <c r="U93" s="50" t="s">
        <v>171</v>
      </c>
      <c r="V93" s="4" t="n">
        <f aca="false">Hoja5!$U$88</f>
        <v>165042.222222222</v>
      </c>
      <c r="W93" s="4" t="n">
        <f aca="false">Hoja5!$F$188</f>
        <v>164620.714285714</v>
      </c>
      <c r="X93" s="4" t="n">
        <v>0</v>
      </c>
      <c r="Y93" s="4" t="n">
        <f aca="false">V93+W93+X93</f>
        <v>329662.936507936</v>
      </c>
      <c r="Z93" s="4" t="n">
        <f aca="false">Y93*0.5</f>
        <v>164831.468253968</v>
      </c>
      <c r="AA93" s="52" t="n">
        <f aca="false">Y93+Z93</f>
        <v>494494.404761905</v>
      </c>
      <c r="AC93" s="33" t="s">
        <v>191</v>
      </c>
      <c r="AD93" s="50" t="s">
        <v>171</v>
      </c>
      <c r="AE93" s="4" t="n">
        <f aca="false">Hoja5!$U$88</f>
        <v>165042.222222222</v>
      </c>
      <c r="AF93" s="4" t="n">
        <f aca="false">Hoja5!$F$188</f>
        <v>164620.714285714</v>
      </c>
      <c r="AG93" s="4" t="n">
        <f aca="false">Hoja5!$AJ$53</f>
        <v>149241.5</v>
      </c>
      <c r="AH93" s="4" t="n">
        <f aca="false">AE93+AF93+AG93</f>
        <v>478904.436507936</v>
      </c>
      <c r="AI93" s="4" t="n">
        <f aca="false">AH93*0.5</f>
        <v>239452.218253968</v>
      </c>
      <c r="AJ93" s="52" t="n">
        <f aca="false">AH93+AI93</f>
        <v>718356.654761905</v>
      </c>
      <c r="AL93" s="61"/>
      <c r="AM93" s="61"/>
      <c r="AN93" s="62"/>
      <c r="AO93" s="62"/>
      <c r="AP93" s="62"/>
      <c r="AQ93" s="62"/>
      <c r="AR93" s="62"/>
      <c r="AS93" s="62"/>
      <c r="BE93" s="50" t="s">
        <v>166</v>
      </c>
      <c r="BF93" s="7" t="n">
        <f aca="false">(Cupcakes!$G$32/12)*12</f>
        <v>49442.7261111111</v>
      </c>
      <c r="BG93" s="4" t="n">
        <f aca="false">(Cupcakes!O$42/12)*12</f>
        <v>2745</v>
      </c>
      <c r="BH93" s="4" t="n">
        <f aca="false">'45'!$E$39</f>
        <v>8000</v>
      </c>
      <c r="BI93" s="4" t="n">
        <f aca="false">BF103+BG93+BH93</f>
        <v>63509.9483333333</v>
      </c>
      <c r="BJ93" s="4" t="n">
        <f aca="false">BI93*0.5</f>
        <v>31754.9741666667</v>
      </c>
      <c r="BK93" s="52" t="n">
        <f aca="false">BI93+BJ93</f>
        <v>95264.9225</v>
      </c>
    </row>
    <row r="94" customFormat="false" ht="12.85" hidden="false" customHeight="false" outlineLevel="0" collapsed="false">
      <c r="B94" s="33" t="s">
        <v>191</v>
      </c>
      <c r="C94" s="50" t="s">
        <v>172</v>
      </c>
      <c r="D94" s="4" t="n">
        <f aca="false">Hoja5!$U$88</f>
        <v>165042.222222222</v>
      </c>
      <c r="E94" s="4" t="n">
        <f aca="false">Hoja5!$M$189</f>
        <v>179495</v>
      </c>
      <c r="F94" s="4" t="n">
        <v>0</v>
      </c>
      <c r="G94" s="4" t="n">
        <f aca="false">D94+E94+F94</f>
        <v>344537.222222222</v>
      </c>
      <c r="H94" s="4" t="n">
        <f aca="false">G94*0.5</f>
        <v>172268.611111111</v>
      </c>
      <c r="I94" s="52" t="n">
        <f aca="false">G94+H94</f>
        <v>516805.833333333</v>
      </c>
      <c r="K94" s="33" t="s">
        <v>191</v>
      </c>
      <c r="L94" s="50" t="s">
        <v>172</v>
      </c>
      <c r="M94" s="4" t="n">
        <f aca="false">Hoja5!$U$88</f>
        <v>165042.222222222</v>
      </c>
      <c r="N94" s="4" t="n">
        <f aca="false">Hoja5!$M$189</f>
        <v>179495</v>
      </c>
      <c r="O94" s="4" t="n">
        <f aca="false">Hoja5!$AB$23</f>
        <v>19713.3333333333</v>
      </c>
      <c r="P94" s="4" t="n">
        <f aca="false">M94+N94+O94</f>
        <v>364250.555555556</v>
      </c>
      <c r="Q94" s="4" t="n">
        <f aca="false">P94*0.5</f>
        <v>182125.277777778</v>
      </c>
      <c r="R94" s="52" t="n">
        <f aca="false">P94+Q94</f>
        <v>546375.833333333</v>
      </c>
      <c r="T94" s="33" t="s">
        <v>191</v>
      </c>
      <c r="U94" s="50" t="s">
        <v>172</v>
      </c>
      <c r="V94" s="4" t="n">
        <f aca="false">Hoja5!$U$88</f>
        <v>165042.222222222</v>
      </c>
      <c r="W94" s="4" t="n">
        <f aca="false">Hoja5!$M$189</f>
        <v>179495</v>
      </c>
      <c r="X94" s="4" t="n">
        <v>0</v>
      </c>
      <c r="Y94" s="4" t="n">
        <f aca="false">V94+W94+X94</f>
        <v>344537.222222222</v>
      </c>
      <c r="Z94" s="4" t="n">
        <f aca="false">Y94*0.5</f>
        <v>172268.611111111</v>
      </c>
      <c r="AA94" s="52" t="n">
        <f aca="false">Y94+Z94</f>
        <v>516805.833333333</v>
      </c>
      <c r="AC94" s="33" t="s">
        <v>191</v>
      </c>
      <c r="AD94" s="50" t="s">
        <v>172</v>
      </c>
      <c r="AE94" s="4" t="n">
        <f aca="false">Hoja5!$U$88</f>
        <v>165042.222222222</v>
      </c>
      <c r="AF94" s="4" t="n">
        <f aca="false">Hoja5!$M$189</f>
        <v>179495</v>
      </c>
      <c r="AG94" s="4" t="n">
        <f aca="false">Hoja5!$AJ$53</f>
        <v>149241.5</v>
      </c>
      <c r="AH94" s="4" t="n">
        <f aca="false">AE94+AF94+AG94</f>
        <v>493778.722222222</v>
      </c>
      <c r="AI94" s="4" t="n">
        <f aca="false">AH94*0.5</f>
        <v>246889.361111111</v>
      </c>
      <c r="AJ94" s="52" t="n">
        <f aca="false">AH94+AI94</f>
        <v>740668.083333333</v>
      </c>
      <c r="AL94" s="61"/>
      <c r="AM94" s="61"/>
      <c r="AN94" s="62"/>
      <c r="AO94" s="62"/>
      <c r="AP94" s="62"/>
      <c r="AQ94" s="62"/>
      <c r="AR94" s="62"/>
      <c r="AS94" s="62"/>
      <c r="BE94" s="50" t="s">
        <v>167</v>
      </c>
      <c r="BF94" s="7" t="n">
        <f aca="false">(Cupcakes!$G$32/12)*12</f>
        <v>49442.7261111111</v>
      </c>
      <c r="BG94" s="4" t="n">
        <f aca="false">(Cupcakes!$O$8/12)*12</f>
        <v>5660</v>
      </c>
      <c r="BH94" s="4" t="n">
        <f aca="false">'45'!$E$39</f>
        <v>8000</v>
      </c>
      <c r="BI94" s="4" t="n">
        <f aca="false">BF104+BG94+BH94</f>
        <v>66424.9483333333</v>
      </c>
      <c r="BJ94" s="4" t="n">
        <f aca="false">BI94*0.5</f>
        <v>33212.4741666667</v>
      </c>
      <c r="BK94" s="52" t="n">
        <f aca="false">BI94+BJ94</f>
        <v>99637.4225</v>
      </c>
    </row>
    <row r="95" customFormat="false" ht="12.85" hidden="false" customHeight="false" outlineLevel="0" collapsed="false">
      <c r="B95" s="33" t="s">
        <v>191</v>
      </c>
      <c r="C95" s="50" t="s">
        <v>173</v>
      </c>
      <c r="D95" s="4" t="n">
        <f aca="false">Hoja5!$U$88</f>
        <v>165042.222222222</v>
      </c>
      <c r="E95" s="4" t="n">
        <f aca="false">Hoja5!$F$137</f>
        <v>159700</v>
      </c>
      <c r="F95" s="4" t="n">
        <v>0</v>
      </c>
      <c r="G95" s="4" t="n">
        <f aca="false">D95+E95+F95</f>
        <v>324742.222222222</v>
      </c>
      <c r="H95" s="4" t="n">
        <f aca="false">G95*0.5</f>
        <v>162371.111111111</v>
      </c>
      <c r="I95" s="52" t="n">
        <f aca="false">G95+H95</f>
        <v>487113.333333333</v>
      </c>
      <c r="K95" s="33" t="s">
        <v>191</v>
      </c>
      <c r="L95" s="50" t="s">
        <v>173</v>
      </c>
      <c r="M95" s="4" t="n">
        <f aca="false">Hoja5!$U$88</f>
        <v>165042.222222222</v>
      </c>
      <c r="N95" s="4" t="n">
        <f aca="false">Hoja5!$F$137</f>
        <v>159700</v>
      </c>
      <c r="O95" s="4" t="n">
        <f aca="false">Hoja5!$AB$23</f>
        <v>19713.3333333333</v>
      </c>
      <c r="P95" s="4" t="n">
        <f aca="false">M95+N95+O95</f>
        <v>344455.555555556</v>
      </c>
      <c r="Q95" s="4" t="n">
        <f aca="false">P95*0.5</f>
        <v>172227.777777778</v>
      </c>
      <c r="R95" s="52" t="n">
        <f aca="false">P95+Q95</f>
        <v>516683.333333333</v>
      </c>
      <c r="T95" s="33" t="s">
        <v>191</v>
      </c>
      <c r="U95" s="50" t="s">
        <v>173</v>
      </c>
      <c r="V95" s="4" t="n">
        <f aca="false">Hoja5!$U$88</f>
        <v>165042.222222222</v>
      </c>
      <c r="W95" s="4" t="n">
        <f aca="false">Hoja5!$F$137</f>
        <v>159700</v>
      </c>
      <c r="X95" s="4" t="n">
        <v>0</v>
      </c>
      <c r="Y95" s="4" t="n">
        <f aca="false">V95+W95+X95</f>
        <v>324742.222222222</v>
      </c>
      <c r="Z95" s="4" t="n">
        <f aca="false">Y95*0.5</f>
        <v>162371.111111111</v>
      </c>
      <c r="AA95" s="52" t="n">
        <f aca="false">Y95+Z95</f>
        <v>487113.333333333</v>
      </c>
      <c r="AC95" s="33" t="s">
        <v>191</v>
      </c>
      <c r="AD95" s="50" t="s">
        <v>173</v>
      </c>
      <c r="AE95" s="4" t="n">
        <f aca="false">Hoja5!$U$88</f>
        <v>165042.222222222</v>
      </c>
      <c r="AF95" s="4" t="n">
        <f aca="false">Hoja5!$F$137</f>
        <v>159700</v>
      </c>
      <c r="AG95" s="4" t="n">
        <f aca="false">Hoja5!$AJ$53</f>
        <v>149241.5</v>
      </c>
      <c r="AH95" s="4" t="n">
        <f aca="false">AE95+AF95+AG95</f>
        <v>473983.722222222</v>
      </c>
      <c r="AI95" s="4" t="n">
        <f aca="false">AH95*0.5</f>
        <v>236991.861111111</v>
      </c>
      <c r="AJ95" s="52" t="n">
        <f aca="false">AH95+AI95</f>
        <v>710975.583333333</v>
      </c>
      <c r="AL95" s="61"/>
      <c r="AM95" s="61"/>
      <c r="AN95" s="62"/>
      <c r="AO95" s="62"/>
      <c r="AP95" s="62"/>
      <c r="AQ95" s="62"/>
      <c r="AR95" s="62"/>
      <c r="AS95" s="62"/>
      <c r="BE95" s="50" t="s">
        <v>169</v>
      </c>
      <c r="BF95" s="4" t="n">
        <f aca="false">(Cupcakes!$G$65/12)*12</f>
        <v>50999.5515079365</v>
      </c>
      <c r="BG95" s="4" t="n">
        <f aca="false">(Cupcakes!$O$15/12)*12</f>
        <v>5370</v>
      </c>
      <c r="BH95" s="4" t="n">
        <f aca="false">'45'!$E$39</f>
        <v>8000</v>
      </c>
      <c r="BI95" s="4" t="n">
        <f aca="false">BF95+BG95+BH95</f>
        <v>64369.5515079365</v>
      </c>
      <c r="BJ95" s="4" t="n">
        <f aca="false">BI95*0.5</f>
        <v>32184.7757539683</v>
      </c>
      <c r="BK95" s="52" t="n">
        <f aca="false">BI95+BJ95</f>
        <v>96554.3272619048</v>
      </c>
    </row>
    <row r="96" customFormat="false" ht="12.85" hidden="false" customHeight="false" outlineLevel="0" collapsed="false">
      <c r="B96" s="33" t="s">
        <v>191</v>
      </c>
      <c r="C96" s="50" t="s">
        <v>174</v>
      </c>
      <c r="D96" s="4" t="n">
        <f aca="false">Hoja5!$M$83</f>
        <v>184802.222222222</v>
      </c>
      <c r="E96" s="4" t="n">
        <f aca="false">Hoja5!$M$130</f>
        <v>153900</v>
      </c>
      <c r="F96" s="4" t="n">
        <v>0</v>
      </c>
      <c r="G96" s="4" t="n">
        <f aca="false">D96+E96+F96</f>
        <v>338702.222222222</v>
      </c>
      <c r="H96" s="4" t="n">
        <f aca="false">G96*0.5</f>
        <v>169351.111111111</v>
      </c>
      <c r="I96" s="52" t="n">
        <f aca="false">G96+H96</f>
        <v>508053.333333333</v>
      </c>
      <c r="K96" s="33" t="s">
        <v>191</v>
      </c>
      <c r="L96" s="50" t="s">
        <v>174</v>
      </c>
      <c r="M96" s="4" t="n">
        <f aca="false">Hoja5!$M$83</f>
        <v>184802.222222222</v>
      </c>
      <c r="N96" s="4" t="n">
        <f aca="false">Hoja5!$M$130</f>
        <v>153900</v>
      </c>
      <c r="O96" s="4" t="n">
        <f aca="false">Hoja5!$AB$23</f>
        <v>19713.3333333333</v>
      </c>
      <c r="P96" s="4" t="n">
        <f aca="false">M96+N96+O96</f>
        <v>358415.555555555</v>
      </c>
      <c r="Q96" s="4" t="n">
        <f aca="false">P96*0.5</f>
        <v>179207.777777778</v>
      </c>
      <c r="R96" s="52" t="n">
        <f aca="false">P96+Q96</f>
        <v>537623.333333333</v>
      </c>
      <c r="T96" s="33" t="s">
        <v>191</v>
      </c>
      <c r="U96" s="50" t="s">
        <v>174</v>
      </c>
      <c r="V96" s="4" t="n">
        <f aca="false">Hoja5!$M$83</f>
        <v>184802.222222222</v>
      </c>
      <c r="W96" s="4" t="n">
        <f aca="false">Hoja5!$M$130</f>
        <v>153900</v>
      </c>
      <c r="X96" s="4" t="n">
        <v>0</v>
      </c>
      <c r="Y96" s="4" t="n">
        <f aca="false">V96+W96+X96</f>
        <v>338702.222222222</v>
      </c>
      <c r="Z96" s="4" t="n">
        <f aca="false">Y96*0.5</f>
        <v>169351.111111111</v>
      </c>
      <c r="AA96" s="52" t="n">
        <f aca="false">Y96+Z96</f>
        <v>508053.333333333</v>
      </c>
      <c r="AC96" s="33" t="s">
        <v>191</v>
      </c>
      <c r="AD96" s="50" t="s">
        <v>174</v>
      </c>
      <c r="AE96" s="4" t="n">
        <f aca="false">Hoja5!$M$83</f>
        <v>184802.222222222</v>
      </c>
      <c r="AF96" s="4" t="n">
        <f aca="false">Hoja5!$M$130</f>
        <v>153900</v>
      </c>
      <c r="AG96" s="4" t="n">
        <f aca="false">Hoja5!$AJ$53</f>
        <v>149241.5</v>
      </c>
      <c r="AH96" s="4" t="n">
        <f aca="false">AE96+AF96+AG96</f>
        <v>487943.722222222</v>
      </c>
      <c r="AI96" s="4" t="n">
        <f aca="false">AH96*0.5</f>
        <v>243971.861111111</v>
      </c>
      <c r="AJ96" s="52" t="n">
        <f aca="false">AH96+AI96</f>
        <v>731915.583333333</v>
      </c>
      <c r="AL96" s="61"/>
      <c r="AM96" s="61"/>
      <c r="AN96" s="62"/>
      <c r="AO96" s="62"/>
      <c r="AP96" s="62"/>
      <c r="AQ96" s="62"/>
      <c r="AR96" s="62"/>
      <c r="AS96" s="62"/>
      <c r="BE96" s="50" t="s">
        <v>170</v>
      </c>
      <c r="BF96" s="4" t="n">
        <f aca="false">(Cupcakes!$G$65/12)*12</f>
        <v>50999.5515079365</v>
      </c>
      <c r="BG96" s="4" t="n">
        <f aca="false">(Cupcakes!$O$26/12)*12</f>
        <v>6700</v>
      </c>
      <c r="BH96" s="4" t="n">
        <f aca="false">'45'!$E$39</f>
        <v>8000</v>
      </c>
      <c r="BI96" s="4" t="n">
        <f aca="false">BF96+BG96+BH96</f>
        <v>65699.5515079365</v>
      </c>
      <c r="BJ96" s="4" t="n">
        <f aca="false">BI96*0.5</f>
        <v>32849.7757539683</v>
      </c>
      <c r="BK96" s="52" t="n">
        <f aca="false">BI96+BJ96</f>
        <v>98549.3272619048</v>
      </c>
    </row>
    <row r="97" customFormat="false" ht="12.85" hidden="false" customHeight="false" outlineLevel="0" collapsed="false">
      <c r="B97" s="33" t="s">
        <v>191</v>
      </c>
      <c r="C97" s="50" t="s">
        <v>175</v>
      </c>
      <c r="D97" s="4" t="n">
        <f aca="false">Hoja5!$M$83</f>
        <v>184802.222222222</v>
      </c>
      <c r="E97" s="4" t="n">
        <f aca="false">Hoja5!$U$141</f>
        <v>191735</v>
      </c>
      <c r="F97" s="4" t="n">
        <v>0</v>
      </c>
      <c r="G97" s="4" t="n">
        <f aca="false">D97+E97+F97</f>
        <v>376537.222222222</v>
      </c>
      <c r="H97" s="4" t="n">
        <f aca="false">G97*0.5</f>
        <v>188268.611111111</v>
      </c>
      <c r="I97" s="52" t="n">
        <f aca="false">G97+H97</f>
        <v>564805.833333333</v>
      </c>
      <c r="K97" s="33" t="s">
        <v>191</v>
      </c>
      <c r="L97" s="50" t="s">
        <v>175</v>
      </c>
      <c r="M97" s="4" t="n">
        <f aca="false">Hoja5!$M$83</f>
        <v>184802.222222222</v>
      </c>
      <c r="N97" s="4" t="n">
        <f aca="false">Hoja5!$U$141</f>
        <v>191735</v>
      </c>
      <c r="O97" s="4" t="n">
        <f aca="false">Hoja5!$AB$23</f>
        <v>19713.3333333333</v>
      </c>
      <c r="P97" s="4" t="n">
        <f aca="false">M97+N97+O97</f>
        <v>396250.555555555</v>
      </c>
      <c r="Q97" s="4" t="n">
        <f aca="false">P97*0.5</f>
        <v>198125.277777778</v>
      </c>
      <c r="R97" s="52" t="n">
        <f aca="false">P97+Q97</f>
        <v>594375.833333333</v>
      </c>
      <c r="T97" s="33" t="s">
        <v>191</v>
      </c>
      <c r="U97" s="50" t="s">
        <v>175</v>
      </c>
      <c r="V97" s="4" t="n">
        <f aca="false">Hoja5!$M$83</f>
        <v>184802.222222222</v>
      </c>
      <c r="W97" s="4" t="n">
        <f aca="false">Hoja5!$U$141</f>
        <v>191735</v>
      </c>
      <c r="X97" s="4" t="n">
        <v>0</v>
      </c>
      <c r="Y97" s="4" t="n">
        <f aca="false">V97+W97+X97</f>
        <v>376537.222222222</v>
      </c>
      <c r="Z97" s="4" t="n">
        <f aca="false">Y97*0.5</f>
        <v>188268.611111111</v>
      </c>
      <c r="AA97" s="52" t="n">
        <f aca="false">Y97+Z97</f>
        <v>564805.833333333</v>
      </c>
      <c r="AC97" s="33" t="s">
        <v>191</v>
      </c>
      <c r="AD97" s="50" t="s">
        <v>175</v>
      </c>
      <c r="AE97" s="4" t="n">
        <f aca="false">Hoja5!$M$83</f>
        <v>184802.222222222</v>
      </c>
      <c r="AF97" s="4" t="n">
        <f aca="false">Hoja5!$U$141</f>
        <v>191735</v>
      </c>
      <c r="AG97" s="4" t="n">
        <f aca="false">Hoja5!$AJ$53</f>
        <v>149241.5</v>
      </c>
      <c r="AH97" s="4" t="n">
        <f aca="false">AE97+AF97+AG97</f>
        <v>525778.722222222</v>
      </c>
      <c r="AI97" s="4" t="n">
        <f aca="false">AH97*0.5</f>
        <v>262889.361111111</v>
      </c>
      <c r="AJ97" s="52" t="n">
        <f aca="false">AH97+AI97</f>
        <v>788668.083333333</v>
      </c>
      <c r="AL97" s="61"/>
      <c r="AM97" s="61"/>
      <c r="AN97" s="62"/>
      <c r="AO97" s="62"/>
      <c r="AP97" s="62"/>
      <c r="AQ97" s="62"/>
      <c r="AR97" s="62"/>
      <c r="AS97" s="62"/>
      <c r="BE97" s="50" t="s">
        <v>171</v>
      </c>
      <c r="BF97" s="4" t="n">
        <f aca="false">(Cupcakes!$G$65/12)*12</f>
        <v>50999.5515079365</v>
      </c>
      <c r="BG97" s="4" t="n">
        <f aca="false">(Cupcakes!$O$52/12)*12</f>
        <v>5454.28571428571</v>
      </c>
      <c r="BH97" s="4" t="n">
        <f aca="false">'45'!$E$39</f>
        <v>8000</v>
      </c>
      <c r="BI97" s="4" t="n">
        <f aca="false">BF97+BG97+BH97</f>
        <v>64453.8372222222</v>
      </c>
      <c r="BJ97" s="4" t="n">
        <f aca="false">BI97*0.5</f>
        <v>32226.9186111111</v>
      </c>
      <c r="BK97" s="52" t="n">
        <f aca="false">BI97+BJ97</f>
        <v>96680.7558333333</v>
      </c>
    </row>
    <row r="98" customFormat="false" ht="12.85" hidden="false" customHeight="false" outlineLevel="0" collapsed="false">
      <c r="B98" s="33" t="s">
        <v>191</v>
      </c>
      <c r="C98" s="50" t="s">
        <v>176</v>
      </c>
      <c r="D98" s="4" t="n">
        <f aca="false">Hoja5!$M$83</f>
        <v>184802.222222222</v>
      </c>
      <c r="E98" s="4" t="n">
        <f aca="false">Hoja5!$F$188</f>
        <v>164620.714285714</v>
      </c>
      <c r="F98" s="4" t="n">
        <v>0</v>
      </c>
      <c r="G98" s="4" t="n">
        <f aca="false">D98+E98+F98</f>
        <v>349422.936507936</v>
      </c>
      <c r="H98" s="4" t="n">
        <f aca="false">G98*0.5</f>
        <v>174711.468253968</v>
      </c>
      <c r="I98" s="52" t="n">
        <f aca="false">G98+H98</f>
        <v>524134.404761905</v>
      </c>
      <c r="K98" s="33" t="s">
        <v>191</v>
      </c>
      <c r="L98" s="50" t="s">
        <v>176</v>
      </c>
      <c r="M98" s="4" t="n">
        <f aca="false">Hoja5!$M$83</f>
        <v>184802.222222222</v>
      </c>
      <c r="N98" s="4" t="n">
        <f aca="false">Hoja5!$F$188</f>
        <v>164620.714285714</v>
      </c>
      <c r="O98" s="4" t="n">
        <f aca="false">Hoja5!$AB$23</f>
        <v>19713.3333333333</v>
      </c>
      <c r="P98" s="4" t="n">
        <f aca="false">M98+N98+O98</f>
        <v>369136.26984127</v>
      </c>
      <c r="Q98" s="4" t="n">
        <f aca="false">P98*0.5</f>
        <v>184568.134920635</v>
      </c>
      <c r="R98" s="52" t="n">
        <f aca="false">P98+Q98</f>
        <v>553704.404761905</v>
      </c>
      <c r="T98" s="33" t="s">
        <v>191</v>
      </c>
      <c r="U98" s="50" t="s">
        <v>176</v>
      </c>
      <c r="V98" s="4" t="n">
        <f aca="false">Hoja5!$M$83</f>
        <v>184802.222222222</v>
      </c>
      <c r="W98" s="4" t="n">
        <f aca="false">Hoja5!$F$188</f>
        <v>164620.714285714</v>
      </c>
      <c r="X98" s="4" t="n">
        <v>0</v>
      </c>
      <c r="Y98" s="4" t="n">
        <f aca="false">V98+W98+X98</f>
        <v>349422.936507936</v>
      </c>
      <c r="Z98" s="4" t="n">
        <f aca="false">Y98*0.5</f>
        <v>174711.468253968</v>
      </c>
      <c r="AA98" s="52" t="n">
        <f aca="false">Y98+Z98</f>
        <v>524134.404761905</v>
      </c>
      <c r="AC98" s="33" t="s">
        <v>191</v>
      </c>
      <c r="AD98" s="50" t="s">
        <v>176</v>
      </c>
      <c r="AE98" s="4" t="n">
        <f aca="false">Hoja5!$M$83</f>
        <v>184802.222222222</v>
      </c>
      <c r="AF98" s="4" t="n">
        <f aca="false">Hoja5!$F$188</f>
        <v>164620.714285714</v>
      </c>
      <c r="AG98" s="4" t="n">
        <f aca="false">Hoja5!$AJ$53</f>
        <v>149241.5</v>
      </c>
      <c r="AH98" s="4" t="n">
        <f aca="false">AE98+AF98+AG98</f>
        <v>498664.436507936</v>
      </c>
      <c r="AI98" s="4" t="n">
        <f aca="false">AH98*0.5</f>
        <v>249332.218253968</v>
      </c>
      <c r="AJ98" s="52" t="n">
        <f aca="false">AH98+AI98</f>
        <v>747996.654761905</v>
      </c>
      <c r="AL98" s="61"/>
      <c r="AM98" s="61"/>
      <c r="AN98" s="62"/>
      <c r="AO98" s="62"/>
      <c r="AP98" s="62"/>
      <c r="AQ98" s="62"/>
      <c r="AR98" s="62"/>
      <c r="AS98" s="62"/>
      <c r="BE98" s="50" t="s">
        <v>172</v>
      </c>
      <c r="BF98" s="4" t="n">
        <f aca="false">(Cupcakes!$G$65/12)*12</f>
        <v>50999.5515079365</v>
      </c>
      <c r="BG98" s="4" t="n">
        <f aca="false">(Cupcakes!O$42/12)*12</f>
        <v>2745</v>
      </c>
      <c r="BH98" s="4" t="n">
        <f aca="false">'45'!$E$39</f>
        <v>8000</v>
      </c>
      <c r="BI98" s="4" t="n">
        <f aca="false">BF98+BG98+BH98</f>
        <v>61744.5515079365</v>
      </c>
      <c r="BJ98" s="4" t="n">
        <f aca="false">BI98*0.5</f>
        <v>30872.2757539683</v>
      </c>
      <c r="BK98" s="52" t="n">
        <f aca="false">BI98+BJ98</f>
        <v>92616.8272619048</v>
      </c>
    </row>
    <row r="99" customFormat="false" ht="12.85" hidden="false" customHeight="false" outlineLevel="0" collapsed="false">
      <c r="B99" s="33" t="s">
        <v>191</v>
      </c>
      <c r="C99" s="50" t="s">
        <v>177</v>
      </c>
      <c r="D99" s="4" t="n">
        <f aca="false">Hoja5!$M$83</f>
        <v>184802.222222222</v>
      </c>
      <c r="E99" s="4" t="n">
        <f aca="false">Hoja5!$M$189</f>
        <v>179495</v>
      </c>
      <c r="F99" s="4" t="n">
        <v>0</v>
      </c>
      <c r="G99" s="4" t="n">
        <f aca="false">D99+E99+F99</f>
        <v>364297.222222222</v>
      </c>
      <c r="H99" s="4" t="n">
        <f aca="false">G99*0.5</f>
        <v>182148.611111111</v>
      </c>
      <c r="I99" s="52" t="n">
        <f aca="false">G99+H99</f>
        <v>546445.833333333</v>
      </c>
      <c r="K99" s="33" t="s">
        <v>191</v>
      </c>
      <c r="L99" s="50" t="s">
        <v>177</v>
      </c>
      <c r="M99" s="4" t="n">
        <f aca="false">Hoja5!$M$83</f>
        <v>184802.222222222</v>
      </c>
      <c r="N99" s="4" t="n">
        <f aca="false">Hoja5!$M$189</f>
        <v>179495</v>
      </c>
      <c r="O99" s="4" t="n">
        <f aca="false">Hoja5!$AB$23</f>
        <v>19713.3333333333</v>
      </c>
      <c r="P99" s="4" t="n">
        <f aca="false">M99+N99+O99</f>
        <v>384010.555555556</v>
      </c>
      <c r="Q99" s="4" t="n">
        <f aca="false">P99*0.5</f>
        <v>192005.277777778</v>
      </c>
      <c r="R99" s="52" t="n">
        <f aca="false">P99+Q99</f>
        <v>576015.833333333</v>
      </c>
      <c r="T99" s="33" t="s">
        <v>191</v>
      </c>
      <c r="U99" s="50" t="s">
        <v>177</v>
      </c>
      <c r="V99" s="4" t="n">
        <f aca="false">Hoja5!$M$83</f>
        <v>184802.222222222</v>
      </c>
      <c r="W99" s="4" t="n">
        <f aca="false">Hoja5!$M$189</f>
        <v>179495</v>
      </c>
      <c r="X99" s="4" t="n">
        <v>0</v>
      </c>
      <c r="Y99" s="4" t="n">
        <f aca="false">V99+W99+X99</f>
        <v>364297.222222222</v>
      </c>
      <c r="Z99" s="4" t="n">
        <f aca="false">Y99*0.5</f>
        <v>182148.611111111</v>
      </c>
      <c r="AA99" s="52" t="n">
        <f aca="false">Y99+Z99</f>
        <v>546445.833333333</v>
      </c>
      <c r="AC99" s="33" t="s">
        <v>191</v>
      </c>
      <c r="AD99" s="50" t="s">
        <v>177</v>
      </c>
      <c r="AE99" s="4" t="n">
        <f aca="false">Hoja5!$M$83</f>
        <v>184802.222222222</v>
      </c>
      <c r="AF99" s="4" t="n">
        <f aca="false">Hoja5!$M$189</f>
        <v>179495</v>
      </c>
      <c r="AG99" s="4" t="n">
        <f aca="false">Hoja5!$AJ$53</f>
        <v>149241.5</v>
      </c>
      <c r="AH99" s="4" t="n">
        <f aca="false">AE99+AF99+AG99</f>
        <v>513538.722222222</v>
      </c>
      <c r="AI99" s="4" t="n">
        <f aca="false">AH99*0.5</f>
        <v>256769.361111111</v>
      </c>
      <c r="AJ99" s="52" t="n">
        <f aca="false">AH99+AI99</f>
        <v>770308.083333333</v>
      </c>
      <c r="AL99" s="61"/>
      <c r="AM99" s="61"/>
      <c r="AN99" s="62"/>
      <c r="AO99" s="62"/>
      <c r="AP99" s="62"/>
      <c r="AQ99" s="62"/>
      <c r="AR99" s="62"/>
      <c r="AS99" s="62"/>
      <c r="BE99" s="50" t="s">
        <v>173</v>
      </c>
      <c r="BF99" s="4" t="n">
        <f aca="false">(Cupcakes!$G$65/12)*12</f>
        <v>50999.5515079365</v>
      </c>
      <c r="BG99" s="4" t="n">
        <f aca="false">(Cupcakes!$O$8/12)*12</f>
        <v>5660</v>
      </c>
      <c r="BH99" s="4" t="n">
        <f aca="false">'45'!$E$39</f>
        <v>8000</v>
      </c>
      <c r="BI99" s="4" t="n">
        <f aca="false">BF99+BG99+BH99</f>
        <v>64659.5515079365</v>
      </c>
      <c r="BJ99" s="4" t="n">
        <f aca="false">BI99*0.5</f>
        <v>32329.7757539683</v>
      </c>
      <c r="BK99" s="52" t="n">
        <f aca="false">BI99+BJ99</f>
        <v>96989.3272619048</v>
      </c>
    </row>
    <row r="100" customFormat="false" ht="12.85" hidden="false" customHeight="false" outlineLevel="0" collapsed="false">
      <c r="B100" s="33" t="s">
        <v>191</v>
      </c>
      <c r="C100" s="50" t="s">
        <v>178</v>
      </c>
      <c r="D100" s="4" t="n">
        <f aca="false">Hoja5!$M$83</f>
        <v>184802.222222222</v>
      </c>
      <c r="E100" s="4" t="n">
        <f aca="false">Hoja5!$F$137</f>
        <v>159700</v>
      </c>
      <c r="F100" s="50" t="n">
        <v>0</v>
      </c>
      <c r="G100" s="4" t="n">
        <f aca="false">D100+E100+F100</f>
        <v>344502.222222222</v>
      </c>
      <c r="H100" s="4" t="n">
        <f aca="false">G100*0.5</f>
        <v>172251.111111111</v>
      </c>
      <c r="I100" s="52" t="n">
        <f aca="false">G100+H100</f>
        <v>516753.333333333</v>
      </c>
      <c r="K100" s="33" t="s">
        <v>191</v>
      </c>
      <c r="L100" s="50" t="s">
        <v>178</v>
      </c>
      <c r="M100" s="4" t="n">
        <f aca="false">Hoja5!$M$83</f>
        <v>184802.222222222</v>
      </c>
      <c r="N100" s="4" t="n">
        <f aca="false">Hoja5!$F$137</f>
        <v>159700</v>
      </c>
      <c r="O100" s="4" t="n">
        <f aca="false">Hoja5!$AB$23</f>
        <v>19713.3333333333</v>
      </c>
      <c r="P100" s="4" t="n">
        <f aca="false">M100+N100+O100</f>
        <v>364215.555555556</v>
      </c>
      <c r="Q100" s="4" t="n">
        <f aca="false">P100*0.5</f>
        <v>182107.777777778</v>
      </c>
      <c r="R100" s="52" t="n">
        <f aca="false">P100+Q100</f>
        <v>546323.333333333</v>
      </c>
      <c r="T100" s="33" t="s">
        <v>191</v>
      </c>
      <c r="U100" s="50" t="s">
        <v>178</v>
      </c>
      <c r="V100" s="4" t="n">
        <f aca="false">Hoja5!$M$83</f>
        <v>184802.222222222</v>
      </c>
      <c r="W100" s="4" t="n">
        <f aca="false">Hoja5!$F$137</f>
        <v>159700</v>
      </c>
      <c r="X100" s="50" t="n">
        <v>0</v>
      </c>
      <c r="Y100" s="4" t="n">
        <f aca="false">V100+W100+X100</f>
        <v>344502.222222222</v>
      </c>
      <c r="Z100" s="4" t="n">
        <f aca="false">Y100*0.5</f>
        <v>172251.111111111</v>
      </c>
      <c r="AA100" s="52" t="n">
        <f aca="false">Y100+Z100</f>
        <v>516753.333333333</v>
      </c>
      <c r="AC100" s="33" t="s">
        <v>191</v>
      </c>
      <c r="AD100" s="50" t="s">
        <v>178</v>
      </c>
      <c r="AE100" s="4" t="n">
        <f aca="false">Hoja5!$M$83</f>
        <v>184802.222222222</v>
      </c>
      <c r="AF100" s="4" t="n">
        <f aca="false">Hoja5!$F$137</f>
        <v>159700</v>
      </c>
      <c r="AG100" s="4" t="n">
        <f aca="false">Hoja5!$AJ$53</f>
        <v>149241.5</v>
      </c>
      <c r="AH100" s="4" t="n">
        <f aca="false">AE100+AF100+AG100</f>
        <v>493743.722222222</v>
      </c>
      <c r="AI100" s="4" t="n">
        <f aca="false">AH100*0.5</f>
        <v>246871.861111111</v>
      </c>
      <c r="AJ100" s="52" t="n">
        <f aca="false">AH100+AI100</f>
        <v>740615.583333333</v>
      </c>
      <c r="AL100" s="61"/>
      <c r="AM100" s="61"/>
      <c r="AN100" s="62"/>
      <c r="AO100" s="61"/>
      <c r="AP100" s="61"/>
      <c r="AQ100" s="62"/>
      <c r="AR100" s="62"/>
      <c r="AS100" s="62"/>
      <c r="BE100" s="50" t="s">
        <v>174</v>
      </c>
      <c r="BF100" s="4" t="n">
        <f aca="false">(Cupcakes!$G$15/12)*12</f>
        <v>52764.9483333333</v>
      </c>
      <c r="BG100" s="4" t="n">
        <f aca="false">(Cupcakes!$O$15/12)*12</f>
        <v>5370</v>
      </c>
      <c r="BH100" s="4" t="n">
        <f aca="false">'45'!$E$39</f>
        <v>8000</v>
      </c>
      <c r="BI100" s="4" t="n">
        <f aca="false">BF100+BG100+BH100</f>
        <v>66134.9483333333</v>
      </c>
      <c r="BJ100" s="4" t="n">
        <f aca="false">BI100*0.5</f>
        <v>33067.4741666667</v>
      </c>
      <c r="BK100" s="52" t="n">
        <f aca="false">BI100+BJ100</f>
        <v>99202.4225</v>
      </c>
    </row>
    <row r="101" customFormat="false" ht="12.85" hidden="false" customHeight="false" outlineLevel="0" collapsed="false">
      <c r="BE101" s="50" t="s">
        <v>175</v>
      </c>
      <c r="BF101" s="4" t="n">
        <f aca="false">(Cupcakes!$G$15/12)*12</f>
        <v>52764.9483333333</v>
      </c>
      <c r="BG101" s="4" t="n">
        <f aca="false">(Cupcakes!$O$26/12)*12</f>
        <v>6700</v>
      </c>
      <c r="BH101" s="4" t="n">
        <f aca="false">'45'!$E$39</f>
        <v>8000</v>
      </c>
      <c r="BI101" s="4" t="n">
        <f aca="false">BF101+BG101+BH101</f>
        <v>67464.9483333333</v>
      </c>
      <c r="BJ101" s="4" t="n">
        <f aca="false">BI101*0.5</f>
        <v>33732.4741666667</v>
      </c>
      <c r="BK101" s="52" t="n">
        <f aca="false">BI101+BJ101</f>
        <v>101197.4225</v>
      </c>
    </row>
    <row r="102" customFormat="false" ht="12.85" hidden="false" customHeight="false" outlineLevel="0" collapsed="false">
      <c r="BE102" s="50" t="s">
        <v>176</v>
      </c>
      <c r="BF102" s="4" t="n">
        <f aca="false">(Cupcakes!$G$15/12)*12</f>
        <v>52764.9483333333</v>
      </c>
      <c r="BG102" s="4" t="n">
        <f aca="false">(Cupcakes!$O$52/12)*12</f>
        <v>5454.28571428571</v>
      </c>
      <c r="BH102" s="4" t="n">
        <f aca="false">'45'!$E$39</f>
        <v>8000</v>
      </c>
      <c r="BI102" s="4" t="n">
        <f aca="false">BF102+BG102+BH102</f>
        <v>66219.234047619</v>
      </c>
      <c r="BJ102" s="4" t="n">
        <f aca="false">BI102*0.5</f>
        <v>33109.6170238095</v>
      </c>
      <c r="BK102" s="52" t="n">
        <f aca="false">BI102+BJ102</f>
        <v>99328.8510714286</v>
      </c>
    </row>
    <row r="103" customFormat="false" ht="12.85" hidden="false" customHeight="false" outlineLevel="0" collapsed="false">
      <c r="BE103" s="50" t="s">
        <v>177</v>
      </c>
      <c r="BF103" s="4" t="n">
        <f aca="false">(Cupcakes!$G$15/12)*12</f>
        <v>52764.9483333333</v>
      </c>
      <c r="BG103" s="4" t="n">
        <f aca="false">(Cupcakes!O$42/12)*12</f>
        <v>2745</v>
      </c>
      <c r="BH103" s="4" t="n">
        <f aca="false">'45'!$E$39</f>
        <v>8000</v>
      </c>
      <c r="BI103" s="4" t="n">
        <f aca="false">BF103+BG103+BH103</f>
        <v>63509.9483333333</v>
      </c>
      <c r="BJ103" s="4" t="n">
        <f aca="false">BI103*0.5</f>
        <v>31754.9741666667</v>
      </c>
      <c r="BK103" s="52" t="n">
        <f aca="false">BI103+BJ103</f>
        <v>95264.9225</v>
      </c>
    </row>
    <row r="104" customFormat="false" ht="12.85" hidden="false" customHeight="false" outlineLevel="0" collapsed="false">
      <c r="BE104" s="50" t="s">
        <v>178</v>
      </c>
      <c r="BF104" s="4" t="n">
        <f aca="false">(Cupcakes!$G$15/12)*12</f>
        <v>52764.9483333333</v>
      </c>
      <c r="BG104" s="4" t="n">
        <f aca="false">(Cupcakes!$O$8/12)*12</f>
        <v>5660</v>
      </c>
      <c r="BH104" s="4" t="n">
        <f aca="false">'45'!$E$39</f>
        <v>8000</v>
      </c>
      <c r="BI104" s="4" t="n">
        <f aca="false">BF104+BG104+BH104</f>
        <v>66424.9483333333</v>
      </c>
      <c r="BJ104" s="4" t="n">
        <f aca="false">BI104*0.5</f>
        <v>33212.4741666667</v>
      </c>
      <c r="BK104" s="52" t="n">
        <f aca="false">BI104+BJ104</f>
        <v>99637.4225</v>
      </c>
    </row>
    <row r="105" customFormat="false" ht="12.85" hidden="false" customHeight="false" outlineLevel="0" collapsed="false">
      <c r="BE105" s="50" t="s">
        <v>179</v>
      </c>
      <c r="BF105" s="7" t="n">
        <f aca="false">(Cupcakes!$G$49/12)*12</f>
        <v>54890.6626190476</v>
      </c>
      <c r="BG105" s="4" t="n">
        <f aca="false">(Cupcakes!$O$15/12)*12</f>
        <v>5370</v>
      </c>
      <c r="BH105" s="4" t="n">
        <f aca="false">'45'!$E$39</f>
        <v>8000</v>
      </c>
      <c r="BI105" s="4" t="n">
        <f aca="false">BF105+BG105+BH105</f>
        <v>68260.6626190476</v>
      </c>
      <c r="BJ105" s="4" t="n">
        <f aca="false">BI105*0.5</f>
        <v>34130.3313095238</v>
      </c>
      <c r="BK105" s="52" t="n">
        <f aca="false">BI105+BJ105</f>
        <v>102390.993928571</v>
      </c>
    </row>
    <row r="106" customFormat="false" ht="12.85" hidden="false" customHeight="false" outlineLevel="0" collapsed="false">
      <c r="BE106" s="50" t="s">
        <v>181</v>
      </c>
      <c r="BF106" s="7" t="n">
        <f aca="false">(Cupcakes!$G$49/12)*12</f>
        <v>54890.6626190476</v>
      </c>
      <c r="BG106" s="4" t="n">
        <f aca="false">(Cupcakes!$O$26/12)*12</f>
        <v>6700</v>
      </c>
      <c r="BH106" s="4" t="n">
        <f aca="false">'45'!$E$39</f>
        <v>8000</v>
      </c>
      <c r="BI106" s="4" t="n">
        <f aca="false">BF106+BG106+BH106</f>
        <v>69590.6626190476</v>
      </c>
      <c r="BJ106" s="4" t="n">
        <f aca="false">BI106*0.5</f>
        <v>34795.3313095238</v>
      </c>
      <c r="BK106" s="52" t="n">
        <f aca="false">BI106+BJ106</f>
        <v>104385.993928571</v>
      </c>
    </row>
    <row r="107" customFormat="false" ht="12.85" hidden="false" customHeight="false" outlineLevel="0" collapsed="false">
      <c r="BE107" s="50" t="s">
        <v>183</v>
      </c>
      <c r="BF107" s="7" t="n">
        <f aca="false">(Cupcakes!$G$49/12)*12</f>
        <v>54890.6626190476</v>
      </c>
      <c r="BG107" s="4" t="n">
        <f aca="false">(Cupcakes!$O$52/12)*12</f>
        <v>5454.28571428571</v>
      </c>
      <c r="BH107" s="4" t="n">
        <f aca="false">'45'!$E$39</f>
        <v>8000</v>
      </c>
      <c r="BI107" s="4" t="n">
        <f aca="false">BF107+BG107+BH107</f>
        <v>68344.9483333333</v>
      </c>
      <c r="BJ107" s="4" t="n">
        <f aca="false">BI107*0.5</f>
        <v>34172.4741666667</v>
      </c>
      <c r="BK107" s="52" t="n">
        <f aca="false">BI107+BJ107</f>
        <v>102517.4225</v>
      </c>
    </row>
    <row r="108" customFormat="false" ht="12.85" hidden="false" customHeight="false" outlineLevel="0" collapsed="false">
      <c r="BE108" s="50" t="s">
        <v>184</v>
      </c>
      <c r="BF108" s="7" t="n">
        <f aca="false">(Cupcakes!$G$49/12)*12</f>
        <v>54890.6626190476</v>
      </c>
      <c r="BG108" s="4" t="n">
        <f aca="false">(Cupcakes!O$42/12)*12</f>
        <v>2745</v>
      </c>
      <c r="BH108" s="4" t="n">
        <f aca="false">'45'!$E$39</f>
        <v>8000</v>
      </c>
      <c r="BI108" s="4" t="n">
        <f aca="false">BF108+BG108+BH108</f>
        <v>65635.6626190476</v>
      </c>
      <c r="BJ108" s="4" t="n">
        <f aca="false">BI108*0.5</f>
        <v>32817.8313095238</v>
      </c>
      <c r="BK108" s="52" t="n">
        <f aca="false">BI108+BJ108</f>
        <v>98453.4939285714</v>
      </c>
    </row>
    <row r="109" customFormat="false" ht="12.85" hidden="false" customHeight="false" outlineLevel="0" collapsed="false">
      <c r="BE109" s="50" t="s">
        <v>185</v>
      </c>
      <c r="BF109" s="7" t="n">
        <f aca="false">(Cupcakes!$G$49/12)*12</f>
        <v>54890.6626190476</v>
      </c>
      <c r="BG109" s="4" t="n">
        <f aca="false">(Cupcakes!$O$8/12)*12</f>
        <v>5660</v>
      </c>
      <c r="BH109" s="4" t="n">
        <f aca="false">'45'!$E$39</f>
        <v>8000</v>
      </c>
      <c r="BI109" s="4" t="n">
        <f aca="false">BF109+BG109+BH109</f>
        <v>68550.6626190476</v>
      </c>
      <c r="BJ109" s="4" t="n">
        <f aca="false">BI109*0.5</f>
        <v>34275.3313095238</v>
      </c>
      <c r="BK109" s="52" t="n">
        <f aca="false">BI109+BJ109</f>
        <v>102825.993928571</v>
      </c>
    </row>
  </sheetData>
  <mergeCells count="30">
    <mergeCell ref="BC1:BC83"/>
    <mergeCell ref="B3:I3"/>
    <mergeCell ref="K3:R3"/>
    <mergeCell ref="T3:AA3"/>
    <mergeCell ref="AC3:AJ3"/>
    <mergeCell ref="AL3:AS3"/>
    <mergeCell ref="AU3:BB3"/>
    <mergeCell ref="BE3:BK3"/>
    <mergeCell ref="B4:I4"/>
    <mergeCell ref="K4:R4"/>
    <mergeCell ref="T4:AA4"/>
    <mergeCell ref="AC4:AJ4"/>
    <mergeCell ref="AL4:AS4"/>
    <mergeCell ref="AU4:BB4"/>
    <mergeCell ref="B21:I21"/>
    <mergeCell ref="K21:R21"/>
    <mergeCell ref="T21:AA21"/>
    <mergeCell ref="AC21:AJ21"/>
    <mergeCell ref="AL21:AS21"/>
    <mergeCell ref="AU21:BB21"/>
    <mergeCell ref="B53:I53"/>
    <mergeCell ref="K53:R53"/>
    <mergeCell ref="T53:AA53"/>
    <mergeCell ref="AC53:AJ53"/>
    <mergeCell ref="AL53:AS53"/>
    <mergeCell ref="B69:I69"/>
    <mergeCell ref="K69:R69"/>
    <mergeCell ref="T69:AA69"/>
    <mergeCell ref="AC69:AJ69"/>
    <mergeCell ref="AL69:AS69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276"/>
  <sheetViews>
    <sheetView windowProtection="false" showFormulas="false" showGridLines="true" showRowColHeaders="true" showZeros="true" rightToLeft="false" tabSelected="false" showOutlineSymbols="true" defaultGridColor="true" view="normal" topLeftCell="F133" colorId="64" zoomScale="100" zoomScaleNormal="100" zoomScalePageLayoutView="100" workbookViewId="0">
      <selection pane="topLeft" activeCell="H136" activeCellId="0" sqref="H136"/>
    </sheetView>
  </sheetViews>
  <sheetFormatPr defaultRowHeight="12.85"/>
  <cols>
    <col collapsed="false" hidden="false" max="1" min="1" style="0" width="15.7295918367347"/>
    <col collapsed="false" hidden="false" max="2" min="2" style="0" width="17.5867346938776"/>
    <col collapsed="false" hidden="false" max="3" min="3" style="0" width="12.4897959183673"/>
    <col collapsed="false" hidden="false" max="4" min="4" style="0" width="13.4285714285714"/>
    <col collapsed="false" hidden="false" max="5" min="5" style="0" width="14.9642857142857"/>
    <col collapsed="false" hidden="false" max="6" min="6" style="0" width="10.0255102040816"/>
    <col collapsed="false" hidden="false" max="8" min="7" style="0" width="7.25510204081633"/>
    <col collapsed="false" hidden="false" max="9" min="9" style="0" width="22.0561224489796"/>
    <col collapsed="false" hidden="false" max="10" min="10" style="0" width="13.5816326530612"/>
    <col collapsed="false" hidden="false" max="11" min="11" style="0" width="16.3520408163265"/>
    <col collapsed="false" hidden="false" max="12" min="12" style="0" width="14.0408163265306"/>
    <col collapsed="false" hidden="false" max="13" min="13" style="0" width="12.4897959183673"/>
    <col collapsed="false" hidden="false" max="15" min="14" style="0" width="7.25510204081633"/>
    <col collapsed="false" hidden="false" max="16" min="16" style="0" width="22.6785714285714"/>
    <col collapsed="false" hidden="false" max="17" min="17" style="0" width="16.0459183673469"/>
    <col collapsed="false" hidden="false" max="18" min="18" style="0" width="22.8316326530612"/>
    <col collapsed="false" hidden="false" max="19" min="19" style="0" width="14.0408163265306"/>
    <col collapsed="false" hidden="false" max="20" min="20" style="0" width="11.5714285714286"/>
    <col collapsed="false" hidden="false" max="21" min="21" style="0" width="14.6581632653061"/>
    <col collapsed="false" hidden="false" max="22" min="22" style="0" width="13.5816326530612"/>
    <col collapsed="false" hidden="false" max="23" min="23" style="0" width="7.25510204081633"/>
    <col collapsed="false" hidden="false" max="24" min="24" style="0" width="8.48469387755102"/>
    <col collapsed="false" hidden="false" max="25" min="25" style="0" width="7.25510204081633"/>
    <col collapsed="false" hidden="false" max="27" min="27" style="0" width="21.75"/>
    <col collapsed="false" hidden="false" max="28" min="28" style="0" width="12.030612244898"/>
    <col collapsed="false" hidden="false" max="29" min="29" style="0" width="11.5714285714286"/>
    <col collapsed="false" hidden="false" max="30" min="30" style="0" width="15.1173469387755"/>
    <col collapsed="false" hidden="false" max="31" min="31" style="0" width="10.0255102040816"/>
    <col collapsed="false" hidden="false" max="32" min="32" style="0" width="9.0969387755102"/>
    <col collapsed="false" hidden="false" max="33" min="33" style="0" width="8.02040816326531"/>
    <col collapsed="false" hidden="false" max="1025" min="34" style="0" width="7.25510204081633"/>
  </cols>
  <sheetData>
    <row r="1" customFormat="false" ht="12.8" hidden="false" customHeight="false" outlineLevel="0" collapsed="false"/>
    <row r="2" customFormat="false" ht="12.8" hidden="false" customHeight="false" outlineLevel="0" collapsed="false"/>
    <row r="3" customFormat="false" ht="12.8" hidden="false" customHeight="false" outlineLevel="0" collapsed="false"/>
    <row r="4" customFormat="false" ht="12.8" hidden="false" customHeight="false" outlineLevel="0" collapsed="false"/>
    <row r="5" customFormat="false" ht="12.8" hidden="false" customHeight="false" outlineLevel="0" collapsed="false"/>
    <row r="6" customFormat="false" ht="12.8" hidden="false" customHeight="false" outlineLevel="0" collapsed="false"/>
    <row r="7" customFormat="false" ht="12.8" hidden="false" customHeight="false" outlineLevel="0" collapsed="false"/>
    <row r="8" customFormat="false" ht="12.8" hidden="false" customHeight="false" outlineLevel="0" collapsed="false"/>
    <row r="9" customFormat="false" ht="12.8" hidden="false" customHeight="false" outlineLevel="0" collapsed="false"/>
    <row r="10" customFormat="false" ht="12.8" hidden="false" customHeight="false" outlineLevel="0" collapsed="false"/>
    <row r="11" customFormat="false" ht="12.8" hidden="false" customHeight="false" outlineLevel="0" collapsed="false"/>
    <row r="12" customFormat="false" ht="12.8" hidden="false" customHeight="false" outlineLevel="0" collapsed="false"/>
    <row r="13" customFormat="false" ht="12.8" hidden="false" customHeight="false" outlineLevel="0" collapsed="false"/>
    <row r="14" customFormat="false" ht="12.8" hidden="false" customHeight="false" outlineLevel="0" collapsed="false">
      <c r="A14" s="34" t="s">
        <v>192</v>
      </c>
      <c r="B14" s="34"/>
      <c r="C14" s="34"/>
      <c r="D14" s="34"/>
      <c r="E14" s="34"/>
      <c r="F14" s="34"/>
      <c r="G14" s="34"/>
    </row>
    <row r="15" customFormat="false" ht="13.8" hidden="false" customHeight="false" outlineLevel="0" collapsed="false">
      <c r="A15" s="1" t="s">
        <v>1</v>
      </c>
      <c r="B15" s="1" t="s">
        <v>2</v>
      </c>
      <c r="C15" s="1" t="s">
        <v>3</v>
      </c>
      <c r="D15" s="2" t="s">
        <v>4</v>
      </c>
      <c r="E15" s="1" t="s">
        <v>5</v>
      </c>
      <c r="F15" s="2" t="s">
        <v>6</v>
      </c>
    </row>
    <row r="16" customFormat="false" ht="13.8" hidden="false" customHeight="false" outlineLevel="0" collapsed="false">
      <c r="A16" s="3" t="s">
        <v>7</v>
      </c>
      <c r="B16" s="3" t="n">
        <v>10000</v>
      </c>
      <c r="C16" s="3" t="n">
        <v>1000</v>
      </c>
      <c r="D16" s="4" t="n">
        <f aca="false">(B16/C16)</f>
        <v>10</v>
      </c>
      <c r="E16" s="3" t="n">
        <v>250</v>
      </c>
      <c r="F16" s="4" t="n">
        <f aca="false">D16*E16</f>
        <v>2500</v>
      </c>
      <c r="I16" s="34" t="s">
        <v>193</v>
      </c>
      <c r="J16" s="34"/>
      <c r="K16" s="34"/>
      <c r="L16" s="34"/>
      <c r="M16" s="34"/>
      <c r="N16" s="34"/>
      <c r="O16" s="34"/>
      <c r="P16" s="34" t="s">
        <v>194</v>
      </c>
      <c r="Q16" s="34"/>
      <c r="R16" s="34"/>
      <c r="S16" s="34"/>
      <c r="T16" s="34"/>
      <c r="U16" s="34"/>
      <c r="V16" s="34"/>
    </row>
    <row r="17" customFormat="false" ht="13.8" hidden="false" customHeight="false" outlineLevel="0" collapsed="false">
      <c r="A17" s="3" t="s">
        <v>8</v>
      </c>
      <c r="B17" s="3" t="n">
        <v>12000</v>
      </c>
      <c r="C17" s="3" t="n">
        <v>1000</v>
      </c>
      <c r="D17" s="4" t="n">
        <f aca="false">(B17/C17)</f>
        <v>12</v>
      </c>
      <c r="E17" s="3" t="n">
        <v>250</v>
      </c>
      <c r="F17" s="4" t="n">
        <f aca="false">(D17*E17)</f>
        <v>3000</v>
      </c>
      <c r="I17" s="1" t="s">
        <v>1</v>
      </c>
      <c r="J17" s="1" t="s">
        <v>2</v>
      </c>
      <c r="K17" s="1" t="s">
        <v>3</v>
      </c>
      <c r="L17" s="2" t="s">
        <v>4</v>
      </c>
      <c r="M17" s="1" t="s">
        <v>5</v>
      </c>
      <c r="N17" s="2" t="s">
        <v>6</v>
      </c>
      <c r="P17" s="1" t="s">
        <v>14</v>
      </c>
      <c r="Q17" s="1" t="s">
        <v>2</v>
      </c>
      <c r="R17" s="1" t="s">
        <v>3</v>
      </c>
      <c r="S17" s="2" t="s">
        <v>4</v>
      </c>
      <c r="T17" s="1" t="s">
        <v>5</v>
      </c>
      <c r="U17" s="2" t="s">
        <v>6</v>
      </c>
    </row>
    <row r="18" customFormat="false" ht="13.8" hidden="false" customHeight="false" outlineLevel="0" collapsed="false">
      <c r="A18" s="3" t="s">
        <v>9</v>
      </c>
      <c r="B18" s="3" t="n">
        <v>7500</v>
      </c>
      <c r="C18" s="3" t="n">
        <v>500</v>
      </c>
      <c r="D18" s="4" t="n">
        <f aca="false">(B18/C18)</f>
        <v>15</v>
      </c>
      <c r="E18" s="3" t="n">
        <v>125</v>
      </c>
      <c r="F18" s="4" t="n">
        <f aca="false">(D18*E18)</f>
        <v>1875</v>
      </c>
      <c r="I18" s="3" t="s">
        <v>7</v>
      </c>
      <c r="J18" s="3" t="n">
        <v>10000</v>
      </c>
      <c r="K18" s="3" t="n">
        <v>1000</v>
      </c>
      <c r="L18" s="4" t="n">
        <f aca="false">(J18/K18)</f>
        <v>10</v>
      </c>
      <c r="M18" s="3" t="n">
        <v>250</v>
      </c>
      <c r="N18" s="4" t="n">
        <f aca="false">L18*M18</f>
        <v>2500</v>
      </c>
      <c r="P18" s="3" t="s">
        <v>7</v>
      </c>
      <c r="Q18" s="3" t="n">
        <v>10000</v>
      </c>
      <c r="R18" s="3" t="n">
        <v>1000</v>
      </c>
      <c r="S18" s="4" t="n">
        <f aca="false">(Q18/R18)</f>
        <v>10</v>
      </c>
      <c r="T18" s="3" t="n">
        <v>250</v>
      </c>
      <c r="U18" s="4" t="n">
        <f aca="false">S18*T18</f>
        <v>2500</v>
      </c>
    </row>
    <row r="19" customFormat="false" ht="13.8" hidden="false" customHeight="false" outlineLevel="0" collapsed="false">
      <c r="A19" s="3" t="s">
        <v>10</v>
      </c>
      <c r="B19" s="3" t="n">
        <v>4300</v>
      </c>
      <c r="C19" s="3" t="n">
        <v>1800</v>
      </c>
      <c r="D19" s="4" t="n">
        <f aca="false">(B19/C19)</f>
        <v>2.38888888888889</v>
      </c>
      <c r="E19" s="3" t="n">
        <v>250</v>
      </c>
      <c r="F19" s="4" t="n">
        <f aca="false">(D19*E19)</f>
        <v>597.222222222222</v>
      </c>
      <c r="I19" s="3" t="s">
        <v>8</v>
      </c>
      <c r="J19" s="3" t="n">
        <v>10000</v>
      </c>
      <c r="K19" s="3" t="n">
        <v>1000</v>
      </c>
      <c r="L19" s="4" t="n">
        <f aca="false">(J19/K19)</f>
        <v>10</v>
      </c>
      <c r="M19" s="3" t="n">
        <v>250</v>
      </c>
      <c r="N19" s="4" t="n">
        <f aca="false">(L19*M19)</f>
        <v>2500</v>
      </c>
      <c r="P19" s="3" t="s">
        <v>8</v>
      </c>
      <c r="Q19" s="3" t="n">
        <v>10000</v>
      </c>
      <c r="R19" s="3" t="n">
        <v>1000</v>
      </c>
      <c r="S19" s="4" t="n">
        <f aca="false">(Q19/R19)</f>
        <v>10</v>
      </c>
      <c r="T19" s="3" t="n">
        <v>250</v>
      </c>
      <c r="U19" s="4" t="n">
        <f aca="false">(S19*T19)</f>
        <v>2500</v>
      </c>
    </row>
    <row r="20" customFormat="false" ht="13.8" hidden="false" customHeight="false" outlineLevel="0" collapsed="false">
      <c r="A20" s="3" t="s">
        <v>11</v>
      </c>
      <c r="B20" s="3" t="n">
        <v>1500</v>
      </c>
      <c r="C20" s="3" t="n">
        <v>100</v>
      </c>
      <c r="D20" s="4" t="n">
        <f aca="false">(B20/C20)</f>
        <v>15</v>
      </c>
      <c r="E20" s="3" t="n">
        <v>15</v>
      </c>
      <c r="F20" s="4" t="n">
        <f aca="false">(D20*E20)</f>
        <v>225</v>
      </c>
      <c r="I20" s="3" t="s">
        <v>9</v>
      </c>
      <c r="J20" s="3" t="n">
        <v>5650</v>
      </c>
      <c r="K20" s="3" t="n">
        <v>500</v>
      </c>
      <c r="L20" s="4" t="n">
        <f aca="false">(J20/K20)</f>
        <v>11.3</v>
      </c>
      <c r="M20" s="3" t="n">
        <v>125</v>
      </c>
      <c r="N20" s="4" t="n">
        <f aca="false">(L20*M20)</f>
        <v>1412.5</v>
      </c>
      <c r="P20" s="3" t="s">
        <v>9</v>
      </c>
      <c r="Q20" s="3" t="n">
        <v>5650</v>
      </c>
      <c r="R20" s="3" t="n">
        <v>500</v>
      </c>
      <c r="S20" s="4" t="n">
        <f aca="false">(Q20/R20)</f>
        <v>11.3</v>
      </c>
      <c r="T20" s="3" t="n">
        <v>125</v>
      </c>
      <c r="U20" s="4" t="n">
        <f aca="false">(S20*T20)</f>
        <v>1412.5</v>
      </c>
    </row>
    <row r="21" customFormat="false" ht="13.8" hidden="false" customHeight="false" outlineLevel="0" collapsed="false">
      <c r="A21" s="3" t="s">
        <v>12</v>
      </c>
      <c r="B21" s="3" t="n">
        <v>1500</v>
      </c>
      <c r="C21" s="3" t="n">
        <v>250</v>
      </c>
      <c r="D21" s="4" t="n">
        <f aca="false">(B21/C21)</f>
        <v>6</v>
      </c>
      <c r="E21" s="3" t="n">
        <v>25</v>
      </c>
      <c r="F21" s="4" t="n">
        <f aca="false">(D21*E21)</f>
        <v>150</v>
      </c>
      <c r="I21" s="3" t="s">
        <v>10</v>
      </c>
      <c r="J21" s="3" t="n">
        <v>4300</v>
      </c>
      <c r="K21" s="3" t="n">
        <v>1800</v>
      </c>
      <c r="L21" s="4" t="n">
        <f aca="false">(J21/K21)</f>
        <v>2.38888888888889</v>
      </c>
      <c r="M21" s="3" t="n">
        <v>250</v>
      </c>
      <c r="N21" s="4" t="n">
        <f aca="false">(L21*M21)</f>
        <v>597.222222222222</v>
      </c>
      <c r="P21" s="3" t="s">
        <v>10</v>
      </c>
      <c r="Q21" s="3" t="n">
        <v>4300</v>
      </c>
      <c r="R21" s="3" t="n">
        <v>1800</v>
      </c>
      <c r="S21" s="4" t="n">
        <f aca="false">(Q21/R21)</f>
        <v>2.38888888888889</v>
      </c>
      <c r="T21" s="3" t="n">
        <v>250</v>
      </c>
      <c r="U21" s="4" t="n">
        <f aca="false">(S21*T21)</f>
        <v>597.222222222222</v>
      </c>
    </row>
    <row r="22" customFormat="false" ht="13.8" hidden="false" customHeight="false" outlineLevel="0" collapsed="false">
      <c r="A22" s="3" t="s">
        <v>13</v>
      </c>
      <c r="B22" s="3" t="n">
        <v>15000</v>
      </c>
      <c r="C22" s="3" t="n">
        <v>30</v>
      </c>
      <c r="D22" s="4" t="n">
        <f aca="false">(B22/C22)</f>
        <v>500</v>
      </c>
      <c r="E22" s="3" t="n">
        <v>3</v>
      </c>
      <c r="F22" s="4" t="n">
        <f aca="false">(D22*E22)</f>
        <v>1500</v>
      </c>
      <c r="I22" s="3" t="s">
        <v>11</v>
      </c>
      <c r="J22" s="3" t="n">
        <v>1500</v>
      </c>
      <c r="K22" s="3" t="n">
        <v>100</v>
      </c>
      <c r="L22" s="4" t="n">
        <f aca="false">(J22/K22)</f>
        <v>15</v>
      </c>
      <c r="M22" s="3" t="n">
        <v>15</v>
      </c>
      <c r="N22" s="4" t="n">
        <f aca="false">(L22*M22)</f>
        <v>225</v>
      </c>
      <c r="P22" s="3" t="s">
        <v>11</v>
      </c>
      <c r="Q22" s="3" t="n">
        <v>1500</v>
      </c>
      <c r="R22" s="3" t="n">
        <v>100</v>
      </c>
      <c r="S22" s="4" t="n">
        <f aca="false">(Q22/R22)</f>
        <v>15</v>
      </c>
      <c r="T22" s="3" t="n">
        <v>15</v>
      </c>
      <c r="U22" s="4" t="n">
        <f aca="false">(S22*T22)</f>
        <v>225</v>
      </c>
    </row>
    <row r="23" customFormat="false" ht="13.8" hidden="false" customHeight="false" outlineLevel="0" collapsed="false">
      <c r="A23" s="3" t="s">
        <v>67</v>
      </c>
      <c r="B23" s="3" t="n">
        <v>4500</v>
      </c>
      <c r="C23" s="3" t="n">
        <v>100</v>
      </c>
      <c r="D23" s="4" t="n">
        <f aca="false">(B23/C23)</f>
        <v>45</v>
      </c>
      <c r="E23" s="3" t="n">
        <v>50</v>
      </c>
      <c r="F23" s="4" t="n">
        <f aca="false">(D23*E23)</f>
        <v>2250</v>
      </c>
      <c r="I23" s="3" t="s">
        <v>12</v>
      </c>
      <c r="J23" s="3" t="n">
        <v>1500</v>
      </c>
      <c r="K23" s="3" t="n">
        <v>250</v>
      </c>
      <c r="L23" s="4" t="n">
        <f aca="false">(J23/K23)</f>
        <v>6</v>
      </c>
      <c r="M23" s="3" t="n">
        <v>25</v>
      </c>
      <c r="N23" s="4" t="n">
        <f aca="false">(L23*M23)</f>
        <v>150</v>
      </c>
      <c r="P23" s="3" t="s">
        <v>12</v>
      </c>
      <c r="Q23" s="3" t="n">
        <v>1500</v>
      </c>
      <c r="R23" s="3" t="n">
        <v>250</v>
      </c>
      <c r="S23" s="4" t="n">
        <f aca="false">(Q23/R23)</f>
        <v>6</v>
      </c>
      <c r="T23" s="3" t="n">
        <v>25</v>
      </c>
      <c r="U23" s="4" t="n">
        <f aca="false">(S23*T23)</f>
        <v>150</v>
      </c>
    </row>
    <row r="24" customFormat="false" ht="13.8" hidden="false" customHeight="false" outlineLevel="0" collapsed="false">
      <c r="A24" s="3" t="s">
        <v>15</v>
      </c>
      <c r="B24" s="3" t="n">
        <v>0</v>
      </c>
      <c r="C24" s="3" t="n">
        <v>500</v>
      </c>
      <c r="D24" s="4" t="n">
        <f aca="false">(B24/C24)</f>
        <v>0</v>
      </c>
      <c r="E24" s="3" t="n">
        <v>0</v>
      </c>
      <c r="F24" s="4" t="n">
        <f aca="false">(D24*E24)</f>
        <v>0</v>
      </c>
      <c r="I24" s="3" t="s">
        <v>13</v>
      </c>
      <c r="J24" s="3" t="n">
        <v>14000</v>
      </c>
      <c r="K24" s="3" t="n">
        <v>30</v>
      </c>
      <c r="L24" s="4" t="n">
        <f aca="false">(J24/K24)</f>
        <v>466.666666666667</v>
      </c>
      <c r="M24" s="3" t="n">
        <v>3</v>
      </c>
      <c r="N24" s="4" t="n">
        <f aca="false">(L24*M24)</f>
        <v>1400</v>
      </c>
      <c r="P24" s="3" t="s">
        <v>13</v>
      </c>
      <c r="Q24" s="3" t="n">
        <v>14000</v>
      </c>
      <c r="R24" s="3" t="n">
        <v>30</v>
      </c>
      <c r="S24" s="4" t="n">
        <f aca="false">(Q24/R24)</f>
        <v>466.666666666667</v>
      </c>
      <c r="T24" s="3" t="n">
        <v>3</v>
      </c>
      <c r="U24" s="4" t="n">
        <f aca="false">(S24*T24)</f>
        <v>1400</v>
      </c>
    </row>
    <row r="25" customFormat="false" ht="13.8" hidden="false" customHeight="false" outlineLevel="0" collapsed="false">
      <c r="A25" s="3" t="s">
        <v>16</v>
      </c>
      <c r="B25" s="3" t="n">
        <v>3000</v>
      </c>
      <c r="C25" s="3" t="n">
        <v>500</v>
      </c>
      <c r="D25" s="4" t="n">
        <f aca="false">B25/C25</f>
        <v>6</v>
      </c>
      <c r="E25" s="3" t="n">
        <v>0</v>
      </c>
      <c r="F25" s="4" t="n">
        <f aca="false">D25*E25</f>
        <v>0</v>
      </c>
      <c r="I25" s="3" t="s">
        <v>14</v>
      </c>
      <c r="J25" s="3" t="n">
        <v>4500</v>
      </c>
      <c r="K25" s="3" t="n">
        <v>100</v>
      </c>
      <c r="L25" s="4" t="n">
        <f aca="false">(J25/K25)</f>
        <v>45</v>
      </c>
      <c r="M25" s="3" t="n">
        <v>50</v>
      </c>
      <c r="N25" s="4" t="n">
        <f aca="false">(L25*M25)</f>
        <v>2250</v>
      </c>
      <c r="P25" s="3" t="s">
        <v>14</v>
      </c>
      <c r="Q25" s="3" t="n">
        <v>4500</v>
      </c>
      <c r="R25" s="3" t="n">
        <v>100</v>
      </c>
      <c r="S25" s="4" t="n">
        <f aca="false">(Q25/R25)</f>
        <v>45</v>
      </c>
      <c r="T25" s="3" t="n">
        <v>20</v>
      </c>
      <c r="U25" s="4" t="n">
        <f aca="false">(S25*T25)</f>
        <v>900</v>
      </c>
    </row>
    <row r="26" customFormat="false" ht="13.8" hidden="false" customHeight="false" outlineLevel="0" collapsed="false">
      <c r="A26" s="3" t="s">
        <v>17</v>
      </c>
      <c r="B26" s="3" t="n">
        <v>0</v>
      </c>
      <c r="C26" s="3" t="n">
        <v>1000</v>
      </c>
      <c r="D26" s="4" t="n">
        <f aca="false">B26/C26</f>
        <v>0</v>
      </c>
      <c r="E26" s="3" t="n">
        <v>0</v>
      </c>
      <c r="F26" s="4" t="n">
        <f aca="false">D26*E26</f>
        <v>0</v>
      </c>
      <c r="I26" s="3" t="s">
        <v>15</v>
      </c>
      <c r="J26" s="3" t="n">
        <v>0</v>
      </c>
      <c r="K26" s="3" t="n">
        <v>500</v>
      </c>
      <c r="L26" s="4" t="n">
        <f aca="false">(J26/K26)</f>
        <v>0</v>
      </c>
      <c r="M26" s="3" t="n">
        <v>0</v>
      </c>
      <c r="N26" s="4" t="n">
        <f aca="false">(L26*M26)</f>
        <v>0</v>
      </c>
      <c r="P26" s="3" t="s">
        <v>37</v>
      </c>
      <c r="Q26" s="3" t="n">
        <v>2000</v>
      </c>
      <c r="R26" s="3" t="n">
        <v>30</v>
      </c>
      <c r="S26" s="4" t="n">
        <f aca="false">(Q26/R26)</f>
        <v>66.6666666666667</v>
      </c>
      <c r="T26" s="3" t="n">
        <v>15</v>
      </c>
      <c r="U26" s="4" t="n">
        <f aca="false">(S26*T26)</f>
        <v>1000</v>
      </c>
    </row>
    <row r="27" customFormat="false" ht="13.8" hidden="false" customHeight="false" outlineLevel="0" collapsed="false">
      <c r="A27" s="3" t="s">
        <v>18</v>
      </c>
      <c r="B27" s="3" t="n">
        <v>4500</v>
      </c>
      <c r="C27" s="3" t="n">
        <v>100</v>
      </c>
      <c r="D27" s="4" t="n">
        <f aca="false">(B27/C27)</f>
        <v>45</v>
      </c>
      <c r="E27" s="3" t="n">
        <v>0</v>
      </c>
      <c r="F27" s="4" t="n">
        <f aca="false">(D27*E27)</f>
        <v>0</v>
      </c>
      <c r="I27" s="3" t="s">
        <v>16</v>
      </c>
      <c r="J27" s="3" t="n">
        <v>3000</v>
      </c>
      <c r="K27" s="3" t="n">
        <v>500</v>
      </c>
      <c r="L27" s="4" t="n">
        <f aca="false">J27/K27</f>
        <v>6</v>
      </c>
      <c r="M27" s="3" t="n">
        <v>0</v>
      </c>
      <c r="N27" s="4" t="n">
        <f aca="false">L27*M27</f>
        <v>0</v>
      </c>
      <c r="P27" s="3" t="s">
        <v>16</v>
      </c>
      <c r="Q27" s="3" t="n">
        <v>3000</v>
      </c>
      <c r="R27" s="3" t="n">
        <v>500</v>
      </c>
      <c r="S27" s="4" t="n">
        <f aca="false">Q27/R27</f>
        <v>6</v>
      </c>
      <c r="T27" s="3" t="n">
        <v>0</v>
      </c>
      <c r="U27" s="4" t="n">
        <f aca="false">S27*T27</f>
        <v>0</v>
      </c>
    </row>
    <row r="28" customFormat="false" ht="13.8" hidden="false" customHeight="false" outlineLevel="0" collapsed="false">
      <c r="A28" s="3" t="s">
        <v>19</v>
      </c>
      <c r="B28" s="3" t="n">
        <v>6500</v>
      </c>
      <c r="C28" s="3" t="n">
        <v>500</v>
      </c>
      <c r="D28" s="4" t="n">
        <f aca="false">(B28/C28)</f>
        <v>13</v>
      </c>
      <c r="E28" s="3" t="n">
        <v>0</v>
      </c>
      <c r="F28" s="4" t="n">
        <f aca="false">(D28*E28)</f>
        <v>0</v>
      </c>
      <c r="I28" s="3" t="s">
        <v>17</v>
      </c>
      <c r="J28" s="3" t="n">
        <v>0</v>
      </c>
      <c r="K28" s="3" t="n">
        <v>1000</v>
      </c>
      <c r="L28" s="4" t="n">
        <f aca="false">J28/K28</f>
        <v>0</v>
      </c>
      <c r="M28" s="3" t="n">
        <v>0</v>
      </c>
      <c r="N28" s="4" t="n">
        <f aca="false">L28*M28</f>
        <v>0</v>
      </c>
      <c r="P28" s="3" t="s">
        <v>17</v>
      </c>
      <c r="Q28" s="3" t="n">
        <v>0</v>
      </c>
      <c r="R28" s="3" t="n">
        <v>1000</v>
      </c>
      <c r="S28" s="4" t="n">
        <f aca="false">Q28/R28</f>
        <v>0</v>
      </c>
      <c r="T28" s="3" t="n">
        <v>0</v>
      </c>
      <c r="U28" s="4" t="n">
        <f aca="false">S28*T28</f>
        <v>0</v>
      </c>
    </row>
    <row r="29" customFormat="false" ht="13.8" hidden="false" customHeight="false" outlineLevel="0" collapsed="false">
      <c r="A29" s="3" t="s">
        <v>20</v>
      </c>
      <c r="B29" s="3" t="n">
        <v>9000</v>
      </c>
      <c r="C29" s="3" t="n">
        <v>1000</v>
      </c>
      <c r="D29" s="4" t="n">
        <f aca="false">B29/C29</f>
        <v>9</v>
      </c>
      <c r="E29" s="3" t="n">
        <v>0</v>
      </c>
      <c r="F29" s="4" t="n">
        <f aca="false">D29*E29</f>
        <v>0</v>
      </c>
      <c r="I29" s="3" t="s">
        <v>18</v>
      </c>
      <c r="J29" s="3" t="n">
        <v>4500</v>
      </c>
      <c r="K29" s="3" t="n">
        <v>100</v>
      </c>
      <c r="L29" s="4" t="n">
        <f aca="false">(J29/K29)</f>
        <v>45</v>
      </c>
      <c r="M29" s="3" t="n">
        <v>0</v>
      </c>
      <c r="N29" s="4" t="n">
        <f aca="false">(L29*M29)</f>
        <v>0</v>
      </c>
      <c r="P29" s="3" t="s">
        <v>18</v>
      </c>
      <c r="Q29" s="3" t="n">
        <v>4500</v>
      </c>
      <c r="R29" s="3" t="n">
        <v>100</v>
      </c>
      <c r="S29" s="4" t="n">
        <f aca="false">(Q29/R29)</f>
        <v>45</v>
      </c>
      <c r="T29" s="3" t="n">
        <v>0</v>
      </c>
      <c r="U29" s="4" t="n">
        <f aca="false">(S29*T29)</f>
        <v>0</v>
      </c>
    </row>
    <row r="30" customFormat="false" ht="13.8" hidden="false" customHeight="false" outlineLevel="0" collapsed="false">
      <c r="A30" s="3" t="s">
        <v>21</v>
      </c>
      <c r="B30" s="3" t="n">
        <v>0</v>
      </c>
      <c r="C30" s="3" t="n">
        <v>800</v>
      </c>
      <c r="D30" s="4" t="n">
        <f aca="false">B30/C30</f>
        <v>0</v>
      </c>
      <c r="E30" s="3" t="n">
        <v>0</v>
      </c>
      <c r="F30" s="4" t="n">
        <f aca="false">D30*E30</f>
        <v>0</v>
      </c>
      <c r="I30" s="3" t="s">
        <v>19</v>
      </c>
      <c r="J30" s="3" t="n">
        <v>6500</v>
      </c>
      <c r="K30" s="3" t="n">
        <v>500</v>
      </c>
      <c r="L30" s="4" t="n">
        <f aca="false">(J30/K30)</f>
        <v>13</v>
      </c>
      <c r="M30" s="3" t="n">
        <v>0</v>
      </c>
      <c r="N30" s="4" t="n">
        <f aca="false">(L30*M30)</f>
        <v>0</v>
      </c>
      <c r="P30" s="3" t="s">
        <v>19</v>
      </c>
      <c r="Q30" s="3" t="n">
        <v>6500</v>
      </c>
      <c r="R30" s="3" t="n">
        <v>500</v>
      </c>
      <c r="S30" s="4" t="n">
        <f aca="false">(Q30/R30)</f>
        <v>13</v>
      </c>
      <c r="T30" s="3" t="n">
        <v>0</v>
      </c>
      <c r="U30" s="4" t="n">
        <f aca="false">(S30*T30)</f>
        <v>0</v>
      </c>
    </row>
    <row r="31" customFormat="false" ht="13.8" hidden="false" customHeight="false" outlineLevel="0" collapsed="false">
      <c r="I31" s="3" t="s">
        <v>20</v>
      </c>
      <c r="J31" s="3" t="n">
        <v>9000</v>
      </c>
      <c r="K31" s="3" t="n">
        <v>1000</v>
      </c>
      <c r="L31" s="4" t="n">
        <f aca="false">J31/K31</f>
        <v>9</v>
      </c>
      <c r="M31" s="3" t="n">
        <v>0</v>
      </c>
      <c r="N31" s="4" t="n">
        <f aca="false">L31*M31</f>
        <v>0</v>
      </c>
      <c r="P31" s="3" t="s">
        <v>20</v>
      </c>
      <c r="Q31" s="3" t="n">
        <v>9000</v>
      </c>
      <c r="R31" s="3" t="n">
        <v>1000</v>
      </c>
      <c r="S31" s="4" t="n">
        <f aca="false">Q31/R31</f>
        <v>9</v>
      </c>
      <c r="T31" s="3" t="n">
        <v>0</v>
      </c>
      <c r="U31" s="4" t="n">
        <f aca="false">S31*T31</f>
        <v>0</v>
      </c>
    </row>
    <row r="32" customFormat="false" ht="13.8" hidden="false" customHeight="false" outlineLevel="0" collapsed="false">
      <c r="F32" s="70" t="n">
        <f aca="false">F16+F17+F18+F19+F20+F21+F22+F23+F24+F25+F26+F27+F28+F29</f>
        <v>12097.2222222222</v>
      </c>
      <c r="I32" s="3" t="s">
        <v>21</v>
      </c>
      <c r="J32" s="3" t="n">
        <v>0</v>
      </c>
      <c r="K32" s="3" t="n">
        <v>800</v>
      </c>
      <c r="L32" s="4" t="n">
        <f aca="false">J32/K32</f>
        <v>0</v>
      </c>
      <c r="M32" s="3" t="n">
        <v>0</v>
      </c>
      <c r="N32" s="4" t="n">
        <f aca="false">L32*M32</f>
        <v>0</v>
      </c>
      <c r="P32" s="3" t="s">
        <v>21</v>
      </c>
      <c r="Q32" s="3" t="n">
        <v>0</v>
      </c>
      <c r="R32" s="3" t="n">
        <v>800</v>
      </c>
      <c r="S32" s="4" t="n">
        <f aca="false">Q32/R32</f>
        <v>0</v>
      </c>
      <c r="T32" s="3" t="n">
        <v>0</v>
      </c>
      <c r="U32" s="4" t="n">
        <f aca="false">S32*T32</f>
        <v>0</v>
      </c>
    </row>
    <row r="33" customFormat="false" ht="12.8" hidden="false" customHeight="false" outlineLevel="0" collapsed="false"/>
    <row r="34" customFormat="false" ht="12.8" hidden="false" customHeight="false" outlineLevel="0" collapsed="false">
      <c r="N34" s="0" t="n">
        <f aca="false">N18+N19+N20+N21+N22+N23+N24+N25+N26+N27+N28+N29+N30+N31</f>
        <v>11034.7222222222</v>
      </c>
      <c r="U34" s="0" t="n">
        <f aca="false">U18+U19+U20+U21+U22+U23+U24+U25+U26+U27+U28+U29+U30+U31</f>
        <v>10684.7222222222</v>
      </c>
    </row>
    <row r="35" customFormat="false" ht="12.8" hidden="false" customHeight="false" outlineLevel="0" collapsed="false">
      <c r="C35" s="71" t="s">
        <v>195</v>
      </c>
    </row>
    <row r="36" customFormat="false" ht="13.8" hidden="false" customHeight="false" outlineLevel="0" collapsed="false">
      <c r="A36" s="1" t="s">
        <v>1</v>
      </c>
      <c r="B36" s="1" t="s">
        <v>2</v>
      </c>
      <c r="C36" s="1" t="s">
        <v>3</v>
      </c>
      <c r="D36" s="2" t="s">
        <v>4</v>
      </c>
      <c r="E36" s="1" t="s">
        <v>5</v>
      </c>
      <c r="F36" s="2" t="s">
        <v>6</v>
      </c>
    </row>
    <row r="37" customFormat="false" ht="13.8" hidden="false" customHeight="false" outlineLevel="0" collapsed="false">
      <c r="A37" s="3" t="s">
        <v>7</v>
      </c>
      <c r="B37" s="3" t="n">
        <v>10000</v>
      </c>
      <c r="C37" s="3" t="n">
        <v>1000</v>
      </c>
      <c r="D37" s="4" t="n">
        <f aca="false">(B37/C37)</f>
        <v>10</v>
      </c>
      <c r="E37" s="3" t="n">
        <v>500</v>
      </c>
      <c r="F37" s="4" t="n">
        <f aca="false">D37*E37</f>
        <v>5000</v>
      </c>
      <c r="K37" s="71" t="s">
        <v>195</v>
      </c>
      <c r="R37" s="71" t="s">
        <v>195</v>
      </c>
    </row>
    <row r="38" customFormat="false" ht="13.8" hidden="false" customHeight="false" outlineLevel="0" collapsed="false">
      <c r="A38" s="3" t="s">
        <v>8</v>
      </c>
      <c r="B38" s="3" t="n">
        <v>12000</v>
      </c>
      <c r="C38" s="3" t="n">
        <v>1000</v>
      </c>
      <c r="D38" s="4" t="n">
        <f aca="false">(B38/C38)</f>
        <v>12</v>
      </c>
      <c r="E38" s="3" t="n">
        <v>500</v>
      </c>
      <c r="F38" s="4" t="n">
        <f aca="false">(D38*E38)</f>
        <v>6000</v>
      </c>
      <c r="I38" s="1" t="s">
        <v>1</v>
      </c>
      <c r="J38" s="1" t="s">
        <v>2</v>
      </c>
      <c r="K38" s="1" t="s">
        <v>3</v>
      </c>
      <c r="L38" s="2" t="s">
        <v>4</v>
      </c>
      <c r="M38" s="1" t="s">
        <v>5</v>
      </c>
      <c r="N38" s="2" t="s">
        <v>6</v>
      </c>
      <c r="P38" s="1" t="s">
        <v>1</v>
      </c>
      <c r="Q38" s="1" t="s">
        <v>2</v>
      </c>
      <c r="R38" s="1" t="s">
        <v>3</v>
      </c>
      <c r="S38" s="2" t="s">
        <v>4</v>
      </c>
      <c r="T38" s="1" t="s">
        <v>5</v>
      </c>
      <c r="U38" s="2" t="s">
        <v>6</v>
      </c>
    </row>
    <row r="39" customFormat="false" ht="13.8" hidden="false" customHeight="false" outlineLevel="0" collapsed="false">
      <c r="A39" s="3" t="s">
        <v>9</v>
      </c>
      <c r="B39" s="3" t="n">
        <v>7500</v>
      </c>
      <c r="C39" s="3" t="n">
        <v>500</v>
      </c>
      <c r="D39" s="4" t="n">
        <f aca="false">(B39/C39)</f>
        <v>15</v>
      </c>
      <c r="E39" s="3" t="n">
        <v>250</v>
      </c>
      <c r="F39" s="4" t="n">
        <f aca="false">(D39*E39)</f>
        <v>3750</v>
      </c>
      <c r="I39" s="3" t="s">
        <v>7</v>
      </c>
      <c r="J39" s="3" t="n">
        <v>10000</v>
      </c>
      <c r="K39" s="3" t="n">
        <v>1000</v>
      </c>
      <c r="L39" s="4" t="n">
        <f aca="false">(J39/K39)</f>
        <v>10</v>
      </c>
      <c r="M39" s="3" t="n">
        <v>500</v>
      </c>
      <c r="N39" s="4" t="n">
        <f aca="false">L39*M39</f>
        <v>5000</v>
      </c>
      <c r="P39" s="3" t="s">
        <v>7</v>
      </c>
      <c r="Q39" s="3" t="n">
        <v>10000</v>
      </c>
      <c r="R39" s="3" t="n">
        <v>1000</v>
      </c>
      <c r="S39" s="4" t="n">
        <f aca="false">(Q39/R39)</f>
        <v>10</v>
      </c>
      <c r="T39" s="3" t="n">
        <v>500</v>
      </c>
      <c r="U39" s="4" t="n">
        <f aca="false">S39*T39</f>
        <v>5000</v>
      </c>
    </row>
    <row r="40" customFormat="false" ht="13.8" hidden="false" customHeight="false" outlineLevel="0" collapsed="false">
      <c r="A40" s="3" t="s">
        <v>10</v>
      </c>
      <c r="B40" s="3" t="n">
        <v>4300</v>
      </c>
      <c r="C40" s="3" t="n">
        <v>1800</v>
      </c>
      <c r="D40" s="4" t="n">
        <f aca="false">(B40/C40)</f>
        <v>2.38888888888889</v>
      </c>
      <c r="E40" s="3" t="n">
        <v>350</v>
      </c>
      <c r="F40" s="4" t="n">
        <f aca="false">(D40*E40)</f>
        <v>836.111111111111</v>
      </c>
      <c r="I40" s="3" t="s">
        <v>8</v>
      </c>
      <c r="J40" s="3" t="n">
        <v>10000</v>
      </c>
      <c r="K40" s="3" t="n">
        <v>1000</v>
      </c>
      <c r="L40" s="4" t="n">
        <f aca="false">(J40/K40)</f>
        <v>10</v>
      </c>
      <c r="M40" s="3" t="n">
        <v>500</v>
      </c>
      <c r="N40" s="4" t="n">
        <f aca="false">(L40*M40)</f>
        <v>5000</v>
      </c>
      <c r="P40" s="3" t="s">
        <v>8</v>
      </c>
      <c r="Q40" s="3" t="n">
        <v>10000</v>
      </c>
      <c r="R40" s="3" t="n">
        <v>1000</v>
      </c>
      <c r="S40" s="4" t="n">
        <f aca="false">(Q40/R40)</f>
        <v>10</v>
      </c>
      <c r="T40" s="3" t="n">
        <v>500</v>
      </c>
      <c r="U40" s="4" t="n">
        <f aca="false">(S40*T40)</f>
        <v>5000</v>
      </c>
    </row>
    <row r="41" customFormat="false" ht="13.8" hidden="false" customHeight="false" outlineLevel="0" collapsed="false">
      <c r="A41" s="3" t="s">
        <v>11</v>
      </c>
      <c r="B41" s="3" t="n">
        <v>1500</v>
      </c>
      <c r="C41" s="3" t="n">
        <v>100</v>
      </c>
      <c r="D41" s="4" t="n">
        <f aca="false">(B41/C41)</f>
        <v>15</v>
      </c>
      <c r="E41" s="3" t="n">
        <v>30</v>
      </c>
      <c r="F41" s="4" t="n">
        <f aca="false">(D41*E41)</f>
        <v>450</v>
      </c>
      <c r="I41" s="3" t="s">
        <v>9</v>
      </c>
      <c r="J41" s="3" t="n">
        <v>5650</v>
      </c>
      <c r="K41" s="3" t="n">
        <v>500</v>
      </c>
      <c r="L41" s="4" t="n">
        <f aca="false">(J41/K41)</f>
        <v>11.3</v>
      </c>
      <c r="M41" s="3" t="n">
        <v>250</v>
      </c>
      <c r="N41" s="4" t="n">
        <f aca="false">(L41*M41)</f>
        <v>2825</v>
      </c>
      <c r="P41" s="3" t="s">
        <v>9</v>
      </c>
      <c r="Q41" s="3" t="n">
        <v>5650</v>
      </c>
      <c r="R41" s="3" t="n">
        <v>500</v>
      </c>
      <c r="S41" s="4" t="n">
        <f aca="false">(Q41/R41)</f>
        <v>11.3</v>
      </c>
      <c r="T41" s="3" t="n">
        <v>250</v>
      </c>
      <c r="U41" s="4" t="n">
        <f aca="false">(S41*T41)</f>
        <v>2825</v>
      </c>
    </row>
    <row r="42" customFormat="false" ht="13.8" hidden="false" customHeight="false" outlineLevel="0" collapsed="false">
      <c r="A42" s="3" t="s">
        <v>12</v>
      </c>
      <c r="B42" s="3" t="n">
        <v>1500</v>
      </c>
      <c r="C42" s="3" t="n">
        <v>250</v>
      </c>
      <c r="D42" s="4" t="n">
        <f aca="false">(B42/C42)</f>
        <v>6</v>
      </c>
      <c r="E42" s="3" t="n">
        <v>50</v>
      </c>
      <c r="F42" s="4" t="n">
        <f aca="false">(D42*E42)</f>
        <v>300</v>
      </c>
      <c r="I42" s="3" t="s">
        <v>10</v>
      </c>
      <c r="J42" s="3" t="n">
        <v>4300</v>
      </c>
      <c r="K42" s="3" t="n">
        <v>1800</v>
      </c>
      <c r="L42" s="4" t="n">
        <f aca="false">(J42/K42)</f>
        <v>2.38888888888889</v>
      </c>
      <c r="M42" s="3" t="n">
        <v>350</v>
      </c>
      <c r="N42" s="4" t="n">
        <f aca="false">(L42*M42)</f>
        <v>836.111111111111</v>
      </c>
      <c r="P42" s="3" t="s">
        <v>10</v>
      </c>
      <c r="Q42" s="3" t="n">
        <v>4300</v>
      </c>
      <c r="R42" s="3" t="n">
        <v>1800</v>
      </c>
      <c r="S42" s="4" t="n">
        <f aca="false">(Q42/R42)</f>
        <v>2.38888888888889</v>
      </c>
      <c r="T42" s="3" t="n">
        <v>350</v>
      </c>
      <c r="U42" s="4" t="n">
        <f aca="false">(S42*T42)</f>
        <v>836.111111111111</v>
      </c>
    </row>
    <row r="43" customFormat="false" ht="13.8" hidden="false" customHeight="false" outlineLevel="0" collapsed="false">
      <c r="A43" s="3" t="s">
        <v>13</v>
      </c>
      <c r="B43" s="3" t="n">
        <v>16000</v>
      </c>
      <c r="C43" s="3" t="n">
        <v>30</v>
      </c>
      <c r="D43" s="4" t="n">
        <f aca="false">(B43/C43)</f>
        <v>533.333333333333</v>
      </c>
      <c r="E43" s="3" t="n">
        <v>5</v>
      </c>
      <c r="F43" s="4" t="n">
        <f aca="false">(D43*E43)</f>
        <v>2666.66666666667</v>
      </c>
      <c r="I43" s="3" t="s">
        <v>11</v>
      </c>
      <c r="J43" s="3" t="n">
        <v>1500</v>
      </c>
      <c r="K43" s="3" t="n">
        <v>100</v>
      </c>
      <c r="L43" s="4" t="n">
        <f aca="false">(J43/K43)</f>
        <v>15</v>
      </c>
      <c r="M43" s="3" t="n">
        <v>30</v>
      </c>
      <c r="N43" s="4" t="n">
        <f aca="false">(L43*M43)</f>
        <v>450</v>
      </c>
      <c r="P43" s="3" t="s">
        <v>11</v>
      </c>
      <c r="Q43" s="3" t="n">
        <v>1500</v>
      </c>
      <c r="R43" s="3" t="n">
        <v>100</v>
      </c>
      <c r="S43" s="4" t="n">
        <f aca="false">(Q43/R43)</f>
        <v>15</v>
      </c>
      <c r="T43" s="3" t="n">
        <v>30</v>
      </c>
      <c r="U43" s="4" t="n">
        <f aca="false">(S43*T43)</f>
        <v>450</v>
      </c>
    </row>
    <row r="44" customFormat="false" ht="13.8" hidden="false" customHeight="false" outlineLevel="0" collapsed="false">
      <c r="A44" s="3" t="s">
        <v>67</v>
      </c>
      <c r="B44" s="3" t="n">
        <v>4500</v>
      </c>
      <c r="C44" s="3" t="n">
        <v>100</v>
      </c>
      <c r="D44" s="4" t="n">
        <f aca="false">(B44/C44)</f>
        <v>45</v>
      </c>
      <c r="E44" s="3" t="n">
        <v>75</v>
      </c>
      <c r="F44" s="4" t="n">
        <f aca="false">(D44*E44)</f>
        <v>3375</v>
      </c>
      <c r="I44" s="3" t="s">
        <v>12</v>
      </c>
      <c r="J44" s="3" t="n">
        <v>1500</v>
      </c>
      <c r="K44" s="3" t="n">
        <v>250</v>
      </c>
      <c r="L44" s="4" t="n">
        <f aca="false">(J44/K44)</f>
        <v>6</v>
      </c>
      <c r="M44" s="3" t="n">
        <v>50</v>
      </c>
      <c r="N44" s="4" t="n">
        <f aca="false">(L44*M44)</f>
        <v>300</v>
      </c>
      <c r="P44" s="3" t="s">
        <v>12</v>
      </c>
      <c r="Q44" s="3" t="n">
        <v>1500</v>
      </c>
      <c r="R44" s="3" t="n">
        <v>250</v>
      </c>
      <c r="S44" s="4" t="n">
        <f aca="false">(Q44/R44)</f>
        <v>6</v>
      </c>
      <c r="T44" s="3" t="n">
        <v>50</v>
      </c>
      <c r="U44" s="4" t="n">
        <f aca="false">(S44*T44)</f>
        <v>300</v>
      </c>
    </row>
    <row r="45" customFormat="false" ht="13.8" hidden="false" customHeight="false" outlineLevel="0" collapsed="false">
      <c r="A45" s="3" t="s">
        <v>15</v>
      </c>
      <c r="B45" s="3" t="n">
        <v>0</v>
      </c>
      <c r="C45" s="3" t="n">
        <v>500</v>
      </c>
      <c r="D45" s="4" t="n">
        <f aca="false">(B45/C45)</f>
        <v>0</v>
      </c>
      <c r="E45" s="3" t="n">
        <v>0</v>
      </c>
      <c r="F45" s="4" t="n">
        <f aca="false">(D45*E45)</f>
        <v>0</v>
      </c>
      <c r="I45" s="3" t="s">
        <v>13</v>
      </c>
      <c r="J45" s="3" t="n">
        <v>14000</v>
      </c>
      <c r="K45" s="3" t="n">
        <v>30</v>
      </c>
      <c r="L45" s="4" t="n">
        <f aca="false">(J45/K45)</f>
        <v>466.666666666667</v>
      </c>
      <c r="M45" s="3" t="n">
        <v>5</v>
      </c>
      <c r="N45" s="4" t="n">
        <f aca="false">(L45*M45)</f>
        <v>2333.33333333333</v>
      </c>
      <c r="P45" s="3" t="s">
        <v>13</v>
      </c>
      <c r="Q45" s="3" t="n">
        <v>14000</v>
      </c>
      <c r="R45" s="3" t="n">
        <v>30</v>
      </c>
      <c r="S45" s="4" t="n">
        <f aca="false">(Q45/R45)</f>
        <v>466.666666666667</v>
      </c>
      <c r="T45" s="3" t="n">
        <v>5</v>
      </c>
      <c r="U45" s="4" t="n">
        <f aca="false">(S45*T45)</f>
        <v>2333.33333333333</v>
      </c>
    </row>
    <row r="46" customFormat="false" ht="13.8" hidden="false" customHeight="false" outlineLevel="0" collapsed="false">
      <c r="A46" s="3" t="s">
        <v>16</v>
      </c>
      <c r="B46" s="3" t="n">
        <v>3000</v>
      </c>
      <c r="C46" s="3" t="n">
        <v>500</v>
      </c>
      <c r="D46" s="4" t="n">
        <f aca="false">B46/C46</f>
        <v>6</v>
      </c>
      <c r="E46" s="3" t="n">
        <v>0</v>
      </c>
      <c r="F46" s="4" t="n">
        <f aca="false">D46*E46</f>
        <v>0</v>
      </c>
      <c r="I46" s="3" t="s">
        <v>14</v>
      </c>
      <c r="J46" s="3" t="n">
        <v>4500</v>
      </c>
      <c r="K46" s="3" t="n">
        <v>100</v>
      </c>
      <c r="L46" s="4" t="n">
        <f aca="false">(J46/K46)</f>
        <v>45</v>
      </c>
      <c r="M46" s="3" t="n">
        <v>125</v>
      </c>
      <c r="N46" s="4" t="n">
        <f aca="false">(L46*M46)</f>
        <v>5625</v>
      </c>
      <c r="P46" s="3" t="s">
        <v>14</v>
      </c>
      <c r="Q46" s="3" t="n">
        <v>4500</v>
      </c>
      <c r="R46" s="3" t="n">
        <v>100</v>
      </c>
      <c r="S46" s="4" t="n">
        <f aca="false">(Q46/R46)</f>
        <v>45</v>
      </c>
      <c r="T46" s="3" t="n">
        <v>50</v>
      </c>
      <c r="U46" s="4" t="n">
        <f aca="false">(S46*T46)</f>
        <v>2250</v>
      </c>
    </row>
    <row r="47" customFormat="false" ht="13.8" hidden="false" customHeight="false" outlineLevel="0" collapsed="false">
      <c r="A47" s="3" t="s">
        <v>17</v>
      </c>
      <c r="B47" s="3" t="n">
        <v>0</v>
      </c>
      <c r="C47" s="3" t="n">
        <v>1000</v>
      </c>
      <c r="D47" s="4" t="n">
        <f aca="false">B47/C47</f>
        <v>0</v>
      </c>
      <c r="E47" s="3" t="n">
        <v>0</v>
      </c>
      <c r="F47" s="4" t="n">
        <f aca="false">D47*E47</f>
        <v>0</v>
      </c>
      <c r="I47" s="3" t="s">
        <v>15</v>
      </c>
      <c r="J47" s="3" t="n">
        <v>0</v>
      </c>
      <c r="K47" s="3" t="n">
        <v>500</v>
      </c>
      <c r="L47" s="4" t="n">
        <f aca="false">(J47/K47)</f>
        <v>0</v>
      </c>
      <c r="M47" s="3" t="n">
        <v>0</v>
      </c>
      <c r="N47" s="4" t="n">
        <f aca="false">(L47*M47)</f>
        <v>0</v>
      </c>
      <c r="P47" s="3" t="s">
        <v>37</v>
      </c>
      <c r="Q47" s="3" t="n">
        <v>2000</v>
      </c>
      <c r="R47" s="3" t="n">
        <v>30</v>
      </c>
      <c r="S47" s="4" t="n">
        <f aca="false">(Q47/R47)</f>
        <v>66.6666666666667</v>
      </c>
      <c r="T47" s="3" t="n">
        <v>30</v>
      </c>
      <c r="U47" s="4" t="n">
        <f aca="false">(S47*T47)</f>
        <v>2000</v>
      </c>
    </row>
    <row r="48" customFormat="false" ht="13.8" hidden="false" customHeight="false" outlineLevel="0" collapsed="false">
      <c r="A48" s="3" t="s">
        <v>18</v>
      </c>
      <c r="B48" s="3" t="n">
        <v>4500</v>
      </c>
      <c r="C48" s="3" t="n">
        <v>100</v>
      </c>
      <c r="D48" s="4" t="n">
        <f aca="false">(B48/C48)</f>
        <v>45</v>
      </c>
      <c r="E48" s="3" t="n">
        <v>0</v>
      </c>
      <c r="F48" s="4" t="n">
        <f aca="false">(D48*E48)</f>
        <v>0</v>
      </c>
      <c r="I48" s="3" t="s">
        <v>16</v>
      </c>
      <c r="J48" s="3" t="n">
        <v>3000</v>
      </c>
      <c r="K48" s="3" t="n">
        <v>500</v>
      </c>
      <c r="L48" s="4" t="n">
        <f aca="false">J48/K48</f>
        <v>6</v>
      </c>
      <c r="M48" s="3" t="n">
        <v>0</v>
      </c>
      <c r="N48" s="4" t="n">
        <f aca="false">L48*M48</f>
        <v>0</v>
      </c>
      <c r="P48" s="3" t="s">
        <v>16</v>
      </c>
      <c r="Q48" s="3" t="n">
        <v>3000</v>
      </c>
      <c r="R48" s="3" t="n">
        <v>500</v>
      </c>
      <c r="S48" s="4" t="n">
        <f aca="false">Q48/R48</f>
        <v>6</v>
      </c>
      <c r="T48" s="3" t="n">
        <v>0</v>
      </c>
      <c r="U48" s="4" t="n">
        <f aca="false">S48*T48</f>
        <v>0</v>
      </c>
    </row>
    <row r="49" customFormat="false" ht="13.8" hidden="false" customHeight="false" outlineLevel="0" collapsed="false">
      <c r="A49" s="3" t="s">
        <v>19</v>
      </c>
      <c r="B49" s="3" t="n">
        <v>6500</v>
      </c>
      <c r="C49" s="3" t="n">
        <v>500</v>
      </c>
      <c r="D49" s="4" t="n">
        <f aca="false">(B49/C49)</f>
        <v>13</v>
      </c>
      <c r="E49" s="3" t="n">
        <v>0</v>
      </c>
      <c r="F49" s="4" t="n">
        <f aca="false">(D49*E49)</f>
        <v>0</v>
      </c>
      <c r="I49" s="3" t="s">
        <v>17</v>
      </c>
      <c r="J49" s="3" t="n">
        <v>0</v>
      </c>
      <c r="K49" s="3" t="n">
        <v>1000</v>
      </c>
      <c r="L49" s="4" t="n">
        <f aca="false">J49/K49</f>
        <v>0</v>
      </c>
      <c r="M49" s="3" t="n">
        <v>0</v>
      </c>
      <c r="N49" s="4" t="n">
        <f aca="false">L49*M49</f>
        <v>0</v>
      </c>
      <c r="P49" s="3" t="s">
        <v>17</v>
      </c>
      <c r="Q49" s="3" t="n">
        <v>0</v>
      </c>
      <c r="R49" s="3" t="n">
        <v>1000</v>
      </c>
      <c r="S49" s="4" t="n">
        <f aca="false">Q49/R49</f>
        <v>0</v>
      </c>
      <c r="T49" s="3" t="n">
        <v>0</v>
      </c>
      <c r="U49" s="4" t="n">
        <f aca="false">S49*T49</f>
        <v>0</v>
      </c>
    </row>
    <row r="50" customFormat="false" ht="13.8" hidden="false" customHeight="false" outlineLevel="0" collapsed="false">
      <c r="A50" s="3" t="s">
        <v>20</v>
      </c>
      <c r="B50" s="3" t="n">
        <v>9000</v>
      </c>
      <c r="C50" s="3" t="n">
        <v>1000</v>
      </c>
      <c r="D50" s="4" t="n">
        <f aca="false">B50/C50</f>
        <v>9</v>
      </c>
      <c r="E50" s="3" t="n">
        <v>0</v>
      </c>
      <c r="F50" s="4" t="n">
        <f aca="false">D50*E50</f>
        <v>0</v>
      </c>
      <c r="I50" s="3" t="s">
        <v>18</v>
      </c>
      <c r="J50" s="3" t="n">
        <v>4500</v>
      </c>
      <c r="K50" s="3" t="n">
        <v>100</v>
      </c>
      <c r="L50" s="4" t="n">
        <f aca="false">(J50/K50)</f>
        <v>45</v>
      </c>
      <c r="M50" s="3" t="n">
        <v>0</v>
      </c>
      <c r="N50" s="4" t="n">
        <f aca="false">(L50*M50)</f>
        <v>0</v>
      </c>
      <c r="P50" s="3" t="s">
        <v>18</v>
      </c>
      <c r="Q50" s="3" t="n">
        <v>4500</v>
      </c>
      <c r="R50" s="3" t="n">
        <v>100</v>
      </c>
      <c r="S50" s="4" t="n">
        <f aca="false">(Q50/R50)</f>
        <v>45</v>
      </c>
      <c r="T50" s="3" t="n">
        <v>0</v>
      </c>
      <c r="U50" s="4" t="n">
        <f aca="false">(S50*T50)</f>
        <v>0</v>
      </c>
    </row>
    <row r="51" customFormat="false" ht="13.8" hidden="false" customHeight="false" outlineLevel="0" collapsed="false">
      <c r="A51" s="3" t="s">
        <v>21</v>
      </c>
      <c r="B51" s="3" t="n">
        <v>0</v>
      </c>
      <c r="C51" s="3" t="n">
        <v>800</v>
      </c>
      <c r="D51" s="4" t="n">
        <f aca="false">B51/C51</f>
        <v>0</v>
      </c>
      <c r="E51" s="3" t="n">
        <v>0</v>
      </c>
      <c r="F51" s="4" t="n">
        <f aca="false">D51*E51</f>
        <v>0</v>
      </c>
      <c r="I51" s="3" t="s">
        <v>19</v>
      </c>
      <c r="J51" s="3" t="n">
        <v>6500</v>
      </c>
      <c r="K51" s="3" t="n">
        <v>500</v>
      </c>
      <c r="L51" s="4" t="n">
        <f aca="false">(J51/K51)</f>
        <v>13</v>
      </c>
      <c r="M51" s="3" t="n">
        <v>0</v>
      </c>
      <c r="N51" s="4" t="n">
        <f aca="false">(L51*M51)</f>
        <v>0</v>
      </c>
      <c r="P51" s="3" t="s">
        <v>19</v>
      </c>
      <c r="Q51" s="3" t="n">
        <v>6500</v>
      </c>
      <c r="R51" s="3" t="n">
        <v>500</v>
      </c>
      <c r="S51" s="4" t="n">
        <f aca="false">(Q51/R51)</f>
        <v>13</v>
      </c>
      <c r="T51" s="3" t="n">
        <v>0</v>
      </c>
      <c r="U51" s="4" t="n">
        <f aca="false">(S51*T51)</f>
        <v>0</v>
      </c>
    </row>
    <row r="52" customFormat="false" ht="13.8" hidden="false" customHeight="false" outlineLevel="0" collapsed="false">
      <c r="I52" s="3" t="s">
        <v>20</v>
      </c>
      <c r="J52" s="3" t="n">
        <v>9000</v>
      </c>
      <c r="K52" s="3" t="n">
        <v>1000</v>
      </c>
      <c r="L52" s="4" t="n">
        <f aca="false">J52/K52</f>
        <v>9</v>
      </c>
      <c r="M52" s="3" t="n">
        <v>0</v>
      </c>
      <c r="N52" s="4" t="n">
        <f aca="false">L52*M52</f>
        <v>0</v>
      </c>
      <c r="P52" s="3" t="s">
        <v>20</v>
      </c>
      <c r="Q52" s="3" t="n">
        <v>9000</v>
      </c>
      <c r="R52" s="3" t="n">
        <v>1000</v>
      </c>
      <c r="S52" s="4" t="n">
        <f aca="false">Q52/R52</f>
        <v>9</v>
      </c>
      <c r="T52" s="3" t="n">
        <v>0</v>
      </c>
      <c r="U52" s="4" t="n">
        <f aca="false">S52*T52</f>
        <v>0</v>
      </c>
    </row>
    <row r="53" customFormat="false" ht="13.8" hidden="false" customHeight="false" outlineLevel="0" collapsed="false">
      <c r="F53" s="0" t="n">
        <f aca="false">F37+F38+F39+F40+F41+F42+F43+F44+F45+F46+F47+F48+F49+F50</f>
        <v>22377.7777777778</v>
      </c>
      <c r="I53" s="3" t="s">
        <v>21</v>
      </c>
      <c r="J53" s="3" t="n">
        <v>0</v>
      </c>
      <c r="K53" s="3" t="n">
        <v>800</v>
      </c>
      <c r="L53" s="4" t="n">
        <f aca="false">J53/K53</f>
        <v>0</v>
      </c>
      <c r="M53" s="3" t="n">
        <v>0</v>
      </c>
      <c r="N53" s="4" t="n">
        <f aca="false">L53*M53</f>
        <v>0</v>
      </c>
      <c r="P53" s="3" t="s">
        <v>21</v>
      </c>
      <c r="Q53" s="3" t="n">
        <v>0</v>
      </c>
      <c r="R53" s="3" t="n">
        <v>800</v>
      </c>
      <c r="S53" s="4" t="n">
        <f aca="false">Q53/R53</f>
        <v>0</v>
      </c>
      <c r="T53" s="3" t="n">
        <v>0</v>
      </c>
      <c r="U53" s="4" t="n">
        <f aca="false">S53*T53</f>
        <v>0</v>
      </c>
    </row>
    <row r="54" customFormat="false" ht="12.8" hidden="false" customHeight="false" outlineLevel="0" collapsed="false"/>
    <row r="55" customFormat="false" ht="12.8" hidden="false" customHeight="false" outlineLevel="0" collapsed="false">
      <c r="C55" s="71" t="s">
        <v>196</v>
      </c>
      <c r="N55" s="0" t="n">
        <f aca="false">N39+N40+N41+N42+N43+N44+N45+N46+N47+N48+N49+N50+N51+N52</f>
        <v>22369.4444444444</v>
      </c>
      <c r="U55" s="0" t="n">
        <f aca="false">U39+U40+U41+U42+U43+U44+U45+U46+U47+U48+U49+U50+U51+U52</f>
        <v>20994.4444444444</v>
      </c>
    </row>
    <row r="56" customFormat="false" ht="13.8" hidden="false" customHeight="false" outlineLevel="0" collapsed="false">
      <c r="A56" s="1" t="s">
        <v>1</v>
      </c>
      <c r="B56" s="1" t="s">
        <v>2</v>
      </c>
      <c r="C56" s="1" t="s">
        <v>3</v>
      </c>
      <c r="D56" s="2" t="s">
        <v>4</v>
      </c>
      <c r="E56" s="1" t="s">
        <v>5</v>
      </c>
      <c r="F56" s="2" t="s">
        <v>6</v>
      </c>
    </row>
    <row r="57" customFormat="false" ht="13.8" hidden="false" customHeight="false" outlineLevel="0" collapsed="false">
      <c r="A57" s="3" t="s">
        <v>7</v>
      </c>
      <c r="B57" s="3" t="n">
        <v>10000</v>
      </c>
      <c r="C57" s="3" t="n">
        <v>1000</v>
      </c>
      <c r="D57" s="4" t="n">
        <f aca="false">(B57/C57)</f>
        <v>10</v>
      </c>
      <c r="E57" s="3" t="n">
        <v>750</v>
      </c>
      <c r="F57" s="4" t="n">
        <f aca="false">D57*E57</f>
        <v>7500</v>
      </c>
      <c r="K57" s="71" t="s">
        <v>196</v>
      </c>
      <c r="R57" s="71" t="s">
        <v>196</v>
      </c>
    </row>
    <row r="58" customFormat="false" ht="13.8" hidden="false" customHeight="false" outlineLevel="0" collapsed="false">
      <c r="A58" s="3" t="s">
        <v>8</v>
      </c>
      <c r="B58" s="3" t="n">
        <v>12000</v>
      </c>
      <c r="C58" s="3" t="n">
        <v>1000</v>
      </c>
      <c r="D58" s="4" t="n">
        <f aca="false">(B58/C58)</f>
        <v>12</v>
      </c>
      <c r="E58" s="3" t="n">
        <v>750</v>
      </c>
      <c r="F58" s="4" t="n">
        <f aca="false">(D58*E58)</f>
        <v>9000</v>
      </c>
      <c r="I58" s="1" t="s">
        <v>1</v>
      </c>
      <c r="J58" s="1" t="s">
        <v>2</v>
      </c>
      <c r="K58" s="1" t="s">
        <v>3</v>
      </c>
      <c r="L58" s="2" t="s">
        <v>4</v>
      </c>
      <c r="M58" s="1" t="s">
        <v>5</v>
      </c>
      <c r="N58" s="2" t="s">
        <v>6</v>
      </c>
      <c r="P58" s="1" t="s">
        <v>1</v>
      </c>
      <c r="Q58" s="1" t="s">
        <v>2</v>
      </c>
      <c r="R58" s="1" t="s">
        <v>3</v>
      </c>
      <c r="S58" s="2" t="s">
        <v>4</v>
      </c>
      <c r="T58" s="1" t="s">
        <v>5</v>
      </c>
      <c r="U58" s="2" t="s">
        <v>6</v>
      </c>
    </row>
    <row r="59" customFormat="false" ht="13.8" hidden="false" customHeight="false" outlineLevel="0" collapsed="false">
      <c r="A59" s="3" t="s">
        <v>9</v>
      </c>
      <c r="B59" s="3" t="n">
        <v>7500</v>
      </c>
      <c r="C59" s="3" t="n">
        <v>500</v>
      </c>
      <c r="D59" s="4" t="n">
        <f aca="false">(B59/C59)</f>
        <v>15</v>
      </c>
      <c r="E59" s="3" t="n">
        <v>375</v>
      </c>
      <c r="F59" s="4" t="n">
        <f aca="false">(D59*E59)</f>
        <v>5625</v>
      </c>
      <c r="I59" s="3" t="s">
        <v>7</v>
      </c>
      <c r="J59" s="3" t="n">
        <v>10000</v>
      </c>
      <c r="K59" s="3" t="n">
        <v>1000</v>
      </c>
      <c r="L59" s="4" t="n">
        <f aca="false">(J59/K59)</f>
        <v>10</v>
      </c>
      <c r="M59" s="3" t="n">
        <v>750</v>
      </c>
      <c r="N59" s="4" t="n">
        <f aca="false">L59*M59</f>
        <v>7500</v>
      </c>
      <c r="P59" s="3" t="s">
        <v>7</v>
      </c>
      <c r="Q59" s="3" t="n">
        <v>10000</v>
      </c>
      <c r="R59" s="3" t="n">
        <v>1000</v>
      </c>
      <c r="S59" s="4" t="n">
        <f aca="false">(Q59/R59)</f>
        <v>10</v>
      </c>
      <c r="T59" s="3" t="n">
        <v>750</v>
      </c>
      <c r="U59" s="4" t="n">
        <f aca="false">S59*T59</f>
        <v>7500</v>
      </c>
    </row>
    <row r="60" customFormat="false" ht="13.8" hidden="false" customHeight="false" outlineLevel="0" collapsed="false">
      <c r="A60" s="3" t="s">
        <v>10</v>
      </c>
      <c r="B60" s="3" t="n">
        <v>4300</v>
      </c>
      <c r="C60" s="3" t="n">
        <v>1800</v>
      </c>
      <c r="D60" s="4" t="n">
        <f aca="false">(B60/C60)</f>
        <v>2.38888888888889</v>
      </c>
      <c r="E60" s="3" t="n">
        <v>525</v>
      </c>
      <c r="F60" s="4" t="n">
        <f aca="false">(D60*E60)</f>
        <v>1254.16666666667</v>
      </c>
      <c r="I60" s="3" t="s">
        <v>8</v>
      </c>
      <c r="J60" s="3" t="n">
        <v>10000</v>
      </c>
      <c r="K60" s="3" t="n">
        <v>1000</v>
      </c>
      <c r="L60" s="4" t="n">
        <f aca="false">(J60/K60)</f>
        <v>10</v>
      </c>
      <c r="M60" s="3" t="n">
        <v>750</v>
      </c>
      <c r="N60" s="4" t="n">
        <f aca="false">(L60*M60)</f>
        <v>7500</v>
      </c>
      <c r="P60" s="3" t="s">
        <v>8</v>
      </c>
      <c r="Q60" s="3" t="n">
        <v>10000</v>
      </c>
      <c r="R60" s="3" t="n">
        <v>1000</v>
      </c>
      <c r="S60" s="4" t="n">
        <f aca="false">(Q60/R60)</f>
        <v>10</v>
      </c>
      <c r="T60" s="3" t="n">
        <v>750</v>
      </c>
      <c r="U60" s="4" t="n">
        <f aca="false">(S60*T60)</f>
        <v>7500</v>
      </c>
    </row>
    <row r="61" customFormat="false" ht="13.8" hidden="false" customHeight="false" outlineLevel="0" collapsed="false">
      <c r="A61" s="3" t="s">
        <v>11</v>
      </c>
      <c r="B61" s="3" t="n">
        <v>1500</v>
      </c>
      <c r="C61" s="3" t="n">
        <v>100</v>
      </c>
      <c r="D61" s="4" t="n">
        <f aca="false">(B61/C61)</f>
        <v>15</v>
      </c>
      <c r="E61" s="3" t="n">
        <v>45</v>
      </c>
      <c r="F61" s="4" t="n">
        <f aca="false">(D61*E61)</f>
        <v>675</v>
      </c>
      <c r="I61" s="3" t="s">
        <v>9</v>
      </c>
      <c r="J61" s="3" t="n">
        <v>5650</v>
      </c>
      <c r="K61" s="3" t="n">
        <v>500</v>
      </c>
      <c r="L61" s="4" t="n">
        <f aca="false">(J61/K61)</f>
        <v>11.3</v>
      </c>
      <c r="M61" s="3" t="n">
        <v>375</v>
      </c>
      <c r="N61" s="4" t="n">
        <f aca="false">(L61*M61)</f>
        <v>4237.5</v>
      </c>
      <c r="P61" s="3" t="s">
        <v>9</v>
      </c>
      <c r="Q61" s="3" t="n">
        <v>5650</v>
      </c>
      <c r="R61" s="3" t="n">
        <v>500</v>
      </c>
      <c r="S61" s="4" t="n">
        <f aca="false">(Q61/R61)</f>
        <v>11.3</v>
      </c>
      <c r="T61" s="3" t="n">
        <v>375</v>
      </c>
      <c r="U61" s="4" t="n">
        <f aca="false">(S61*T61)</f>
        <v>4237.5</v>
      </c>
    </row>
    <row r="62" customFormat="false" ht="13.8" hidden="false" customHeight="false" outlineLevel="0" collapsed="false">
      <c r="A62" s="3" t="s">
        <v>12</v>
      </c>
      <c r="B62" s="3" t="n">
        <v>1500</v>
      </c>
      <c r="C62" s="3" t="n">
        <v>250</v>
      </c>
      <c r="D62" s="4" t="n">
        <f aca="false">(B62/C62)</f>
        <v>6</v>
      </c>
      <c r="E62" s="3" t="n">
        <v>50</v>
      </c>
      <c r="F62" s="4" t="n">
        <f aca="false">(D62*E62)</f>
        <v>300</v>
      </c>
      <c r="I62" s="3" t="s">
        <v>10</v>
      </c>
      <c r="J62" s="3" t="n">
        <v>4300</v>
      </c>
      <c r="K62" s="3" t="n">
        <v>1800</v>
      </c>
      <c r="L62" s="4" t="n">
        <f aca="false">(J62/K62)</f>
        <v>2.38888888888889</v>
      </c>
      <c r="M62" s="3" t="n">
        <v>525</v>
      </c>
      <c r="N62" s="4" t="n">
        <f aca="false">(L62*M62)</f>
        <v>1254.16666666667</v>
      </c>
      <c r="P62" s="3" t="s">
        <v>10</v>
      </c>
      <c r="Q62" s="3" t="n">
        <v>4300</v>
      </c>
      <c r="R62" s="3" t="n">
        <v>1800</v>
      </c>
      <c r="S62" s="4" t="n">
        <f aca="false">(Q62/R62)</f>
        <v>2.38888888888889</v>
      </c>
      <c r="T62" s="3" t="n">
        <v>525</v>
      </c>
      <c r="U62" s="4" t="n">
        <f aca="false">(S62*T62)</f>
        <v>1254.16666666667</v>
      </c>
    </row>
    <row r="63" customFormat="false" ht="13.8" hidden="false" customHeight="false" outlineLevel="0" collapsed="false">
      <c r="A63" s="3" t="s">
        <v>13</v>
      </c>
      <c r="B63" s="3" t="n">
        <v>16000</v>
      </c>
      <c r="C63" s="3" t="n">
        <v>30</v>
      </c>
      <c r="D63" s="4" t="n">
        <f aca="false">(B63/C63)</f>
        <v>533.333333333333</v>
      </c>
      <c r="E63" s="3" t="n">
        <v>8</v>
      </c>
      <c r="F63" s="4" t="n">
        <f aca="false">(D63*E63)</f>
        <v>4266.66666666667</v>
      </c>
      <c r="I63" s="3" t="s">
        <v>11</v>
      </c>
      <c r="J63" s="3" t="n">
        <v>1500</v>
      </c>
      <c r="K63" s="3" t="n">
        <v>100</v>
      </c>
      <c r="L63" s="4" t="n">
        <f aca="false">(J63/K63)</f>
        <v>15</v>
      </c>
      <c r="M63" s="3" t="n">
        <v>45</v>
      </c>
      <c r="N63" s="4" t="n">
        <f aca="false">(L63*M63)</f>
        <v>675</v>
      </c>
      <c r="P63" s="3" t="s">
        <v>11</v>
      </c>
      <c r="Q63" s="3" t="n">
        <v>1500</v>
      </c>
      <c r="R63" s="3" t="n">
        <v>100</v>
      </c>
      <c r="S63" s="4" t="n">
        <f aca="false">(Q63/R63)</f>
        <v>15</v>
      </c>
      <c r="T63" s="3" t="n">
        <v>45</v>
      </c>
      <c r="U63" s="4" t="n">
        <f aca="false">(S63*T63)</f>
        <v>675</v>
      </c>
    </row>
    <row r="64" customFormat="false" ht="13.8" hidden="false" customHeight="false" outlineLevel="0" collapsed="false">
      <c r="A64" s="3" t="s">
        <v>67</v>
      </c>
      <c r="B64" s="3" t="n">
        <v>4500</v>
      </c>
      <c r="C64" s="3" t="n">
        <v>100</v>
      </c>
      <c r="D64" s="4" t="n">
        <f aca="false">(B64/C64)</f>
        <v>45</v>
      </c>
      <c r="E64" s="3" t="n">
        <v>75</v>
      </c>
      <c r="F64" s="4" t="n">
        <f aca="false">(D64*E64)</f>
        <v>3375</v>
      </c>
      <c r="I64" s="3" t="s">
        <v>12</v>
      </c>
      <c r="J64" s="3" t="n">
        <v>1500</v>
      </c>
      <c r="K64" s="3" t="n">
        <v>250</v>
      </c>
      <c r="L64" s="4" t="n">
        <f aca="false">(J64/K64)</f>
        <v>6</v>
      </c>
      <c r="M64" s="3" t="n">
        <v>50</v>
      </c>
      <c r="N64" s="4" t="n">
        <f aca="false">(L64*M64)</f>
        <v>300</v>
      </c>
      <c r="P64" s="3" t="s">
        <v>12</v>
      </c>
      <c r="Q64" s="3" t="n">
        <v>1500</v>
      </c>
      <c r="R64" s="3" t="n">
        <v>250</v>
      </c>
      <c r="S64" s="4" t="n">
        <f aca="false">(Q64/R64)</f>
        <v>6</v>
      </c>
      <c r="T64" s="3" t="n">
        <v>50</v>
      </c>
      <c r="U64" s="4" t="n">
        <f aca="false">(S64*T64)</f>
        <v>300</v>
      </c>
    </row>
    <row r="65" customFormat="false" ht="13.8" hidden="false" customHeight="false" outlineLevel="0" collapsed="false">
      <c r="A65" s="3" t="s">
        <v>15</v>
      </c>
      <c r="B65" s="3" t="n">
        <v>0</v>
      </c>
      <c r="C65" s="3" t="n">
        <v>500</v>
      </c>
      <c r="D65" s="4" t="n">
        <f aca="false">(B65/C65)</f>
        <v>0</v>
      </c>
      <c r="E65" s="3" t="n">
        <v>0</v>
      </c>
      <c r="F65" s="4" t="n">
        <f aca="false">(D65*E65)</f>
        <v>0</v>
      </c>
      <c r="I65" s="3" t="s">
        <v>13</v>
      </c>
      <c r="J65" s="3" t="n">
        <v>14000</v>
      </c>
      <c r="K65" s="3" t="n">
        <v>30</v>
      </c>
      <c r="L65" s="4" t="n">
        <f aca="false">(J65/K65)</f>
        <v>466.666666666667</v>
      </c>
      <c r="M65" s="3" t="n">
        <v>8</v>
      </c>
      <c r="N65" s="4" t="n">
        <f aca="false">(L65*M65)</f>
        <v>3733.33333333333</v>
      </c>
      <c r="P65" s="3" t="s">
        <v>13</v>
      </c>
      <c r="Q65" s="3" t="n">
        <v>14000</v>
      </c>
      <c r="R65" s="3" t="n">
        <v>30</v>
      </c>
      <c r="S65" s="4" t="n">
        <f aca="false">(Q65/R65)</f>
        <v>466.666666666667</v>
      </c>
      <c r="T65" s="3" t="n">
        <v>8</v>
      </c>
      <c r="U65" s="4" t="n">
        <f aca="false">(S65*T65)</f>
        <v>3733.33333333333</v>
      </c>
    </row>
    <row r="66" customFormat="false" ht="13.8" hidden="false" customHeight="false" outlineLevel="0" collapsed="false">
      <c r="A66" s="3" t="s">
        <v>16</v>
      </c>
      <c r="B66" s="3" t="n">
        <v>3000</v>
      </c>
      <c r="C66" s="3" t="n">
        <v>500</v>
      </c>
      <c r="D66" s="4" t="n">
        <f aca="false">B66/C66</f>
        <v>6</v>
      </c>
      <c r="E66" s="3" t="n">
        <v>0</v>
      </c>
      <c r="F66" s="4" t="n">
        <f aca="false">D66*E66</f>
        <v>0</v>
      </c>
      <c r="I66" s="3" t="s">
        <v>14</v>
      </c>
      <c r="J66" s="3" t="n">
        <v>4500</v>
      </c>
      <c r="K66" s="3" t="n">
        <v>100</v>
      </c>
      <c r="L66" s="4" t="n">
        <f aca="false">(J66/K66)</f>
        <v>45</v>
      </c>
      <c r="M66" s="3" t="n">
        <v>125</v>
      </c>
      <c r="N66" s="4" t="n">
        <f aca="false">(L66*M66)</f>
        <v>5625</v>
      </c>
      <c r="P66" s="3" t="s">
        <v>14</v>
      </c>
      <c r="Q66" s="3" t="n">
        <v>4500</v>
      </c>
      <c r="R66" s="3" t="n">
        <v>100</v>
      </c>
      <c r="S66" s="4" t="n">
        <f aca="false">(Q66/R66)</f>
        <v>45</v>
      </c>
      <c r="T66" s="3" t="n">
        <v>100</v>
      </c>
      <c r="U66" s="4" t="n">
        <f aca="false">(S66*T66)</f>
        <v>4500</v>
      </c>
    </row>
    <row r="67" customFormat="false" ht="13.8" hidden="false" customHeight="false" outlineLevel="0" collapsed="false">
      <c r="A67" s="3" t="s">
        <v>17</v>
      </c>
      <c r="B67" s="3" t="n">
        <v>0</v>
      </c>
      <c r="C67" s="3" t="n">
        <v>1000</v>
      </c>
      <c r="D67" s="4" t="n">
        <f aca="false">B67/C67</f>
        <v>0</v>
      </c>
      <c r="E67" s="3" t="n">
        <v>0</v>
      </c>
      <c r="F67" s="4" t="n">
        <f aca="false">D67*E67</f>
        <v>0</v>
      </c>
      <c r="I67" s="3" t="s">
        <v>15</v>
      </c>
      <c r="J67" s="3" t="n">
        <v>0</v>
      </c>
      <c r="K67" s="3" t="n">
        <v>500</v>
      </c>
      <c r="L67" s="4" t="n">
        <f aca="false">(J67/K67)</f>
        <v>0</v>
      </c>
      <c r="M67" s="3" t="n">
        <v>0</v>
      </c>
      <c r="N67" s="4" t="n">
        <f aca="false">(L67*M67)</f>
        <v>0</v>
      </c>
      <c r="P67" s="3" t="s">
        <v>37</v>
      </c>
      <c r="Q67" s="3" t="n">
        <v>2000</v>
      </c>
      <c r="R67" s="3" t="n">
        <v>30</v>
      </c>
      <c r="S67" s="4" t="n">
        <f aca="false">(Q67/R67)</f>
        <v>66.6666666666667</v>
      </c>
      <c r="T67" s="3" t="n">
        <v>45</v>
      </c>
      <c r="U67" s="4" t="n">
        <f aca="false">(S67*T67)</f>
        <v>3000</v>
      </c>
    </row>
    <row r="68" customFormat="false" ht="13.8" hidden="false" customHeight="false" outlineLevel="0" collapsed="false">
      <c r="A68" s="3" t="s">
        <v>18</v>
      </c>
      <c r="B68" s="3" t="n">
        <v>4500</v>
      </c>
      <c r="C68" s="3" t="n">
        <v>100</v>
      </c>
      <c r="D68" s="4" t="n">
        <f aca="false">(B68/C68)</f>
        <v>45</v>
      </c>
      <c r="E68" s="3" t="n">
        <v>0</v>
      </c>
      <c r="F68" s="4" t="n">
        <f aca="false">(D68*E68)</f>
        <v>0</v>
      </c>
      <c r="I68" s="3" t="s">
        <v>16</v>
      </c>
      <c r="J68" s="3" t="n">
        <v>3000</v>
      </c>
      <c r="K68" s="3" t="n">
        <v>500</v>
      </c>
      <c r="L68" s="4" t="n">
        <f aca="false">J68/K68</f>
        <v>6</v>
      </c>
      <c r="M68" s="3" t="n">
        <v>0</v>
      </c>
      <c r="N68" s="4" t="n">
        <f aca="false">L68*M68</f>
        <v>0</v>
      </c>
      <c r="P68" s="3" t="s">
        <v>16</v>
      </c>
      <c r="Q68" s="3" t="n">
        <v>3000</v>
      </c>
      <c r="R68" s="3" t="n">
        <v>500</v>
      </c>
      <c r="S68" s="4" t="n">
        <f aca="false">Q68/R68</f>
        <v>6</v>
      </c>
      <c r="T68" s="3" t="n">
        <v>0</v>
      </c>
      <c r="U68" s="4" t="n">
        <f aca="false">S68*T68</f>
        <v>0</v>
      </c>
    </row>
    <row r="69" customFormat="false" ht="13.8" hidden="false" customHeight="false" outlineLevel="0" collapsed="false">
      <c r="A69" s="3" t="s">
        <v>19</v>
      </c>
      <c r="B69" s="3" t="n">
        <v>6500</v>
      </c>
      <c r="C69" s="3" t="n">
        <v>500</v>
      </c>
      <c r="D69" s="4" t="n">
        <f aca="false">(B69/C69)</f>
        <v>13</v>
      </c>
      <c r="E69" s="3" t="n">
        <v>0</v>
      </c>
      <c r="F69" s="4" t="n">
        <f aca="false">(D69*E69)</f>
        <v>0</v>
      </c>
      <c r="I69" s="3" t="s">
        <v>17</v>
      </c>
      <c r="J69" s="3" t="n">
        <v>0</v>
      </c>
      <c r="K69" s="3" t="n">
        <v>1000</v>
      </c>
      <c r="L69" s="4" t="n">
        <f aca="false">J69/K69</f>
        <v>0</v>
      </c>
      <c r="M69" s="3" t="n">
        <v>0</v>
      </c>
      <c r="N69" s="4" t="n">
        <f aca="false">L69*M69</f>
        <v>0</v>
      </c>
      <c r="P69" s="3" t="s">
        <v>17</v>
      </c>
      <c r="Q69" s="3" t="n">
        <v>0</v>
      </c>
      <c r="R69" s="3" t="n">
        <v>1000</v>
      </c>
      <c r="S69" s="4" t="n">
        <f aca="false">Q69/R69</f>
        <v>0</v>
      </c>
      <c r="T69" s="3" t="n">
        <v>0</v>
      </c>
      <c r="U69" s="4" t="n">
        <f aca="false">S69*T69</f>
        <v>0</v>
      </c>
    </row>
    <row r="70" customFormat="false" ht="13.8" hidden="false" customHeight="false" outlineLevel="0" collapsed="false">
      <c r="A70" s="3" t="s">
        <v>20</v>
      </c>
      <c r="B70" s="3" t="n">
        <v>9000</v>
      </c>
      <c r="C70" s="3" t="n">
        <v>1000</v>
      </c>
      <c r="D70" s="4" t="n">
        <f aca="false">B70/C70</f>
        <v>9</v>
      </c>
      <c r="E70" s="3" t="n">
        <v>0</v>
      </c>
      <c r="F70" s="4" t="n">
        <f aca="false">D70*E70</f>
        <v>0</v>
      </c>
      <c r="I70" s="3" t="s">
        <v>18</v>
      </c>
      <c r="J70" s="3" t="n">
        <v>4500</v>
      </c>
      <c r="K70" s="3" t="n">
        <v>100</v>
      </c>
      <c r="L70" s="4" t="n">
        <f aca="false">(J70/K70)</f>
        <v>45</v>
      </c>
      <c r="M70" s="3" t="n">
        <v>0</v>
      </c>
      <c r="N70" s="4" t="n">
        <f aca="false">(L70*M70)</f>
        <v>0</v>
      </c>
      <c r="P70" s="3" t="s">
        <v>18</v>
      </c>
      <c r="Q70" s="3" t="n">
        <v>4500</v>
      </c>
      <c r="R70" s="3" t="n">
        <v>100</v>
      </c>
      <c r="S70" s="4" t="n">
        <f aca="false">(Q70/R70)</f>
        <v>45</v>
      </c>
      <c r="T70" s="3" t="n">
        <v>0</v>
      </c>
      <c r="U70" s="4" t="n">
        <f aca="false">(S70*T70)</f>
        <v>0</v>
      </c>
    </row>
    <row r="71" customFormat="false" ht="13.8" hidden="false" customHeight="false" outlineLevel="0" collapsed="false">
      <c r="A71" s="3" t="s">
        <v>21</v>
      </c>
      <c r="B71" s="3" t="n">
        <v>0</v>
      </c>
      <c r="C71" s="3" t="n">
        <v>800</v>
      </c>
      <c r="D71" s="4" t="n">
        <f aca="false">B71/C71</f>
        <v>0</v>
      </c>
      <c r="E71" s="3" t="n">
        <v>0</v>
      </c>
      <c r="F71" s="4" t="n">
        <f aca="false">D71*E71</f>
        <v>0</v>
      </c>
      <c r="I71" s="3" t="s">
        <v>19</v>
      </c>
      <c r="J71" s="3" t="n">
        <v>6500</v>
      </c>
      <c r="K71" s="3" t="n">
        <v>500</v>
      </c>
      <c r="L71" s="4" t="n">
        <f aca="false">(J71/K71)</f>
        <v>13</v>
      </c>
      <c r="M71" s="3" t="n">
        <v>0</v>
      </c>
      <c r="N71" s="4" t="n">
        <f aca="false">(L71*M71)</f>
        <v>0</v>
      </c>
      <c r="P71" s="3" t="s">
        <v>19</v>
      </c>
      <c r="Q71" s="3" t="n">
        <v>6500</v>
      </c>
      <c r="R71" s="3" t="n">
        <v>500</v>
      </c>
      <c r="S71" s="4" t="n">
        <f aca="false">(Q71/R71)</f>
        <v>13</v>
      </c>
      <c r="T71" s="3" t="n">
        <v>0</v>
      </c>
      <c r="U71" s="4" t="n">
        <f aca="false">(S71*T71)</f>
        <v>0</v>
      </c>
    </row>
    <row r="72" customFormat="false" ht="13.8" hidden="false" customHeight="false" outlineLevel="0" collapsed="false">
      <c r="I72" s="3" t="s">
        <v>20</v>
      </c>
      <c r="J72" s="3" t="n">
        <v>9000</v>
      </c>
      <c r="K72" s="3" t="n">
        <v>1000</v>
      </c>
      <c r="L72" s="4" t="n">
        <f aca="false">J72/K72</f>
        <v>9</v>
      </c>
      <c r="M72" s="3" t="n">
        <v>0</v>
      </c>
      <c r="N72" s="4" t="n">
        <f aca="false">L72*M72</f>
        <v>0</v>
      </c>
      <c r="P72" s="3" t="s">
        <v>20</v>
      </c>
      <c r="Q72" s="3" t="n">
        <v>9000</v>
      </c>
      <c r="R72" s="3" t="n">
        <v>1000</v>
      </c>
      <c r="S72" s="4" t="n">
        <f aca="false">Q72/R72</f>
        <v>9</v>
      </c>
      <c r="T72" s="3" t="n">
        <v>0</v>
      </c>
      <c r="U72" s="4" t="n">
        <f aca="false">S72*T72</f>
        <v>0</v>
      </c>
    </row>
    <row r="73" customFormat="false" ht="13.8" hidden="false" customHeight="false" outlineLevel="0" collapsed="false">
      <c r="F73" s="0" t="n">
        <f aca="false">F57+F58+F59+F60+F61+F62+F63+F64+F65+F66+F67+F68+F69+F70</f>
        <v>31995.8333333333</v>
      </c>
      <c r="I73" s="3" t="s">
        <v>21</v>
      </c>
      <c r="J73" s="3" t="n">
        <v>0</v>
      </c>
      <c r="K73" s="3" t="n">
        <v>800</v>
      </c>
      <c r="L73" s="4" t="n">
        <f aca="false">J73/K73</f>
        <v>0</v>
      </c>
      <c r="M73" s="3" t="n">
        <v>0</v>
      </c>
      <c r="N73" s="4" t="n">
        <f aca="false">L73*M73</f>
        <v>0</v>
      </c>
      <c r="P73" s="3" t="s">
        <v>21</v>
      </c>
      <c r="Q73" s="3" t="n">
        <v>0</v>
      </c>
      <c r="R73" s="3" t="n">
        <v>800</v>
      </c>
      <c r="S73" s="4" t="n">
        <f aca="false">Q73/R73</f>
        <v>0</v>
      </c>
      <c r="T73" s="3" t="n">
        <v>0</v>
      </c>
      <c r="U73" s="4" t="n">
        <f aca="false">S73*T73</f>
        <v>0</v>
      </c>
    </row>
    <row r="74" customFormat="false" ht="12.8" hidden="false" customHeight="false" outlineLevel="0" collapsed="false"/>
    <row r="75" customFormat="false" ht="12.8" hidden="false" customHeight="false" outlineLevel="0" collapsed="false">
      <c r="C75" s="71" t="s">
        <v>197</v>
      </c>
      <c r="N75" s="0" t="n">
        <f aca="false">N59+N60+N61+N62+N63+N64+N65+N66+N67+N68+N69+N70+N71+N72</f>
        <v>30825</v>
      </c>
      <c r="U75" s="0" t="n">
        <f aca="false">U59+U60+U61+U62+U63+U64+U65+U66+U67+U68+U69+U70+U71+U72</f>
        <v>32700</v>
      </c>
    </row>
    <row r="76" customFormat="false" ht="13.8" hidden="false" customHeight="false" outlineLevel="0" collapsed="false">
      <c r="A76" s="1" t="s">
        <v>1</v>
      </c>
      <c r="B76" s="1" t="s">
        <v>2</v>
      </c>
      <c r="C76" s="1" t="s">
        <v>3</v>
      </c>
      <c r="D76" s="2" t="s">
        <v>4</v>
      </c>
      <c r="E76" s="1" t="s">
        <v>5</v>
      </c>
      <c r="F76" s="2" t="s">
        <v>6</v>
      </c>
    </row>
    <row r="77" customFormat="false" ht="13.8" hidden="false" customHeight="false" outlineLevel="0" collapsed="false">
      <c r="A77" s="3" t="s">
        <v>7</v>
      </c>
      <c r="B77" s="3" t="n">
        <v>10000</v>
      </c>
      <c r="C77" s="3" t="n">
        <v>1000</v>
      </c>
      <c r="D77" s="4" t="n">
        <f aca="false">(B77/C77)</f>
        <v>10</v>
      </c>
      <c r="E77" s="3" t="n">
        <v>1000</v>
      </c>
      <c r="F77" s="4" t="n">
        <f aca="false">D77*E77</f>
        <v>10000</v>
      </c>
      <c r="K77" s="71" t="s">
        <v>197</v>
      </c>
      <c r="R77" s="71" t="s">
        <v>197</v>
      </c>
    </row>
    <row r="78" customFormat="false" ht="13.8" hidden="false" customHeight="false" outlineLevel="0" collapsed="false">
      <c r="A78" s="3" t="s">
        <v>8</v>
      </c>
      <c r="B78" s="3" t="n">
        <v>12000</v>
      </c>
      <c r="C78" s="3" t="n">
        <v>1000</v>
      </c>
      <c r="D78" s="4" t="n">
        <f aca="false">(B78/C78)</f>
        <v>12</v>
      </c>
      <c r="E78" s="3" t="n">
        <v>1000</v>
      </c>
      <c r="F78" s="4" t="n">
        <f aca="false">(D78*E78)</f>
        <v>12000</v>
      </c>
      <c r="I78" s="1" t="s">
        <v>1</v>
      </c>
      <c r="J78" s="1" t="s">
        <v>2</v>
      </c>
      <c r="K78" s="1" t="s">
        <v>3</v>
      </c>
      <c r="L78" s="2" t="s">
        <v>4</v>
      </c>
      <c r="M78" s="1" t="s">
        <v>5</v>
      </c>
      <c r="N78" s="2" t="s">
        <v>6</v>
      </c>
      <c r="P78" s="1" t="s">
        <v>1</v>
      </c>
      <c r="Q78" s="1" t="s">
        <v>2</v>
      </c>
      <c r="R78" s="1" t="s">
        <v>3</v>
      </c>
      <c r="S78" s="2" t="s">
        <v>4</v>
      </c>
      <c r="T78" s="1" t="s">
        <v>5</v>
      </c>
      <c r="U78" s="2" t="s">
        <v>6</v>
      </c>
    </row>
    <row r="79" customFormat="false" ht="13.8" hidden="false" customHeight="false" outlineLevel="0" collapsed="false">
      <c r="A79" s="3" t="s">
        <v>9</v>
      </c>
      <c r="B79" s="3" t="n">
        <v>7500</v>
      </c>
      <c r="C79" s="3" t="n">
        <v>500</v>
      </c>
      <c r="D79" s="4" t="n">
        <f aca="false">(B79/C79)</f>
        <v>15</v>
      </c>
      <c r="E79" s="3" t="n">
        <v>500</v>
      </c>
      <c r="F79" s="4" t="n">
        <f aca="false">(D79*E79)</f>
        <v>7500</v>
      </c>
      <c r="I79" s="3" t="s">
        <v>7</v>
      </c>
      <c r="J79" s="3" t="n">
        <v>10000</v>
      </c>
      <c r="K79" s="3" t="n">
        <v>1000</v>
      </c>
      <c r="L79" s="4" t="n">
        <f aca="false">(J79/K79)</f>
        <v>10</v>
      </c>
      <c r="M79" s="3" t="n">
        <v>1000</v>
      </c>
      <c r="N79" s="4" t="n">
        <f aca="false">L79*M79</f>
        <v>10000</v>
      </c>
      <c r="P79" s="3" t="s">
        <v>7</v>
      </c>
      <c r="Q79" s="3" t="n">
        <v>10000</v>
      </c>
      <c r="R79" s="3" t="n">
        <v>1000</v>
      </c>
      <c r="S79" s="4" t="n">
        <f aca="false">(Q79/R79)</f>
        <v>10</v>
      </c>
      <c r="T79" s="3" t="n">
        <v>1000</v>
      </c>
      <c r="U79" s="4" t="n">
        <f aca="false">S79*T79</f>
        <v>10000</v>
      </c>
    </row>
    <row r="80" customFormat="false" ht="13.8" hidden="false" customHeight="false" outlineLevel="0" collapsed="false">
      <c r="A80" s="3" t="s">
        <v>10</v>
      </c>
      <c r="B80" s="3" t="n">
        <v>4300</v>
      </c>
      <c r="C80" s="3" t="n">
        <v>1800</v>
      </c>
      <c r="D80" s="4" t="n">
        <f aca="false">(B80/C80)</f>
        <v>2.38888888888889</v>
      </c>
      <c r="E80" s="3" t="n">
        <v>750</v>
      </c>
      <c r="F80" s="4" t="n">
        <f aca="false">(D80*E80)</f>
        <v>1791.66666666667</v>
      </c>
      <c r="I80" s="3" t="s">
        <v>8</v>
      </c>
      <c r="J80" s="3" t="n">
        <v>10000</v>
      </c>
      <c r="K80" s="3" t="n">
        <v>1000</v>
      </c>
      <c r="L80" s="4" t="n">
        <f aca="false">(J80/K80)</f>
        <v>10</v>
      </c>
      <c r="M80" s="3" t="n">
        <v>1000</v>
      </c>
      <c r="N80" s="4" t="n">
        <f aca="false">(L80*M80)</f>
        <v>10000</v>
      </c>
      <c r="P80" s="3" t="s">
        <v>8</v>
      </c>
      <c r="Q80" s="3" t="n">
        <v>10000</v>
      </c>
      <c r="R80" s="3" t="n">
        <v>1000</v>
      </c>
      <c r="S80" s="4" t="n">
        <f aca="false">(Q80/R80)</f>
        <v>10</v>
      </c>
      <c r="T80" s="3" t="n">
        <v>1000</v>
      </c>
      <c r="U80" s="4" t="n">
        <f aca="false">(S80*T80)</f>
        <v>10000</v>
      </c>
    </row>
    <row r="81" customFormat="false" ht="13.8" hidden="false" customHeight="false" outlineLevel="0" collapsed="false">
      <c r="A81" s="3" t="s">
        <v>11</v>
      </c>
      <c r="B81" s="3" t="n">
        <v>2000</v>
      </c>
      <c r="C81" s="3" t="n">
        <v>100</v>
      </c>
      <c r="D81" s="4" t="n">
        <f aca="false">(B81/C81)</f>
        <v>20</v>
      </c>
      <c r="E81" s="3" t="n">
        <v>60</v>
      </c>
      <c r="F81" s="4" t="n">
        <f aca="false">(D81*E81)</f>
        <v>1200</v>
      </c>
      <c r="I81" s="3" t="s">
        <v>9</v>
      </c>
      <c r="J81" s="3" t="n">
        <v>5650</v>
      </c>
      <c r="K81" s="3" t="n">
        <v>500</v>
      </c>
      <c r="L81" s="4" t="n">
        <f aca="false">(J81/K81)</f>
        <v>11.3</v>
      </c>
      <c r="M81" s="3" t="n">
        <v>500</v>
      </c>
      <c r="N81" s="4" t="n">
        <f aca="false">(L81*M81)</f>
        <v>5650</v>
      </c>
      <c r="P81" s="3" t="s">
        <v>9</v>
      </c>
      <c r="Q81" s="3" t="n">
        <v>5650</v>
      </c>
      <c r="R81" s="3" t="n">
        <v>500</v>
      </c>
      <c r="S81" s="4" t="n">
        <f aca="false">(Q81/R81)</f>
        <v>11.3</v>
      </c>
      <c r="T81" s="3" t="n">
        <v>500</v>
      </c>
      <c r="U81" s="4" t="n">
        <f aca="false">(S81*T81)</f>
        <v>5650</v>
      </c>
    </row>
    <row r="82" customFormat="false" ht="13.8" hidden="false" customHeight="false" outlineLevel="0" collapsed="false">
      <c r="A82" s="3" t="s">
        <v>12</v>
      </c>
      <c r="B82" s="3" t="n">
        <v>1500</v>
      </c>
      <c r="C82" s="3" t="n">
        <v>250</v>
      </c>
      <c r="D82" s="4" t="n">
        <f aca="false">(B82/C82)</f>
        <v>6</v>
      </c>
      <c r="E82" s="3" t="n">
        <v>50</v>
      </c>
      <c r="F82" s="4" t="n">
        <f aca="false">(D82*E82)</f>
        <v>300</v>
      </c>
      <c r="I82" s="3" t="s">
        <v>10</v>
      </c>
      <c r="J82" s="3" t="n">
        <v>4300</v>
      </c>
      <c r="K82" s="3" t="n">
        <v>1800</v>
      </c>
      <c r="L82" s="4" t="n">
        <f aca="false">(J82/K82)</f>
        <v>2.38888888888889</v>
      </c>
      <c r="M82" s="3" t="n">
        <v>750</v>
      </c>
      <c r="N82" s="4" t="n">
        <f aca="false">(L82*M82)</f>
        <v>1791.66666666667</v>
      </c>
      <c r="P82" s="3" t="s">
        <v>10</v>
      </c>
      <c r="Q82" s="3" t="n">
        <v>4300</v>
      </c>
      <c r="R82" s="3" t="n">
        <v>1800</v>
      </c>
      <c r="S82" s="4" t="n">
        <f aca="false">(Q82/R82)</f>
        <v>2.38888888888889</v>
      </c>
      <c r="T82" s="3" t="n">
        <v>750</v>
      </c>
      <c r="U82" s="4" t="n">
        <f aca="false">(S82*T82)</f>
        <v>1791.66666666667</v>
      </c>
    </row>
    <row r="83" customFormat="false" ht="13.8" hidden="false" customHeight="false" outlineLevel="0" collapsed="false">
      <c r="A83" s="3" t="s">
        <v>13</v>
      </c>
      <c r="B83" s="3" t="n">
        <v>14000</v>
      </c>
      <c r="C83" s="3" t="n">
        <v>30</v>
      </c>
      <c r="D83" s="4" t="n">
        <f aca="false">(B83/C83)</f>
        <v>466.666666666667</v>
      </c>
      <c r="E83" s="3" t="n">
        <v>10</v>
      </c>
      <c r="F83" s="4" t="n">
        <f aca="false">(D83*E83)</f>
        <v>4666.66666666667</v>
      </c>
      <c r="I83" s="3" t="s">
        <v>11</v>
      </c>
      <c r="J83" s="3" t="n">
        <v>2000</v>
      </c>
      <c r="K83" s="3" t="n">
        <v>100</v>
      </c>
      <c r="L83" s="4" t="n">
        <f aca="false">(J83/K83)</f>
        <v>20</v>
      </c>
      <c r="M83" s="3" t="n">
        <v>60</v>
      </c>
      <c r="N83" s="4" t="n">
        <f aca="false">(L83*M83)</f>
        <v>1200</v>
      </c>
      <c r="P83" s="3" t="s">
        <v>11</v>
      </c>
      <c r="Q83" s="3" t="n">
        <v>2000</v>
      </c>
      <c r="R83" s="3" t="n">
        <v>100</v>
      </c>
      <c r="S83" s="4" t="n">
        <f aca="false">(Q83/R83)</f>
        <v>20</v>
      </c>
      <c r="T83" s="3" t="n">
        <v>60</v>
      </c>
      <c r="U83" s="4" t="n">
        <f aca="false">(S83*T83)</f>
        <v>1200</v>
      </c>
    </row>
    <row r="84" customFormat="false" ht="13.8" hidden="false" customHeight="false" outlineLevel="0" collapsed="false">
      <c r="A84" s="3" t="s">
        <v>14</v>
      </c>
      <c r="B84" s="3" t="n">
        <v>4500</v>
      </c>
      <c r="C84" s="3" t="n">
        <v>100</v>
      </c>
      <c r="D84" s="4" t="n">
        <f aca="false">(B84/C84)</f>
        <v>45</v>
      </c>
      <c r="E84" s="3" t="n">
        <v>50</v>
      </c>
      <c r="F84" s="4" t="n">
        <f aca="false">(D84*E84)</f>
        <v>2250</v>
      </c>
      <c r="I84" s="3" t="s">
        <v>12</v>
      </c>
      <c r="J84" s="3" t="n">
        <v>1500</v>
      </c>
      <c r="K84" s="3" t="n">
        <v>250</v>
      </c>
      <c r="L84" s="4" t="n">
        <f aca="false">(J84/K84)</f>
        <v>6</v>
      </c>
      <c r="M84" s="3" t="n">
        <v>50</v>
      </c>
      <c r="N84" s="4" t="n">
        <f aca="false">(L84*M84)</f>
        <v>300</v>
      </c>
      <c r="P84" s="3" t="s">
        <v>12</v>
      </c>
      <c r="Q84" s="3" t="n">
        <v>1500</v>
      </c>
      <c r="R84" s="3" t="n">
        <v>250</v>
      </c>
      <c r="S84" s="4" t="n">
        <f aca="false">(Q84/R84)</f>
        <v>6</v>
      </c>
      <c r="T84" s="3" t="n">
        <v>50</v>
      </c>
      <c r="U84" s="4" t="n">
        <f aca="false">(S84*T84)</f>
        <v>300</v>
      </c>
    </row>
    <row r="85" customFormat="false" ht="13.8" hidden="false" customHeight="false" outlineLevel="0" collapsed="false">
      <c r="A85" s="3" t="s">
        <v>15</v>
      </c>
      <c r="B85" s="3" t="n">
        <v>0</v>
      </c>
      <c r="C85" s="3" t="n">
        <v>500</v>
      </c>
      <c r="D85" s="4" t="n">
        <f aca="false">(B85/C85)</f>
        <v>0</v>
      </c>
      <c r="E85" s="3" t="n">
        <v>0</v>
      </c>
      <c r="F85" s="4" t="n">
        <f aca="false">(D85*E85)</f>
        <v>0</v>
      </c>
      <c r="I85" s="3" t="s">
        <v>13</v>
      </c>
      <c r="J85" s="3" t="n">
        <v>14000</v>
      </c>
      <c r="K85" s="3" t="n">
        <v>30</v>
      </c>
      <c r="L85" s="4" t="n">
        <f aca="false">(J85/K85)</f>
        <v>466.666666666667</v>
      </c>
      <c r="M85" s="3" t="n">
        <v>10</v>
      </c>
      <c r="N85" s="4" t="n">
        <f aca="false">(L85*M85)</f>
        <v>4666.66666666667</v>
      </c>
      <c r="P85" s="3" t="s">
        <v>13</v>
      </c>
      <c r="Q85" s="3" t="n">
        <v>14000</v>
      </c>
      <c r="R85" s="3" t="n">
        <v>30</v>
      </c>
      <c r="S85" s="4" t="n">
        <f aca="false">(Q85/R85)</f>
        <v>466.666666666667</v>
      </c>
      <c r="T85" s="3" t="n">
        <v>10</v>
      </c>
      <c r="U85" s="4" t="n">
        <f aca="false">(S85*T85)</f>
        <v>4666.66666666667</v>
      </c>
    </row>
    <row r="86" customFormat="false" ht="13.8" hidden="false" customHeight="false" outlineLevel="0" collapsed="false">
      <c r="A86" s="3" t="s">
        <v>16</v>
      </c>
      <c r="B86" s="3" t="n">
        <v>3000</v>
      </c>
      <c r="C86" s="3" t="n">
        <v>500</v>
      </c>
      <c r="D86" s="4" t="n">
        <f aca="false">B86/C86</f>
        <v>6</v>
      </c>
      <c r="E86" s="3" t="n">
        <v>0</v>
      </c>
      <c r="F86" s="4" t="n">
        <f aca="false">D86*E86</f>
        <v>0</v>
      </c>
      <c r="I86" s="3" t="s">
        <v>14</v>
      </c>
      <c r="J86" s="3" t="n">
        <v>4500</v>
      </c>
      <c r="K86" s="3" t="n">
        <v>100</v>
      </c>
      <c r="L86" s="4" t="n">
        <f aca="false">(J86/K86)</f>
        <v>45</v>
      </c>
      <c r="M86" s="3" t="n">
        <v>200</v>
      </c>
      <c r="N86" s="4" t="n">
        <f aca="false">(L86*M86)</f>
        <v>9000</v>
      </c>
      <c r="P86" s="3" t="s">
        <v>14</v>
      </c>
      <c r="Q86" s="3" t="n">
        <v>4500</v>
      </c>
      <c r="R86" s="3" t="n">
        <v>100</v>
      </c>
      <c r="S86" s="4" t="n">
        <f aca="false">(Q86/R86)</f>
        <v>45</v>
      </c>
      <c r="T86" s="3" t="n">
        <v>200</v>
      </c>
      <c r="U86" s="4" t="n">
        <f aca="false">(S86*T86)</f>
        <v>9000</v>
      </c>
    </row>
    <row r="87" customFormat="false" ht="13.8" hidden="false" customHeight="false" outlineLevel="0" collapsed="false">
      <c r="A87" s="3" t="s">
        <v>17</v>
      </c>
      <c r="B87" s="3" t="n">
        <v>0</v>
      </c>
      <c r="C87" s="3" t="n">
        <v>1000</v>
      </c>
      <c r="D87" s="4" t="n">
        <f aca="false">B87/C87</f>
        <v>0</v>
      </c>
      <c r="E87" s="3" t="n">
        <v>0</v>
      </c>
      <c r="F87" s="4" t="n">
        <f aca="false">D87*E87</f>
        <v>0</v>
      </c>
      <c r="I87" s="3" t="s">
        <v>15</v>
      </c>
      <c r="J87" s="3" t="n">
        <v>0</v>
      </c>
      <c r="K87" s="3" t="n">
        <v>500</v>
      </c>
      <c r="L87" s="4" t="n">
        <f aca="false">(J87/K87)</f>
        <v>0</v>
      </c>
      <c r="M87" s="3" t="n">
        <v>0</v>
      </c>
      <c r="N87" s="4" t="n">
        <f aca="false">(L87*M87)</f>
        <v>0</v>
      </c>
      <c r="P87" s="3" t="s">
        <v>37</v>
      </c>
      <c r="Q87" s="3" t="n">
        <v>2000</v>
      </c>
      <c r="R87" s="3" t="n">
        <v>30</v>
      </c>
      <c r="S87" s="4" t="n">
        <f aca="false">(Q87/R87)</f>
        <v>66.6666666666667</v>
      </c>
      <c r="T87" s="3" t="n">
        <v>60</v>
      </c>
      <c r="U87" s="4" t="n">
        <f aca="false">(S87*T87)</f>
        <v>4000</v>
      </c>
    </row>
    <row r="88" customFormat="false" ht="13.8" hidden="false" customHeight="false" outlineLevel="0" collapsed="false">
      <c r="A88" s="3" t="s">
        <v>18</v>
      </c>
      <c r="B88" s="3" t="n">
        <v>4500</v>
      </c>
      <c r="C88" s="3" t="n">
        <v>100</v>
      </c>
      <c r="D88" s="4" t="n">
        <f aca="false">(B88/C88)</f>
        <v>45</v>
      </c>
      <c r="E88" s="3" t="n">
        <v>0</v>
      </c>
      <c r="F88" s="4" t="n">
        <f aca="false">(D88*E88)</f>
        <v>0</v>
      </c>
      <c r="I88" s="3" t="s">
        <v>16</v>
      </c>
      <c r="J88" s="3" t="n">
        <v>3000</v>
      </c>
      <c r="K88" s="3" t="n">
        <v>500</v>
      </c>
      <c r="L88" s="4" t="n">
        <f aca="false">J88/K88</f>
        <v>6</v>
      </c>
      <c r="M88" s="3" t="n">
        <v>0</v>
      </c>
      <c r="N88" s="4" t="n">
        <f aca="false">L88*M88</f>
        <v>0</v>
      </c>
      <c r="P88" s="3" t="s">
        <v>16</v>
      </c>
      <c r="Q88" s="3" t="n">
        <v>3000</v>
      </c>
      <c r="R88" s="3" t="n">
        <v>500</v>
      </c>
      <c r="S88" s="4" t="n">
        <f aca="false">Q88/R88</f>
        <v>6</v>
      </c>
      <c r="T88" s="3" t="n">
        <v>0</v>
      </c>
      <c r="U88" s="4" t="n">
        <f aca="false">S88*T88</f>
        <v>0</v>
      </c>
    </row>
    <row r="89" customFormat="false" ht="13.8" hidden="false" customHeight="false" outlineLevel="0" collapsed="false">
      <c r="A89" s="3" t="s">
        <v>19</v>
      </c>
      <c r="B89" s="3" t="n">
        <v>6500</v>
      </c>
      <c r="C89" s="3" t="n">
        <v>500</v>
      </c>
      <c r="D89" s="4" t="n">
        <f aca="false">(B89/C89)</f>
        <v>13</v>
      </c>
      <c r="E89" s="3" t="n">
        <v>0</v>
      </c>
      <c r="F89" s="4" t="n">
        <f aca="false">(D89*E89)</f>
        <v>0</v>
      </c>
      <c r="I89" s="3" t="s">
        <v>17</v>
      </c>
      <c r="J89" s="3" t="n">
        <v>0</v>
      </c>
      <c r="K89" s="3" t="n">
        <v>1000</v>
      </c>
      <c r="L89" s="4" t="n">
        <f aca="false">J89/K89</f>
        <v>0</v>
      </c>
      <c r="M89" s="3" t="n">
        <v>0</v>
      </c>
      <c r="N89" s="4" t="n">
        <f aca="false">L89*M89</f>
        <v>0</v>
      </c>
      <c r="P89" s="3" t="s">
        <v>17</v>
      </c>
      <c r="Q89" s="3" t="n">
        <v>0</v>
      </c>
      <c r="R89" s="3" t="n">
        <v>1000</v>
      </c>
      <c r="S89" s="4" t="n">
        <f aca="false">Q89/R89</f>
        <v>0</v>
      </c>
      <c r="T89" s="3" t="n">
        <v>0</v>
      </c>
      <c r="U89" s="4" t="n">
        <f aca="false">S89*T89</f>
        <v>0</v>
      </c>
    </row>
    <row r="90" customFormat="false" ht="13.8" hidden="false" customHeight="false" outlineLevel="0" collapsed="false">
      <c r="A90" s="3" t="s">
        <v>20</v>
      </c>
      <c r="B90" s="3" t="n">
        <v>9000</v>
      </c>
      <c r="C90" s="3" t="n">
        <v>1000</v>
      </c>
      <c r="D90" s="4" t="n">
        <f aca="false">B90/C90</f>
        <v>9</v>
      </c>
      <c r="E90" s="3" t="n">
        <v>0</v>
      </c>
      <c r="F90" s="4" t="n">
        <f aca="false">D90*E90</f>
        <v>0</v>
      </c>
      <c r="I90" s="3" t="s">
        <v>18</v>
      </c>
      <c r="J90" s="3" t="n">
        <v>4500</v>
      </c>
      <c r="K90" s="3" t="n">
        <v>100</v>
      </c>
      <c r="L90" s="4" t="n">
        <f aca="false">(J90/K90)</f>
        <v>45</v>
      </c>
      <c r="M90" s="3" t="n">
        <v>0</v>
      </c>
      <c r="N90" s="4" t="n">
        <f aca="false">(L90*M90)</f>
        <v>0</v>
      </c>
      <c r="P90" s="3" t="s">
        <v>18</v>
      </c>
      <c r="Q90" s="3" t="n">
        <v>4500</v>
      </c>
      <c r="R90" s="3" t="n">
        <v>100</v>
      </c>
      <c r="S90" s="4" t="n">
        <f aca="false">(Q90/R90)</f>
        <v>45</v>
      </c>
      <c r="T90" s="3" t="n">
        <v>0</v>
      </c>
      <c r="U90" s="4" t="n">
        <f aca="false">(S90*T90)</f>
        <v>0</v>
      </c>
    </row>
    <row r="91" customFormat="false" ht="13.8" hidden="false" customHeight="false" outlineLevel="0" collapsed="false">
      <c r="A91" s="3" t="s">
        <v>21</v>
      </c>
      <c r="B91" s="3" t="n">
        <v>0</v>
      </c>
      <c r="C91" s="3" t="n">
        <v>800</v>
      </c>
      <c r="D91" s="4" t="n">
        <f aca="false">B91/C91</f>
        <v>0</v>
      </c>
      <c r="E91" s="3" t="n">
        <v>0</v>
      </c>
      <c r="F91" s="4" t="n">
        <f aca="false">D91*E91</f>
        <v>0</v>
      </c>
      <c r="I91" s="3" t="s">
        <v>19</v>
      </c>
      <c r="J91" s="3" t="n">
        <v>6500</v>
      </c>
      <c r="K91" s="3" t="n">
        <v>500</v>
      </c>
      <c r="L91" s="4" t="n">
        <f aca="false">(J91/K91)</f>
        <v>13</v>
      </c>
      <c r="M91" s="3" t="n">
        <v>0</v>
      </c>
      <c r="N91" s="4" t="n">
        <f aca="false">(L91*M91)</f>
        <v>0</v>
      </c>
      <c r="P91" s="3" t="s">
        <v>19</v>
      </c>
      <c r="Q91" s="3" t="n">
        <v>6500</v>
      </c>
      <c r="R91" s="3" t="n">
        <v>500</v>
      </c>
      <c r="S91" s="4" t="n">
        <f aca="false">(Q91/R91)</f>
        <v>13</v>
      </c>
      <c r="T91" s="3" t="n">
        <v>0</v>
      </c>
      <c r="U91" s="4" t="n">
        <f aca="false">(S91*T91)</f>
        <v>0</v>
      </c>
    </row>
    <row r="92" customFormat="false" ht="13.8" hidden="false" customHeight="false" outlineLevel="0" collapsed="false">
      <c r="I92" s="3" t="s">
        <v>20</v>
      </c>
      <c r="J92" s="3" t="n">
        <v>9000</v>
      </c>
      <c r="K92" s="3" t="n">
        <v>1000</v>
      </c>
      <c r="L92" s="4" t="n">
        <f aca="false">J92/K92</f>
        <v>9</v>
      </c>
      <c r="M92" s="3" t="n">
        <v>0</v>
      </c>
      <c r="N92" s="4" t="n">
        <f aca="false">L92*M92</f>
        <v>0</v>
      </c>
      <c r="P92" s="3" t="s">
        <v>20</v>
      </c>
      <c r="Q92" s="3" t="n">
        <v>9000</v>
      </c>
      <c r="R92" s="3" t="n">
        <v>1000</v>
      </c>
      <c r="S92" s="4" t="n">
        <f aca="false">Q92/R92</f>
        <v>9</v>
      </c>
      <c r="T92" s="3" t="n">
        <v>0</v>
      </c>
      <c r="U92" s="4" t="n">
        <f aca="false">S92*T92</f>
        <v>0</v>
      </c>
    </row>
    <row r="93" customFormat="false" ht="13.8" hidden="false" customHeight="false" outlineLevel="0" collapsed="false">
      <c r="F93" s="0" t="n">
        <f aca="false">F77+F78+F79+F80+F81+F82+F83+F84+F85+F86+F87+F88+F89+F90</f>
        <v>39708.3333333333</v>
      </c>
      <c r="I93" s="3" t="s">
        <v>21</v>
      </c>
      <c r="J93" s="3" t="n">
        <v>0</v>
      </c>
      <c r="K93" s="3" t="n">
        <v>800</v>
      </c>
      <c r="L93" s="4" t="n">
        <f aca="false">J93/K93</f>
        <v>0</v>
      </c>
      <c r="M93" s="3" t="n">
        <v>0</v>
      </c>
      <c r="N93" s="4" t="n">
        <f aca="false">L93*M93</f>
        <v>0</v>
      </c>
      <c r="P93" s="3" t="s">
        <v>21</v>
      </c>
      <c r="Q93" s="3" t="n">
        <v>0</v>
      </c>
      <c r="R93" s="3" t="n">
        <v>800</v>
      </c>
      <c r="S93" s="4" t="n">
        <f aca="false">Q93/R93</f>
        <v>0</v>
      </c>
      <c r="T93" s="3" t="n">
        <v>0</v>
      </c>
      <c r="U93" s="4" t="n">
        <f aca="false">S93*T93</f>
        <v>0</v>
      </c>
    </row>
    <row r="94" customFormat="false" ht="12.8" hidden="false" customHeight="false" outlineLevel="0" collapsed="false"/>
    <row r="95" customFormat="false" ht="12.8" hidden="false" customHeight="false" outlineLevel="0" collapsed="false">
      <c r="C95" s="0" t="s">
        <v>95</v>
      </c>
      <c r="N95" s="0" t="n">
        <f aca="false">N79+N80+N81+N82+N83+N84+N85+N86+N87+N88+N89+N90+N91+N92</f>
        <v>42608.3333333333</v>
      </c>
      <c r="U95" s="0" t="n">
        <f aca="false">U79+U80+U81+U82+U83+U84+U85+U86+U87+U88+U89+U90+U91+U92</f>
        <v>46608.3333333333</v>
      </c>
    </row>
    <row r="96" customFormat="false" ht="13.8" hidden="false" customHeight="false" outlineLevel="0" collapsed="false">
      <c r="A96" s="3" t="s">
        <v>14</v>
      </c>
      <c r="B96" s="3" t="n">
        <v>4500</v>
      </c>
      <c r="C96" s="3" t="n">
        <v>100</v>
      </c>
      <c r="D96" s="4" t="n">
        <f aca="false">(B96/C96)</f>
        <v>45</v>
      </c>
      <c r="E96" s="3" t="n">
        <v>0</v>
      </c>
      <c r="F96" s="4" t="n">
        <f aca="false">(D96*E96)</f>
        <v>0</v>
      </c>
      <c r="I96" s="0" t="s">
        <v>156</v>
      </c>
      <c r="J96" s="0" t="s">
        <v>61</v>
      </c>
    </row>
    <row r="97" customFormat="false" ht="13.8" hidden="false" customHeight="false" outlineLevel="0" collapsed="false">
      <c r="A97" s="3" t="s">
        <v>15</v>
      </c>
      <c r="B97" s="3" t="n">
        <v>0</v>
      </c>
      <c r="C97" s="3" t="n">
        <v>500</v>
      </c>
      <c r="D97" s="4" t="n">
        <f aca="false">(B97/C97)</f>
        <v>0</v>
      </c>
      <c r="E97" s="3" t="n">
        <v>0</v>
      </c>
      <c r="F97" s="4" t="n">
        <f aca="false">(D97*E97)</f>
        <v>0</v>
      </c>
      <c r="I97" s="1" t="s">
        <v>1</v>
      </c>
      <c r="J97" s="1" t="s">
        <v>2</v>
      </c>
      <c r="K97" s="1" t="s">
        <v>3</v>
      </c>
      <c r="L97" s="2" t="s">
        <v>4</v>
      </c>
      <c r="M97" s="1" t="s">
        <v>5</v>
      </c>
      <c r="N97" s="2" t="s">
        <v>6</v>
      </c>
    </row>
    <row r="98" customFormat="false" ht="13.8" hidden="false" customHeight="false" outlineLevel="0" collapsed="false">
      <c r="A98" s="3" t="s">
        <v>16</v>
      </c>
      <c r="B98" s="3" t="n">
        <v>3000</v>
      </c>
      <c r="C98" s="3" t="n">
        <v>500</v>
      </c>
      <c r="D98" s="4" t="n">
        <f aca="false">B98/C98</f>
        <v>6</v>
      </c>
      <c r="E98" s="3" t="n">
        <v>0</v>
      </c>
      <c r="F98" s="4" t="n">
        <f aca="false">D98*E98</f>
        <v>0</v>
      </c>
      <c r="I98" s="3" t="s">
        <v>7</v>
      </c>
      <c r="J98" s="3" t="n">
        <v>10000</v>
      </c>
      <c r="K98" s="3" t="n">
        <v>1000</v>
      </c>
      <c r="L98" s="4" t="n">
        <f aca="false">(J98/K98)</f>
        <v>10</v>
      </c>
      <c r="M98" s="3" t="n">
        <v>65</v>
      </c>
      <c r="N98" s="4" t="n">
        <f aca="false">L98*M98</f>
        <v>650</v>
      </c>
    </row>
    <row r="99" customFormat="false" ht="13.8" hidden="false" customHeight="false" outlineLevel="0" collapsed="false">
      <c r="A99" s="3" t="s">
        <v>17</v>
      </c>
      <c r="B99" s="3" t="n">
        <v>0</v>
      </c>
      <c r="C99" s="3" t="n">
        <v>1000</v>
      </c>
      <c r="D99" s="4" t="n">
        <f aca="false">B99/C99</f>
        <v>0</v>
      </c>
      <c r="E99" s="3" t="n">
        <v>0</v>
      </c>
      <c r="F99" s="4" t="n">
        <f aca="false">D99*E99</f>
        <v>0</v>
      </c>
      <c r="I99" s="3" t="s">
        <v>8</v>
      </c>
      <c r="J99" s="3" t="n">
        <v>10000</v>
      </c>
      <c r="K99" s="3" t="n">
        <v>1000</v>
      </c>
      <c r="L99" s="4" t="n">
        <f aca="false">(J99/K99)</f>
        <v>10</v>
      </c>
      <c r="M99" s="3" t="n">
        <v>100</v>
      </c>
      <c r="N99" s="4" t="n">
        <f aca="false">(L99*M99)</f>
        <v>1000</v>
      </c>
    </row>
    <row r="100" customFormat="false" ht="13.8" hidden="false" customHeight="false" outlineLevel="0" collapsed="false">
      <c r="A100" s="3" t="s">
        <v>18</v>
      </c>
      <c r="B100" s="3" t="n">
        <v>4500</v>
      </c>
      <c r="C100" s="3" t="n">
        <v>100</v>
      </c>
      <c r="D100" s="4" t="n">
        <f aca="false">(B100/C100)</f>
        <v>45</v>
      </c>
      <c r="E100" s="3" t="n">
        <v>0</v>
      </c>
      <c r="F100" s="4" t="n">
        <f aca="false">(D100*E100)</f>
        <v>0</v>
      </c>
      <c r="I100" s="3" t="s">
        <v>9</v>
      </c>
      <c r="J100" s="3" t="n">
        <v>5650</v>
      </c>
      <c r="K100" s="3" t="n">
        <v>500</v>
      </c>
      <c r="L100" s="4" t="n">
        <f aca="false">(J100/K100)</f>
        <v>11.3</v>
      </c>
      <c r="M100" s="3" t="n">
        <v>70</v>
      </c>
      <c r="N100" s="4" t="n">
        <f aca="false">(L100*M100)</f>
        <v>791</v>
      </c>
    </row>
    <row r="101" customFormat="false" ht="13.8" hidden="false" customHeight="false" outlineLevel="0" collapsed="false">
      <c r="A101" s="3" t="s">
        <v>19</v>
      </c>
      <c r="B101" s="3" t="n">
        <v>7000</v>
      </c>
      <c r="C101" s="3" t="n">
        <v>500</v>
      </c>
      <c r="D101" s="4" t="n">
        <f aca="false">(B101/C101)</f>
        <v>14</v>
      </c>
      <c r="E101" s="3" t="n">
        <v>200</v>
      </c>
      <c r="F101" s="4" t="n">
        <f aca="false">(D101*E101)</f>
        <v>2800</v>
      </c>
      <c r="I101" s="3" t="s">
        <v>10</v>
      </c>
      <c r="J101" s="3" t="n">
        <v>4300</v>
      </c>
      <c r="K101" s="3" t="n">
        <v>1800</v>
      </c>
      <c r="L101" s="4" t="n">
        <f aca="false">(J101/K101)</f>
        <v>2.38888888888889</v>
      </c>
      <c r="M101" s="3" t="n">
        <v>0</v>
      </c>
      <c r="N101" s="4" t="n">
        <f aca="false">(L101*M101)</f>
        <v>0</v>
      </c>
    </row>
    <row r="102" customFormat="false" ht="13.8" hidden="false" customHeight="false" outlineLevel="0" collapsed="false">
      <c r="A102" s="3" t="s">
        <v>20</v>
      </c>
      <c r="B102" s="3" t="n">
        <v>9000</v>
      </c>
      <c r="C102" s="3" t="n">
        <v>1000</v>
      </c>
      <c r="D102" s="4" t="n">
        <f aca="false">B102/C102</f>
        <v>9</v>
      </c>
      <c r="E102" s="3" t="n">
        <v>300</v>
      </c>
      <c r="F102" s="4" t="n">
        <f aca="false">D102*E102</f>
        <v>2700</v>
      </c>
      <c r="I102" s="3" t="s">
        <v>11</v>
      </c>
      <c r="J102" s="3" t="n">
        <v>2000</v>
      </c>
      <c r="K102" s="3" t="n">
        <v>100</v>
      </c>
      <c r="L102" s="4" t="n">
        <f aca="false">(J102/K102)</f>
        <v>20</v>
      </c>
      <c r="M102" s="3" t="n">
        <v>0</v>
      </c>
      <c r="N102" s="4" t="n">
        <f aca="false">(L102*M102)</f>
        <v>0</v>
      </c>
    </row>
    <row r="103" customFormat="false" ht="13.8" hidden="false" customHeight="false" outlineLevel="0" collapsed="false">
      <c r="A103" s="3" t="s">
        <v>98</v>
      </c>
      <c r="B103" s="3" t="n">
        <v>5600</v>
      </c>
      <c r="C103" s="3" t="n">
        <v>500</v>
      </c>
      <c r="D103" s="4" t="n">
        <f aca="false">B103/C103</f>
        <v>11.2</v>
      </c>
      <c r="E103" s="3" t="n">
        <v>100</v>
      </c>
      <c r="F103" s="4" t="n">
        <f aca="false">D103*E103</f>
        <v>1120</v>
      </c>
      <c r="I103" s="3" t="s">
        <v>12</v>
      </c>
      <c r="J103" s="3" t="n">
        <v>1500</v>
      </c>
      <c r="K103" s="3" t="n">
        <v>250</v>
      </c>
      <c r="L103" s="4" t="n">
        <f aca="false">(J103/K103)</f>
        <v>6</v>
      </c>
      <c r="M103" s="3" t="n">
        <v>50</v>
      </c>
      <c r="N103" s="4" t="n">
        <f aca="false">(L103*M103)</f>
        <v>300</v>
      </c>
    </row>
    <row r="104" customFormat="false" ht="13.8" hidden="false" customHeight="false" outlineLevel="0" collapsed="false">
      <c r="F104" s="0" t="n">
        <f aca="false">F101+F102+F103</f>
        <v>6620</v>
      </c>
      <c r="I104" s="3" t="s">
        <v>13</v>
      </c>
      <c r="J104" s="3" t="n">
        <v>14000</v>
      </c>
      <c r="K104" s="3" t="n">
        <v>30</v>
      </c>
      <c r="L104" s="4" t="n">
        <f aca="false">(J104/K104)</f>
        <v>466.666666666667</v>
      </c>
      <c r="M104" s="3" t="n">
        <v>1</v>
      </c>
      <c r="N104" s="4" t="n">
        <f aca="false">(L104*M104)</f>
        <v>466.666666666667</v>
      </c>
    </row>
    <row r="105" customFormat="false" ht="13.8" hidden="false" customHeight="false" outlineLevel="0" collapsed="false">
      <c r="I105" s="3" t="s">
        <v>14</v>
      </c>
      <c r="J105" s="3" t="n">
        <v>4500</v>
      </c>
      <c r="K105" s="3" t="n">
        <v>100</v>
      </c>
      <c r="L105" s="4" t="n">
        <f aca="false">(J105/K105)</f>
        <v>45</v>
      </c>
      <c r="M105" s="3" t="n">
        <v>50</v>
      </c>
      <c r="N105" s="4" t="n">
        <f aca="false">(L105*M105)</f>
        <v>2250</v>
      </c>
    </row>
    <row r="106" customFormat="false" ht="13.8" hidden="false" customHeight="false" outlineLevel="0" collapsed="false">
      <c r="I106" s="3" t="s">
        <v>15</v>
      </c>
      <c r="J106" s="3" t="n">
        <v>0</v>
      </c>
      <c r="K106" s="3" t="n">
        <v>500</v>
      </c>
      <c r="L106" s="4" t="n">
        <f aca="false">(J106/K106)</f>
        <v>0</v>
      </c>
      <c r="M106" s="3" t="n">
        <v>0</v>
      </c>
      <c r="N106" s="4" t="n">
        <f aca="false">(L106*M106)</f>
        <v>0</v>
      </c>
    </row>
    <row r="107" customFormat="false" ht="13.8" hidden="false" customHeight="false" outlineLevel="0" collapsed="false">
      <c r="C107" s="0" t="s">
        <v>198</v>
      </c>
      <c r="I107" s="3" t="s">
        <v>16</v>
      </c>
      <c r="J107" s="3" t="n">
        <v>3000</v>
      </c>
      <c r="K107" s="3" t="n">
        <v>500</v>
      </c>
      <c r="L107" s="4" t="n">
        <f aca="false">J107/K107</f>
        <v>6</v>
      </c>
      <c r="M107" s="3" t="n">
        <v>0</v>
      </c>
      <c r="N107" s="4" t="n">
        <f aca="false">L107*M107</f>
        <v>0</v>
      </c>
    </row>
    <row r="108" customFormat="false" ht="13.8" hidden="false" customHeight="false" outlineLevel="0" collapsed="false">
      <c r="A108" s="3" t="s">
        <v>14</v>
      </c>
      <c r="B108" s="3" t="n">
        <v>4500</v>
      </c>
      <c r="C108" s="3" t="n">
        <v>100</v>
      </c>
      <c r="D108" s="4" t="n">
        <f aca="false">(B108/C108)</f>
        <v>45</v>
      </c>
      <c r="E108" s="3" t="n">
        <v>0</v>
      </c>
      <c r="F108" s="4" t="n">
        <f aca="false">(D108*E108)</f>
        <v>0</v>
      </c>
      <c r="I108" s="3" t="s">
        <v>17</v>
      </c>
      <c r="J108" s="3" t="n">
        <v>0</v>
      </c>
      <c r="K108" s="3" t="n">
        <v>1000</v>
      </c>
      <c r="L108" s="4" t="n">
        <f aca="false">J108/K108</f>
        <v>0</v>
      </c>
      <c r="M108" s="3" t="n">
        <v>0</v>
      </c>
      <c r="N108" s="4" t="n">
        <f aca="false">L108*M108</f>
        <v>0</v>
      </c>
    </row>
    <row r="109" customFormat="false" ht="13.8" hidden="false" customHeight="false" outlineLevel="0" collapsed="false">
      <c r="A109" s="3" t="s">
        <v>15</v>
      </c>
      <c r="B109" s="3" t="n">
        <v>0</v>
      </c>
      <c r="C109" s="3" t="n">
        <v>500</v>
      </c>
      <c r="D109" s="4" t="n">
        <f aca="false">(B109/C109)</f>
        <v>0</v>
      </c>
      <c r="E109" s="3" t="n">
        <v>0</v>
      </c>
      <c r="F109" s="4" t="n">
        <f aca="false">(D109*E109)</f>
        <v>0</v>
      </c>
      <c r="I109" s="3" t="s">
        <v>18</v>
      </c>
      <c r="J109" s="3" t="n">
        <v>4500</v>
      </c>
      <c r="K109" s="3" t="n">
        <v>100</v>
      </c>
      <c r="L109" s="4" t="n">
        <f aca="false">(J109/K109)</f>
        <v>45</v>
      </c>
      <c r="M109" s="3" t="n">
        <v>0</v>
      </c>
      <c r="N109" s="4" t="n">
        <f aca="false">(L109*M109)</f>
        <v>0</v>
      </c>
    </row>
    <row r="110" customFormat="false" ht="13.8" hidden="false" customHeight="false" outlineLevel="0" collapsed="false">
      <c r="A110" s="3" t="s">
        <v>16</v>
      </c>
      <c r="B110" s="3" t="n">
        <v>3000</v>
      </c>
      <c r="C110" s="3" t="n">
        <v>500</v>
      </c>
      <c r="D110" s="4" t="n">
        <f aca="false">B110/C110</f>
        <v>6</v>
      </c>
      <c r="E110" s="3" t="n">
        <v>0</v>
      </c>
      <c r="F110" s="4" t="n">
        <f aca="false">D110*E110</f>
        <v>0</v>
      </c>
      <c r="I110" s="3" t="s">
        <v>19</v>
      </c>
      <c r="J110" s="3" t="n">
        <v>6500</v>
      </c>
      <c r="K110" s="3" t="n">
        <v>500</v>
      </c>
      <c r="L110" s="4" t="n">
        <f aca="false">(J110/K110)</f>
        <v>13</v>
      </c>
      <c r="M110" s="3" t="n">
        <v>0</v>
      </c>
      <c r="N110" s="4" t="n">
        <f aca="false">(L110*M110)</f>
        <v>0</v>
      </c>
    </row>
    <row r="111" customFormat="false" ht="13.8" hidden="false" customHeight="false" outlineLevel="0" collapsed="false">
      <c r="A111" s="3" t="s">
        <v>17</v>
      </c>
      <c r="B111" s="3" t="n">
        <v>0</v>
      </c>
      <c r="C111" s="3" t="n">
        <v>1000</v>
      </c>
      <c r="D111" s="4" t="n">
        <f aca="false">B111/C111</f>
        <v>0</v>
      </c>
      <c r="E111" s="3" t="n">
        <v>0</v>
      </c>
      <c r="F111" s="4" t="n">
        <f aca="false">D111*E111</f>
        <v>0</v>
      </c>
      <c r="I111" s="3" t="s">
        <v>20</v>
      </c>
      <c r="J111" s="3" t="n">
        <v>9000</v>
      </c>
      <c r="K111" s="3" t="n">
        <v>1000</v>
      </c>
      <c r="L111" s="4" t="n">
        <f aca="false">J111/K111</f>
        <v>9</v>
      </c>
      <c r="M111" s="3" t="n">
        <v>0</v>
      </c>
      <c r="N111" s="4" t="n">
        <f aca="false">L111*M111</f>
        <v>0</v>
      </c>
    </row>
    <row r="112" customFormat="false" ht="13.8" hidden="false" customHeight="false" outlineLevel="0" collapsed="false">
      <c r="A112" s="3" t="s">
        <v>18</v>
      </c>
      <c r="B112" s="3" t="n">
        <v>4500</v>
      </c>
      <c r="C112" s="3" t="n">
        <v>100</v>
      </c>
      <c r="D112" s="4" t="n">
        <f aca="false">(B112/C112)</f>
        <v>45</v>
      </c>
      <c r="E112" s="3" t="n">
        <v>0</v>
      </c>
      <c r="F112" s="4" t="n">
        <f aca="false">(D112*E112)</f>
        <v>0</v>
      </c>
      <c r="I112" s="3" t="s">
        <v>21</v>
      </c>
      <c r="J112" s="3" t="n">
        <v>0</v>
      </c>
      <c r="K112" s="3" t="n">
        <v>800</v>
      </c>
      <c r="L112" s="4" t="n">
        <f aca="false">J112/K112</f>
        <v>0</v>
      </c>
      <c r="M112" s="3" t="n">
        <v>0</v>
      </c>
      <c r="N112" s="4" t="n">
        <f aca="false">L112*M112</f>
        <v>0</v>
      </c>
    </row>
    <row r="113" customFormat="false" ht="13.8" hidden="false" customHeight="false" outlineLevel="0" collapsed="false">
      <c r="A113" s="3" t="s">
        <v>19</v>
      </c>
      <c r="B113" s="3" t="n">
        <v>7000</v>
      </c>
      <c r="C113" s="3" t="n">
        <v>500</v>
      </c>
      <c r="D113" s="4" t="n">
        <f aca="false">(B113/C113)</f>
        <v>14</v>
      </c>
      <c r="E113" s="3" t="n">
        <v>400</v>
      </c>
      <c r="F113" s="4" t="n">
        <f aca="false">(D113*E113)</f>
        <v>5600</v>
      </c>
    </row>
    <row r="114" customFormat="false" ht="13.8" hidden="false" customHeight="false" outlineLevel="0" collapsed="false">
      <c r="A114" s="3" t="s">
        <v>20</v>
      </c>
      <c r="B114" s="3" t="n">
        <v>9000</v>
      </c>
      <c r="C114" s="3" t="n">
        <v>1000</v>
      </c>
      <c r="D114" s="4" t="n">
        <f aca="false">B114/C114</f>
        <v>9</v>
      </c>
      <c r="E114" s="3" t="n">
        <v>600</v>
      </c>
      <c r="F114" s="4" t="n">
        <f aca="false">D114*E114</f>
        <v>5400</v>
      </c>
      <c r="N114" s="0" t="n">
        <f aca="false">N98+N99+N100+N101+N102+N103+N104+N105+N106+N107+N108+N109+N110+N111</f>
        <v>5457.66666666667</v>
      </c>
    </row>
    <row r="115" customFormat="false" ht="13.8" hidden="false" customHeight="false" outlineLevel="0" collapsed="false">
      <c r="A115" s="3" t="s">
        <v>98</v>
      </c>
      <c r="B115" s="3" t="n">
        <v>5600</v>
      </c>
      <c r="C115" s="3" t="n">
        <v>500</v>
      </c>
      <c r="D115" s="4" t="n">
        <f aca="false">B115/C115</f>
        <v>11.2</v>
      </c>
      <c r="E115" s="3" t="n">
        <v>200</v>
      </c>
      <c r="F115" s="4" t="n">
        <f aca="false">D115*E115</f>
        <v>2240</v>
      </c>
      <c r="I115" s="0" t="s">
        <v>156</v>
      </c>
      <c r="J115" s="0" t="s">
        <v>69</v>
      </c>
    </row>
    <row r="116" customFormat="false" ht="13.8" hidden="false" customHeight="false" outlineLevel="0" collapsed="false">
      <c r="F116" s="0" t="n">
        <f aca="false">F113+F114+F115</f>
        <v>13240</v>
      </c>
      <c r="I116" s="1" t="s">
        <v>1</v>
      </c>
      <c r="J116" s="1" t="s">
        <v>2</v>
      </c>
      <c r="K116" s="1" t="s">
        <v>3</v>
      </c>
      <c r="L116" s="2" t="s">
        <v>4</v>
      </c>
      <c r="M116" s="1" t="s">
        <v>5</v>
      </c>
      <c r="N116" s="2" t="s">
        <v>6</v>
      </c>
      <c r="P116" s="0" t="s">
        <v>199</v>
      </c>
    </row>
    <row r="117" customFormat="false" ht="13.8" hidden="false" customHeight="false" outlineLevel="0" collapsed="false">
      <c r="I117" s="3" t="s">
        <v>7</v>
      </c>
      <c r="J117" s="3" t="n">
        <v>10000</v>
      </c>
      <c r="K117" s="3" t="n">
        <v>1000</v>
      </c>
      <c r="L117" s="4" t="n">
        <f aca="false">(J117/K117)</f>
        <v>10</v>
      </c>
      <c r="M117" s="3" t="n">
        <v>80</v>
      </c>
      <c r="N117" s="4" t="n">
        <f aca="false">L117*M117</f>
        <v>800</v>
      </c>
      <c r="P117" s="0" t="s">
        <v>42</v>
      </c>
      <c r="Q117" s="0" t="n">
        <v>2000</v>
      </c>
    </row>
    <row r="118" customFormat="false" ht="13.8" hidden="false" customHeight="false" outlineLevel="0" collapsed="false">
      <c r="I118" s="3" t="s">
        <v>8</v>
      </c>
      <c r="J118" s="3" t="n">
        <v>10000</v>
      </c>
      <c r="K118" s="3" t="n">
        <v>1000</v>
      </c>
      <c r="L118" s="4" t="n">
        <f aca="false">(J118/K118)</f>
        <v>10</v>
      </c>
      <c r="M118" s="3" t="n">
        <v>200</v>
      </c>
      <c r="N118" s="4" t="n">
        <f aca="false">(L118*M118)</f>
        <v>2000</v>
      </c>
      <c r="P118" s="0" t="s">
        <v>30</v>
      </c>
      <c r="Q118" s="0" t="n">
        <v>2000</v>
      </c>
    </row>
    <row r="119" customFormat="false" ht="13.8" hidden="false" customHeight="false" outlineLevel="0" collapsed="false">
      <c r="C119" s="0" t="s">
        <v>109</v>
      </c>
      <c r="I119" s="3" t="s">
        <v>9</v>
      </c>
      <c r="J119" s="3" t="n">
        <v>5650</v>
      </c>
      <c r="K119" s="3" t="n">
        <v>500</v>
      </c>
      <c r="L119" s="4" t="n">
        <f aca="false">(J119/K119)</f>
        <v>11.3</v>
      </c>
      <c r="M119" s="3" t="n">
        <v>140</v>
      </c>
      <c r="N119" s="4" t="n">
        <f aca="false">(L119*M119)</f>
        <v>1582</v>
      </c>
      <c r="P119" s="0" t="s">
        <v>200</v>
      </c>
      <c r="Q119" s="0" t="n">
        <v>2000</v>
      </c>
    </row>
    <row r="120" customFormat="false" ht="13.8" hidden="false" customHeight="false" outlineLevel="0" collapsed="false">
      <c r="A120" s="3" t="s">
        <v>14</v>
      </c>
      <c r="B120" s="3" t="n">
        <v>4500</v>
      </c>
      <c r="C120" s="3" t="n">
        <v>100</v>
      </c>
      <c r="D120" s="4" t="n">
        <f aca="false">(B120/C120)</f>
        <v>45</v>
      </c>
      <c r="E120" s="3" t="n">
        <v>0</v>
      </c>
      <c r="F120" s="4" t="n">
        <f aca="false">(D120*E120)</f>
        <v>0</v>
      </c>
      <c r="I120" s="3" t="s">
        <v>10</v>
      </c>
      <c r="J120" s="3" t="n">
        <v>4300</v>
      </c>
      <c r="K120" s="3" t="n">
        <v>1800</v>
      </c>
      <c r="L120" s="4" t="n">
        <f aca="false">(J120/K120)</f>
        <v>2.38888888888889</v>
      </c>
      <c r="M120" s="3" t="n">
        <v>0</v>
      </c>
      <c r="N120" s="4" t="n">
        <f aca="false">(L120*M120)</f>
        <v>0</v>
      </c>
      <c r="P120" s="0" t="s">
        <v>18</v>
      </c>
      <c r="Q120" s="0" t="n">
        <v>500</v>
      </c>
    </row>
    <row r="121" customFormat="false" ht="13.8" hidden="false" customHeight="false" outlineLevel="0" collapsed="false">
      <c r="A121" s="3" t="s">
        <v>15</v>
      </c>
      <c r="B121" s="3" t="n">
        <v>0</v>
      </c>
      <c r="C121" s="3" t="n">
        <v>500</v>
      </c>
      <c r="D121" s="4" t="n">
        <f aca="false">(B121/C121)</f>
        <v>0</v>
      </c>
      <c r="E121" s="3" t="n">
        <v>0</v>
      </c>
      <c r="F121" s="4" t="n">
        <f aca="false">(D121*E121)</f>
        <v>0</v>
      </c>
      <c r="I121" s="3" t="s">
        <v>11</v>
      </c>
      <c r="J121" s="3" t="n">
        <v>2000</v>
      </c>
      <c r="K121" s="3" t="n">
        <v>100</v>
      </c>
      <c r="L121" s="4" t="n">
        <f aca="false">(J121/K121)</f>
        <v>20</v>
      </c>
      <c r="M121" s="3" t="n">
        <v>0</v>
      </c>
      <c r="N121" s="4" t="n">
        <f aca="false">(L121*M121)</f>
        <v>0</v>
      </c>
      <c r="P121" s="0" t="s">
        <v>201</v>
      </c>
      <c r="Q121" s="0" t="n">
        <v>1000</v>
      </c>
    </row>
    <row r="122" customFormat="false" ht="13.8" hidden="false" customHeight="false" outlineLevel="0" collapsed="false">
      <c r="A122" s="3" t="s">
        <v>16</v>
      </c>
      <c r="B122" s="3" t="n">
        <v>3000</v>
      </c>
      <c r="C122" s="3" t="n">
        <v>500</v>
      </c>
      <c r="D122" s="4" t="n">
        <f aca="false">B122/C122</f>
        <v>6</v>
      </c>
      <c r="E122" s="3" t="n">
        <v>0</v>
      </c>
      <c r="F122" s="4" t="n">
        <f aca="false">D122*E122</f>
        <v>0</v>
      </c>
      <c r="I122" s="3" t="s">
        <v>12</v>
      </c>
      <c r="J122" s="3" t="n">
        <v>1500</v>
      </c>
      <c r="K122" s="3" t="n">
        <v>250</v>
      </c>
      <c r="L122" s="4" t="n">
        <f aca="false">(J122/K122)</f>
        <v>6</v>
      </c>
      <c r="M122" s="3" t="n">
        <v>50</v>
      </c>
      <c r="N122" s="4" t="n">
        <f aca="false">(L122*M122)</f>
        <v>300</v>
      </c>
      <c r="P122" s="0" t="s">
        <v>41</v>
      </c>
      <c r="Q122" s="0" t="n">
        <v>7500</v>
      </c>
    </row>
    <row r="123" customFormat="false" ht="13.8" hidden="false" customHeight="false" outlineLevel="0" collapsed="false">
      <c r="A123" s="3" t="s">
        <v>17</v>
      </c>
      <c r="B123" s="3" t="n">
        <v>0</v>
      </c>
      <c r="C123" s="3" t="n">
        <v>1000</v>
      </c>
      <c r="D123" s="4" t="n">
        <f aca="false">B123/C123</f>
        <v>0</v>
      </c>
      <c r="E123" s="3" t="n">
        <v>0</v>
      </c>
      <c r="F123" s="4" t="n">
        <f aca="false">D123*E123</f>
        <v>0</v>
      </c>
      <c r="I123" s="3" t="s">
        <v>13</v>
      </c>
      <c r="J123" s="3" t="n">
        <v>14000</v>
      </c>
      <c r="K123" s="3" t="n">
        <v>30</v>
      </c>
      <c r="L123" s="4" t="n">
        <f aca="false">(J123/K123)</f>
        <v>466.666666666667</v>
      </c>
      <c r="M123" s="3" t="n">
        <v>2</v>
      </c>
      <c r="N123" s="4" t="n">
        <f aca="false">(L123*M123)</f>
        <v>933.333333333333</v>
      </c>
      <c r="Q123" s="0" t="n">
        <f aca="false">Q117+Q118+Q119+Q120+Q121+Q122</f>
        <v>15000</v>
      </c>
    </row>
    <row r="124" customFormat="false" ht="13.8" hidden="false" customHeight="false" outlineLevel="0" collapsed="false">
      <c r="A124" s="3" t="s">
        <v>18</v>
      </c>
      <c r="B124" s="3" t="n">
        <v>4500</v>
      </c>
      <c r="C124" s="3" t="n">
        <v>100</v>
      </c>
      <c r="D124" s="4" t="n">
        <f aca="false">(B124/C124)</f>
        <v>45</v>
      </c>
      <c r="E124" s="3" t="n">
        <v>0</v>
      </c>
      <c r="F124" s="4" t="n">
        <f aca="false">(D124*E124)</f>
        <v>0</v>
      </c>
      <c r="I124" s="3" t="s">
        <v>14</v>
      </c>
      <c r="J124" s="3" t="n">
        <v>4500</v>
      </c>
      <c r="K124" s="3" t="n">
        <v>100</v>
      </c>
      <c r="L124" s="4" t="n">
        <f aca="false">(J124/K124)</f>
        <v>45</v>
      </c>
      <c r="M124" s="3" t="n">
        <v>100</v>
      </c>
      <c r="N124" s="4" t="n">
        <f aca="false">(L124*M124)</f>
        <v>4500</v>
      </c>
    </row>
    <row r="125" customFormat="false" ht="13.8" hidden="false" customHeight="false" outlineLevel="0" collapsed="false">
      <c r="A125" s="3" t="s">
        <v>19</v>
      </c>
      <c r="B125" s="3" t="n">
        <v>7000</v>
      </c>
      <c r="C125" s="3" t="n">
        <v>500</v>
      </c>
      <c r="D125" s="4" t="n">
        <f aca="false">(B125/C125)</f>
        <v>14</v>
      </c>
      <c r="E125" s="3" t="n">
        <v>750</v>
      </c>
      <c r="F125" s="4" t="n">
        <f aca="false">(D125*E125)</f>
        <v>10500</v>
      </c>
      <c r="I125" s="3" t="s">
        <v>15</v>
      </c>
      <c r="J125" s="3" t="n">
        <v>0</v>
      </c>
      <c r="K125" s="3" t="n">
        <v>500</v>
      </c>
      <c r="L125" s="4" t="n">
        <f aca="false">(J125/K125)</f>
        <v>0</v>
      </c>
      <c r="M125" s="3" t="n">
        <v>0</v>
      </c>
      <c r="N125" s="4" t="n">
        <f aca="false">(L125*M125)</f>
        <v>0</v>
      </c>
    </row>
    <row r="126" customFormat="false" ht="13.8" hidden="false" customHeight="false" outlineLevel="0" collapsed="false">
      <c r="A126" s="3" t="s">
        <v>20</v>
      </c>
      <c r="B126" s="3" t="n">
        <v>9000</v>
      </c>
      <c r="C126" s="3" t="n">
        <v>1000</v>
      </c>
      <c r="D126" s="4" t="n">
        <f aca="false">B126/C126</f>
        <v>9</v>
      </c>
      <c r="E126" s="3" t="n">
        <v>1200</v>
      </c>
      <c r="F126" s="4" t="n">
        <f aca="false">D126*E126</f>
        <v>10800</v>
      </c>
      <c r="I126" s="3" t="s">
        <v>16</v>
      </c>
      <c r="J126" s="3" t="n">
        <v>3000</v>
      </c>
      <c r="K126" s="3" t="n">
        <v>500</v>
      </c>
      <c r="L126" s="4" t="n">
        <f aca="false">J126/K126</f>
        <v>6</v>
      </c>
      <c r="M126" s="3" t="n">
        <v>0</v>
      </c>
      <c r="N126" s="4" t="n">
        <f aca="false">L126*M126</f>
        <v>0</v>
      </c>
    </row>
    <row r="127" customFormat="false" ht="13.8" hidden="false" customHeight="false" outlineLevel="0" collapsed="false">
      <c r="A127" s="3" t="s">
        <v>98</v>
      </c>
      <c r="B127" s="3" t="n">
        <v>5600</v>
      </c>
      <c r="C127" s="3" t="n">
        <v>500</v>
      </c>
      <c r="D127" s="4" t="n">
        <f aca="false">B127/C127</f>
        <v>11.2</v>
      </c>
      <c r="E127" s="3" t="n">
        <v>400</v>
      </c>
      <c r="F127" s="4" t="n">
        <f aca="false">D127*E127</f>
        <v>4480</v>
      </c>
      <c r="I127" s="3" t="s">
        <v>17</v>
      </c>
      <c r="J127" s="3" t="n">
        <v>0</v>
      </c>
      <c r="K127" s="3" t="n">
        <v>1000</v>
      </c>
      <c r="L127" s="4" t="n">
        <f aca="false">J127/K127</f>
        <v>0</v>
      </c>
      <c r="M127" s="3" t="n">
        <v>0</v>
      </c>
      <c r="N127" s="4" t="n">
        <f aca="false">L127*M127</f>
        <v>0</v>
      </c>
    </row>
    <row r="128" customFormat="false" ht="13.8" hidden="false" customHeight="false" outlineLevel="0" collapsed="false">
      <c r="F128" s="0" t="n">
        <f aca="false">F125+F126+F127</f>
        <v>25780</v>
      </c>
      <c r="I128" s="3" t="s">
        <v>18</v>
      </c>
      <c r="J128" s="3" t="n">
        <v>4500</v>
      </c>
      <c r="K128" s="3" t="n">
        <v>100</v>
      </c>
      <c r="L128" s="4" t="n">
        <f aca="false">(J128/K128)</f>
        <v>45</v>
      </c>
      <c r="M128" s="3" t="n">
        <v>0</v>
      </c>
      <c r="N128" s="4" t="n">
        <f aca="false">(L128*M128)</f>
        <v>0</v>
      </c>
    </row>
    <row r="129" customFormat="false" ht="13.8" hidden="false" customHeight="false" outlineLevel="0" collapsed="false">
      <c r="I129" s="3" t="s">
        <v>19</v>
      </c>
      <c r="J129" s="3" t="n">
        <v>6500</v>
      </c>
      <c r="K129" s="3" t="n">
        <v>500</v>
      </c>
      <c r="L129" s="4" t="n">
        <f aca="false">(J129/K129)</f>
        <v>13</v>
      </c>
      <c r="M129" s="3" t="n">
        <v>0</v>
      </c>
      <c r="N129" s="4" t="n">
        <f aca="false">(L129*M129)</f>
        <v>0</v>
      </c>
    </row>
    <row r="130" customFormat="false" ht="13.8" hidden="false" customHeight="false" outlineLevel="0" collapsed="false">
      <c r="I130" s="3" t="s">
        <v>20</v>
      </c>
      <c r="J130" s="3" t="n">
        <v>9000</v>
      </c>
      <c r="K130" s="3" t="n">
        <v>1000</v>
      </c>
      <c r="L130" s="4" t="n">
        <f aca="false">J130/K130</f>
        <v>9</v>
      </c>
      <c r="M130" s="3" t="n">
        <v>0</v>
      </c>
      <c r="N130" s="4" t="n">
        <f aca="false">L130*M130</f>
        <v>0</v>
      </c>
    </row>
    <row r="131" customFormat="false" ht="13.8" hidden="false" customHeight="false" outlineLevel="0" collapsed="false">
      <c r="I131" s="3" t="s">
        <v>21</v>
      </c>
      <c r="J131" s="3" t="n">
        <v>0</v>
      </c>
      <c r="K131" s="3" t="n">
        <v>800</v>
      </c>
      <c r="L131" s="4" t="n">
        <f aca="false">J131/K131</f>
        <v>0</v>
      </c>
      <c r="M131" s="3" t="n">
        <v>0</v>
      </c>
      <c r="N131" s="4" t="n">
        <f aca="false">L131*M131</f>
        <v>0</v>
      </c>
    </row>
    <row r="132" customFormat="false" ht="12.8" hidden="false" customHeight="false" outlineLevel="0" collapsed="false">
      <c r="C132" s="0" t="s">
        <v>202</v>
      </c>
      <c r="N132" s="0" t="n">
        <f aca="false">N117+N118+N119+N120+N122+N123+N124</f>
        <v>10115.3333333333</v>
      </c>
    </row>
    <row r="133" customFormat="false" ht="13.8" hidden="false" customHeight="false" outlineLevel="0" collapsed="false">
      <c r="A133" s="3" t="s">
        <v>14</v>
      </c>
      <c r="B133" s="3" t="n">
        <v>4500</v>
      </c>
      <c r="C133" s="3" t="n">
        <v>100</v>
      </c>
      <c r="D133" s="4" t="n">
        <f aca="false">(B133/C133)</f>
        <v>45</v>
      </c>
      <c r="E133" s="3" t="n">
        <v>0</v>
      </c>
      <c r="F133" s="4" t="n">
        <f aca="false">(D133*E133)</f>
        <v>0</v>
      </c>
    </row>
    <row r="134" customFormat="false" ht="13.8" hidden="false" customHeight="false" outlineLevel="0" collapsed="false">
      <c r="A134" s="3" t="s">
        <v>15</v>
      </c>
      <c r="B134" s="3" t="n">
        <v>0</v>
      </c>
      <c r="C134" s="3" t="n">
        <v>500</v>
      </c>
      <c r="D134" s="4" t="n">
        <f aca="false">(B134/C134)</f>
        <v>0</v>
      </c>
      <c r="E134" s="3" t="n">
        <v>0</v>
      </c>
      <c r="F134" s="4" t="n">
        <f aca="false">(D134*E134)</f>
        <v>0</v>
      </c>
    </row>
    <row r="135" customFormat="false" ht="13.8" hidden="false" customHeight="false" outlineLevel="0" collapsed="false">
      <c r="A135" s="3" t="s">
        <v>16</v>
      </c>
      <c r="B135" s="3" t="n">
        <v>3000</v>
      </c>
      <c r="C135" s="3" t="n">
        <v>500</v>
      </c>
      <c r="D135" s="4" t="n">
        <f aca="false">B135/C135</f>
        <v>6</v>
      </c>
      <c r="E135" s="3" t="n">
        <v>0</v>
      </c>
      <c r="F135" s="4" t="n">
        <f aca="false">D135*E135</f>
        <v>0</v>
      </c>
    </row>
    <row r="136" customFormat="false" ht="13.8" hidden="false" customHeight="false" outlineLevel="0" collapsed="false">
      <c r="A136" s="3" t="s">
        <v>17</v>
      </c>
      <c r="B136" s="3" t="n">
        <v>0</v>
      </c>
      <c r="C136" s="3" t="n">
        <v>1000</v>
      </c>
      <c r="D136" s="4" t="n">
        <f aca="false">B136/C136</f>
        <v>0</v>
      </c>
      <c r="E136" s="3" t="n">
        <v>0</v>
      </c>
      <c r="F136" s="4" t="n">
        <f aca="false">D136*E136</f>
        <v>0</v>
      </c>
      <c r="H136" s="50"/>
      <c r="I136" s="50" t="s">
        <v>203</v>
      </c>
      <c r="J136" s="50"/>
      <c r="K136" s="50"/>
      <c r="L136" s="50"/>
      <c r="M136" s="50"/>
      <c r="N136" s="50"/>
      <c r="O136" s="50"/>
    </row>
    <row r="137" customFormat="false" ht="13.8" hidden="false" customHeight="false" outlineLevel="0" collapsed="false">
      <c r="A137" s="3" t="s">
        <v>18</v>
      </c>
      <c r="B137" s="3" t="n">
        <v>4500</v>
      </c>
      <c r="C137" s="3" t="n">
        <v>100</v>
      </c>
      <c r="D137" s="4" t="n">
        <f aca="false">(B137/C137)</f>
        <v>45</v>
      </c>
      <c r="E137" s="3" t="n">
        <v>0</v>
      </c>
      <c r="F137" s="4" t="n">
        <f aca="false">(D137*E137)</f>
        <v>0</v>
      </c>
      <c r="H137" s="50" t="s">
        <v>149</v>
      </c>
      <c r="I137" s="50" t="s">
        <v>150</v>
      </c>
      <c r="J137" s="50" t="s">
        <v>24</v>
      </c>
      <c r="K137" s="50" t="s">
        <v>151</v>
      </c>
      <c r="L137" s="50" t="s">
        <v>152</v>
      </c>
      <c r="M137" s="50" t="s">
        <v>153</v>
      </c>
      <c r="N137" s="50" t="s">
        <v>154</v>
      </c>
      <c r="O137" s="50" t="s">
        <v>155</v>
      </c>
      <c r="Q137" s="50"/>
      <c r="R137" s="50" t="s">
        <v>203</v>
      </c>
      <c r="S137" s="50"/>
      <c r="T137" s="50"/>
      <c r="U137" s="50"/>
      <c r="V137" s="50"/>
      <c r="W137" s="50"/>
      <c r="X137" s="50"/>
      <c r="Z137" s="50"/>
      <c r="AA137" s="50" t="s">
        <v>203</v>
      </c>
      <c r="AB137" s="50"/>
      <c r="AC137" s="50"/>
      <c r="AD137" s="50"/>
      <c r="AE137" s="50"/>
      <c r="AF137" s="50"/>
      <c r="AG137" s="50"/>
    </row>
    <row r="138" customFormat="false" ht="13.8" hidden="false" customHeight="false" outlineLevel="0" collapsed="false">
      <c r="A138" s="3" t="s">
        <v>19</v>
      </c>
      <c r="B138" s="3" t="n">
        <v>7000</v>
      </c>
      <c r="C138" s="3" t="n">
        <v>500</v>
      </c>
      <c r="D138" s="4" t="n">
        <f aca="false">(B138/C138)</f>
        <v>14</v>
      </c>
      <c r="E138" s="3" t="n">
        <v>200</v>
      </c>
      <c r="F138" s="4" t="n">
        <f aca="false">(D138*E138)</f>
        <v>2800</v>
      </c>
      <c r="H138" s="50" t="s">
        <v>204</v>
      </c>
      <c r="I138" s="50" t="s">
        <v>205</v>
      </c>
      <c r="J138" s="4" t="n">
        <f aca="false">F32</f>
        <v>12097.2222222222</v>
      </c>
      <c r="K138" s="4" t="n">
        <f aca="false">F141</f>
        <v>5948</v>
      </c>
      <c r="L138" s="4" t="n">
        <f aca="false">N114</f>
        <v>5457.66666666667</v>
      </c>
      <c r="M138" s="4" t="n">
        <f aca="false">J138+K138+L138</f>
        <v>23502.8888888889</v>
      </c>
      <c r="N138" s="4" t="n">
        <f aca="false">M138*0.5</f>
        <v>11751.4444444444</v>
      </c>
      <c r="O138" s="52" t="n">
        <f aca="false">M138+N138</f>
        <v>35254.3333333333</v>
      </c>
      <c r="Q138" s="50" t="s">
        <v>149</v>
      </c>
      <c r="R138" s="50" t="s">
        <v>150</v>
      </c>
      <c r="S138" s="50" t="s">
        <v>24</v>
      </c>
      <c r="T138" s="50" t="s">
        <v>151</v>
      </c>
      <c r="U138" s="50" t="s">
        <v>152</v>
      </c>
      <c r="V138" s="50" t="s">
        <v>153</v>
      </c>
      <c r="W138" s="50" t="s">
        <v>154</v>
      </c>
      <c r="X138" s="50" t="s">
        <v>155</v>
      </c>
      <c r="Z138" s="50" t="s">
        <v>149</v>
      </c>
      <c r="AA138" s="50" t="s">
        <v>150</v>
      </c>
      <c r="AB138" s="50" t="s">
        <v>24</v>
      </c>
      <c r="AC138" s="50" t="s">
        <v>151</v>
      </c>
      <c r="AD138" s="50" t="s">
        <v>152</v>
      </c>
      <c r="AE138" s="50" t="s">
        <v>153</v>
      </c>
      <c r="AF138" s="50" t="s">
        <v>154</v>
      </c>
      <c r="AG138" s="50" t="s">
        <v>155</v>
      </c>
    </row>
    <row r="139" customFormat="false" ht="13.8" hidden="false" customHeight="false" outlineLevel="0" collapsed="false">
      <c r="A139" s="3" t="s">
        <v>20</v>
      </c>
      <c r="B139" s="3" t="n">
        <v>9000</v>
      </c>
      <c r="C139" s="3" t="n">
        <v>1000</v>
      </c>
      <c r="D139" s="4" t="n">
        <f aca="false">B139/C139</f>
        <v>9</v>
      </c>
      <c r="E139" s="3" t="n">
        <v>300</v>
      </c>
      <c r="F139" s="4" t="n">
        <f aca="false">D139*E139</f>
        <v>2700</v>
      </c>
      <c r="H139" s="50" t="s">
        <v>204</v>
      </c>
      <c r="I139" s="50" t="s">
        <v>206</v>
      </c>
      <c r="J139" s="4" t="n">
        <f aca="false">J138</f>
        <v>12097.2222222222</v>
      </c>
      <c r="K139" s="4" t="n">
        <f aca="false">K138</f>
        <v>5948</v>
      </c>
      <c r="L139" s="4" t="n">
        <v>0</v>
      </c>
      <c r="M139" s="4" t="n">
        <f aca="false">J139+K139</f>
        <v>18045.2222222222</v>
      </c>
      <c r="N139" s="4" t="n">
        <f aca="false">M139*0.5</f>
        <v>9022.61111111111</v>
      </c>
      <c r="O139" s="52" t="n">
        <f aca="false">M139+N139</f>
        <v>27067.8333333333</v>
      </c>
      <c r="Q139" s="53" t="s">
        <v>207</v>
      </c>
      <c r="R139" s="50" t="s">
        <v>205</v>
      </c>
      <c r="S139" s="4" t="n">
        <f aca="false">F53</f>
        <v>22377.7777777778</v>
      </c>
      <c r="T139" s="4" t="n">
        <f aca="false">F153</f>
        <v>11448</v>
      </c>
      <c r="U139" s="4" t="n">
        <f aca="false">N132</f>
        <v>10115.3333333333</v>
      </c>
      <c r="V139" s="4" t="n">
        <f aca="false">S139+T139+U139</f>
        <v>43941.1111111111</v>
      </c>
      <c r="W139" s="4" t="n">
        <f aca="false">V139*0.5</f>
        <v>21970.5555555556</v>
      </c>
      <c r="X139" s="52" t="n">
        <f aca="false">V139+W139</f>
        <v>65911.6666666667</v>
      </c>
      <c r="Z139" s="53" t="s">
        <v>207</v>
      </c>
      <c r="AA139" s="50" t="s">
        <v>205</v>
      </c>
      <c r="AB139" s="4" t="n">
        <f aca="false">$F$93</f>
        <v>39708.3333333333</v>
      </c>
      <c r="AC139" s="4" t="n">
        <f aca="false">$F$165</f>
        <v>21748</v>
      </c>
      <c r="AD139" s="4" t="n">
        <f aca="false">N114</f>
        <v>5457.66666666667</v>
      </c>
      <c r="AE139" s="4" t="n">
        <f aca="false">AC139+AB139+AD139</f>
        <v>66914</v>
      </c>
      <c r="AF139" s="4" t="n">
        <f aca="false">AE139*0.5</f>
        <v>33457</v>
      </c>
      <c r="AG139" s="52" t="n">
        <f aca="false">AE139+AF139</f>
        <v>100371</v>
      </c>
    </row>
    <row r="140" customFormat="false" ht="13.8" hidden="false" customHeight="false" outlineLevel="0" collapsed="false">
      <c r="A140" s="3" t="s">
        <v>101</v>
      </c>
      <c r="B140" s="3" t="n">
        <v>5600</v>
      </c>
      <c r="C140" s="3" t="n">
        <v>500</v>
      </c>
      <c r="D140" s="4" t="n">
        <f aca="false">B140/C140</f>
        <v>11.2</v>
      </c>
      <c r="E140" s="3" t="n">
        <v>40</v>
      </c>
      <c r="F140" s="4" t="n">
        <f aca="false">D140*E140</f>
        <v>448</v>
      </c>
      <c r="H140" s="50" t="s">
        <v>204</v>
      </c>
      <c r="I140" s="50" t="s">
        <v>208</v>
      </c>
      <c r="J140" s="4" t="n">
        <f aca="false">J139</f>
        <v>12097.2222222222</v>
      </c>
      <c r="K140" s="4" t="n">
        <f aca="false">K139</f>
        <v>5948</v>
      </c>
      <c r="L140" s="4" t="n">
        <f aca="false">Q122</f>
        <v>7500</v>
      </c>
      <c r="M140" s="4" t="n">
        <f aca="false">J140+K140+L140</f>
        <v>25545.2222222222</v>
      </c>
      <c r="N140" s="4" t="n">
        <f aca="false">M140*0.5</f>
        <v>12772.6111111111</v>
      </c>
      <c r="O140" s="52" t="n">
        <f aca="false">M140+N140</f>
        <v>38317.8333333333</v>
      </c>
      <c r="Q140" s="53" t="s">
        <v>207</v>
      </c>
      <c r="R140" s="50" t="s">
        <v>206</v>
      </c>
      <c r="S140" s="4" t="n">
        <f aca="false">F53</f>
        <v>22377.7777777778</v>
      </c>
      <c r="T140" s="4" t="n">
        <f aca="false">F153</f>
        <v>11448</v>
      </c>
      <c r="U140" s="4" t="n">
        <v>0</v>
      </c>
      <c r="V140" s="4" t="n">
        <f aca="false">S140+T140+U140</f>
        <v>33825.7777777778</v>
      </c>
      <c r="W140" s="4" t="n">
        <f aca="false">V140*0.5</f>
        <v>16912.8888888889</v>
      </c>
      <c r="X140" s="52" t="n">
        <f aca="false">V140+W140</f>
        <v>50738.6666666667</v>
      </c>
      <c r="Z140" s="53" t="s">
        <v>207</v>
      </c>
      <c r="AA140" s="50" t="s">
        <v>206</v>
      </c>
      <c r="AB140" s="4" t="n">
        <f aca="false">$F$93</f>
        <v>39708.3333333333</v>
      </c>
      <c r="AC140" s="4" t="n">
        <f aca="false">$F$165</f>
        <v>21748</v>
      </c>
      <c r="AD140" s="4" t="n">
        <v>0</v>
      </c>
      <c r="AE140" s="4" t="n">
        <f aca="false">AC140+AB140+AD140</f>
        <v>61456.3333333333</v>
      </c>
      <c r="AF140" s="4" t="n">
        <f aca="false">AE140*0.5</f>
        <v>30728.1666666667</v>
      </c>
      <c r="AG140" s="52" t="n">
        <f aca="false">AE140+AF140</f>
        <v>92184.5</v>
      </c>
    </row>
    <row r="141" customFormat="false" ht="12.8" hidden="false" customHeight="false" outlineLevel="0" collapsed="false">
      <c r="F141" s="0" t="n">
        <f aca="false">F138+F139+F140</f>
        <v>5948</v>
      </c>
      <c r="H141" s="50" t="s">
        <v>209</v>
      </c>
      <c r="I141" s="50" t="s">
        <v>210</v>
      </c>
      <c r="J141" s="4" t="n">
        <f aca="false">J140</f>
        <v>12097.2222222222</v>
      </c>
      <c r="K141" s="4" t="n">
        <f aca="false">F178</f>
        <v>14573</v>
      </c>
      <c r="L141" s="4" t="n">
        <v>0</v>
      </c>
      <c r="M141" s="4" t="n">
        <f aca="false">J141+K141+L141</f>
        <v>26670.2222222222</v>
      </c>
      <c r="N141" s="4" t="n">
        <f aca="false">M141*0.5</f>
        <v>13335.1111111111</v>
      </c>
      <c r="O141" s="52" t="n">
        <f aca="false">M141+N141</f>
        <v>40005.3333333333</v>
      </c>
      <c r="Q141" s="53" t="s">
        <v>207</v>
      </c>
      <c r="R141" s="50" t="s">
        <v>208</v>
      </c>
      <c r="S141" s="4" t="n">
        <f aca="false">F53</f>
        <v>22377.7777777778</v>
      </c>
      <c r="T141" s="4" t="n">
        <f aca="false">F153</f>
        <v>11448</v>
      </c>
      <c r="U141" s="4" t="n">
        <f aca="false">Q123</f>
        <v>15000</v>
      </c>
      <c r="V141" s="4" t="n">
        <f aca="false">S141+T141+U141</f>
        <v>48825.7777777778</v>
      </c>
      <c r="W141" s="4" t="n">
        <f aca="false">V141*0.5</f>
        <v>24412.8888888889</v>
      </c>
      <c r="X141" s="52" t="n">
        <f aca="false">V141+W141</f>
        <v>73238.6666666667</v>
      </c>
      <c r="Z141" s="53" t="s">
        <v>207</v>
      </c>
      <c r="AA141" s="50" t="s">
        <v>208</v>
      </c>
      <c r="AB141" s="4" t="n">
        <f aca="false">$F$93</f>
        <v>39708.3333333333</v>
      </c>
      <c r="AC141" s="4" t="n">
        <f aca="false">$F$165</f>
        <v>21748</v>
      </c>
      <c r="AD141" s="4" t="n">
        <f aca="false">Q123</f>
        <v>15000</v>
      </c>
      <c r="AE141" s="4" t="n">
        <f aca="false">AC141+AB141+AD141</f>
        <v>76456.3333333333</v>
      </c>
      <c r="AF141" s="4" t="n">
        <f aca="false">AE141*0.5</f>
        <v>38228.1666666667</v>
      </c>
      <c r="AG141" s="52" t="n">
        <f aca="false">AE141+AF141</f>
        <v>114684.5</v>
      </c>
    </row>
    <row r="142" customFormat="false" ht="12.8" hidden="false" customHeight="false" outlineLevel="0" collapsed="false">
      <c r="H142" s="50" t="s">
        <v>209</v>
      </c>
      <c r="I142" s="50" t="s">
        <v>211</v>
      </c>
      <c r="J142" s="4" t="n">
        <f aca="false">J141</f>
        <v>12097.2222222222</v>
      </c>
      <c r="K142" s="4" t="n">
        <f aca="false">F178</f>
        <v>14573</v>
      </c>
      <c r="L142" s="4" t="n">
        <f aca="false">N114</f>
        <v>5457.66666666667</v>
      </c>
      <c r="M142" s="4" t="n">
        <f aca="false">J142+K142+L142</f>
        <v>32127.8888888889</v>
      </c>
      <c r="N142" s="4" t="n">
        <f aca="false">M142*0.5</f>
        <v>16063.9444444444</v>
      </c>
      <c r="O142" s="52" t="n">
        <f aca="false">M142+N142</f>
        <v>48191.8333333333</v>
      </c>
      <c r="Q142" s="53" t="s">
        <v>207</v>
      </c>
      <c r="R142" s="50" t="s">
        <v>210</v>
      </c>
      <c r="S142" s="4" t="n">
        <f aca="false">F53</f>
        <v>22377.7777777778</v>
      </c>
      <c r="T142" s="4" t="n">
        <f aca="false">F190</f>
        <v>25698</v>
      </c>
      <c r="U142" s="4" t="n">
        <v>0</v>
      </c>
      <c r="V142" s="4" t="n">
        <f aca="false">S142+T142+U142</f>
        <v>48075.7777777778</v>
      </c>
      <c r="W142" s="4" t="n">
        <f aca="false">V142*0.5</f>
        <v>24037.8888888889</v>
      </c>
      <c r="X142" s="52" t="n">
        <f aca="false">V142+W142</f>
        <v>72113.6666666667</v>
      </c>
      <c r="Z142" s="53" t="s">
        <v>207</v>
      </c>
      <c r="AA142" s="50" t="s">
        <v>210</v>
      </c>
      <c r="AB142" s="4" t="n">
        <f aca="false">$F$93</f>
        <v>39708.3333333333</v>
      </c>
      <c r="AC142" s="4" t="n">
        <f aca="false">$F$202</f>
        <v>39448</v>
      </c>
      <c r="AD142" s="4" t="n">
        <v>0</v>
      </c>
      <c r="AE142" s="4" t="n">
        <f aca="false">AC142+AB142+AD142</f>
        <v>79156.3333333333</v>
      </c>
      <c r="AF142" s="4" t="n">
        <f aca="false">AE142*0.5</f>
        <v>39578.1666666667</v>
      </c>
      <c r="AG142" s="52" t="n">
        <f aca="false">AE142+AF142</f>
        <v>118734.5</v>
      </c>
    </row>
    <row r="143" customFormat="false" ht="12.8" hidden="false" customHeight="false" outlineLevel="0" collapsed="false">
      <c r="H143" s="50" t="s">
        <v>204</v>
      </c>
      <c r="I143" s="50" t="s">
        <v>212</v>
      </c>
      <c r="J143" s="4" t="n">
        <f aca="false">J142</f>
        <v>12097.2222222222</v>
      </c>
      <c r="K143" s="4" t="n">
        <f aca="false">K142</f>
        <v>14573</v>
      </c>
      <c r="L143" s="4" t="n">
        <f aca="false">Q122</f>
        <v>7500</v>
      </c>
      <c r="M143" s="4" t="n">
        <f aca="false">J143+K143+L143</f>
        <v>34170.2222222222</v>
      </c>
      <c r="N143" s="4" t="n">
        <f aca="false">M143*0.5</f>
        <v>17085.1111111111</v>
      </c>
      <c r="O143" s="52" t="n">
        <f aca="false">M143+N143</f>
        <v>51255.3333333333</v>
      </c>
      <c r="Q143" s="53" t="s">
        <v>207</v>
      </c>
      <c r="R143" s="50" t="s">
        <v>211</v>
      </c>
      <c r="S143" s="4" t="n">
        <f aca="false">F53</f>
        <v>22377.7777777778</v>
      </c>
      <c r="T143" s="4" t="n">
        <f aca="false">F190</f>
        <v>25698</v>
      </c>
      <c r="U143" s="4" t="n">
        <f aca="false">N132</f>
        <v>10115.3333333333</v>
      </c>
      <c r="V143" s="4" t="n">
        <f aca="false">S143+T143+U143</f>
        <v>58191.1111111111</v>
      </c>
      <c r="W143" s="4" t="n">
        <f aca="false">V143*0.5</f>
        <v>29095.5555555556</v>
      </c>
      <c r="X143" s="52" t="n">
        <f aca="false">V143+W143</f>
        <v>87286.6666666667</v>
      </c>
      <c r="Z143" s="53" t="s">
        <v>207</v>
      </c>
      <c r="AA143" s="50" t="s">
        <v>211</v>
      </c>
      <c r="AB143" s="4" t="n">
        <f aca="false">$F$93</f>
        <v>39708.3333333333</v>
      </c>
      <c r="AC143" s="4" t="n">
        <f aca="false">$F$202</f>
        <v>39448</v>
      </c>
      <c r="AD143" s="4" t="n">
        <f aca="false">$N$114</f>
        <v>5457.66666666667</v>
      </c>
      <c r="AE143" s="4" t="n">
        <f aca="false">AC143+AB143+AD143</f>
        <v>84614</v>
      </c>
      <c r="AF143" s="4" t="n">
        <f aca="false">AE143*0.5</f>
        <v>42307</v>
      </c>
      <c r="AG143" s="52" t="n">
        <f aca="false">AE143+AF143</f>
        <v>126921</v>
      </c>
    </row>
    <row r="144" customFormat="false" ht="12.8" hidden="false" customHeight="false" outlineLevel="0" collapsed="false">
      <c r="C144" s="0" t="s">
        <v>213</v>
      </c>
      <c r="H144" s="50" t="s">
        <v>204</v>
      </c>
      <c r="I144" s="50" t="s">
        <v>214</v>
      </c>
      <c r="J144" s="4" t="n">
        <f aca="false">J143</f>
        <v>12097.2222222222</v>
      </c>
      <c r="K144" s="4" t="n">
        <f aca="false">F215</f>
        <v>14740.8571428571</v>
      </c>
      <c r="L144" s="4" t="n">
        <v>0</v>
      </c>
      <c r="M144" s="4" t="n">
        <f aca="false">J144+K144+L144</f>
        <v>26838.0793650794</v>
      </c>
      <c r="N144" s="4" t="n">
        <f aca="false">M144*0.5</f>
        <v>13419.0396825397</v>
      </c>
      <c r="O144" s="52" t="n">
        <f aca="false">M144+N144</f>
        <v>40257.1190476191</v>
      </c>
      <c r="Q144" s="53" t="s">
        <v>207</v>
      </c>
      <c r="R144" s="50" t="s">
        <v>212</v>
      </c>
      <c r="S144" s="4" t="n">
        <f aca="false">F53</f>
        <v>22377.7777777778</v>
      </c>
      <c r="T144" s="4" t="n">
        <f aca="false">F190</f>
        <v>25698</v>
      </c>
      <c r="U144" s="4" t="n">
        <f aca="false">Q123</f>
        <v>15000</v>
      </c>
      <c r="V144" s="4" t="n">
        <f aca="false">S144+T144+U144</f>
        <v>63075.7777777778</v>
      </c>
      <c r="W144" s="4" t="n">
        <f aca="false">V144*0.5</f>
        <v>31537.8888888889</v>
      </c>
      <c r="X144" s="52" t="n">
        <f aca="false">V144+W144</f>
        <v>94613.6666666667</v>
      </c>
      <c r="Z144" s="53" t="s">
        <v>207</v>
      </c>
      <c r="AA144" s="50" t="s">
        <v>212</v>
      </c>
      <c r="AB144" s="4" t="n">
        <f aca="false">$F$93</f>
        <v>39708.3333333333</v>
      </c>
      <c r="AC144" s="4" t="n">
        <f aca="false">$F$202</f>
        <v>39448</v>
      </c>
      <c r="AD144" s="4" t="n">
        <f aca="false">$Q$123</f>
        <v>15000</v>
      </c>
      <c r="AE144" s="4" t="n">
        <f aca="false">AC144+AB144+AD144</f>
        <v>94156.3333333333</v>
      </c>
      <c r="AF144" s="4" t="n">
        <f aca="false">AE144*0.5</f>
        <v>47078.1666666667</v>
      </c>
      <c r="AG144" s="52" t="n">
        <f aca="false">AE144+AF144</f>
        <v>141234.5</v>
      </c>
    </row>
    <row r="145" customFormat="false" ht="13.8" hidden="false" customHeight="false" outlineLevel="0" collapsed="false">
      <c r="A145" s="3" t="s">
        <v>14</v>
      </c>
      <c r="B145" s="3" t="n">
        <v>4500</v>
      </c>
      <c r="C145" s="3" t="n">
        <v>100</v>
      </c>
      <c r="D145" s="4" t="n">
        <f aca="false">(B145/C145)</f>
        <v>45</v>
      </c>
      <c r="E145" s="3" t="n">
        <v>0</v>
      </c>
      <c r="F145" s="4" t="n">
        <f aca="false">(D145*E145)</f>
        <v>0</v>
      </c>
      <c r="H145" s="50" t="s">
        <v>204</v>
      </c>
      <c r="I145" s="50" t="s">
        <v>215</v>
      </c>
      <c r="J145" s="4" t="n">
        <f aca="false">J144</f>
        <v>12097.2222222222</v>
      </c>
      <c r="K145" s="4" t="n">
        <f aca="false">K144</f>
        <v>14740.8571428571</v>
      </c>
      <c r="L145" s="4" t="n">
        <f aca="false">N114</f>
        <v>5457.66666666667</v>
      </c>
      <c r="M145" s="4" t="n">
        <f aca="false">J145+K145+L145</f>
        <v>32295.746031746</v>
      </c>
      <c r="N145" s="4" t="n">
        <f aca="false">M145*0.5</f>
        <v>16147.873015873</v>
      </c>
      <c r="O145" s="52" t="n">
        <f aca="false">M145+N145</f>
        <v>48443.619047619</v>
      </c>
      <c r="Q145" s="53" t="s">
        <v>207</v>
      </c>
      <c r="R145" s="50" t="s">
        <v>214</v>
      </c>
      <c r="S145" s="4" t="n">
        <f aca="false">F53</f>
        <v>22377.7777777778</v>
      </c>
      <c r="T145" s="4" t="n">
        <f aca="false">F227</f>
        <v>24490.8571428571</v>
      </c>
      <c r="U145" s="4" t="n">
        <v>0</v>
      </c>
      <c r="V145" s="4" t="n">
        <f aca="false">S145+T145+U145</f>
        <v>46868.6349206349</v>
      </c>
      <c r="W145" s="4" t="n">
        <f aca="false">V145*0.5</f>
        <v>23434.3174603175</v>
      </c>
      <c r="X145" s="52" t="n">
        <f aca="false">V145+W145</f>
        <v>70302.9523809524</v>
      </c>
      <c r="Z145" s="53" t="s">
        <v>207</v>
      </c>
      <c r="AA145" s="50" t="s">
        <v>214</v>
      </c>
      <c r="AB145" s="4" t="n">
        <f aca="false">$F$93</f>
        <v>39708.3333333333</v>
      </c>
      <c r="AC145" s="4" t="n">
        <f aca="false">$F$239</f>
        <v>45448</v>
      </c>
      <c r="AD145" s="4" t="n">
        <v>0</v>
      </c>
      <c r="AE145" s="4" t="n">
        <f aca="false">AC145+AB145+AD145</f>
        <v>85156.3333333333</v>
      </c>
      <c r="AF145" s="4" t="n">
        <f aca="false">AE145*0.5</f>
        <v>42578.1666666667</v>
      </c>
      <c r="AG145" s="52" t="n">
        <f aca="false">AE145+AF145</f>
        <v>127734.5</v>
      </c>
    </row>
    <row r="146" customFormat="false" ht="13.8" hidden="false" customHeight="false" outlineLevel="0" collapsed="false">
      <c r="A146" s="3" t="s">
        <v>15</v>
      </c>
      <c r="B146" s="3" t="n">
        <v>0</v>
      </c>
      <c r="C146" s="3" t="n">
        <v>500</v>
      </c>
      <c r="D146" s="4" t="n">
        <f aca="false">(B146/C146)</f>
        <v>0</v>
      </c>
      <c r="E146" s="3" t="n">
        <v>0</v>
      </c>
      <c r="F146" s="4" t="n">
        <f aca="false">(D146*E146)</f>
        <v>0</v>
      </c>
      <c r="H146" s="50" t="s">
        <v>204</v>
      </c>
      <c r="I146" s="50" t="s">
        <v>216</v>
      </c>
      <c r="J146" s="4" t="n">
        <f aca="false">J145</f>
        <v>12097.2222222222</v>
      </c>
      <c r="K146" s="4" t="n">
        <f aca="false">K145</f>
        <v>14740.8571428571</v>
      </c>
      <c r="L146" s="4" t="n">
        <f aca="false">Q122</f>
        <v>7500</v>
      </c>
      <c r="M146" s="4" t="n">
        <f aca="false">J146+K146+L146</f>
        <v>34338.0793650794</v>
      </c>
      <c r="N146" s="4" t="n">
        <f aca="false">M146*0.5</f>
        <v>17169.0396825397</v>
      </c>
      <c r="O146" s="52" t="n">
        <f aca="false">M146+N146</f>
        <v>51507.1190476191</v>
      </c>
      <c r="Q146" s="53" t="s">
        <v>207</v>
      </c>
      <c r="R146" s="50" t="s">
        <v>215</v>
      </c>
      <c r="S146" s="4" t="n">
        <f aca="false">F53</f>
        <v>22377.7777777778</v>
      </c>
      <c r="T146" s="4" t="n">
        <f aca="false">F227</f>
        <v>24490.8571428571</v>
      </c>
      <c r="U146" s="4" t="n">
        <f aca="false">N132</f>
        <v>10115.3333333333</v>
      </c>
      <c r="V146" s="4" t="n">
        <f aca="false">S146+T146+U146</f>
        <v>56983.9682539683</v>
      </c>
      <c r="W146" s="4" t="n">
        <f aca="false">V146*0.5</f>
        <v>28491.9841269841</v>
      </c>
      <c r="X146" s="52" t="n">
        <f aca="false">V146+W146</f>
        <v>85475.9523809524</v>
      </c>
      <c r="Z146" s="53" t="s">
        <v>207</v>
      </c>
      <c r="AA146" s="50" t="s">
        <v>215</v>
      </c>
      <c r="AB146" s="4" t="n">
        <f aca="false">$F$93</f>
        <v>39708.3333333333</v>
      </c>
      <c r="AC146" s="4" t="n">
        <f aca="false">$F$239</f>
        <v>45448</v>
      </c>
      <c r="AD146" s="4" t="n">
        <f aca="false">$N$114</f>
        <v>5457.66666666667</v>
      </c>
      <c r="AE146" s="4" t="n">
        <f aca="false">AC146+AB146+AD146</f>
        <v>90614</v>
      </c>
      <c r="AF146" s="4" t="n">
        <f aca="false">AE146*0.5</f>
        <v>45307</v>
      </c>
      <c r="AG146" s="52" t="n">
        <f aca="false">AE146+AF146</f>
        <v>135921</v>
      </c>
    </row>
    <row r="147" customFormat="false" ht="13.8" hidden="false" customHeight="false" outlineLevel="0" collapsed="false">
      <c r="A147" s="3" t="s">
        <v>16</v>
      </c>
      <c r="B147" s="3" t="n">
        <v>3000</v>
      </c>
      <c r="C147" s="3" t="n">
        <v>500</v>
      </c>
      <c r="D147" s="4" t="n">
        <f aca="false">B147/C147</f>
        <v>6</v>
      </c>
      <c r="E147" s="3" t="n">
        <v>0</v>
      </c>
      <c r="F147" s="4" t="n">
        <f aca="false">D147*E147</f>
        <v>0</v>
      </c>
      <c r="H147" s="50" t="s">
        <v>204</v>
      </c>
      <c r="I147" s="50" t="s">
        <v>217</v>
      </c>
      <c r="J147" s="4" t="n">
        <f aca="false">J146</f>
        <v>12097.2222222222</v>
      </c>
      <c r="K147" s="4" t="n">
        <f aca="false">F252</f>
        <v>15998</v>
      </c>
      <c r="L147" s="4"/>
      <c r="M147" s="4" t="n">
        <f aca="false">J147+K147+L147</f>
        <v>28095.2222222222</v>
      </c>
      <c r="N147" s="4" t="n">
        <f aca="false">M147*0.5</f>
        <v>14047.6111111111</v>
      </c>
      <c r="O147" s="52" t="n">
        <f aca="false">M147+N147</f>
        <v>42142.8333333333</v>
      </c>
      <c r="Q147" s="53" t="s">
        <v>207</v>
      </c>
      <c r="R147" s="50" t="s">
        <v>216</v>
      </c>
      <c r="S147" s="4" t="n">
        <f aca="false">F53</f>
        <v>22377.7777777778</v>
      </c>
      <c r="T147" s="4" t="n">
        <f aca="false">F190</f>
        <v>25698</v>
      </c>
      <c r="U147" s="4" t="n">
        <f aca="false">Q123</f>
        <v>15000</v>
      </c>
      <c r="V147" s="4" t="n">
        <f aca="false">S147+T147+U147</f>
        <v>63075.7777777778</v>
      </c>
      <c r="W147" s="4" t="n">
        <f aca="false">V147*0.5</f>
        <v>31537.8888888889</v>
      </c>
      <c r="X147" s="52" t="n">
        <f aca="false">V147+W147</f>
        <v>94613.6666666667</v>
      </c>
      <c r="Z147" s="53" t="s">
        <v>207</v>
      </c>
      <c r="AA147" s="50" t="s">
        <v>216</v>
      </c>
      <c r="AB147" s="4" t="n">
        <f aca="false">$F$93</f>
        <v>39708.3333333333</v>
      </c>
      <c r="AC147" s="4" t="n">
        <f aca="false">$F$239</f>
        <v>45448</v>
      </c>
      <c r="AD147" s="4" t="n">
        <f aca="false">$Q$123</f>
        <v>15000</v>
      </c>
      <c r="AE147" s="4" t="n">
        <f aca="false">AC147+AB147+AD147</f>
        <v>100156.333333333</v>
      </c>
      <c r="AF147" s="4" t="n">
        <f aca="false">AE147*0.5</f>
        <v>50078.1666666667</v>
      </c>
      <c r="AG147" s="52" t="n">
        <f aca="false">AE147+AF147</f>
        <v>150234.5</v>
      </c>
    </row>
    <row r="148" customFormat="false" ht="13.8" hidden="false" customHeight="false" outlineLevel="0" collapsed="false">
      <c r="A148" s="3" t="s">
        <v>17</v>
      </c>
      <c r="B148" s="3" t="n">
        <v>0</v>
      </c>
      <c r="C148" s="3" t="n">
        <v>1000</v>
      </c>
      <c r="D148" s="4" t="n">
        <f aca="false">B148/C148</f>
        <v>0</v>
      </c>
      <c r="E148" s="3" t="n">
        <v>0</v>
      </c>
      <c r="F148" s="4" t="n">
        <f aca="false">D148*E148</f>
        <v>0</v>
      </c>
      <c r="H148" s="50" t="s">
        <v>204</v>
      </c>
      <c r="I148" s="50" t="s">
        <v>218</v>
      </c>
      <c r="J148" s="4" t="n">
        <f aca="false">J147</f>
        <v>12097.2222222222</v>
      </c>
      <c r="K148" s="4" t="n">
        <f aca="false">K147</f>
        <v>15998</v>
      </c>
      <c r="L148" s="4" t="n">
        <f aca="false">N114</f>
        <v>5457.66666666667</v>
      </c>
      <c r="M148" s="4" t="n">
        <f aca="false">J148+K148+L148</f>
        <v>33552.8888888889</v>
      </c>
      <c r="N148" s="4" t="n">
        <f aca="false">M148*0.5</f>
        <v>16776.4444444444</v>
      </c>
      <c r="O148" s="52" t="n">
        <f aca="false">M148+N148</f>
        <v>50329.3333333333</v>
      </c>
      <c r="Q148" s="53" t="s">
        <v>207</v>
      </c>
      <c r="R148" s="50" t="s">
        <v>217</v>
      </c>
      <c r="S148" s="4" t="n">
        <f aca="false">F53</f>
        <v>22377.7777777778</v>
      </c>
      <c r="T148" s="4" t="n">
        <f aca="false">F264</f>
        <v>27148</v>
      </c>
      <c r="U148" s="4" t="n">
        <v>0</v>
      </c>
      <c r="V148" s="4" t="n">
        <f aca="false">S148+T148+U148</f>
        <v>49525.7777777778</v>
      </c>
      <c r="W148" s="4" t="n">
        <f aca="false">V148*0.5</f>
        <v>24762.8888888889</v>
      </c>
      <c r="X148" s="52" t="n">
        <f aca="false">V148+W148</f>
        <v>74288.6666666667</v>
      </c>
      <c r="Z148" s="53" t="s">
        <v>207</v>
      </c>
      <c r="AA148" s="50" t="s">
        <v>217</v>
      </c>
      <c r="AB148" s="4" t="n">
        <f aca="false">$F$93</f>
        <v>39708.3333333333</v>
      </c>
      <c r="AC148" s="4" t="n">
        <f aca="false">$F$276</f>
        <v>44848</v>
      </c>
      <c r="AD148" s="4" t="n">
        <v>0</v>
      </c>
      <c r="AE148" s="4" t="n">
        <f aca="false">AC148+AB148+AD148</f>
        <v>84556.3333333334</v>
      </c>
      <c r="AF148" s="4" t="n">
        <f aca="false">AE148*0.5</f>
        <v>42278.1666666667</v>
      </c>
      <c r="AG148" s="52" t="n">
        <f aca="false">AE148+AF148</f>
        <v>126834.5</v>
      </c>
    </row>
    <row r="149" customFormat="false" ht="13.8" hidden="false" customHeight="false" outlineLevel="0" collapsed="false">
      <c r="A149" s="3" t="s">
        <v>18</v>
      </c>
      <c r="B149" s="3" t="n">
        <v>4500</v>
      </c>
      <c r="C149" s="3" t="n">
        <v>100</v>
      </c>
      <c r="D149" s="4" t="n">
        <f aca="false">(B149/C149)</f>
        <v>45</v>
      </c>
      <c r="E149" s="3" t="n">
        <v>0</v>
      </c>
      <c r="F149" s="4" t="n">
        <f aca="false">(D149*E149)</f>
        <v>0</v>
      </c>
      <c r="H149" s="50" t="s">
        <v>204</v>
      </c>
      <c r="I149" s="50" t="s">
        <v>219</v>
      </c>
      <c r="J149" s="4" t="n">
        <f aca="false">J148</f>
        <v>12097.2222222222</v>
      </c>
      <c r="K149" s="4" t="n">
        <f aca="false">K148</f>
        <v>15998</v>
      </c>
      <c r="L149" s="4" t="n">
        <f aca="false">Q122</f>
        <v>7500</v>
      </c>
      <c r="M149" s="4" t="n">
        <f aca="false">J149+K149+L149</f>
        <v>35595.2222222222</v>
      </c>
      <c r="N149" s="4" t="n">
        <f aca="false">M149*0.5</f>
        <v>17797.6111111111</v>
      </c>
      <c r="O149" s="52" t="n">
        <f aca="false">M149+N149</f>
        <v>53392.8333333333</v>
      </c>
      <c r="Q149" s="53" t="s">
        <v>207</v>
      </c>
      <c r="R149" s="50" t="s">
        <v>218</v>
      </c>
      <c r="S149" s="4" t="n">
        <f aca="false">S148</f>
        <v>22377.7777777778</v>
      </c>
      <c r="T149" s="4" t="n">
        <f aca="false">F264</f>
        <v>27148</v>
      </c>
      <c r="U149" s="4" t="n">
        <f aca="false">N132</f>
        <v>10115.3333333333</v>
      </c>
      <c r="V149" s="4" t="n">
        <f aca="false">S149+T149+U149</f>
        <v>59641.1111111111</v>
      </c>
      <c r="W149" s="4" t="n">
        <f aca="false">V149*0.5</f>
        <v>29820.5555555556</v>
      </c>
      <c r="X149" s="52" t="n">
        <f aca="false">V149+W149</f>
        <v>89461.6666666667</v>
      </c>
      <c r="Z149" s="53" t="s">
        <v>207</v>
      </c>
      <c r="AA149" s="50" t="s">
        <v>218</v>
      </c>
      <c r="AB149" s="4" t="n">
        <f aca="false">$F$93</f>
        <v>39708.3333333333</v>
      </c>
      <c r="AC149" s="4" t="n">
        <f aca="false">$F$276</f>
        <v>44848</v>
      </c>
      <c r="AD149" s="4" t="n">
        <f aca="false">$N$114</f>
        <v>5457.66666666667</v>
      </c>
      <c r="AE149" s="4" t="n">
        <f aca="false">AC149+AB149+AD149</f>
        <v>90014</v>
      </c>
      <c r="AF149" s="4" t="n">
        <f aca="false">AE149*0.5</f>
        <v>45007</v>
      </c>
      <c r="AG149" s="52" t="n">
        <f aca="false">AE149+AF149</f>
        <v>135021</v>
      </c>
    </row>
    <row r="150" customFormat="false" ht="13.8" hidden="false" customHeight="false" outlineLevel="0" collapsed="false">
      <c r="A150" s="3" t="s">
        <v>19</v>
      </c>
      <c r="B150" s="3" t="n">
        <v>7000</v>
      </c>
      <c r="C150" s="3" t="n">
        <v>500</v>
      </c>
      <c r="D150" s="4" t="n">
        <f aca="false">(B150/C150)</f>
        <v>14</v>
      </c>
      <c r="E150" s="3" t="n">
        <v>400</v>
      </c>
      <c r="F150" s="4" t="n">
        <f aca="false">(D150*E150)</f>
        <v>5600</v>
      </c>
      <c r="H150" s="50" t="s">
        <v>204</v>
      </c>
      <c r="I150" s="50" t="s">
        <v>167</v>
      </c>
      <c r="J150" s="4" t="n">
        <f aca="false">J149</f>
        <v>12097.2222222222</v>
      </c>
      <c r="K150" s="4" t="n">
        <f aca="false">F104</f>
        <v>6620</v>
      </c>
      <c r="L150" s="4" t="n">
        <v>0</v>
      </c>
      <c r="M150" s="4" t="n">
        <f aca="false">J150+K150+L150</f>
        <v>18717.2222222222</v>
      </c>
      <c r="N150" s="4" t="n">
        <f aca="false">M150*0.5</f>
        <v>9358.61111111111</v>
      </c>
      <c r="O150" s="52" t="n">
        <f aca="false">M150+N150</f>
        <v>28075.8333333333</v>
      </c>
      <c r="Q150" s="53" t="s">
        <v>207</v>
      </c>
      <c r="R150" s="50" t="s">
        <v>219</v>
      </c>
      <c r="S150" s="4" t="n">
        <f aca="false">S149</f>
        <v>22377.7777777778</v>
      </c>
      <c r="T150" s="4" t="n">
        <f aca="false">F264</f>
        <v>27148</v>
      </c>
      <c r="U150" s="4" t="n">
        <f aca="false">Q123</f>
        <v>15000</v>
      </c>
      <c r="V150" s="4" t="n">
        <f aca="false">S150+T150+U150</f>
        <v>64525.7777777778</v>
      </c>
      <c r="W150" s="4" t="n">
        <f aca="false">V150*0.5</f>
        <v>32262.8888888889</v>
      </c>
      <c r="X150" s="52" t="n">
        <f aca="false">V150+W150</f>
        <v>96788.6666666667</v>
      </c>
      <c r="Z150" s="53" t="s">
        <v>207</v>
      </c>
      <c r="AA150" s="50" t="s">
        <v>219</v>
      </c>
      <c r="AB150" s="4" t="n">
        <f aca="false">$F$93</f>
        <v>39708.3333333333</v>
      </c>
      <c r="AC150" s="4" t="n">
        <f aca="false">$F$276</f>
        <v>44848</v>
      </c>
      <c r="AD150" s="4" t="n">
        <f aca="false">$Q$123</f>
        <v>15000</v>
      </c>
      <c r="AE150" s="4" t="n">
        <f aca="false">AC150+AB150+AD150</f>
        <v>99556.3333333334</v>
      </c>
      <c r="AF150" s="4" t="n">
        <f aca="false">AE150*0.5</f>
        <v>49778.1666666667</v>
      </c>
      <c r="AG150" s="52" t="n">
        <f aca="false">AE150+AF150</f>
        <v>149334.5</v>
      </c>
    </row>
    <row r="151" customFormat="false" ht="13.8" hidden="false" customHeight="false" outlineLevel="0" collapsed="false">
      <c r="A151" s="3" t="s">
        <v>20</v>
      </c>
      <c r="B151" s="3" t="n">
        <v>9000</v>
      </c>
      <c r="C151" s="3" t="n">
        <v>1000</v>
      </c>
      <c r="D151" s="4" t="n">
        <f aca="false">B151/C151</f>
        <v>9</v>
      </c>
      <c r="E151" s="3" t="n">
        <v>600</v>
      </c>
      <c r="F151" s="4" t="n">
        <f aca="false">D151*E151</f>
        <v>5400</v>
      </c>
      <c r="H151" s="50" t="s">
        <v>204</v>
      </c>
      <c r="I151" s="50" t="s">
        <v>220</v>
      </c>
      <c r="J151" s="4" t="n">
        <f aca="false">J150</f>
        <v>12097.2222222222</v>
      </c>
      <c r="K151" s="4" t="n">
        <f aca="false">K150</f>
        <v>6620</v>
      </c>
      <c r="L151" s="4" t="n">
        <f aca="false">N114</f>
        <v>5457.66666666667</v>
      </c>
      <c r="M151" s="4" t="n">
        <f aca="false">J151+K151+L151</f>
        <v>24174.8888888889</v>
      </c>
      <c r="N151" s="4" t="n">
        <f aca="false">M151*0.5</f>
        <v>12087.4444444444</v>
      </c>
      <c r="O151" s="52" t="n">
        <f aca="false">M151+N151</f>
        <v>36262.3333333333</v>
      </c>
      <c r="Q151" s="53" t="s">
        <v>207</v>
      </c>
      <c r="R151" s="50" t="s">
        <v>167</v>
      </c>
      <c r="S151" s="4" t="n">
        <f aca="false">S150</f>
        <v>22377.7777777778</v>
      </c>
      <c r="T151" s="4" t="n">
        <f aca="false">T152</f>
        <v>13240</v>
      </c>
      <c r="U151" s="4" t="n">
        <v>0</v>
      </c>
      <c r="V151" s="4" t="n">
        <f aca="false">S151+T151+U151</f>
        <v>35617.7777777778</v>
      </c>
      <c r="W151" s="4" t="n">
        <f aca="false">V151*0.5</f>
        <v>17808.8888888889</v>
      </c>
      <c r="X151" s="52" t="n">
        <f aca="false">V151+W151</f>
        <v>53426.6666666667</v>
      </c>
      <c r="Z151" s="53" t="s">
        <v>207</v>
      </c>
      <c r="AA151" s="50" t="s">
        <v>167</v>
      </c>
      <c r="AB151" s="4" t="n">
        <f aca="false">$F$93</f>
        <v>39708.3333333333</v>
      </c>
      <c r="AC151" s="4" t="n">
        <f aca="false">$F$128</f>
        <v>25780</v>
      </c>
      <c r="AD151" s="4" t="n">
        <v>0</v>
      </c>
      <c r="AE151" s="4" t="n">
        <f aca="false">AC151+AB151+AD151</f>
        <v>65488.3333333333</v>
      </c>
      <c r="AF151" s="4" t="n">
        <f aca="false">AE151*0.5</f>
        <v>32744.1666666667</v>
      </c>
      <c r="AG151" s="52" t="n">
        <f aca="false">AE151+AF151</f>
        <v>98232.5</v>
      </c>
    </row>
    <row r="152" customFormat="false" ht="13.8" hidden="false" customHeight="false" outlineLevel="0" collapsed="false">
      <c r="A152" s="3" t="s">
        <v>101</v>
      </c>
      <c r="B152" s="3" t="n">
        <v>5600</v>
      </c>
      <c r="C152" s="3" t="n">
        <v>500</v>
      </c>
      <c r="D152" s="4" t="n">
        <f aca="false">B152/C152</f>
        <v>11.2</v>
      </c>
      <c r="E152" s="3" t="n">
        <v>40</v>
      </c>
      <c r="F152" s="4" t="n">
        <f aca="false">D152*E152</f>
        <v>448</v>
      </c>
      <c r="H152" s="50" t="s">
        <v>204</v>
      </c>
      <c r="I152" s="50" t="s">
        <v>221</v>
      </c>
      <c r="J152" s="4" t="n">
        <f aca="false">J151</f>
        <v>12097.2222222222</v>
      </c>
      <c r="K152" s="4" t="n">
        <f aca="false">K151</f>
        <v>6620</v>
      </c>
      <c r="L152" s="4" t="n">
        <f aca="false">Q122</f>
        <v>7500</v>
      </c>
      <c r="M152" s="4" t="n">
        <f aca="false">J152+K152+L152</f>
        <v>26217.2222222222</v>
      </c>
      <c r="N152" s="4" t="n">
        <f aca="false">M152*0.5</f>
        <v>13108.6111111111</v>
      </c>
      <c r="O152" s="52" t="n">
        <f aca="false">M152+N152</f>
        <v>39325.8333333333</v>
      </c>
      <c r="Q152" s="53" t="s">
        <v>207</v>
      </c>
      <c r="R152" s="50" t="s">
        <v>220</v>
      </c>
      <c r="S152" s="4" t="n">
        <f aca="false">S151</f>
        <v>22377.7777777778</v>
      </c>
      <c r="T152" s="4" t="n">
        <f aca="false">F116</f>
        <v>13240</v>
      </c>
      <c r="U152" s="4" t="n">
        <f aca="false">N132</f>
        <v>10115.3333333333</v>
      </c>
      <c r="V152" s="4" t="n">
        <f aca="false">S152+T152+U152</f>
        <v>45733.1111111111</v>
      </c>
      <c r="W152" s="4" t="n">
        <f aca="false">V152*0.5</f>
        <v>22866.5555555556</v>
      </c>
      <c r="X152" s="52" t="n">
        <f aca="false">V152+W152</f>
        <v>68599.6666666667</v>
      </c>
      <c r="Z152" s="53" t="s">
        <v>207</v>
      </c>
      <c r="AA152" s="50" t="s">
        <v>220</v>
      </c>
      <c r="AB152" s="4" t="n">
        <f aca="false">$F$93</f>
        <v>39708.3333333333</v>
      </c>
      <c r="AC152" s="4" t="n">
        <f aca="false">$F$128</f>
        <v>25780</v>
      </c>
      <c r="AD152" s="4" t="n">
        <f aca="false">$N$114</f>
        <v>5457.66666666667</v>
      </c>
      <c r="AE152" s="4" t="n">
        <f aca="false">AC152+AB152+AD152</f>
        <v>70946</v>
      </c>
      <c r="AF152" s="4" t="n">
        <f aca="false">AE152*0.5</f>
        <v>35473</v>
      </c>
      <c r="AG152" s="52" t="n">
        <f aca="false">AE152+AF152</f>
        <v>106419</v>
      </c>
    </row>
    <row r="153" customFormat="false" ht="12.8" hidden="false" customHeight="false" outlineLevel="0" collapsed="false">
      <c r="F153" s="0" t="n">
        <f aca="false">F150+F151+F152</f>
        <v>11448</v>
      </c>
      <c r="H153" s="50" t="s">
        <v>209</v>
      </c>
      <c r="I153" s="50" t="s">
        <v>222</v>
      </c>
      <c r="J153" s="4" t="n">
        <f aca="false">U34</f>
        <v>10684.7222222222</v>
      </c>
      <c r="K153" s="4" t="n">
        <f aca="false">F141</f>
        <v>5948</v>
      </c>
      <c r="L153" s="4" t="n">
        <f aca="false">N114</f>
        <v>5457.66666666667</v>
      </c>
      <c r="M153" s="4" t="n">
        <f aca="false">J153+K153+L153</f>
        <v>22090.3888888889</v>
      </c>
      <c r="N153" s="4" t="n">
        <f aca="false">M153*0.5</f>
        <v>11045.1944444444</v>
      </c>
      <c r="O153" s="52" t="n">
        <f aca="false">M153+N153</f>
        <v>33135.5833333333</v>
      </c>
      <c r="Q153" s="53" t="s">
        <v>207</v>
      </c>
      <c r="R153" s="50" t="s">
        <v>221</v>
      </c>
      <c r="S153" s="4" t="n">
        <f aca="false">S152</f>
        <v>22377.7777777778</v>
      </c>
      <c r="T153" s="4" t="n">
        <f aca="false">F116</f>
        <v>13240</v>
      </c>
      <c r="U153" s="4" t="n">
        <f aca="false">Q123</f>
        <v>15000</v>
      </c>
      <c r="V153" s="4" t="n">
        <f aca="false">S153+T153+U153</f>
        <v>50617.7777777778</v>
      </c>
      <c r="W153" s="4" t="n">
        <f aca="false">V153*0.5</f>
        <v>25308.8888888889</v>
      </c>
      <c r="X153" s="52" t="n">
        <f aca="false">V153+W153</f>
        <v>75926.6666666667</v>
      </c>
      <c r="Z153" s="53" t="s">
        <v>207</v>
      </c>
      <c r="AA153" s="50" t="s">
        <v>221</v>
      </c>
      <c r="AB153" s="4" t="n">
        <f aca="false">$F$93</f>
        <v>39708.3333333333</v>
      </c>
      <c r="AC153" s="4" t="n">
        <f aca="false">$F$128</f>
        <v>25780</v>
      </c>
      <c r="AD153" s="4" t="n">
        <f aca="false">$Q$123</f>
        <v>15000</v>
      </c>
      <c r="AE153" s="4" t="n">
        <f aca="false">AC153+AB153+AD153</f>
        <v>80488.3333333333</v>
      </c>
      <c r="AF153" s="4" t="n">
        <f aca="false">AE153*0.5</f>
        <v>40244.1666666667</v>
      </c>
      <c r="AG153" s="52" t="n">
        <f aca="false">AE153+AF153</f>
        <v>120732.5</v>
      </c>
    </row>
    <row r="154" customFormat="false" ht="12.8" hidden="false" customHeight="false" outlineLevel="0" collapsed="false">
      <c r="H154" s="50" t="s">
        <v>204</v>
      </c>
      <c r="I154" s="50" t="s">
        <v>223</v>
      </c>
      <c r="J154" s="4" t="n">
        <f aca="false">J153</f>
        <v>10684.7222222222</v>
      </c>
      <c r="K154" s="4" t="n">
        <f aca="false">F141</f>
        <v>5948</v>
      </c>
      <c r="L154" s="4" t="n">
        <v>0</v>
      </c>
      <c r="M154" s="4" t="n">
        <f aca="false">J154+K154+L154</f>
        <v>16632.7222222222</v>
      </c>
      <c r="N154" s="4" t="n">
        <f aca="false">M154*0.5</f>
        <v>8316.36111111111</v>
      </c>
      <c r="O154" s="52" t="n">
        <f aca="false">M154+N154</f>
        <v>24949.0833333333</v>
      </c>
      <c r="Q154" s="53" t="s">
        <v>207</v>
      </c>
      <c r="R154" s="50" t="s">
        <v>222</v>
      </c>
      <c r="S154" s="4" t="n">
        <f aca="false">U55</f>
        <v>20994.4444444444</v>
      </c>
      <c r="T154" s="4" t="n">
        <f aca="false">F153</f>
        <v>11448</v>
      </c>
      <c r="U154" s="4" t="n">
        <v>0</v>
      </c>
      <c r="V154" s="4" t="n">
        <f aca="false">S154+T154+U154</f>
        <v>32442.4444444444</v>
      </c>
      <c r="W154" s="4" t="n">
        <f aca="false">V154*0.5</f>
        <v>16221.2222222222</v>
      </c>
      <c r="X154" s="52" t="n">
        <f aca="false">V154+W154</f>
        <v>48663.6666666667</v>
      </c>
      <c r="Z154" s="53" t="s">
        <v>207</v>
      </c>
      <c r="AA154" s="50" t="s">
        <v>222</v>
      </c>
      <c r="AB154" s="4" t="n">
        <f aca="false">$U$95</f>
        <v>46608.3333333333</v>
      </c>
      <c r="AC154" s="4" t="n">
        <f aca="false">$F$165</f>
        <v>21748</v>
      </c>
      <c r="AD154" s="4" t="n">
        <v>0</v>
      </c>
      <c r="AE154" s="4" t="n">
        <f aca="false">AC154+AB154+AD154</f>
        <v>68356.3333333333</v>
      </c>
      <c r="AF154" s="4" t="n">
        <f aca="false">AE154*0.5</f>
        <v>34178.1666666667</v>
      </c>
      <c r="AG154" s="52" t="n">
        <f aca="false">AE154+AF154</f>
        <v>102534.5</v>
      </c>
    </row>
    <row r="155" customFormat="false" ht="12.8" hidden="false" customHeight="false" outlineLevel="0" collapsed="false">
      <c r="H155" s="50" t="s">
        <v>204</v>
      </c>
      <c r="I155" s="50" t="s">
        <v>224</v>
      </c>
      <c r="J155" s="4" t="n">
        <f aca="false">J154</f>
        <v>10684.7222222222</v>
      </c>
      <c r="K155" s="4" t="n">
        <f aca="false">F141</f>
        <v>5948</v>
      </c>
      <c r="L155" s="4" t="n">
        <f aca="false">Q122</f>
        <v>7500</v>
      </c>
      <c r="M155" s="4" t="n">
        <f aca="false">J155+K155+L155</f>
        <v>24132.7222222222</v>
      </c>
      <c r="N155" s="4" t="n">
        <f aca="false">M155*0.5</f>
        <v>12066.3611111111</v>
      </c>
      <c r="O155" s="52" t="n">
        <f aca="false">M155+N155</f>
        <v>36199.0833333333</v>
      </c>
      <c r="Q155" s="53" t="s">
        <v>207</v>
      </c>
      <c r="R155" s="50" t="s">
        <v>223</v>
      </c>
      <c r="S155" s="4" t="n">
        <f aca="false">U55</f>
        <v>20994.4444444444</v>
      </c>
      <c r="T155" s="4" t="n">
        <f aca="false">T154</f>
        <v>11448</v>
      </c>
      <c r="U155" s="4" t="n">
        <f aca="false">N132</f>
        <v>10115.3333333333</v>
      </c>
      <c r="V155" s="4" t="n">
        <f aca="false">S155+T155+U155</f>
        <v>42557.7777777778</v>
      </c>
      <c r="W155" s="4" t="n">
        <f aca="false">V155*0.5</f>
        <v>21278.8888888889</v>
      </c>
      <c r="X155" s="52" t="n">
        <f aca="false">V155+W155</f>
        <v>63836.6666666667</v>
      </c>
      <c r="Z155" s="53" t="s">
        <v>207</v>
      </c>
      <c r="AA155" s="50" t="s">
        <v>223</v>
      </c>
      <c r="AB155" s="4" t="n">
        <f aca="false">$U$95</f>
        <v>46608.3333333333</v>
      </c>
      <c r="AC155" s="4" t="n">
        <f aca="false">$F$165</f>
        <v>21748</v>
      </c>
      <c r="AD155" s="4" t="n">
        <f aca="false">$N$114</f>
        <v>5457.66666666667</v>
      </c>
      <c r="AE155" s="4" t="n">
        <f aca="false">AC155+AB155+AD155</f>
        <v>73814</v>
      </c>
      <c r="AF155" s="4" t="n">
        <f aca="false">AE155*0.5</f>
        <v>36907</v>
      </c>
      <c r="AG155" s="52" t="n">
        <f aca="false">AE155+AF155</f>
        <v>110721</v>
      </c>
    </row>
    <row r="156" customFormat="false" ht="12.8" hidden="false" customHeight="false" outlineLevel="0" collapsed="false">
      <c r="C156" s="0" t="s">
        <v>225</v>
      </c>
      <c r="H156" s="50" t="s">
        <v>204</v>
      </c>
      <c r="I156" s="50" t="s">
        <v>226</v>
      </c>
      <c r="J156" s="4" t="n">
        <f aca="false">J155</f>
        <v>10684.7222222222</v>
      </c>
      <c r="K156" s="4" t="n">
        <f aca="false">F178</f>
        <v>14573</v>
      </c>
      <c r="L156" s="4"/>
      <c r="M156" s="4" t="n">
        <f aca="false">J156+K156+L156</f>
        <v>25257.7222222222</v>
      </c>
      <c r="N156" s="4" t="n">
        <f aca="false">M156*0.5</f>
        <v>12628.8611111111</v>
      </c>
      <c r="O156" s="52" t="n">
        <f aca="false">M156+N156</f>
        <v>37886.5833333333</v>
      </c>
      <c r="Q156" s="53" t="s">
        <v>207</v>
      </c>
      <c r="R156" s="50" t="s">
        <v>224</v>
      </c>
      <c r="S156" s="4" t="n">
        <f aca="false">U55</f>
        <v>20994.4444444444</v>
      </c>
      <c r="T156" s="4" t="n">
        <f aca="false">T155</f>
        <v>11448</v>
      </c>
      <c r="U156" s="4" t="n">
        <f aca="false">Q123</f>
        <v>15000</v>
      </c>
      <c r="V156" s="4" t="n">
        <f aca="false">S156+T156+U156</f>
        <v>47442.4444444445</v>
      </c>
      <c r="W156" s="4" t="n">
        <f aca="false">V156*0.5</f>
        <v>23721.2222222222</v>
      </c>
      <c r="X156" s="52" t="n">
        <f aca="false">V156+W156</f>
        <v>71163.6666666667</v>
      </c>
      <c r="Z156" s="53" t="s">
        <v>207</v>
      </c>
      <c r="AA156" s="50" t="s">
        <v>224</v>
      </c>
      <c r="AB156" s="4" t="n">
        <f aca="false">$U$95</f>
        <v>46608.3333333333</v>
      </c>
      <c r="AC156" s="4" t="n">
        <f aca="false">$F$165</f>
        <v>21748</v>
      </c>
      <c r="AD156" s="4" t="n">
        <f aca="false">$Q$123</f>
        <v>15000</v>
      </c>
      <c r="AE156" s="4" t="n">
        <f aca="false">AC156+AB156+AD156</f>
        <v>83356.3333333333</v>
      </c>
      <c r="AF156" s="4" t="n">
        <f aca="false">AE156*0.5</f>
        <v>41678.1666666667</v>
      </c>
      <c r="AG156" s="52" t="n">
        <f aca="false">AE156+AF156</f>
        <v>125034.5</v>
      </c>
    </row>
    <row r="157" customFormat="false" ht="13.8" hidden="false" customHeight="false" outlineLevel="0" collapsed="false">
      <c r="A157" s="3" t="s">
        <v>14</v>
      </c>
      <c r="B157" s="3" t="n">
        <v>4500</v>
      </c>
      <c r="C157" s="3" t="n">
        <v>100</v>
      </c>
      <c r="D157" s="4" t="n">
        <f aca="false">(B157/C157)</f>
        <v>45</v>
      </c>
      <c r="E157" s="3" t="n">
        <v>0</v>
      </c>
      <c r="F157" s="4" t="n">
        <f aca="false">(D157*E157)</f>
        <v>0</v>
      </c>
      <c r="H157" s="50" t="s">
        <v>204</v>
      </c>
      <c r="I157" s="50" t="s">
        <v>227</v>
      </c>
      <c r="J157" s="4" t="n">
        <f aca="false">J156</f>
        <v>10684.7222222222</v>
      </c>
      <c r="K157" s="4" t="n">
        <f aca="false">F178</f>
        <v>14573</v>
      </c>
      <c r="L157" s="4" t="n">
        <f aca="false">N114</f>
        <v>5457.66666666667</v>
      </c>
      <c r="M157" s="4" t="n">
        <f aca="false">J157+K157+L157</f>
        <v>30715.3888888889</v>
      </c>
      <c r="N157" s="4" t="n">
        <f aca="false">M157*0.5</f>
        <v>15357.6944444444</v>
      </c>
      <c r="O157" s="52" t="n">
        <f aca="false">M157+N157</f>
        <v>46073.0833333333</v>
      </c>
      <c r="Q157" s="53" t="s">
        <v>207</v>
      </c>
      <c r="R157" s="50" t="s">
        <v>226</v>
      </c>
      <c r="S157" s="4" t="n">
        <f aca="false">U55</f>
        <v>20994.4444444444</v>
      </c>
      <c r="T157" s="4" t="n">
        <f aca="false">T142</f>
        <v>25698</v>
      </c>
      <c r="U157" s="4" t="n">
        <v>0</v>
      </c>
      <c r="V157" s="4" t="n">
        <f aca="false">S157+T157+U157</f>
        <v>46692.4444444445</v>
      </c>
      <c r="W157" s="4" t="n">
        <f aca="false">V157*0.5</f>
        <v>23346.2222222222</v>
      </c>
      <c r="X157" s="52" t="n">
        <f aca="false">V157+W157</f>
        <v>70038.6666666667</v>
      </c>
      <c r="Z157" s="53" t="s">
        <v>207</v>
      </c>
      <c r="AA157" s="50" t="s">
        <v>226</v>
      </c>
      <c r="AB157" s="4" t="n">
        <f aca="false">$U$95</f>
        <v>46608.3333333333</v>
      </c>
      <c r="AC157" s="4" t="n">
        <f aca="false">$F$202</f>
        <v>39448</v>
      </c>
      <c r="AD157" s="4" t="n">
        <v>0</v>
      </c>
      <c r="AE157" s="4" t="n">
        <f aca="false">AC157+AB157+AD157</f>
        <v>86056.3333333333</v>
      </c>
      <c r="AF157" s="4" t="n">
        <f aca="false">AE157*0.5</f>
        <v>43028.1666666667</v>
      </c>
      <c r="AG157" s="52" t="n">
        <f aca="false">AE157+AF157</f>
        <v>129084.5</v>
      </c>
    </row>
    <row r="158" customFormat="false" ht="13.8" hidden="false" customHeight="false" outlineLevel="0" collapsed="false">
      <c r="A158" s="3" t="s">
        <v>15</v>
      </c>
      <c r="B158" s="3" t="n">
        <v>0</v>
      </c>
      <c r="C158" s="3" t="n">
        <v>500</v>
      </c>
      <c r="D158" s="4" t="n">
        <f aca="false">(B158/C158)</f>
        <v>0</v>
      </c>
      <c r="E158" s="3" t="n">
        <v>0</v>
      </c>
      <c r="F158" s="4" t="n">
        <f aca="false">(D158*E158)</f>
        <v>0</v>
      </c>
      <c r="H158" s="50" t="s">
        <v>204</v>
      </c>
      <c r="I158" s="50" t="s">
        <v>228</v>
      </c>
      <c r="J158" s="4" t="n">
        <f aca="false">J157</f>
        <v>10684.7222222222</v>
      </c>
      <c r="K158" s="4" t="n">
        <f aca="false">F178</f>
        <v>14573</v>
      </c>
      <c r="L158" s="4" t="n">
        <f aca="false">Q122</f>
        <v>7500</v>
      </c>
      <c r="M158" s="4" t="n">
        <f aca="false">J158+K158+L158</f>
        <v>32757.7222222222</v>
      </c>
      <c r="N158" s="4" t="n">
        <f aca="false">M158*0.5</f>
        <v>16378.8611111111</v>
      </c>
      <c r="O158" s="52" t="n">
        <f aca="false">M158+N158</f>
        <v>49136.5833333333</v>
      </c>
      <c r="Q158" s="53" t="s">
        <v>207</v>
      </c>
      <c r="R158" s="50" t="s">
        <v>227</v>
      </c>
      <c r="S158" s="4" t="n">
        <f aca="false">U55</f>
        <v>20994.4444444444</v>
      </c>
      <c r="T158" s="4" t="n">
        <f aca="false">T142</f>
        <v>25698</v>
      </c>
      <c r="U158" s="4" t="n">
        <f aca="false">N132</f>
        <v>10115.3333333333</v>
      </c>
      <c r="V158" s="4" t="n">
        <f aca="false">S158+T158+U158</f>
        <v>56807.7777777778</v>
      </c>
      <c r="W158" s="4" t="n">
        <f aca="false">V158*0.5</f>
        <v>28403.8888888889</v>
      </c>
      <c r="X158" s="52" t="n">
        <f aca="false">V158+W158</f>
        <v>85211.6666666667</v>
      </c>
      <c r="Z158" s="53" t="s">
        <v>207</v>
      </c>
      <c r="AA158" s="50" t="s">
        <v>227</v>
      </c>
      <c r="AB158" s="4" t="n">
        <f aca="false">$U$95</f>
        <v>46608.3333333333</v>
      </c>
      <c r="AC158" s="4" t="n">
        <f aca="false">$F$202</f>
        <v>39448</v>
      </c>
      <c r="AD158" s="4" t="n">
        <f aca="false">$N$114</f>
        <v>5457.66666666667</v>
      </c>
      <c r="AE158" s="4" t="n">
        <f aca="false">AC158+AB158+AD158</f>
        <v>91514</v>
      </c>
      <c r="AF158" s="4" t="n">
        <f aca="false">AE158*0.5</f>
        <v>45757</v>
      </c>
      <c r="AG158" s="52" t="n">
        <f aca="false">AE158+AF158</f>
        <v>137271</v>
      </c>
    </row>
    <row r="159" customFormat="false" ht="13.8" hidden="false" customHeight="false" outlineLevel="0" collapsed="false">
      <c r="A159" s="3" t="s">
        <v>16</v>
      </c>
      <c r="B159" s="3" t="n">
        <v>3000</v>
      </c>
      <c r="C159" s="3" t="n">
        <v>500</v>
      </c>
      <c r="D159" s="4" t="n">
        <f aca="false">B159/C159</f>
        <v>6</v>
      </c>
      <c r="E159" s="3" t="n">
        <v>0</v>
      </c>
      <c r="F159" s="4" t="n">
        <f aca="false">D159*E159</f>
        <v>0</v>
      </c>
      <c r="H159" s="50" t="s">
        <v>204</v>
      </c>
      <c r="I159" s="50" t="s">
        <v>229</v>
      </c>
      <c r="J159" s="4" t="n">
        <f aca="false">J158</f>
        <v>10684.7222222222</v>
      </c>
      <c r="K159" s="4" t="n">
        <f aca="false">F215</f>
        <v>14740.8571428571</v>
      </c>
      <c r="L159" s="4" t="n">
        <v>0</v>
      </c>
      <c r="M159" s="4" t="n">
        <f aca="false">J159+K159+L159</f>
        <v>25425.5793650794</v>
      </c>
      <c r="N159" s="4" t="n">
        <f aca="false">M159*0.5</f>
        <v>12712.7896825397</v>
      </c>
      <c r="O159" s="52" t="n">
        <f aca="false">M159+N159</f>
        <v>38138.369047619</v>
      </c>
      <c r="Q159" s="53" t="s">
        <v>207</v>
      </c>
      <c r="R159" s="50" t="s">
        <v>228</v>
      </c>
      <c r="S159" s="4" t="n">
        <f aca="false">U55</f>
        <v>20994.4444444444</v>
      </c>
      <c r="T159" s="4" t="n">
        <f aca="false">T142</f>
        <v>25698</v>
      </c>
      <c r="U159" s="4" t="n">
        <f aca="false">Q123</f>
        <v>15000</v>
      </c>
      <c r="V159" s="4" t="n">
        <f aca="false">S159+T159+U159</f>
        <v>61692.4444444445</v>
      </c>
      <c r="W159" s="4" t="n">
        <f aca="false">V159*0.5</f>
        <v>30846.2222222222</v>
      </c>
      <c r="X159" s="52" t="n">
        <f aca="false">V159+W159</f>
        <v>92538.6666666667</v>
      </c>
      <c r="Z159" s="53" t="s">
        <v>207</v>
      </c>
      <c r="AA159" s="50" t="s">
        <v>228</v>
      </c>
      <c r="AB159" s="4" t="n">
        <f aca="false">$U$95</f>
        <v>46608.3333333333</v>
      </c>
      <c r="AC159" s="4" t="n">
        <f aca="false">$F$202</f>
        <v>39448</v>
      </c>
      <c r="AD159" s="4" t="n">
        <f aca="false">$Q$123</f>
        <v>15000</v>
      </c>
      <c r="AE159" s="4" t="n">
        <f aca="false">AC159+AB159+AD159</f>
        <v>101056.333333333</v>
      </c>
      <c r="AF159" s="4" t="n">
        <f aca="false">AE159*0.5</f>
        <v>50528.1666666667</v>
      </c>
      <c r="AG159" s="52" t="n">
        <f aca="false">AE159+AF159</f>
        <v>151584.5</v>
      </c>
    </row>
    <row r="160" customFormat="false" ht="13.8" hidden="false" customHeight="false" outlineLevel="0" collapsed="false">
      <c r="A160" s="3" t="s">
        <v>17</v>
      </c>
      <c r="B160" s="3" t="n">
        <v>0</v>
      </c>
      <c r="C160" s="3" t="n">
        <v>1000</v>
      </c>
      <c r="D160" s="4" t="n">
        <f aca="false">B160/C160</f>
        <v>0</v>
      </c>
      <c r="E160" s="3" t="n">
        <v>0</v>
      </c>
      <c r="F160" s="4" t="n">
        <f aca="false">D160*E160</f>
        <v>0</v>
      </c>
      <c r="H160" s="50" t="s">
        <v>204</v>
      </c>
      <c r="I160" s="50" t="s">
        <v>230</v>
      </c>
      <c r="J160" s="4" t="n">
        <f aca="false">J159</f>
        <v>10684.7222222222</v>
      </c>
      <c r="K160" s="4" t="n">
        <f aca="false">F215</f>
        <v>14740.8571428571</v>
      </c>
      <c r="L160" s="4" t="n">
        <f aca="false">N114</f>
        <v>5457.66666666667</v>
      </c>
      <c r="M160" s="4" t="n">
        <f aca="false">J160+K160+L160</f>
        <v>30883.246031746</v>
      </c>
      <c r="N160" s="4" t="n">
        <f aca="false">M160*0.5</f>
        <v>15441.623015873</v>
      </c>
      <c r="O160" s="52" t="n">
        <f aca="false">M160+N160</f>
        <v>46324.869047619</v>
      </c>
      <c r="Q160" s="53" t="s">
        <v>207</v>
      </c>
      <c r="R160" s="50" t="s">
        <v>229</v>
      </c>
      <c r="S160" s="4" t="n">
        <f aca="false">U55</f>
        <v>20994.4444444444</v>
      </c>
      <c r="T160" s="4" t="n">
        <f aca="false">T146</f>
        <v>24490.8571428571</v>
      </c>
      <c r="U160" s="4" t="n">
        <v>0</v>
      </c>
      <c r="V160" s="4" t="n">
        <f aca="false">S160+T160+U160</f>
        <v>45485.3015873016</v>
      </c>
      <c r="W160" s="4" t="n">
        <f aca="false">V160*0.5</f>
        <v>22742.6507936508</v>
      </c>
      <c r="X160" s="52" t="n">
        <f aca="false">V160+W160</f>
        <v>68227.9523809524</v>
      </c>
      <c r="Z160" s="53" t="s">
        <v>207</v>
      </c>
      <c r="AA160" s="50" t="s">
        <v>229</v>
      </c>
      <c r="AB160" s="4" t="n">
        <f aca="false">$U$95</f>
        <v>46608.3333333333</v>
      </c>
      <c r="AC160" s="4" t="n">
        <f aca="false">$F$239</f>
        <v>45448</v>
      </c>
      <c r="AD160" s="4" t="n">
        <v>0</v>
      </c>
      <c r="AE160" s="4" t="n">
        <f aca="false">AC160+AB160+AD160</f>
        <v>92056.3333333334</v>
      </c>
      <c r="AF160" s="4" t="n">
        <f aca="false">AE160*0.5</f>
        <v>46028.1666666667</v>
      </c>
      <c r="AG160" s="52" t="n">
        <f aca="false">AE160+AF160</f>
        <v>138084.5</v>
      </c>
    </row>
    <row r="161" customFormat="false" ht="13.8" hidden="false" customHeight="false" outlineLevel="0" collapsed="false">
      <c r="A161" s="3" t="s">
        <v>18</v>
      </c>
      <c r="B161" s="3" t="n">
        <v>4500</v>
      </c>
      <c r="C161" s="3" t="n">
        <v>100</v>
      </c>
      <c r="D161" s="4" t="n">
        <f aca="false">(B161/C161)</f>
        <v>45</v>
      </c>
      <c r="E161" s="3" t="n">
        <v>0</v>
      </c>
      <c r="F161" s="4" t="n">
        <f aca="false">(D161*E161)</f>
        <v>0</v>
      </c>
      <c r="H161" s="50" t="s">
        <v>204</v>
      </c>
      <c r="I161" s="50" t="s">
        <v>231</v>
      </c>
      <c r="J161" s="4" t="n">
        <f aca="false">J160</f>
        <v>10684.7222222222</v>
      </c>
      <c r="K161" s="4" t="n">
        <f aca="false">F215</f>
        <v>14740.8571428571</v>
      </c>
      <c r="L161" s="4" t="n">
        <f aca="false">Q122</f>
        <v>7500</v>
      </c>
      <c r="M161" s="4" t="n">
        <f aca="false">J161+K161+L161</f>
        <v>32925.5793650794</v>
      </c>
      <c r="N161" s="4" t="n">
        <f aca="false">M161*0.5</f>
        <v>16462.7896825397</v>
      </c>
      <c r="O161" s="52" t="n">
        <f aca="false">M161+N161</f>
        <v>49388.3690476191</v>
      </c>
      <c r="Q161" s="53" t="s">
        <v>207</v>
      </c>
      <c r="R161" s="50" t="s">
        <v>230</v>
      </c>
      <c r="S161" s="4" t="n">
        <f aca="false">U55</f>
        <v>20994.4444444444</v>
      </c>
      <c r="T161" s="4" t="n">
        <f aca="false">T145</f>
        <v>24490.8571428571</v>
      </c>
      <c r="U161" s="4" t="n">
        <f aca="false">N132</f>
        <v>10115.3333333333</v>
      </c>
      <c r="V161" s="4" t="n">
        <f aca="false">S161+T161+U161</f>
        <v>55600.6349206349</v>
      </c>
      <c r="W161" s="4" t="n">
        <f aca="false">V161*0.5</f>
        <v>27800.3174603175</v>
      </c>
      <c r="X161" s="52" t="n">
        <f aca="false">V161+W161</f>
        <v>83400.9523809524</v>
      </c>
      <c r="Z161" s="53" t="s">
        <v>207</v>
      </c>
      <c r="AA161" s="50" t="s">
        <v>230</v>
      </c>
      <c r="AB161" s="4" t="n">
        <f aca="false">$U$95</f>
        <v>46608.3333333333</v>
      </c>
      <c r="AC161" s="4" t="n">
        <f aca="false">$F$239</f>
        <v>45448</v>
      </c>
      <c r="AD161" s="4" t="n">
        <f aca="false">$N$114</f>
        <v>5457.66666666667</v>
      </c>
      <c r="AE161" s="4" t="n">
        <f aca="false">AC161+AB161+AD161</f>
        <v>97514</v>
      </c>
      <c r="AF161" s="4" t="n">
        <f aca="false">AE161*0.5</f>
        <v>48757</v>
      </c>
      <c r="AG161" s="52" t="n">
        <f aca="false">AE161+AF161</f>
        <v>146271</v>
      </c>
    </row>
    <row r="162" customFormat="false" ht="13.8" hidden="false" customHeight="false" outlineLevel="0" collapsed="false">
      <c r="A162" s="3" t="s">
        <v>19</v>
      </c>
      <c r="B162" s="3" t="n">
        <v>7000</v>
      </c>
      <c r="C162" s="3" t="n">
        <v>500</v>
      </c>
      <c r="D162" s="4" t="n">
        <f aca="false">(B162/C162)</f>
        <v>14</v>
      </c>
      <c r="E162" s="3" t="n">
        <v>750</v>
      </c>
      <c r="F162" s="4" t="n">
        <f aca="false">(D162*E162)</f>
        <v>10500</v>
      </c>
      <c r="H162" s="50" t="s">
        <v>204</v>
      </c>
      <c r="I162" s="50" t="s">
        <v>232</v>
      </c>
      <c r="J162" s="4" t="n">
        <f aca="false">J161</f>
        <v>10684.7222222222</v>
      </c>
      <c r="K162" s="4" t="n">
        <f aca="false">F252</f>
        <v>15998</v>
      </c>
      <c r="L162" s="4" t="n">
        <v>0</v>
      </c>
      <c r="M162" s="4" t="n">
        <f aca="false">J162+K162+L162</f>
        <v>26682.7222222222</v>
      </c>
      <c r="N162" s="4" t="n">
        <f aca="false">M162*0.5</f>
        <v>13341.3611111111</v>
      </c>
      <c r="O162" s="52" t="n">
        <f aca="false">M162+N162</f>
        <v>40024.0833333333</v>
      </c>
      <c r="Q162" s="53" t="s">
        <v>207</v>
      </c>
      <c r="R162" s="50" t="s">
        <v>231</v>
      </c>
      <c r="S162" s="4" t="n">
        <f aca="false">U55</f>
        <v>20994.4444444444</v>
      </c>
      <c r="T162" s="4" t="n">
        <f aca="false">T145</f>
        <v>24490.8571428571</v>
      </c>
      <c r="U162" s="4" t="n">
        <f aca="false">Q123</f>
        <v>15000</v>
      </c>
      <c r="V162" s="4" t="n">
        <f aca="false">S162+T162+U162</f>
        <v>60485.3015873016</v>
      </c>
      <c r="W162" s="4" t="n">
        <f aca="false">V162*0.5</f>
        <v>30242.6507936508</v>
      </c>
      <c r="X162" s="52" t="n">
        <f aca="false">V162+W162</f>
        <v>90727.9523809524</v>
      </c>
      <c r="Z162" s="53" t="s">
        <v>207</v>
      </c>
      <c r="AA162" s="50" t="s">
        <v>231</v>
      </c>
      <c r="AB162" s="4" t="n">
        <f aca="false">$U$95</f>
        <v>46608.3333333333</v>
      </c>
      <c r="AC162" s="4" t="n">
        <f aca="false">$F$239</f>
        <v>45448</v>
      </c>
      <c r="AD162" s="4" t="n">
        <f aca="false">$Q$123</f>
        <v>15000</v>
      </c>
      <c r="AE162" s="4" t="n">
        <f aca="false">AC162+AB162+AD162</f>
        <v>107056.333333333</v>
      </c>
      <c r="AF162" s="4" t="n">
        <f aca="false">AE162*0.5</f>
        <v>53528.1666666667</v>
      </c>
      <c r="AG162" s="52" t="n">
        <f aca="false">AE162+AF162</f>
        <v>160584.5</v>
      </c>
    </row>
    <row r="163" customFormat="false" ht="13.8" hidden="false" customHeight="false" outlineLevel="0" collapsed="false">
      <c r="A163" s="3" t="s">
        <v>20</v>
      </c>
      <c r="B163" s="3" t="n">
        <v>9000</v>
      </c>
      <c r="C163" s="3" t="n">
        <v>1000</v>
      </c>
      <c r="D163" s="4" t="n">
        <f aca="false">B163/C163</f>
        <v>9</v>
      </c>
      <c r="E163" s="3" t="n">
        <v>1200</v>
      </c>
      <c r="F163" s="4" t="n">
        <f aca="false">D163*E163</f>
        <v>10800</v>
      </c>
      <c r="H163" s="50" t="s">
        <v>204</v>
      </c>
      <c r="I163" s="50" t="s">
        <v>233</v>
      </c>
      <c r="J163" s="4" t="n">
        <f aca="false">J161</f>
        <v>10684.7222222222</v>
      </c>
      <c r="K163" s="4" t="n">
        <f aca="false">F252</f>
        <v>15998</v>
      </c>
      <c r="L163" s="4" t="n">
        <f aca="false">N114</f>
        <v>5457.66666666667</v>
      </c>
      <c r="M163" s="4" t="n">
        <f aca="false">J163+K163+L163</f>
        <v>32140.3888888889</v>
      </c>
      <c r="N163" s="4" t="n">
        <f aca="false">M163*0.5</f>
        <v>16070.1944444444</v>
      </c>
      <c r="O163" s="52" t="n">
        <f aca="false">M163+N163</f>
        <v>48210.5833333333</v>
      </c>
      <c r="Q163" s="53" t="s">
        <v>207</v>
      </c>
      <c r="R163" s="50" t="s">
        <v>232</v>
      </c>
      <c r="S163" s="4" t="n">
        <f aca="false">U55</f>
        <v>20994.4444444444</v>
      </c>
      <c r="T163" s="4" t="n">
        <f aca="false">T149</f>
        <v>27148</v>
      </c>
      <c r="U163" s="4" t="n">
        <v>0</v>
      </c>
      <c r="V163" s="4" t="n">
        <f aca="false">S163+T163+U163</f>
        <v>48142.4444444444</v>
      </c>
      <c r="W163" s="4" t="n">
        <f aca="false">V163*0.5</f>
        <v>24071.2222222222</v>
      </c>
      <c r="X163" s="52" t="n">
        <f aca="false">V163+W163</f>
        <v>72213.6666666667</v>
      </c>
      <c r="Z163" s="53" t="s">
        <v>207</v>
      </c>
      <c r="AA163" s="50" t="s">
        <v>232</v>
      </c>
      <c r="AB163" s="4" t="n">
        <f aca="false">$U$95</f>
        <v>46608.3333333333</v>
      </c>
      <c r="AC163" s="4" t="n">
        <f aca="false">$F$276</f>
        <v>44848</v>
      </c>
      <c r="AD163" s="4" t="n">
        <v>0</v>
      </c>
      <c r="AE163" s="4" t="n">
        <f aca="false">AC163+AB163+AD163</f>
        <v>91456.3333333333</v>
      </c>
      <c r="AF163" s="4" t="n">
        <f aca="false">AE163*0.5</f>
        <v>45728.1666666667</v>
      </c>
      <c r="AG163" s="52" t="n">
        <f aca="false">AE163+AF163</f>
        <v>137184.5</v>
      </c>
    </row>
    <row r="164" customFormat="false" ht="13.8" hidden="false" customHeight="false" outlineLevel="0" collapsed="false">
      <c r="A164" s="3" t="s">
        <v>101</v>
      </c>
      <c r="B164" s="3" t="n">
        <v>5600</v>
      </c>
      <c r="C164" s="3" t="n">
        <v>500</v>
      </c>
      <c r="D164" s="4" t="n">
        <f aca="false">B164/C164</f>
        <v>11.2</v>
      </c>
      <c r="E164" s="3" t="n">
        <v>40</v>
      </c>
      <c r="F164" s="4" t="n">
        <f aca="false">D164*E164</f>
        <v>448</v>
      </c>
      <c r="H164" s="50" t="s">
        <v>204</v>
      </c>
      <c r="I164" s="50" t="s">
        <v>234</v>
      </c>
      <c r="J164" s="4" t="n">
        <f aca="false">J161</f>
        <v>10684.7222222222</v>
      </c>
      <c r="K164" s="4" t="n">
        <f aca="false">F252</f>
        <v>15998</v>
      </c>
      <c r="L164" s="4" t="n">
        <f aca="false">Q122</f>
        <v>7500</v>
      </c>
      <c r="M164" s="4" t="n">
        <f aca="false">J164+K164+L164</f>
        <v>34182.7222222222</v>
      </c>
      <c r="N164" s="4" t="n">
        <f aca="false">M164*0.5</f>
        <v>17091.3611111111</v>
      </c>
      <c r="O164" s="52" t="n">
        <f aca="false">M164+N164</f>
        <v>51274.0833333333</v>
      </c>
      <c r="Q164" s="53" t="s">
        <v>207</v>
      </c>
      <c r="R164" s="50" t="s">
        <v>233</v>
      </c>
      <c r="S164" s="4" t="n">
        <f aca="false">U55</f>
        <v>20994.4444444444</v>
      </c>
      <c r="T164" s="4" t="n">
        <f aca="false">T149</f>
        <v>27148</v>
      </c>
      <c r="U164" s="4" t="n">
        <f aca="false">N132</f>
        <v>10115.3333333333</v>
      </c>
      <c r="V164" s="4" t="n">
        <f aca="false">S164+T164+U164</f>
        <v>58257.7777777778</v>
      </c>
      <c r="W164" s="4" t="n">
        <f aca="false">V164*0.5</f>
        <v>29128.8888888889</v>
      </c>
      <c r="X164" s="52" t="n">
        <f aca="false">V164+W164</f>
        <v>87386.6666666667</v>
      </c>
      <c r="Z164" s="53" t="s">
        <v>207</v>
      </c>
      <c r="AA164" s="50" t="s">
        <v>233</v>
      </c>
      <c r="AB164" s="4" t="n">
        <f aca="false">$U$95</f>
        <v>46608.3333333333</v>
      </c>
      <c r="AC164" s="4" t="n">
        <f aca="false">$F$276</f>
        <v>44848</v>
      </c>
      <c r="AD164" s="4" t="n">
        <f aca="false">$N$114</f>
        <v>5457.66666666667</v>
      </c>
      <c r="AE164" s="4" t="n">
        <f aca="false">AC164+AB164+AD164</f>
        <v>96914</v>
      </c>
      <c r="AF164" s="4" t="n">
        <f aca="false">AE164*0.5</f>
        <v>48457</v>
      </c>
      <c r="AG164" s="52" t="n">
        <f aca="false">AE164+AF164</f>
        <v>145371</v>
      </c>
    </row>
    <row r="165" customFormat="false" ht="12.8" hidden="false" customHeight="false" outlineLevel="0" collapsed="false">
      <c r="F165" s="0" t="n">
        <f aca="false">F162+F163+F164</f>
        <v>21748</v>
      </c>
      <c r="H165" s="50" t="s">
        <v>204</v>
      </c>
      <c r="I165" s="50" t="s">
        <v>173</v>
      </c>
      <c r="J165" s="4" t="n">
        <f aca="false">J164</f>
        <v>10684.7222222222</v>
      </c>
      <c r="K165" s="4" t="n">
        <f aca="false">F104</f>
        <v>6620</v>
      </c>
      <c r="L165" s="4" t="n">
        <v>0</v>
      </c>
      <c r="M165" s="4" t="n">
        <f aca="false">J165+K165+L165</f>
        <v>17304.7222222222</v>
      </c>
      <c r="N165" s="4" t="n">
        <f aca="false">M165*0.5</f>
        <v>8652.36111111111</v>
      </c>
      <c r="O165" s="52" t="n">
        <f aca="false">M165+N165</f>
        <v>25957.0833333333</v>
      </c>
      <c r="Q165" s="53" t="s">
        <v>207</v>
      </c>
      <c r="R165" s="50" t="s">
        <v>234</v>
      </c>
      <c r="S165" s="4" t="n">
        <f aca="false">U55</f>
        <v>20994.4444444444</v>
      </c>
      <c r="T165" s="4" t="n">
        <f aca="false">T149</f>
        <v>27148</v>
      </c>
      <c r="U165" s="4" t="n">
        <f aca="false">Q123</f>
        <v>15000</v>
      </c>
      <c r="V165" s="4" t="n">
        <f aca="false">S165+T165+U165</f>
        <v>63142.4444444444</v>
      </c>
      <c r="W165" s="4" t="n">
        <f aca="false">V165*0.5</f>
        <v>31571.2222222222</v>
      </c>
      <c r="X165" s="52" t="n">
        <f aca="false">V165+W165</f>
        <v>94713.6666666667</v>
      </c>
      <c r="Z165" s="53" t="s">
        <v>207</v>
      </c>
      <c r="AA165" s="50" t="s">
        <v>234</v>
      </c>
      <c r="AB165" s="4" t="n">
        <f aca="false">$U$95</f>
        <v>46608.3333333333</v>
      </c>
      <c r="AC165" s="4" t="n">
        <f aca="false">$F$276</f>
        <v>44848</v>
      </c>
      <c r="AD165" s="4" t="n">
        <f aca="false">$Q$123</f>
        <v>15000</v>
      </c>
      <c r="AE165" s="4" t="n">
        <f aca="false">AC165+AB165+AD165</f>
        <v>106456.333333333</v>
      </c>
      <c r="AF165" s="4" t="n">
        <f aca="false">AE165*0.5</f>
        <v>53228.1666666667</v>
      </c>
      <c r="AG165" s="52" t="n">
        <f aca="false">AE165+AF165</f>
        <v>159684.5</v>
      </c>
    </row>
    <row r="166" customFormat="false" ht="12.8" hidden="false" customHeight="false" outlineLevel="0" collapsed="false">
      <c r="H166" s="50" t="s">
        <v>204</v>
      </c>
      <c r="I166" s="50" t="s">
        <v>235</v>
      </c>
      <c r="J166" s="4" t="n">
        <f aca="false">J164</f>
        <v>10684.7222222222</v>
      </c>
      <c r="K166" s="4" t="n">
        <f aca="false">F104</f>
        <v>6620</v>
      </c>
      <c r="L166" s="4" t="n">
        <f aca="false">N114</f>
        <v>5457.66666666667</v>
      </c>
      <c r="M166" s="4" t="n">
        <f aca="false">J166+K166+L166</f>
        <v>22762.3888888889</v>
      </c>
      <c r="N166" s="4" t="n">
        <f aca="false">M166*0.5</f>
        <v>11381.1944444444</v>
      </c>
      <c r="O166" s="52" t="n">
        <f aca="false">M166+N166</f>
        <v>34143.5833333333</v>
      </c>
      <c r="Q166" s="53" t="s">
        <v>207</v>
      </c>
      <c r="R166" s="50" t="s">
        <v>173</v>
      </c>
      <c r="S166" s="4" t="n">
        <f aca="false">U55</f>
        <v>20994.4444444444</v>
      </c>
      <c r="T166" s="4" t="n">
        <f aca="false">T151</f>
        <v>13240</v>
      </c>
      <c r="U166" s="4" t="n">
        <v>0</v>
      </c>
      <c r="V166" s="4" t="n">
        <f aca="false">S166+T166+U166</f>
        <v>34234.4444444444</v>
      </c>
      <c r="W166" s="4" t="n">
        <f aca="false">V166*0.5</f>
        <v>17117.2222222222</v>
      </c>
      <c r="X166" s="52" t="n">
        <f aca="false">V166+W166</f>
        <v>51351.6666666667</v>
      </c>
      <c r="Z166" s="53" t="s">
        <v>207</v>
      </c>
      <c r="AA166" s="50" t="s">
        <v>173</v>
      </c>
      <c r="AB166" s="4" t="n">
        <f aca="false">$U$95</f>
        <v>46608.3333333333</v>
      </c>
      <c r="AC166" s="4" t="n">
        <f aca="false">$F$128</f>
        <v>25780</v>
      </c>
      <c r="AD166" s="4" t="n">
        <v>0</v>
      </c>
      <c r="AE166" s="4" t="n">
        <f aca="false">AC166+AB166+AD166</f>
        <v>72388.3333333333</v>
      </c>
      <c r="AF166" s="4" t="n">
        <f aca="false">AE166*0.5</f>
        <v>36194.1666666667</v>
      </c>
      <c r="AG166" s="52" t="n">
        <f aca="false">AE166+AF166</f>
        <v>108582.5</v>
      </c>
    </row>
    <row r="167" customFormat="false" ht="12.8" hidden="false" customHeight="false" outlineLevel="0" collapsed="false">
      <c r="H167" s="50" t="s">
        <v>204</v>
      </c>
      <c r="I167" s="50" t="s">
        <v>236</v>
      </c>
      <c r="J167" s="4" t="n">
        <f aca="false">J166</f>
        <v>10684.7222222222</v>
      </c>
      <c r="K167" s="4" t="n">
        <f aca="false">F104</f>
        <v>6620</v>
      </c>
      <c r="L167" s="4" t="n">
        <f aca="false">Q122</f>
        <v>7500</v>
      </c>
      <c r="M167" s="4" t="n">
        <f aca="false">J167+K167+L167</f>
        <v>24804.7222222222</v>
      </c>
      <c r="N167" s="4" t="n">
        <f aca="false">M167*0.5</f>
        <v>12402.3611111111</v>
      </c>
      <c r="O167" s="52" t="n">
        <f aca="false">M167+N167</f>
        <v>37207.0833333333</v>
      </c>
      <c r="Q167" s="53" t="s">
        <v>207</v>
      </c>
      <c r="R167" s="50" t="s">
        <v>235</v>
      </c>
      <c r="S167" s="4" t="n">
        <f aca="false">U55</f>
        <v>20994.4444444444</v>
      </c>
      <c r="T167" s="4" t="n">
        <f aca="false">T151</f>
        <v>13240</v>
      </c>
      <c r="U167" s="4" t="n">
        <f aca="false">N132</f>
        <v>10115.3333333333</v>
      </c>
      <c r="V167" s="4" t="n">
        <f aca="false">S167+T167+U167</f>
        <v>44349.7777777778</v>
      </c>
      <c r="W167" s="4" t="n">
        <f aca="false">V167*0.5</f>
        <v>22174.8888888889</v>
      </c>
      <c r="X167" s="52" t="n">
        <f aca="false">V167+W167</f>
        <v>66524.6666666667</v>
      </c>
      <c r="Z167" s="53" t="s">
        <v>207</v>
      </c>
      <c r="AA167" s="50" t="s">
        <v>235</v>
      </c>
      <c r="AB167" s="4" t="n">
        <f aca="false">$U$95</f>
        <v>46608.3333333333</v>
      </c>
      <c r="AC167" s="4" t="n">
        <f aca="false">$F$128</f>
        <v>25780</v>
      </c>
      <c r="AD167" s="4" t="n">
        <f aca="false">$N$114</f>
        <v>5457.66666666667</v>
      </c>
      <c r="AE167" s="4" t="n">
        <f aca="false">AC167+AB167+AD167</f>
        <v>77846</v>
      </c>
      <c r="AF167" s="4" t="n">
        <f aca="false">AE167*0.5</f>
        <v>38923</v>
      </c>
      <c r="AG167" s="52" t="n">
        <f aca="false">AE167+AF167</f>
        <v>116769</v>
      </c>
    </row>
    <row r="168" customFormat="false" ht="12.8" hidden="false" customHeight="false" outlineLevel="0" collapsed="false">
      <c r="H168" s="50" t="s">
        <v>209</v>
      </c>
      <c r="I168" s="50" t="s">
        <v>237</v>
      </c>
      <c r="J168" s="4" t="n">
        <f aca="false">N34</f>
        <v>11034.7222222222</v>
      </c>
      <c r="K168" s="4" t="n">
        <f aca="false">F141</f>
        <v>5948</v>
      </c>
      <c r="L168" s="4" t="n">
        <f aca="false">N114</f>
        <v>5457.66666666667</v>
      </c>
      <c r="M168" s="4" t="n">
        <f aca="false">J168+K168+L168</f>
        <v>22440.3888888889</v>
      </c>
      <c r="N168" s="4" t="n">
        <f aca="false">M168*0.5</f>
        <v>11220.1944444444</v>
      </c>
      <c r="O168" s="52" t="n">
        <f aca="false">M168+N168</f>
        <v>33660.5833333333</v>
      </c>
      <c r="Q168" s="53" t="s">
        <v>207</v>
      </c>
      <c r="R168" s="50" t="s">
        <v>236</v>
      </c>
      <c r="S168" s="4" t="n">
        <f aca="false">U55</f>
        <v>20994.4444444444</v>
      </c>
      <c r="T168" s="4" t="n">
        <f aca="false">T151</f>
        <v>13240</v>
      </c>
      <c r="U168" s="4" t="n">
        <f aca="false">Q123</f>
        <v>15000</v>
      </c>
      <c r="V168" s="4" t="n">
        <f aca="false">S168+T168+U168</f>
        <v>49234.4444444445</v>
      </c>
      <c r="W168" s="4" t="n">
        <f aca="false">V168*0.5</f>
        <v>24617.2222222222</v>
      </c>
      <c r="X168" s="52" t="n">
        <f aca="false">V168+W168</f>
        <v>73851.6666666667</v>
      </c>
      <c r="Z168" s="53" t="s">
        <v>207</v>
      </c>
      <c r="AA168" s="50" t="s">
        <v>236</v>
      </c>
      <c r="AB168" s="4" t="n">
        <f aca="false">$U$95</f>
        <v>46608.3333333333</v>
      </c>
      <c r="AC168" s="4" t="n">
        <f aca="false">$F$128</f>
        <v>25780</v>
      </c>
      <c r="AD168" s="4" t="n">
        <f aca="false">$Q$123</f>
        <v>15000</v>
      </c>
      <c r="AE168" s="4" t="n">
        <f aca="false">AC168+AB168+AD168</f>
        <v>87388.3333333333</v>
      </c>
      <c r="AF168" s="4" t="n">
        <f aca="false">AE168*0.5</f>
        <v>43694.1666666667</v>
      </c>
      <c r="AG168" s="52" t="n">
        <f aca="false">AE168+AF168</f>
        <v>131082.5</v>
      </c>
    </row>
    <row r="169" customFormat="false" ht="12.8" hidden="false" customHeight="false" outlineLevel="0" collapsed="false">
      <c r="C169" s="0" t="s">
        <v>238</v>
      </c>
      <c r="H169" s="50" t="s">
        <v>204</v>
      </c>
      <c r="I169" s="50" t="s">
        <v>239</v>
      </c>
      <c r="J169" s="4" t="n">
        <f aca="false">J168</f>
        <v>11034.7222222222</v>
      </c>
      <c r="K169" s="4" t="n">
        <f aca="false">F141</f>
        <v>5948</v>
      </c>
      <c r="L169" s="4" t="n">
        <v>0</v>
      </c>
      <c r="M169" s="4" t="n">
        <f aca="false">J169+K169+L169</f>
        <v>16982.7222222222</v>
      </c>
      <c r="N169" s="4" t="n">
        <f aca="false">M169*0.5</f>
        <v>8491.36111111111</v>
      </c>
      <c r="O169" s="52" t="n">
        <f aca="false">M169+N169</f>
        <v>25474.0833333333</v>
      </c>
      <c r="Q169" s="53" t="s">
        <v>207</v>
      </c>
      <c r="R169" s="50" t="s">
        <v>237</v>
      </c>
      <c r="S169" s="4" t="n">
        <f aca="false">N55</f>
        <v>22369.4444444444</v>
      </c>
      <c r="T169" s="4" t="n">
        <f aca="false">T139</f>
        <v>11448</v>
      </c>
      <c r="U169" s="4" t="n">
        <v>0</v>
      </c>
      <c r="V169" s="4" t="n">
        <f aca="false">S169+T169+U169</f>
        <v>33817.4444444444</v>
      </c>
      <c r="W169" s="4" t="n">
        <f aca="false">V169*0.5</f>
        <v>16908.7222222222</v>
      </c>
      <c r="X169" s="52" t="n">
        <f aca="false">V169+W169</f>
        <v>50726.1666666667</v>
      </c>
      <c r="Z169" s="53" t="s">
        <v>207</v>
      </c>
      <c r="AA169" s="50" t="s">
        <v>237</v>
      </c>
      <c r="AB169" s="4" t="n">
        <f aca="false">$N$95</f>
        <v>42608.3333333333</v>
      </c>
      <c r="AC169" s="4" t="n">
        <f aca="false">$F$165</f>
        <v>21748</v>
      </c>
      <c r="AD169" s="4" t="n">
        <v>0</v>
      </c>
      <c r="AE169" s="4" t="n">
        <f aca="false">AC169+AB169+AD169</f>
        <v>64356.3333333333</v>
      </c>
      <c r="AF169" s="4" t="n">
        <f aca="false">AE169*0.5</f>
        <v>32178.1666666667</v>
      </c>
      <c r="AG169" s="52" t="n">
        <f aca="false">AE169+AF169</f>
        <v>96534.5</v>
      </c>
    </row>
    <row r="170" customFormat="false" ht="13.8" hidden="false" customHeight="false" outlineLevel="0" collapsed="false">
      <c r="A170" s="3" t="s">
        <v>14</v>
      </c>
      <c r="B170" s="3" t="n">
        <v>4500</v>
      </c>
      <c r="C170" s="3" t="n">
        <v>100</v>
      </c>
      <c r="D170" s="4" t="n">
        <f aca="false">(B170/C170)</f>
        <v>45</v>
      </c>
      <c r="E170" s="3" t="n">
        <v>75</v>
      </c>
      <c r="F170" s="4" t="n">
        <f aca="false">(D170*E170)</f>
        <v>3375</v>
      </c>
      <c r="H170" s="50" t="s">
        <v>204</v>
      </c>
      <c r="I170" s="50" t="s">
        <v>240</v>
      </c>
      <c r="J170" s="4" t="n">
        <f aca="false">J169</f>
        <v>11034.7222222222</v>
      </c>
      <c r="K170" s="4" t="n">
        <f aca="false">F141</f>
        <v>5948</v>
      </c>
      <c r="L170" s="4" t="n">
        <f aca="false">Q122</f>
        <v>7500</v>
      </c>
      <c r="M170" s="4" t="n">
        <f aca="false">J170+K170+L170</f>
        <v>24482.7222222222</v>
      </c>
      <c r="N170" s="4" t="n">
        <f aca="false">M170*0.5</f>
        <v>12241.3611111111</v>
      </c>
      <c r="O170" s="52" t="n">
        <f aca="false">M170+N170</f>
        <v>36724.0833333333</v>
      </c>
      <c r="Q170" s="53" t="s">
        <v>207</v>
      </c>
      <c r="R170" s="50" t="s">
        <v>239</v>
      </c>
      <c r="S170" s="4" t="n">
        <f aca="false">N55</f>
        <v>22369.4444444444</v>
      </c>
      <c r="T170" s="4" t="n">
        <f aca="false">T139</f>
        <v>11448</v>
      </c>
      <c r="U170" s="4" t="n">
        <f aca="false">N132</f>
        <v>10115.3333333333</v>
      </c>
      <c r="V170" s="4" t="n">
        <f aca="false">S170+T170+U170</f>
        <v>43932.7777777778</v>
      </c>
      <c r="W170" s="4" t="n">
        <f aca="false">V170*0.5</f>
        <v>21966.3888888889</v>
      </c>
      <c r="X170" s="52" t="n">
        <f aca="false">V170+W170</f>
        <v>65899.1666666667</v>
      </c>
      <c r="Z170" s="53" t="s">
        <v>207</v>
      </c>
      <c r="AA170" s="50" t="s">
        <v>239</v>
      </c>
      <c r="AB170" s="4" t="n">
        <f aca="false">$N$95</f>
        <v>42608.3333333333</v>
      </c>
      <c r="AC170" s="4" t="n">
        <f aca="false">$F$165</f>
        <v>21748</v>
      </c>
      <c r="AD170" s="4" t="n">
        <f aca="false">$N$114</f>
        <v>5457.66666666667</v>
      </c>
      <c r="AE170" s="4" t="n">
        <f aca="false">AC170+AB170+AD170</f>
        <v>69814</v>
      </c>
      <c r="AF170" s="4" t="n">
        <f aca="false">AE170*0.5</f>
        <v>34907</v>
      </c>
      <c r="AG170" s="52" t="n">
        <f aca="false">AE170+AF170</f>
        <v>104721</v>
      </c>
    </row>
    <row r="171" customFormat="false" ht="13.8" hidden="false" customHeight="false" outlineLevel="0" collapsed="false">
      <c r="A171" s="3" t="s">
        <v>15</v>
      </c>
      <c r="B171" s="3" t="n">
        <v>0</v>
      </c>
      <c r="C171" s="3" t="n">
        <v>500</v>
      </c>
      <c r="D171" s="4" t="n">
        <f aca="false">(B171/C171)</f>
        <v>0</v>
      </c>
      <c r="E171" s="3" t="n">
        <v>0</v>
      </c>
      <c r="F171" s="4" t="n">
        <f aca="false">(D171*E171)</f>
        <v>0</v>
      </c>
      <c r="H171" s="50" t="s">
        <v>204</v>
      </c>
      <c r="I171" s="50" t="s">
        <v>241</v>
      </c>
      <c r="J171" s="4" t="n">
        <f aca="false">J170</f>
        <v>11034.7222222222</v>
      </c>
      <c r="K171" s="4" t="n">
        <f aca="false">F178</f>
        <v>14573</v>
      </c>
      <c r="L171" s="4" t="n">
        <v>0</v>
      </c>
      <c r="M171" s="4" t="n">
        <f aca="false">J171+K171+L171</f>
        <v>25607.7222222222</v>
      </c>
      <c r="N171" s="4" t="n">
        <f aca="false">M171*0.5</f>
        <v>12803.8611111111</v>
      </c>
      <c r="O171" s="52" t="n">
        <f aca="false">M171+N171</f>
        <v>38411.5833333333</v>
      </c>
      <c r="Q171" s="53" t="s">
        <v>207</v>
      </c>
      <c r="R171" s="50" t="s">
        <v>240</v>
      </c>
      <c r="S171" s="4" t="n">
        <f aca="false">N55</f>
        <v>22369.4444444444</v>
      </c>
      <c r="T171" s="4" t="n">
        <f aca="false">T140</f>
        <v>11448</v>
      </c>
      <c r="U171" s="4" t="n">
        <f aca="false">Q123</f>
        <v>15000</v>
      </c>
      <c r="V171" s="4" t="n">
        <f aca="false">S171+T171+U171</f>
        <v>48817.4444444444</v>
      </c>
      <c r="W171" s="4" t="n">
        <f aca="false">V171*0.5</f>
        <v>24408.7222222222</v>
      </c>
      <c r="X171" s="52" t="n">
        <f aca="false">V171+W171</f>
        <v>73226.1666666667</v>
      </c>
      <c r="Z171" s="53" t="s">
        <v>207</v>
      </c>
      <c r="AA171" s="50" t="s">
        <v>240</v>
      </c>
      <c r="AB171" s="4" t="n">
        <f aca="false">$N$95</f>
        <v>42608.3333333333</v>
      </c>
      <c r="AC171" s="4" t="n">
        <f aca="false">$F$165</f>
        <v>21748</v>
      </c>
      <c r="AD171" s="4" t="n">
        <f aca="false">$Q$123</f>
        <v>15000</v>
      </c>
      <c r="AE171" s="4" t="n">
        <f aca="false">AC171+AB171+AD171</f>
        <v>79356.3333333333</v>
      </c>
      <c r="AF171" s="4" t="n">
        <f aca="false">AE171*0.5</f>
        <v>39678.1666666667</v>
      </c>
      <c r="AG171" s="52" t="n">
        <f aca="false">AE171+AF171</f>
        <v>119034.5</v>
      </c>
    </row>
    <row r="172" customFormat="false" ht="13.8" hidden="false" customHeight="false" outlineLevel="0" collapsed="false">
      <c r="A172" s="3" t="s">
        <v>16</v>
      </c>
      <c r="B172" s="3" t="n">
        <v>3000</v>
      </c>
      <c r="C172" s="3" t="n">
        <v>500</v>
      </c>
      <c r="D172" s="4" t="n">
        <f aca="false">B172/C172</f>
        <v>6</v>
      </c>
      <c r="E172" s="3" t="n">
        <v>500</v>
      </c>
      <c r="F172" s="4" t="n">
        <f aca="false">D172*E172</f>
        <v>3000</v>
      </c>
      <c r="H172" s="50" t="s">
        <v>204</v>
      </c>
      <c r="I172" s="50" t="s">
        <v>242</v>
      </c>
      <c r="J172" s="4" t="n">
        <f aca="false">J171</f>
        <v>11034.7222222222</v>
      </c>
      <c r="K172" s="4" t="n">
        <f aca="false">F178</f>
        <v>14573</v>
      </c>
      <c r="L172" s="4" t="n">
        <f aca="false">N114</f>
        <v>5457.66666666667</v>
      </c>
      <c r="M172" s="4" t="n">
        <f aca="false">J172+K172+L172</f>
        <v>31065.3888888889</v>
      </c>
      <c r="N172" s="4" t="n">
        <f aca="false">M172*0.5</f>
        <v>15532.6944444444</v>
      </c>
      <c r="O172" s="52" t="n">
        <f aca="false">M172+N172</f>
        <v>46598.0833333333</v>
      </c>
      <c r="Q172" s="53" t="s">
        <v>207</v>
      </c>
      <c r="R172" s="50" t="s">
        <v>241</v>
      </c>
      <c r="S172" s="4" t="n">
        <f aca="false">N55</f>
        <v>22369.4444444444</v>
      </c>
      <c r="T172" s="4" t="n">
        <f aca="false">T145</f>
        <v>24490.8571428571</v>
      </c>
      <c r="U172" s="4" t="n">
        <v>0</v>
      </c>
      <c r="V172" s="4" t="n">
        <f aca="false">S172+T172+U172</f>
        <v>46860.3015873016</v>
      </c>
      <c r="W172" s="4" t="n">
        <f aca="false">V172*0.5</f>
        <v>23430.1507936508</v>
      </c>
      <c r="X172" s="52" t="n">
        <f aca="false">V172+W172</f>
        <v>70290.4523809524</v>
      </c>
      <c r="Z172" s="53" t="s">
        <v>207</v>
      </c>
      <c r="AA172" s="50" t="s">
        <v>241</v>
      </c>
      <c r="AB172" s="4" t="n">
        <f aca="false">$N$95</f>
        <v>42608.3333333333</v>
      </c>
      <c r="AC172" s="4" t="n">
        <f aca="false">$F$202</f>
        <v>39448</v>
      </c>
      <c r="AD172" s="4" t="n">
        <v>0</v>
      </c>
      <c r="AE172" s="4" t="n">
        <f aca="false">AC172+AB172+AD172</f>
        <v>82056.3333333334</v>
      </c>
      <c r="AF172" s="4" t="n">
        <f aca="false">AE172*0.5</f>
        <v>41028.1666666667</v>
      </c>
      <c r="AG172" s="52" t="n">
        <f aca="false">AE172+AF172</f>
        <v>123084.5</v>
      </c>
    </row>
    <row r="173" customFormat="false" ht="13.8" hidden="false" customHeight="false" outlineLevel="0" collapsed="false">
      <c r="A173" s="3" t="s">
        <v>17</v>
      </c>
      <c r="B173" s="3" t="n">
        <v>0</v>
      </c>
      <c r="C173" s="3" t="n">
        <v>1000</v>
      </c>
      <c r="D173" s="4" t="n">
        <f aca="false">B173/C173</f>
        <v>0</v>
      </c>
      <c r="E173" s="3" t="n">
        <v>0</v>
      </c>
      <c r="F173" s="4" t="n">
        <f aca="false">D173*E173</f>
        <v>0</v>
      </c>
      <c r="H173" s="50" t="s">
        <v>204</v>
      </c>
      <c r="I173" s="50" t="s">
        <v>243</v>
      </c>
      <c r="J173" s="4" t="n">
        <f aca="false">J172</f>
        <v>11034.7222222222</v>
      </c>
      <c r="K173" s="4" t="n">
        <f aca="false">F178</f>
        <v>14573</v>
      </c>
      <c r="L173" s="4" t="n">
        <f aca="false">Q122</f>
        <v>7500</v>
      </c>
      <c r="M173" s="4" t="n">
        <f aca="false">J173+K173+L173</f>
        <v>33107.7222222222</v>
      </c>
      <c r="N173" s="4" t="n">
        <f aca="false">M173*0.5</f>
        <v>16553.8611111111</v>
      </c>
      <c r="O173" s="52" t="n">
        <f aca="false">M173+N173</f>
        <v>49661.5833333333</v>
      </c>
      <c r="Q173" s="53" t="s">
        <v>207</v>
      </c>
      <c r="R173" s="50" t="s">
        <v>242</v>
      </c>
      <c r="S173" s="4" t="n">
        <f aca="false">N55</f>
        <v>22369.4444444444</v>
      </c>
      <c r="T173" s="4" t="n">
        <f aca="false">T145</f>
        <v>24490.8571428571</v>
      </c>
      <c r="U173" s="4" t="n">
        <f aca="false">N132</f>
        <v>10115.3333333333</v>
      </c>
      <c r="V173" s="4" t="n">
        <f aca="false">S173+T173+U173</f>
        <v>56975.6349206349</v>
      </c>
      <c r="W173" s="4" t="n">
        <f aca="false">V173*0.5</f>
        <v>28487.8174603175</v>
      </c>
      <c r="X173" s="52" t="n">
        <f aca="false">V173+W173</f>
        <v>85463.4523809524</v>
      </c>
      <c r="Z173" s="53" t="s">
        <v>207</v>
      </c>
      <c r="AA173" s="50" t="s">
        <v>242</v>
      </c>
      <c r="AB173" s="4" t="n">
        <f aca="false">$N$95</f>
        <v>42608.3333333333</v>
      </c>
      <c r="AC173" s="4" t="n">
        <f aca="false">$F$202</f>
        <v>39448</v>
      </c>
      <c r="AD173" s="4" t="n">
        <f aca="false">$N$114</f>
        <v>5457.66666666667</v>
      </c>
      <c r="AE173" s="4" t="n">
        <f aca="false">AC173+AB173+AD173</f>
        <v>87514</v>
      </c>
      <c r="AF173" s="4" t="n">
        <f aca="false">AE173*0.5</f>
        <v>43757</v>
      </c>
      <c r="AG173" s="52" t="n">
        <f aca="false">AE173+AF173</f>
        <v>131271</v>
      </c>
    </row>
    <row r="174" customFormat="false" ht="13.8" hidden="false" customHeight="false" outlineLevel="0" collapsed="false">
      <c r="A174" s="3" t="s">
        <v>18</v>
      </c>
      <c r="B174" s="3" t="n">
        <v>4500</v>
      </c>
      <c r="C174" s="3" t="n">
        <v>100</v>
      </c>
      <c r="D174" s="4" t="n">
        <f aca="false">(B174/C174)</f>
        <v>45</v>
      </c>
      <c r="E174" s="3" t="n">
        <v>50</v>
      </c>
      <c r="F174" s="4" t="n">
        <f aca="false">(D174*E174)</f>
        <v>2250</v>
      </c>
      <c r="H174" s="50" t="s">
        <v>204</v>
      </c>
      <c r="I174" s="50" t="s">
        <v>244</v>
      </c>
      <c r="J174" s="4" t="n">
        <f aca="false">J173</f>
        <v>11034.7222222222</v>
      </c>
      <c r="K174" s="4" t="n">
        <f aca="false">F215</f>
        <v>14740.8571428571</v>
      </c>
      <c r="L174" s="4" t="n">
        <v>0</v>
      </c>
      <c r="M174" s="4" t="n">
        <f aca="false">J174+K174+L174</f>
        <v>25775.5793650794</v>
      </c>
      <c r="N174" s="4" t="n">
        <f aca="false">M174*0.5</f>
        <v>12887.7896825397</v>
      </c>
      <c r="O174" s="52" t="n">
        <f aca="false">M174+N174</f>
        <v>38663.369047619</v>
      </c>
      <c r="Q174" s="53" t="s">
        <v>207</v>
      </c>
      <c r="R174" s="50" t="s">
        <v>243</v>
      </c>
      <c r="S174" s="4" t="n">
        <f aca="false">N55</f>
        <v>22369.4444444444</v>
      </c>
      <c r="T174" s="4" t="n">
        <f aca="false">T145</f>
        <v>24490.8571428571</v>
      </c>
      <c r="U174" s="4" t="n">
        <f aca="false">Q123</f>
        <v>15000</v>
      </c>
      <c r="V174" s="4" t="n">
        <f aca="false">S174+T174+U174</f>
        <v>61860.3015873016</v>
      </c>
      <c r="W174" s="4" t="n">
        <f aca="false">V174*0.5</f>
        <v>30930.1507936508</v>
      </c>
      <c r="X174" s="52" t="n">
        <f aca="false">V174+W174</f>
        <v>92790.4523809524</v>
      </c>
      <c r="Z174" s="53" t="s">
        <v>207</v>
      </c>
      <c r="AA174" s="50" t="s">
        <v>243</v>
      </c>
      <c r="AB174" s="4" t="n">
        <f aca="false">$N$95</f>
        <v>42608.3333333333</v>
      </c>
      <c r="AC174" s="4" t="n">
        <f aca="false">$F$202</f>
        <v>39448</v>
      </c>
      <c r="AD174" s="4" t="n">
        <f aca="false">$Q$123</f>
        <v>15000</v>
      </c>
      <c r="AE174" s="4" t="n">
        <f aca="false">AC174+AB174+AD174</f>
        <v>97056.3333333334</v>
      </c>
      <c r="AF174" s="4" t="n">
        <f aca="false">AE174*0.5</f>
        <v>48528.1666666667</v>
      </c>
      <c r="AG174" s="52" t="n">
        <f aca="false">AE174+AF174</f>
        <v>145584.5</v>
      </c>
    </row>
    <row r="175" customFormat="false" ht="13.8" hidden="false" customHeight="false" outlineLevel="0" collapsed="false">
      <c r="A175" s="3" t="s">
        <v>19</v>
      </c>
      <c r="B175" s="3" t="n">
        <v>7000</v>
      </c>
      <c r="C175" s="3" t="n">
        <v>500</v>
      </c>
      <c r="D175" s="4" t="n">
        <f aca="false">(B175/C175)</f>
        <v>14</v>
      </c>
      <c r="E175" s="3" t="n">
        <v>200</v>
      </c>
      <c r="F175" s="4" t="n">
        <f aca="false">(D175*E175)</f>
        <v>2800</v>
      </c>
      <c r="H175" s="50" t="s">
        <v>204</v>
      </c>
      <c r="I175" s="50" t="s">
        <v>245</v>
      </c>
      <c r="J175" s="4" t="n">
        <f aca="false">J174</f>
        <v>11034.7222222222</v>
      </c>
      <c r="K175" s="4" t="n">
        <f aca="false">F215</f>
        <v>14740.8571428571</v>
      </c>
      <c r="L175" s="4" t="n">
        <f aca="false">N114</f>
        <v>5457.66666666667</v>
      </c>
      <c r="M175" s="4" t="n">
        <f aca="false">J175+K175+L175</f>
        <v>31233.246031746</v>
      </c>
      <c r="N175" s="4" t="n">
        <f aca="false">M175*0.5</f>
        <v>15616.623015873</v>
      </c>
      <c r="O175" s="52" t="n">
        <f aca="false">M175+N175</f>
        <v>46849.869047619</v>
      </c>
      <c r="Q175" s="53" t="s">
        <v>207</v>
      </c>
      <c r="R175" s="50" t="s">
        <v>244</v>
      </c>
      <c r="S175" s="4" t="n">
        <f aca="false">N55</f>
        <v>22369.4444444444</v>
      </c>
      <c r="T175" s="4" t="n">
        <f aca="false">T143</f>
        <v>25698</v>
      </c>
      <c r="U175" s="4" t="n">
        <v>0</v>
      </c>
      <c r="V175" s="4" t="n">
        <f aca="false">S175+T175+U175</f>
        <v>48067.4444444445</v>
      </c>
      <c r="W175" s="4" t="n">
        <f aca="false">V175*0.5</f>
        <v>24033.7222222222</v>
      </c>
      <c r="X175" s="52" t="n">
        <f aca="false">V175+W175</f>
        <v>72101.1666666667</v>
      </c>
      <c r="Z175" s="53" t="s">
        <v>207</v>
      </c>
      <c r="AA175" s="50" t="s">
        <v>244</v>
      </c>
      <c r="AB175" s="4" t="n">
        <f aca="false">$N$95</f>
        <v>42608.3333333333</v>
      </c>
      <c r="AC175" s="4" t="n">
        <f aca="false">$F$239</f>
        <v>45448</v>
      </c>
      <c r="AD175" s="4" t="n">
        <v>0</v>
      </c>
      <c r="AE175" s="4" t="n">
        <f aca="false">AC175+AB175+AD175</f>
        <v>88056.3333333333</v>
      </c>
      <c r="AF175" s="4" t="n">
        <f aca="false">AE175*0.5</f>
        <v>44028.1666666667</v>
      </c>
      <c r="AG175" s="52" t="n">
        <f aca="false">AE175+AF175</f>
        <v>132084.5</v>
      </c>
    </row>
    <row r="176" customFormat="false" ht="13.8" hidden="false" customHeight="false" outlineLevel="0" collapsed="false">
      <c r="A176" s="3" t="s">
        <v>20</v>
      </c>
      <c r="B176" s="3" t="n">
        <v>9000</v>
      </c>
      <c r="C176" s="3" t="n">
        <v>1000</v>
      </c>
      <c r="D176" s="4" t="n">
        <f aca="false">B176/C176</f>
        <v>9</v>
      </c>
      <c r="E176" s="3" t="n">
        <v>300</v>
      </c>
      <c r="F176" s="4" t="n">
        <f aca="false">D176*E176</f>
        <v>2700</v>
      </c>
      <c r="H176" s="50" t="s">
        <v>204</v>
      </c>
      <c r="I176" s="50" t="s">
        <v>246</v>
      </c>
      <c r="J176" s="4" t="n">
        <f aca="false">J175</f>
        <v>11034.7222222222</v>
      </c>
      <c r="K176" s="4" t="n">
        <f aca="false">F215</f>
        <v>14740.8571428571</v>
      </c>
      <c r="L176" s="4" t="n">
        <f aca="false">Q122</f>
        <v>7500</v>
      </c>
      <c r="M176" s="4" t="n">
        <f aca="false">J176+K176+L176</f>
        <v>33275.5793650794</v>
      </c>
      <c r="N176" s="4" t="n">
        <f aca="false">M176*0.5</f>
        <v>16637.7896825397</v>
      </c>
      <c r="O176" s="52" t="n">
        <f aca="false">M176+N176</f>
        <v>49913.3690476191</v>
      </c>
      <c r="Q176" s="53" t="s">
        <v>207</v>
      </c>
      <c r="R176" s="50" t="s">
        <v>245</v>
      </c>
      <c r="S176" s="4" t="n">
        <f aca="false">N55</f>
        <v>22369.4444444444</v>
      </c>
      <c r="T176" s="4" t="n">
        <f aca="false">T143</f>
        <v>25698</v>
      </c>
      <c r="U176" s="4" t="n">
        <f aca="false">N132</f>
        <v>10115.3333333333</v>
      </c>
      <c r="V176" s="4" t="n">
        <f aca="false">S176+T176+U176</f>
        <v>58182.7777777778</v>
      </c>
      <c r="W176" s="4" t="n">
        <f aca="false">V176*0.5</f>
        <v>29091.3888888889</v>
      </c>
      <c r="X176" s="52" t="n">
        <f aca="false">V176+W176</f>
        <v>87274.1666666667</v>
      </c>
      <c r="Z176" s="53" t="s">
        <v>207</v>
      </c>
      <c r="AA176" s="50" t="s">
        <v>245</v>
      </c>
      <c r="AB176" s="4" t="n">
        <f aca="false">$N$95</f>
        <v>42608.3333333333</v>
      </c>
      <c r="AC176" s="4" t="n">
        <f aca="false">$F$239</f>
        <v>45448</v>
      </c>
      <c r="AD176" s="4" t="n">
        <f aca="false">$N$114</f>
        <v>5457.66666666667</v>
      </c>
      <c r="AE176" s="4" t="n">
        <f aca="false">AC176+AB176+AD176</f>
        <v>93514</v>
      </c>
      <c r="AF176" s="4" t="n">
        <f aca="false">AE176*0.5</f>
        <v>46757</v>
      </c>
      <c r="AG176" s="52" t="n">
        <f aca="false">AE176+AF176</f>
        <v>140271</v>
      </c>
    </row>
    <row r="177" customFormat="false" ht="13.8" hidden="false" customHeight="false" outlineLevel="0" collapsed="false">
      <c r="A177" s="3" t="s">
        <v>101</v>
      </c>
      <c r="B177" s="3" t="n">
        <v>5600</v>
      </c>
      <c r="C177" s="3" t="n">
        <v>500</v>
      </c>
      <c r="D177" s="4" t="n">
        <f aca="false">B177/C177</f>
        <v>11.2</v>
      </c>
      <c r="E177" s="3" t="n">
        <v>40</v>
      </c>
      <c r="F177" s="4" t="n">
        <f aca="false">D177*E177</f>
        <v>448</v>
      </c>
      <c r="H177" s="50" t="s">
        <v>204</v>
      </c>
      <c r="I177" s="50" t="s">
        <v>247</v>
      </c>
      <c r="J177" s="4" t="n">
        <f aca="false">J176</f>
        <v>11034.7222222222</v>
      </c>
      <c r="K177" s="4" t="n">
        <f aca="false">F252</f>
        <v>15998</v>
      </c>
      <c r="L177" s="4" t="n">
        <v>0</v>
      </c>
      <c r="M177" s="4" t="n">
        <f aca="false">J177+K177+L177</f>
        <v>27032.7222222222</v>
      </c>
      <c r="N177" s="4" t="n">
        <f aca="false">M177*0.5</f>
        <v>13516.3611111111</v>
      </c>
      <c r="O177" s="52" t="n">
        <f aca="false">M177+N177</f>
        <v>40549.0833333333</v>
      </c>
      <c r="Q177" s="53" t="s">
        <v>207</v>
      </c>
      <c r="R177" s="50" t="s">
        <v>246</v>
      </c>
      <c r="S177" s="4" t="n">
        <f aca="false">N55</f>
        <v>22369.4444444444</v>
      </c>
      <c r="T177" s="4" t="n">
        <f aca="false">T144</f>
        <v>25698</v>
      </c>
      <c r="U177" s="4" t="n">
        <f aca="false">Q123</f>
        <v>15000</v>
      </c>
      <c r="V177" s="4" t="n">
        <f aca="false">S177+T177+U177</f>
        <v>63067.4444444445</v>
      </c>
      <c r="W177" s="4" t="n">
        <f aca="false">V177*0.5</f>
        <v>31533.7222222222</v>
      </c>
      <c r="X177" s="52" t="n">
        <f aca="false">V177+W177</f>
        <v>94601.1666666667</v>
      </c>
      <c r="Z177" s="53" t="s">
        <v>207</v>
      </c>
      <c r="AA177" s="50" t="s">
        <v>246</v>
      </c>
      <c r="AB177" s="4" t="n">
        <f aca="false">$N$95</f>
        <v>42608.3333333333</v>
      </c>
      <c r="AC177" s="4" t="n">
        <f aca="false">$F$239</f>
        <v>45448</v>
      </c>
      <c r="AD177" s="4" t="n">
        <f aca="false">$Q$123</f>
        <v>15000</v>
      </c>
      <c r="AE177" s="4" t="n">
        <f aca="false">AC177+AB177+AD177</f>
        <v>103056.333333333</v>
      </c>
      <c r="AF177" s="4" t="n">
        <f aca="false">AE177*0.5</f>
        <v>51528.1666666667</v>
      </c>
      <c r="AG177" s="52" t="n">
        <f aca="false">AE177+AF177</f>
        <v>154584.5</v>
      </c>
    </row>
    <row r="178" customFormat="false" ht="12.8" hidden="false" customHeight="false" outlineLevel="0" collapsed="false">
      <c r="F178" s="0" t="n">
        <f aca="false">F175+F176+F177+F174+F173+F172+F171+F170</f>
        <v>14573</v>
      </c>
      <c r="H178" s="50" t="s">
        <v>204</v>
      </c>
      <c r="I178" s="50" t="s">
        <v>248</v>
      </c>
      <c r="J178" s="4" t="n">
        <f aca="false">J177</f>
        <v>11034.7222222222</v>
      </c>
      <c r="K178" s="4" t="n">
        <f aca="false">F252</f>
        <v>15998</v>
      </c>
      <c r="L178" s="4" t="n">
        <f aca="false">N114</f>
        <v>5457.66666666667</v>
      </c>
      <c r="M178" s="4" t="n">
        <f aca="false">J178+K178+L178</f>
        <v>32490.3888888889</v>
      </c>
      <c r="N178" s="4" t="n">
        <f aca="false">M178*0.5</f>
        <v>16245.1944444444</v>
      </c>
      <c r="O178" s="52" t="n">
        <f aca="false">M178+N178</f>
        <v>48735.5833333333</v>
      </c>
      <c r="Q178" s="53" t="s">
        <v>207</v>
      </c>
      <c r="R178" s="50" t="s">
        <v>247</v>
      </c>
      <c r="S178" s="4" t="n">
        <f aca="false">N55</f>
        <v>22369.4444444444</v>
      </c>
      <c r="T178" s="4" t="n">
        <f aca="false">T148</f>
        <v>27148</v>
      </c>
      <c r="U178" s="4" t="n">
        <v>0</v>
      </c>
      <c r="V178" s="4" t="n">
        <f aca="false">S178+T178+U178</f>
        <v>49517.4444444444</v>
      </c>
      <c r="W178" s="4" t="n">
        <f aca="false">V178*0.5</f>
        <v>24758.7222222222</v>
      </c>
      <c r="X178" s="52" t="n">
        <f aca="false">V178+W178</f>
        <v>74276.1666666667</v>
      </c>
      <c r="Z178" s="53" t="s">
        <v>207</v>
      </c>
      <c r="AA178" s="50" t="s">
        <v>247</v>
      </c>
      <c r="AB178" s="4" t="n">
        <f aca="false">$N$95</f>
        <v>42608.3333333333</v>
      </c>
      <c r="AC178" s="4" t="n">
        <f aca="false">$F$276</f>
        <v>44848</v>
      </c>
      <c r="AD178" s="4" t="n">
        <v>0</v>
      </c>
      <c r="AE178" s="4" t="n">
        <f aca="false">AC178+AB178+AD178</f>
        <v>87456.3333333333</v>
      </c>
      <c r="AF178" s="4" t="n">
        <f aca="false">AE178*0.5</f>
        <v>43728.1666666667</v>
      </c>
      <c r="AG178" s="52" t="n">
        <f aca="false">AE178+AF178</f>
        <v>131184.5</v>
      </c>
    </row>
    <row r="179" customFormat="false" ht="12.8" hidden="false" customHeight="false" outlineLevel="0" collapsed="false">
      <c r="H179" s="50" t="s">
        <v>204</v>
      </c>
      <c r="I179" s="50" t="s">
        <v>249</v>
      </c>
      <c r="J179" s="4" t="n">
        <f aca="false">J178</f>
        <v>11034.7222222222</v>
      </c>
      <c r="K179" s="4" t="n">
        <f aca="false">F252</f>
        <v>15998</v>
      </c>
      <c r="L179" s="4" t="n">
        <f aca="false">Q122</f>
        <v>7500</v>
      </c>
      <c r="M179" s="4" t="n">
        <f aca="false">J179+K179+L179</f>
        <v>34532.7222222222</v>
      </c>
      <c r="N179" s="4" t="n">
        <f aca="false">M179*0.5</f>
        <v>17266.3611111111</v>
      </c>
      <c r="O179" s="52" t="n">
        <f aca="false">M179+N179</f>
        <v>51799.0833333333</v>
      </c>
      <c r="Q179" s="53" t="s">
        <v>207</v>
      </c>
      <c r="R179" s="50" t="s">
        <v>248</v>
      </c>
      <c r="S179" s="4" t="n">
        <f aca="false">N55</f>
        <v>22369.4444444444</v>
      </c>
      <c r="T179" s="4" t="n">
        <f aca="false">T148</f>
        <v>27148</v>
      </c>
      <c r="U179" s="4" t="n">
        <f aca="false">N132</f>
        <v>10115.3333333333</v>
      </c>
      <c r="V179" s="4" t="n">
        <f aca="false">S179+T179+U179</f>
        <v>59632.7777777778</v>
      </c>
      <c r="W179" s="4" t="n">
        <f aca="false">V179*0.5</f>
        <v>29816.3888888889</v>
      </c>
      <c r="X179" s="52" t="n">
        <f aca="false">V179+W179</f>
        <v>89449.1666666667</v>
      </c>
      <c r="Z179" s="53" t="s">
        <v>207</v>
      </c>
      <c r="AA179" s="50" t="s">
        <v>248</v>
      </c>
      <c r="AB179" s="4" t="n">
        <f aca="false">$N$95</f>
        <v>42608.3333333333</v>
      </c>
      <c r="AC179" s="4" t="n">
        <f aca="false">$F$276</f>
        <v>44848</v>
      </c>
      <c r="AD179" s="4" t="n">
        <f aca="false">$N$114</f>
        <v>5457.66666666667</v>
      </c>
      <c r="AE179" s="4" t="n">
        <f aca="false">AC179+AB179+AD179</f>
        <v>92914</v>
      </c>
      <c r="AF179" s="4" t="n">
        <f aca="false">AE179*0.5</f>
        <v>46457</v>
      </c>
      <c r="AG179" s="52" t="n">
        <f aca="false">AE179+AF179</f>
        <v>139371</v>
      </c>
    </row>
    <row r="180" customFormat="false" ht="12.8" hidden="false" customHeight="false" outlineLevel="0" collapsed="false">
      <c r="H180" s="50" t="s">
        <v>204</v>
      </c>
      <c r="I180" s="50" t="s">
        <v>178</v>
      </c>
      <c r="J180" s="4" t="n">
        <f aca="false">J179</f>
        <v>11034.7222222222</v>
      </c>
      <c r="K180" s="50" t="n">
        <f aca="false">F104</f>
        <v>6620</v>
      </c>
      <c r="L180" s="50" t="n">
        <v>0</v>
      </c>
      <c r="M180" s="4" t="n">
        <f aca="false">J180+K180+L181</f>
        <v>23112.3888888889</v>
      </c>
      <c r="N180" s="4" t="n">
        <f aca="false">M180*0.5</f>
        <v>11556.1944444444</v>
      </c>
      <c r="O180" s="52" t="n">
        <f aca="false">M180+N180</f>
        <v>34668.5833333333</v>
      </c>
      <c r="Q180" s="53" t="s">
        <v>207</v>
      </c>
      <c r="R180" s="50" t="s">
        <v>249</v>
      </c>
      <c r="S180" s="4" t="n">
        <f aca="false">N55</f>
        <v>22369.4444444444</v>
      </c>
      <c r="T180" s="4" t="n">
        <f aca="false">T148</f>
        <v>27148</v>
      </c>
      <c r="U180" s="4" t="n">
        <f aca="false">Q123</f>
        <v>15000</v>
      </c>
      <c r="V180" s="4" t="n">
        <f aca="false">S180+T180+U180</f>
        <v>64517.4444444444</v>
      </c>
      <c r="W180" s="4" t="n">
        <f aca="false">V180*0.5</f>
        <v>32258.7222222222</v>
      </c>
      <c r="X180" s="52" t="n">
        <f aca="false">V180+W180</f>
        <v>96776.1666666667</v>
      </c>
      <c r="Z180" s="53" t="s">
        <v>207</v>
      </c>
      <c r="AA180" s="50" t="s">
        <v>249</v>
      </c>
      <c r="AB180" s="4" t="n">
        <f aca="false">$N$95</f>
        <v>42608.3333333333</v>
      </c>
      <c r="AC180" s="4" t="n">
        <f aca="false">$F$276</f>
        <v>44848</v>
      </c>
      <c r="AD180" s="4" t="n">
        <f aca="false">$Q$123</f>
        <v>15000</v>
      </c>
      <c r="AE180" s="4" t="n">
        <f aca="false">AC180+AB180+AD180</f>
        <v>102456.333333333</v>
      </c>
      <c r="AF180" s="4" t="n">
        <f aca="false">AE180*0.5</f>
        <v>51228.1666666667</v>
      </c>
      <c r="AG180" s="52" t="n">
        <f aca="false">AE180+AF180</f>
        <v>153684.5</v>
      </c>
    </row>
    <row r="181" customFormat="false" ht="12.8" hidden="false" customHeight="false" outlineLevel="0" collapsed="false">
      <c r="C181" s="0" t="s">
        <v>250</v>
      </c>
      <c r="H181" s="50" t="s">
        <v>204</v>
      </c>
      <c r="I181" s="50" t="s">
        <v>251</v>
      </c>
      <c r="J181" s="4" t="n">
        <f aca="false">J180</f>
        <v>11034.7222222222</v>
      </c>
      <c r="K181" s="50" t="n">
        <f aca="false">F104</f>
        <v>6620</v>
      </c>
      <c r="L181" s="50" t="n">
        <f aca="false">N114</f>
        <v>5457.66666666667</v>
      </c>
      <c r="M181" s="4" t="n">
        <f aca="false">J181+K181+L182</f>
        <v>25154.7222222222</v>
      </c>
      <c r="N181" s="4" t="n">
        <f aca="false">M181*0.5</f>
        <v>12577.3611111111</v>
      </c>
      <c r="O181" s="52" t="n">
        <f aca="false">M181+N181</f>
        <v>37732.0833333333</v>
      </c>
      <c r="Q181" s="53" t="s">
        <v>207</v>
      </c>
      <c r="R181" s="50" t="s">
        <v>178</v>
      </c>
      <c r="S181" s="4" t="n">
        <f aca="false">N55</f>
        <v>22369.4444444444</v>
      </c>
      <c r="T181" s="4" t="n">
        <f aca="false">T151</f>
        <v>13240</v>
      </c>
      <c r="U181" s="50" t="n">
        <v>0</v>
      </c>
      <c r="V181" s="4" t="n">
        <f aca="false">S181+T181+U181</f>
        <v>35609.4444444444</v>
      </c>
      <c r="W181" s="4" t="n">
        <f aca="false">V181*0.5</f>
        <v>17804.7222222222</v>
      </c>
      <c r="X181" s="52" t="n">
        <f aca="false">V181+W181</f>
        <v>53414.1666666667</v>
      </c>
      <c r="Z181" s="53" t="s">
        <v>207</v>
      </c>
      <c r="AA181" s="50" t="s">
        <v>178</v>
      </c>
      <c r="AB181" s="4" t="n">
        <f aca="false">$N$95</f>
        <v>42608.3333333333</v>
      </c>
      <c r="AC181" s="4" t="n">
        <f aca="false">$F$128</f>
        <v>25780</v>
      </c>
      <c r="AD181" s="4" t="n">
        <v>0</v>
      </c>
      <c r="AE181" s="4" t="n">
        <f aca="false">AC181+AB181+AD181</f>
        <v>68388.3333333333</v>
      </c>
      <c r="AF181" s="4" t="n">
        <f aca="false">AE181*0.5</f>
        <v>34194.1666666667</v>
      </c>
      <c r="AG181" s="52" t="n">
        <f aca="false">AE181+AF181</f>
        <v>102582.5</v>
      </c>
    </row>
    <row r="182" customFormat="false" ht="13.8" hidden="false" customHeight="false" outlineLevel="0" collapsed="false">
      <c r="A182" s="3" t="s">
        <v>14</v>
      </c>
      <c r="B182" s="3" t="n">
        <v>4500</v>
      </c>
      <c r="C182" s="3" t="n">
        <v>100</v>
      </c>
      <c r="D182" s="4" t="n">
        <f aca="false">(B182/C182)</f>
        <v>45</v>
      </c>
      <c r="E182" s="3" t="n">
        <v>150</v>
      </c>
      <c r="F182" s="4" t="n">
        <f aca="false">(D182*E182)</f>
        <v>6750</v>
      </c>
      <c r="H182" s="50" t="s">
        <v>204</v>
      </c>
      <c r="I182" s="50" t="s">
        <v>252</v>
      </c>
      <c r="J182" s="4" t="n">
        <f aca="false">J181</f>
        <v>11034.7222222222</v>
      </c>
      <c r="K182" s="50" t="n">
        <f aca="false">F104</f>
        <v>6620</v>
      </c>
      <c r="L182" s="50" t="n">
        <f aca="false">Q122</f>
        <v>7500</v>
      </c>
      <c r="M182" s="4" t="n">
        <f aca="false">J182+K182+L182</f>
        <v>25154.7222222222</v>
      </c>
      <c r="N182" s="4" t="n">
        <f aca="false">M182*0.5</f>
        <v>12577.3611111111</v>
      </c>
      <c r="O182" s="52" t="n">
        <f aca="false">M182+N182</f>
        <v>37732.0833333333</v>
      </c>
      <c r="Q182" s="53" t="s">
        <v>207</v>
      </c>
      <c r="R182" s="50" t="s">
        <v>251</v>
      </c>
      <c r="S182" s="4" t="n">
        <f aca="false">N55</f>
        <v>22369.4444444444</v>
      </c>
      <c r="T182" s="4" t="n">
        <f aca="false">T151</f>
        <v>13240</v>
      </c>
      <c r="U182" s="50" t="n">
        <f aca="false">N132</f>
        <v>10115.3333333333</v>
      </c>
      <c r="V182" s="4" t="n">
        <f aca="false">S182+T182+U182</f>
        <v>45724.7777777778</v>
      </c>
      <c r="W182" s="4" t="n">
        <f aca="false">V182*0.5</f>
        <v>22862.3888888889</v>
      </c>
      <c r="X182" s="52" t="n">
        <f aca="false">V182+W182</f>
        <v>68587.1666666667</v>
      </c>
      <c r="Z182" s="53" t="s">
        <v>207</v>
      </c>
      <c r="AA182" s="50" t="s">
        <v>251</v>
      </c>
      <c r="AB182" s="4" t="n">
        <f aca="false">$N$95</f>
        <v>42608.3333333333</v>
      </c>
      <c r="AC182" s="4" t="n">
        <f aca="false">$F$128</f>
        <v>25780</v>
      </c>
      <c r="AD182" s="4" t="n">
        <f aca="false">$N$114</f>
        <v>5457.66666666667</v>
      </c>
      <c r="AE182" s="4" t="n">
        <f aca="false">AC182+AB182+AD182</f>
        <v>73846</v>
      </c>
      <c r="AF182" s="4" t="n">
        <f aca="false">AE182*0.5</f>
        <v>36923</v>
      </c>
      <c r="AG182" s="52" t="n">
        <f aca="false">AE182+AF182</f>
        <v>110769</v>
      </c>
    </row>
    <row r="183" customFormat="false" ht="13.8" hidden="false" customHeight="false" outlineLevel="0" collapsed="false">
      <c r="A183" s="3" t="s">
        <v>15</v>
      </c>
      <c r="B183" s="3" t="n">
        <v>0</v>
      </c>
      <c r="C183" s="3" t="n">
        <v>500</v>
      </c>
      <c r="D183" s="4" t="n">
        <f aca="false">(B183/C183)</f>
        <v>0</v>
      </c>
      <c r="E183" s="3" t="n">
        <v>0</v>
      </c>
      <c r="F183" s="4" t="n">
        <f aca="false">(D183*E183)</f>
        <v>0</v>
      </c>
      <c r="Q183" s="53" t="s">
        <v>207</v>
      </c>
      <c r="R183" s="50" t="s">
        <v>252</v>
      </c>
      <c r="S183" s="4" t="n">
        <f aca="false">N55</f>
        <v>22369.4444444444</v>
      </c>
      <c r="T183" s="4" t="n">
        <f aca="false">T151</f>
        <v>13240</v>
      </c>
      <c r="U183" s="50" t="n">
        <f aca="false">Q123</f>
        <v>15000</v>
      </c>
      <c r="V183" s="4" t="n">
        <f aca="false">S183+T183+U183</f>
        <v>50609.4444444445</v>
      </c>
      <c r="W183" s="4" t="n">
        <f aca="false">V183*0.5</f>
        <v>25304.7222222222</v>
      </c>
      <c r="X183" s="52" t="n">
        <f aca="false">V183+W183</f>
        <v>75914.1666666667</v>
      </c>
      <c r="Z183" s="53" t="s">
        <v>207</v>
      </c>
      <c r="AA183" s="50" t="s">
        <v>252</v>
      </c>
      <c r="AB183" s="4" t="n">
        <f aca="false">$N$95</f>
        <v>42608.3333333333</v>
      </c>
      <c r="AC183" s="4" t="n">
        <f aca="false">$F$128</f>
        <v>25780</v>
      </c>
      <c r="AD183" s="4" t="n">
        <f aca="false">$Q$123</f>
        <v>15000</v>
      </c>
      <c r="AE183" s="4" t="n">
        <f aca="false">AC183+AB183+AD183</f>
        <v>83388.3333333333</v>
      </c>
      <c r="AF183" s="4" t="n">
        <f aca="false">AE183*0.5</f>
        <v>41694.1666666667</v>
      </c>
      <c r="AG183" s="52" t="n">
        <f aca="false">AE183+AF183</f>
        <v>125082.5</v>
      </c>
    </row>
    <row r="184" customFormat="false" ht="13.8" hidden="false" customHeight="false" outlineLevel="0" collapsed="false">
      <c r="A184" s="3" t="s">
        <v>16</v>
      </c>
      <c r="B184" s="3" t="n">
        <v>3000</v>
      </c>
      <c r="C184" s="3" t="n">
        <v>500</v>
      </c>
      <c r="D184" s="4" t="n">
        <f aca="false">B184/C184</f>
        <v>6</v>
      </c>
      <c r="E184" s="3" t="n">
        <v>500</v>
      </c>
      <c r="F184" s="4" t="n">
        <f aca="false">D184*E184</f>
        <v>3000</v>
      </c>
    </row>
    <row r="185" customFormat="false" ht="13.8" hidden="false" customHeight="false" outlineLevel="0" collapsed="false">
      <c r="A185" s="3" t="s">
        <v>17</v>
      </c>
      <c r="B185" s="3" t="n">
        <v>0</v>
      </c>
      <c r="C185" s="3" t="n">
        <v>1000</v>
      </c>
      <c r="D185" s="4" t="n">
        <f aca="false">B185/C185</f>
        <v>0</v>
      </c>
      <c r="E185" s="3" t="n">
        <v>0</v>
      </c>
      <c r="F185" s="4" t="n">
        <f aca="false">D185*E185</f>
        <v>0</v>
      </c>
    </row>
    <row r="186" customFormat="false" ht="13.8" hidden="false" customHeight="false" outlineLevel="0" collapsed="false">
      <c r="A186" s="3" t="s">
        <v>18</v>
      </c>
      <c r="B186" s="3" t="n">
        <v>4500</v>
      </c>
      <c r="C186" s="3" t="n">
        <v>100</v>
      </c>
      <c r="D186" s="4" t="n">
        <f aca="false">(B186/C186)</f>
        <v>45</v>
      </c>
      <c r="E186" s="3" t="n">
        <v>100</v>
      </c>
      <c r="F186" s="4" t="n">
        <f aca="false">(D186*E186)</f>
        <v>4500</v>
      </c>
    </row>
    <row r="187" customFormat="false" ht="13.8" hidden="false" customHeight="false" outlineLevel="0" collapsed="false">
      <c r="A187" s="3" t="s">
        <v>19</v>
      </c>
      <c r="B187" s="3" t="n">
        <v>7000</v>
      </c>
      <c r="C187" s="3" t="n">
        <v>500</v>
      </c>
      <c r="D187" s="4" t="n">
        <f aca="false">(B187/C187)</f>
        <v>14</v>
      </c>
      <c r="E187" s="3" t="n">
        <v>400</v>
      </c>
      <c r="F187" s="4" t="n">
        <f aca="false">(D187*E187)</f>
        <v>5600</v>
      </c>
    </row>
    <row r="188" customFormat="false" ht="13.8" hidden="false" customHeight="false" outlineLevel="0" collapsed="false">
      <c r="A188" s="3" t="s">
        <v>20</v>
      </c>
      <c r="B188" s="3" t="n">
        <v>9000</v>
      </c>
      <c r="C188" s="3" t="n">
        <v>1000</v>
      </c>
      <c r="D188" s="4" t="n">
        <f aca="false">B188/C188</f>
        <v>9</v>
      </c>
      <c r="E188" s="3" t="n">
        <v>600</v>
      </c>
      <c r="F188" s="4" t="n">
        <f aca="false">D188*E188</f>
        <v>5400</v>
      </c>
    </row>
    <row r="189" customFormat="false" ht="13.8" hidden="false" customHeight="false" outlineLevel="0" collapsed="false">
      <c r="A189" s="3" t="s">
        <v>101</v>
      </c>
      <c r="B189" s="3" t="n">
        <v>5600</v>
      </c>
      <c r="C189" s="3" t="n">
        <v>500</v>
      </c>
      <c r="D189" s="4" t="n">
        <f aca="false">B189/C189</f>
        <v>11.2</v>
      </c>
      <c r="E189" s="3" t="n">
        <v>40</v>
      </c>
      <c r="F189" s="4" t="n">
        <f aca="false">D189*E189</f>
        <v>448</v>
      </c>
    </row>
    <row r="190" customFormat="false" ht="12.8" hidden="false" customHeight="false" outlineLevel="0" collapsed="false">
      <c r="F190" s="0" t="n">
        <f aca="false">F187+F188+F189+F186+F185+F184+F183+F182</f>
        <v>25698</v>
      </c>
    </row>
    <row r="193" customFormat="false" ht="12.8" hidden="false" customHeight="false" outlineLevel="0" collapsed="false">
      <c r="C193" s="0" t="s">
        <v>253</v>
      </c>
    </row>
    <row r="194" customFormat="false" ht="13.8" hidden="false" customHeight="false" outlineLevel="0" collapsed="false">
      <c r="A194" s="3" t="s">
        <v>14</v>
      </c>
      <c r="B194" s="3" t="n">
        <v>4500</v>
      </c>
      <c r="C194" s="3" t="n">
        <v>100</v>
      </c>
      <c r="D194" s="4" t="n">
        <f aca="false">(B194/C194)</f>
        <v>45</v>
      </c>
      <c r="E194" s="3" t="n">
        <v>200</v>
      </c>
      <c r="F194" s="4" t="n">
        <f aca="false">(D194*E194)</f>
        <v>9000</v>
      </c>
    </row>
    <row r="195" customFormat="false" ht="13.8" hidden="false" customHeight="false" outlineLevel="0" collapsed="false">
      <c r="A195" s="3" t="s">
        <v>15</v>
      </c>
      <c r="B195" s="3" t="n">
        <v>0</v>
      </c>
      <c r="C195" s="3" t="n">
        <v>500</v>
      </c>
      <c r="D195" s="4" t="n">
        <f aca="false">(B195/C195)</f>
        <v>0</v>
      </c>
      <c r="E195" s="3" t="n">
        <v>0</v>
      </c>
      <c r="F195" s="4" t="n">
        <f aca="false">(D195*E195)</f>
        <v>0</v>
      </c>
    </row>
    <row r="196" customFormat="false" ht="13.8" hidden="false" customHeight="false" outlineLevel="0" collapsed="false">
      <c r="A196" s="3" t="s">
        <v>16</v>
      </c>
      <c r="B196" s="3" t="n">
        <v>3000</v>
      </c>
      <c r="C196" s="3" t="n">
        <v>500</v>
      </c>
      <c r="D196" s="4" t="n">
        <f aca="false">B196/C196</f>
        <v>6</v>
      </c>
      <c r="E196" s="3" t="n">
        <v>700</v>
      </c>
      <c r="F196" s="4" t="n">
        <f aca="false">D196*E196</f>
        <v>4200</v>
      </c>
    </row>
    <row r="197" customFormat="false" ht="13.8" hidden="false" customHeight="false" outlineLevel="0" collapsed="false">
      <c r="A197" s="3" t="s">
        <v>17</v>
      </c>
      <c r="B197" s="3" t="n">
        <v>0</v>
      </c>
      <c r="C197" s="3" t="n">
        <v>1000</v>
      </c>
      <c r="D197" s="4" t="n">
        <f aca="false">B197/C197</f>
        <v>0</v>
      </c>
      <c r="E197" s="3" t="n">
        <v>0</v>
      </c>
      <c r="F197" s="4" t="n">
        <f aca="false">D197*E197</f>
        <v>0</v>
      </c>
    </row>
    <row r="198" customFormat="false" ht="13.8" hidden="false" customHeight="false" outlineLevel="0" collapsed="false">
      <c r="A198" s="3" t="s">
        <v>18</v>
      </c>
      <c r="B198" s="3" t="n">
        <v>4500</v>
      </c>
      <c r="C198" s="3" t="n">
        <v>100</v>
      </c>
      <c r="D198" s="4" t="n">
        <f aca="false">(B198/C198)</f>
        <v>45</v>
      </c>
      <c r="E198" s="3" t="n">
        <v>100</v>
      </c>
      <c r="F198" s="4" t="n">
        <f aca="false">(D198*E198)</f>
        <v>4500</v>
      </c>
    </row>
    <row r="199" customFormat="false" ht="13.8" hidden="false" customHeight="false" outlineLevel="0" collapsed="false">
      <c r="A199" s="3" t="s">
        <v>19</v>
      </c>
      <c r="B199" s="3" t="n">
        <v>7000</v>
      </c>
      <c r="C199" s="3" t="n">
        <v>500</v>
      </c>
      <c r="D199" s="4" t="n">
        <f aca="false">(B199/C199)</f>
        <v>14</v>
      </c>
      <c r="E199" s="3" t="n">
        <v>750</v>
      </c>
      <c r="F199" s="4" t="n">
        <f aca="false">(D199*E199)</f>
        <v>10500</v>
      </c>
    </row>
    <row r="200" customFormat="false" ht="13.8" hidden="false" customHeight="false" outlineLevel="0" collapsed="false">
      <c r="A200" s="3" t="s">
        <v>20</v>
      </c>
      <c r="B200" s="3" t="n">
        <v>9000</v>
      </c>
      <c r="C200" s="3" t="n">
        <v>1000</v>
      </c>
      <c r="D200" s="4" t="n">
        <f aca="false">B200/C200</f>
        <v>9</v>
      </c>
      <c r="E200" s="3" t="n">
        <v>1200</v>
      </c>
      <c r="F200" s="4" t="n">
        <f aca="false">D200*E200</f>
        <v>10800</v>
      </c>
    </row>
    <row r="201" customFormat="false" ht="13.8" hidden="false" customHeight="false" outlineLevel="0" collapsed="false">
      <c r="A201" s="3" t="s">
        <v>101</v>
      </c>
      <c r="B201" s="3" t="n">
        <v>5600</v>
      </c>
      <c r="C201" s="3" t="n">
        <v>500</v>
      </c>
      <c r="D201" s="4" t="n">
        <f aca="false">B201/C201</f>
        <v>11.2</v>
      </c>
      <c r="E201" s="3" t="n">
        <v>40</v>
      </c>
      <c r="F201" s="4" t="n">
        <f aca="false">D201*E201</f>
        <v>448</v>
      </c>
    </row>
    <row r="202" customFormat="false" ht="12.8" hidden="false" customHeight="false" outlineLevel="0" collapsed="false">
      <c r="F202" s="0" t="n">
        <f aca="false">F199+F200+F201+F194+F195+F196+F197+F198</f>
        <v>39448</v>
      </c>
    </row>
    <row r="206" customFormat="false" ht="12.8" hidden="false" customHeight="false" outlineLevel="0" collapsed="false">
      <c r="C206" s="0" t="s">
        <v>254</v>
      </c>
    </row>
    <row r="207" customFormat="false" ht="13.8" hidden="false" customHeight="false" outlineLevel="0" collapsed="false">
      <c r="A207" s="3" t="s">
        <v>30</v>
      </c>
      <c r="B207" s="3" t="n">
        <v>10800</v>
      </c>
      <c r="C207" s="3" t="n">
        <v>35</v>
      </c>
      <c r="D207" s="4" t="n">
        <f aca="false">(B207/C207)</f>
        <v>308.571428571429</v>
      </c>
      <c r="E207" s="3" t="n">
        <v>5</v>
      </c>
      <c r="F207" s="4" t="n">
        <f aca="false">(D207*E207)</f>
        <v>1542.85714285714</v>
      </c>
    </row>
    <row r="208" customFormat="false" ht="13.8" hidden="false" customHeight="false" outlineLevel="0" collapsed="false">
      <c r="A208" s="3" t="s">
        <v>30</v>
      </c>
      <c r="B208" s="3" t="n">
        <v>2000</v>
      </c>
      <c r="C208" s="3" t="n">
        <v>1</v>
      </c>
      <c r="D208" s="4" t="n">
        <f aca="false">(B208/C208)</f>
        <v>2000</v>
      </c>
      <c r="E208" s="3" t="n">
        <v>1</v>
      </c>
      <c r="F208" s="4" t="n">
        <f aca="false">(D208*E208)</f>
        <v>2000</v>
      </c>
    </row>
    <row r="209" customFormat="false" ht="13.8" hidden="false" customHeight="false" outlineLevel="0" collapsed="false">
      <c r="A209" s="3" t="s">
        <v>16</v>
      </c>
      <c r="B209" s="3" t="n">
        <v>3000</v>
      </c>
      <c r="C209" s="3" t="n">
        <v>500</v>
      </c>
      <c r="D209" s="4" t="n">
        <f aca="false">B209/C209</f>
        <v>6</v>
      </c>
      <c r="E209" s="3" t="n">
        <v>500</v>
      </c>
      <c r="F209" s="4" t="n">
        <f aca="false">D209*E209</f>
        <v>3000</v>
      </c>
    </row>
    <row r="210" customFormat="false" ht="13.8" hidden="false" customHeight="false" outlineLevel="0" collapsed="false">
      <c r="A210" s="3" t="s">
        <v>17</v>
      </c>
      <c r="B210" s="3" t="n">
        <v>0</v>
      </c>
      <c r="C210" s="3" t="n">
        <v>1000</v>
      </c>
      <c r="D210" s="4" t="n">
        <f aca="false">B210/C210</f>
        <v>0</v>
      </c>
      <c r="E210" s="3" t="n">
        <v>0</v>
      </c>
      <c r="F210" s="4" t="n">
        <f aca="false">D210*E210</f>
        <v>0</v>
      </c>
    </row>
    <row r="211" customFormat="false" ht="13.8" hidden="false" customHeight="false" outlineLevel="0" collapsed="false">
      <c r="A211" s="3" t="s">
        <v>18</v>
      </c>
      <c r="B211" s="3" t="n">
        <v>4500</v>
      </c>
      <c r="C211" s="3" t="n">
        <v>100</v>
      </c>
      <c r="D211" s="4" t="n">
        <f aca="false">(B211/C211)</f>
        <v>45</v>
      </c>
      <c r="E211" s="3" t="n">
        <v>50</v>
      </c>
      <c r="F211" s="4" t="n">
        <f aca="false">(D211*E211)</f>
        <v>2250</v>
      </c>
    </row>
    <row r="212" customFormat="false" ht="13.8" hidden="false" customHeight="false" outlineLevel="0" collapsed="false">
      <c r="A212" s="3" t="s">
        <v>19</v>
      </c>
      <c r="B212" s="3" t="n">
        <v>7000</v>
      </c>
      <c r="C212" s="3" t="n">
        <v>500</v>
      </c>
      <c r="D212" s="4" t="n">
        <f aca="false">(B212/C212)</f>
        <v>14</v>
      </c>
      <c r="E212" s="3" t="n">
        <v>200</v>
      </c>
      <c r="F212" s="4" t="n">
        <f aca="false">(D212*E212)</f>
        <v>2800</v>
      </c>
    </row>
    <row r="213" customFormat="false" ht="13.8" hidden="false" customHeight="false" outlineLevel="0" collapsed="false">
      <c r="A213" s="3" t="s">
        <v>20</v>
      </c>
      <c r="B213" s="3" t="n">
        <v>9000</v>
      </c>
      <c r="C213" s="3" t="n">
        <v>1000</v>
      </c>
      <c r="D213" s="4" t="n">
        <f aca="false">B213/C213</f>
        <v>9</v>
      </c>
      <c r="E213" s="3" t="n">
        <v>300</v>
      </c>
      <c r="F213" s="4" t="n">
        <f aca="false">D213*E213</f>
        <v>2700</v>
      </c>
    </row>
    <row r="214" customFormat="false" ht="13.8" hidden="false" customHeight="false" outlineLevel="0" collapsed="false">
      <c r="A214" s="3" t="s">
        <v>101</v>
      </c>
      <c r="B214" s="3" t="n">
        <v>5600</v>
      </c>
      <c r="C214" s="3" t="n">
        <v>500</v>
      </c>
      <c r="D214" s="4" t="n">
        <f aca="false">B214/C214</f>
        <v>11.2</v>
      </c>
      <c r="E214" s="3" t="n">
        <v>40</v>
      </c>
      <c r="F214" s="4" t="n">
        <f aca="false">D214*E214</f>
        <v>448</v>
      </c>
    </row>
    <row r="215" customFormat="false" ht="12.8" hidden="false" customHeight="false" outlineLevel="0" collapsed="false">
      <c r="F215" s="0" t="n">
        <f aca="false">F212+F213+F214+F211+F210+F209+F208+F207</f>
        <v>14740.8571428571</v>
      </c>
    </row>
    <row r="218" customFormat="false" ht="12.8" hidden="false" customHeight="false" outlineLevel="0" collapsed="false">
      <c r="C218" s="0" t="s">
        <v>255</v>
      </c>
    </row>
    <row r="219" customFormat="false" ht="13.8" hidden="false" customHeight="false" outlineLevel="0" collapsed="false">
      <c r="A219" s="3" t="s">
        <v>30</v>
      </c>
      <c r="B219" s="3" t="n">
        <v>10800</v>
      </c>
      <c r="C219" s="3" t="n">
        <v>35</v>
      </c>
      <c r="D219" s="4" t="n">
        <f aca="false">(B219/C219)</f>
        <v>308.571428571429</v>
      </c>
      <c r="E219" s="3" t="n">
        <v>5</v>
      </c>
      <c r="F219" s="4" t="n">
        <f aca="false">(D219*E219)</f>
        <v>1542.85714285714</v>
      </c>
    </row>
    <row r="220" customFormat="false" ht="13.8" hidden="false" customHeight="false" outlineLevel="0" collapsed="false">
      <c r="A220" s="3" t="s">
        <v>30</v>
      </c>
      <c r="B220" s="3" t="n">
        <v>2000</v>
      </c>
      <c r="C220" s="3" t="n">
        <v>1</v>
      </c>
      <c r="D220" s="4" t="n">
        <f aca="false">(B220/C220)</f>
        <v>2000</v>
      </c>
      <c r="E220" s="3" t="n">
        <v>2</v>
      </c>
      <c r="F220" s="4" t="n">
        <f aca="false">(D220*E220)</f>
        <v>4000</v>
      </c>
    </row>
    <row r="221" customFormat="false" ht="13.8" hidden="false" customHeight="false" outlineLevel="0" collapsed="false">
      <c r="A221" s="3" t="s">
        <v>16</v>
      </c>
      <c r="B221" s="3" t="n">
        <v>3000</v>
      </c>
      <c r="C221" s="3" t="n">
        <v>500</v>
      </c>
      <c r="D221" s="4" t="n">
        <f aca="false">B221/C221</f>
        <v>6</v>
      </c>
      <c r="E221" s="3" t="n">
        <v>500</v>
      </c>
      <c r="F221" s="4" t="n">
        <f aca="false">D221*E221</f>
        <v>3000</v>
      </c>
    </row>
    <row r="222" customFormat="false" ht="13.8" hidden="false" customHeight="false" outlineLevel="0" collapsed="false">
      <c r="A222" s="3" t="s">
        <v>17</v>
      </c>
      <c r="B222" s="3" t="n">
        <v>0</v>
      </c>
      <c r="C222" s="3" t="n">
        <v>1000</v>
      </c>
      <c r="D222" s="4" t="n">
        <f aca="false">B222/C222</f>
        <v>0</v>
      </c>
      <c r="E222" s="3" t="n">
        <v>0</v>
      </c>
      <c r="F222" s="4" t="n">
        <f aca="false">D222*E222</f>
        <v>0</v>
      </c>
    </row>
    <row r="223" customFormat="false" ht="13.8" hidden="false" customHeight="false" outlineLevel="0" collapsed="false">
      <c r="A223" s="3" t="s">
        <v>18</v>
      </c>
      <c r="B223" s="3" t="n">
        <v>4500</v>
      </c>
      <c r="C223" s="3" t="n">
        <v>100</v>
      </c>
      <c r="D223" s="4" t="n">
        <f aca="false">(B223/C223)</f>
        <v>45</v>
      </c>
      <c r="E223" s="3" t="n">
        <v>100</v>
      </c>
      <c r="F223" s="4" t="n">
        <f aca="false">(D223*E223)</f>
        <v>4500</v>
      </c>
    </row>
    <row r="224" customFormat="false" ht="13.8" hidden="false" customHeight="false" outlineLevel="0" collapsed="false">
      <c r="A224" s="3" t="s">
        <v>19</v>
      </c>
      <c r="B224" s="3" t="n">
        <v>7000</v>
      </c>
      <c r="C224" s="3" t="n">
        <v>500</v>
      </c>
      <c r="D224" s="4" t="n">
        <f aca="false">(B224/C224)</f>
        <v>14</v>
      </c>
      <c r="E224" s="3" t="n">
        <v>400</v>
      </c>
      <c r="F224" s="4" t="n">
        <f aca="false">(D224*E224)</f>
        <v>5600</v>
      </c>
    </row>
    <row r="225" customFormat="false" ht="13.8" hidden="false" customHeight="false" outlineLevel="0" collapsed="false">
      <c r="A225" s="3" t="s">
        <v>20</v>
      </c>
      <c r="B225" s="3" t="n">
        <v>9000</v>
      </c>
      <c r="C225" s="3" t="n">
        <v>1000</v>
      </c>
      <c r="D225" s="4" t="n">
        <f aca="false">B225/C225</f>
        <v>9</v>
      </c>
      <c r="E225" s="3" t="n">
        <v>600</v>
      </c>
      <c r="F225" s="4" t="n">
        <f aca="false">D225*E225</f>
        <v>5400</v>
      </c>
    </row>
    <row r="226" customFormat="false" ht="13.8" hidden="false" customHeight="false" outlineLevel="0" collapsed="false">
      <c r="A226" s="3" t="s">
        <v>101</v>
      </c>
      <c r="B226" s="3" t="n">
        <v>5600</v>
      </c>
      <c r="C226" s="3" t="n">
        <v>500</v>
      </c>
      <c r="D226" s="4" t="n">
        <f aca="false">B226/C226</f>
        <v>11.2</v>
      </c>
      <c r="E226" s="3" t="n">
        <v>40</v>
      </c>
      <c r="F226" s="4" t="n">
        <f aca="false">D226*E226</f>
        <v>448</v>
      </c>
    </row>
    <row r="227" customFormat="false" ht="12.8" hidden="false" customHeight="false" outlineLevel="0" collapsed="false">
      <c r="F227" s="0" t="n">
        <f aca="false">F224+F225+F226+F223+F222+F221+F220+F219</f>
        <v>24490.8571428571</v>
      </c>
    </row>
    <row r="230" customFormat="false" ht="12.8" hidden="false" customHeight="false" outlineLevel="0" collapsed="false">
      <c r="C230" s="0" t="s">
        <v>256</v>
      </c>
    </row>
    <row r="231" customFormat="false" ht="13.8" hidden="false" customHeight="false" outlineLevel="0" collapsed="false">
      <c r="A231" s="3" t="s">
        <v>30</v>
      </c>
      <c r="B231" s="3" t="n">
        <v>4500</v>
      </c>
      <c r="C231" s="3" t="n">
        <v>100</v>
      </c>
      <c r="D231" s="4" t="n">
        <f aca="false">(B231/C231)</f>
        <v>45</v>
      </c>
      <c r="E231" s="3" t="n">
        <v>200</v>
      </c>
      <c r="F231" s="4" t="n">
        <f aca="false">(D231*E231)</f>
        <v>9000</v>
      </c>
    </row>
    <row r="232" customFormat="false" ht="13.8" hidden="false" customHeight="false" outlineLevel="0" collapsed="false">
      <c r="A232" s="3" t="s">
        <v>30</v>
      </c>
      <c r="B232" s="3" t="n">
        <v>2000</v>
      </c>
      <c r="C232" s="3" t="n">
        <v>1</v>
      </c>
      <c r="D232" s="4" t="n">
        <f aca="false">(B232/C232)</f>
        <v>2000</v>
      </c>
      <c r="E232" s="3" t="n">
        <v>3</v>
      </c>
      <c r="F232" s="4" t="n">
        <f aca="false">(D232*E232)</f>
        <v>6000</v>
      </c>
    </row>
    <row r="233" customFormat="false" ht="13.8" hidden="false" customHeight="false" outlineLevel="0" collapsed="false">
      <c r="A233" s="3" t="s">
        <v>16</v>
      </c>
      <c r="B233" s="3" t="n">
        <v>3000</v>
      </c>
      <c r="C233" s="3" t="n">
        <v>500</v>
      </c>
      <c r="D233" s="4" t="n">
        <f aca="false">B233/C233</f>
        <v>6</v>
      </c>
      <c r="E233" s="3" t="n">
        <v>700</v>
      </c>
      <c r="F233" s="4" t="n">
        <f aca="false">D233*E233</f>
        <v>4200</v>
      </c>
    </row>
    <row r="234" customFormat="false" ht="13.8" hidden="false" customHeight="false" outlineLevel="0" collapsed="false">
      <c r="A234" s="3" t="s">
        <v>17</v>
      </c>
      <c r="B234" s="3" t="n">
        <v>0</v>
      </c>
      <c r="C234" s="3" t="n">
        <v>1000</v>
      </c>
      <c r="D234" s="4" t="n">
        <f aca="false">B234/C234</f>
        <v>0</v>
      </c>
      <c r="E234" s="3" t="n">
        <v>0</v>
      </c>
      <c r="F234" s="4" t="n">
        <f aca="false">D234*E234</f>
        <v>0</v>
      </c>
    </row>
    <row r="235" customFormat="false" ht="13.8" hidden="false" customHeight="false" outlineLevel="0" collapsed="false">
      <c r="A235" s="3" t="s">
        <v>18</v>
      </c>
      <c r="B235" s="3" t="n">
        <v>4500</v>
      </c>
      <c r="C235" s="3" t="n">
        <v>100</v>
      </c>
      <c r="D235" s="4" t="n">
        <f aca="false">(B235/C235)</f>
        <v>45</v>
      </c>
      <c r="E235" s="3" t="n">
        <v>100</v>
      </c>
      <c r="F235" s="4" t="n">
        <f aca="false">(D235*E235)</f>
        <v>4500</v>
      </c>
    </row>
    <row r="236" customFormat="false" ht="13.8" hidden="false" customHeight="false" outlineLevel="0" collapsed="false">
      <c r="A236" s="3" t="s">
        <v>19</v>
      </c>
      <c r="B236" s="3" t="n">
        <v>7000</v>
      </c>
      <c r="C236" s="3" t="n">
        <v>500</v>
      </c>
      <c r="D236" s="4" t="n">
        <f aca="false">(B236/C236)</f>
        <v>14</v>
      </c>
      <c r="E236" s="3" t="n">
        <v>750</v>
      </c>
      <c r="F236" s="4" t="n">
        <f aca="false">(D236*E236)</f>
        <v>10500</v>
      </c>
    </row>
    <row r="237" customFormat="false" ht="13.8" hidden="false" customHeight="false" outlineLevel="0" collapsed="false">
      <c r="A237" s="3" t="s">
        <v>20</v>
      </c>
      <c r="B237" s="3" t="n">
        <v>9000</v>
      </c>
      <c r="C237" s="3" t="n">
        <v>1000</v>
      </c>
      <c r="D237" s="4" t="n">
        <f aca="false">B237/C237</f>
        <v>9</v>
      </c>
      <c r="E237" s="3" t="n">
        <v>1200</v>
      </c>
      <c r="F237" s="4" t="n">
        <f aca="false">D237*E237</f>
        <v>10800</v>
      </c>
    </row>
    <row r="238" customFormat="false" ht="13.8" hidden="false" customHeight="false" outlineLevel="0" collapsed="false">
      <c r="A238" s="3" t="s">
        <v>101</v>
      </c>
      <c r="B238" s="3" t="n">
        <v>5600</v>
      </c>
      <c r="C238" s="3" t="n">
        <v>500</v>
      </c>
      <c r="D238" s="4" t="n">
        <f aca="false">B238/C238</f>
        <v>11.2</v>
      </c>
      <c r="E238" s="3" t="n">
        <v>40</v>
      </c>
      <c r="F238" s="4" t="n">
        <f aca="false">D238*E238</f>
        <v>448</v>
      </c>
    </row>
    <row r="239" customFormat="false" ht="12.8" hidden="false" customHeight="false" outlineLevel="0" collapsed="false">
      <c r="F239" s="0" t="n">
        <f aca="false">F236+F237+F238+F231+F232+F233+F234+F235</f>
        <v>45448</v>
      </c>
    </row>
    <row r="243" customFormat="false" ht="12.8" hidden="false" customHeight="false" outlineLevel="0" collapsed="false">
      <c r="C243" s="0" t="s">
        <v>257</v>
      </c>
    </row>
    <row r="244" customFormat="false" ht="13.8" hidden="false" customHeight="false" outlineLevel="0" collapsed="false">
      <c r="A244" s="3" t="s">
        <v>21</v>
      </c>
      <c r="B244" s="3" t="n">
        <v>5600</v>
      </c>
      <c r="C244" s="3" t="n">
        <v>400</v>
      </c>
      <c r="D244" s="4" t="n">
        <f aca="false">(B244/C244)</f>
        <v>14</v>
      </c>
      <c r="E244" s="3" t="n">
        <v>200</v>
      </c>
      <c r="F244" s="4" t="n">
        <f aca="false">(D244*E244)</f>
        <v>2800</v>
      </c>
    </row>
    <row r="245" customFormat="false" ht="13.8" hidden="false" customHeight="false" outlineLevel="0" collapsed="false">
      <c r="A245" s="3"/>
      <c r="B245" s="3" t="n">
        <v>2000</v>
      </c>
      <c r="C245" s="3" t="n">
        <v>1</v>
      </c>
      <c r="D245" s="4" t="n">
        <f aca="false">(B245/C245)</f>
        <v>2000</v>
      </c>
      <c r="E245" s="3" t="n">
        <v>1</v>
      </c>
      <c r="F245" s="4" t="n">
        <f aca="false">(D245*E245)</f>
        <v>2000</v>
      </c>
    </row>
    <row r="246" customFormat="false" ht="13.8" hidden="false" customHeight="false" outlineLevel="0" collapsed="false">
      <c r="A246" s="3" t="s">
        <v>16</v>
      </c>
      <c r="B246" s="3" t="n">
        <v>3000</v>
      </c>
      <c r="C246" s="3" t="n">
        <v>500</v>
      </c>
      <c r="D246" s="4" t="n">
        <f aca="false">B246/C246</f>
        <v>6</v>
      </c>
      <c r="E246" s="3" t="n">
        <v>500</v>
      </c>
      <c r="F246" s="4" t="n">
        <f aca="false">D246*E246</f>
        <v>3000</v>
      </c>
    </row>
    <row r="247" customFormat="false" ht="13.8" hidden="false" customHeight="false" outlineLevel="0" collapsed="false">
      <c r="A247" s="3" t="s">
        <v>17</v>
      </c>
      <c r="B247" s="3" t="n">
        <v>0</v>
      </c>
      <c r="C247" s="3" t="n">
        <v>1000</v>
      </c>
      <c r="D247" s="4" t="n">
        <f aca="false">B247/C247</f>
        <v>0</v>
      </c>
      <c r="E247" s="3" t="n">
        <v>0</v>
      </c>
      <c r="F247" s="4" t="n">
        <f aca="false">D247*E247</f>
        <v>0</v>
      </c>
    </row>
    <row r="248" customFormat="false" ht="13.8" hidden="false" customHeight="false" outlineLevel="0" collapsed="false">
      <c r="A248" s="3" t="s">
        <v>18</v>
      </c>
      <c r="B248" s="3" t="n">
        <v>4500</v>
      </c>
      <c r="C248" s="3" t="n">
        <v>100</v>
      </c>
      <c r="D248" s="4" t="n">
        <f aca="false">(B248/C248)</f>
        <v>45</v>
      </c>
      <c r="E248" s="3" t="n">
        <v>50</v>
      </c>
      <c r="F248" s="4" t="n">
        <f aca="false">(D248*E248)</f>
        <v>2250</v>
      </c>
    </row>
    <row r="249" customFormat="false" ht="13.8" hidden="false" customHeight="false" outlineLevel="0" collapsed="false">
      <c r="A249" s="3" t="s">
        <v>19</v>
      </c>
      <c r="B249" s="3" t="n">
        <v>7000</v>
      </c>
      <c r="C249" s="3" t="n">
        <v>500</v>
      </c>
      <c r="D249" s="4" t="n">
        <f aca="false">(B249/C249)</f>
        <v>14</v>
      </c>
      <c r="E249" s="3" t="n">
        <v>200</v>
      </c>
      <c r="F249" s="4" t="n">
        <f aca="false">(D249*E249)</f>
        <v>2800</v>
      </c>
    </row>
    <row r="250" customFormat="false" ht="13.8" hidden="false" customHeight="false" outlineLevel="0" collapsed="false">
      <c r="A250" s="3" t="s">
        <v>20</v>
      </c>
      <c r="B250" s="3" t="n">
        <v>9000</v>
      </c>
      <c r="C250" s="3" t="n">
        <v>1000</v>
      </c>
      <c r="D250" s="4" t="n">
        <f aca="false">B250/C250</f>
        <v>9</v>
      </c>
      <c r="E250" s="3" t="n">
        <v>300</v>
      </c>
      <c r="F250" s="4" t="n">
        <f aca="false">D250*E250</f>
        <v>2700</v>
      </c>
    </row>
    <row r="251" customFormat="false" ht="13.8" hidden="false" customHeight="false" outlineLevel="0" collapsed="false">
      <c r="A251" s="3" t="s">
        <v>101</v>
      </c>
      <c r="B251" s="3" t="n">
        <v>5600</v>
      </c>
      <c r="C251" s="3" t="n">
        <v>500</v>
      </c>
      <c r="D251" s="4" t="n">
        <f aca="false">B251/C251</f>
        <v>11.2</v>
      </c>
      <c r="E251" s="3" t="n">
        <v>40</v>
      </c>
      <c r="F251" s="4" t="n">
        <f aca="false">D251*E251</f>
        <v>448</v>
      </c>
    </row>
    <row r="252" customFormat="false" ht="12.8" hidden="false" customHeight="false" outlineLevel="0" collapsed="false">
      <c r="F252" s="0" t="n">
        <f aca="false">F249+F250+F251+F248+F247+F246+F245+F244</f>
        <v>15998</v>
      </c>
    </row>
    <row r="255" customFormat="false" ht="12.8" hidden="false" customHeight="false" outlineLevel="0" collapsed="false">
      <c r="C255" s="0" t="s">
        <v>258</v>
      </c>
    </row>
    <row r="256" customFormat="false" ht="13.8" hidden="false" customHeight="false" outlineLevel="0" collapsed="false">
      <c r="A256" s="3" t="s">
        <v>30</v>
      </c>
      <c r="B256" s="3" t="n">
        <v>5600</v>
      </c>
      <c r="C256" s="3" t="n">
        <v>400</v>
      </c>
      <c r="D256" s="4" t="n">
        <f aca="false">(B256/C256)</f>
        <v>14</v>
      </c>
      <c r="E256" s="3" t="n">
        <v>300</v>
      </c>
      <c r="F256" s="4" t="n">
        <f aca="false">(D256*E256)</f>
        <v>4200</v>
      </c>
    </row>
    <row r="257" customFormat="false" ht="13.8" hidden="false" customHeight="false" outlineLevel="0" collapsed="false">
      <c r="A257" s="3" t="s">
        <v>21</v>
      </c>
      <c r="B257" s="3" t="n">
        <v>2000</v>
      </c>
      <c r="C257" s="3" t="n">
        <v>1</v>
      </c>
      <c r="D257" s="4" t="n">
        <f aca="false">(B257/C257)</f>
        <v>2000</v>
      </c>
      <c r="E257" s="3" t="n">
        <v>2</v>
      </c>
      <c r="F257" s="4" t="n">
        <f aca="false">(D257*E257)</f>
        <v>4000</v>
      </c>
    </row>
    <row r="258" customFormat="false" ht="13.8" hidden="false" customHeight="false" outlineLevel="0" collapsed="false">
      <c r="A258" s="3" t="s">
        <v>16</v>
      </c>
      <c r="B258" s="3" t="n">
        <v>3000</v>
      </c>
      <c r="C258" s="3" t="n">
        <v>500</v>
      </c>
      <c r="D258" s="4" t="n">
        <f aca="false">B258/C258</f>
        <v>6</v>
      </c>
      <c r="E258" s="3" t="n">
        <v>500</v>
      </c>
      <c r="F258" s="4" t="n">
        <f aca="false">D258*E258</f>
        <v>3000</v>
      </c>
    </row>
    <row r="259" customFormat="false" ht="13.8" hidden="false" customHeight="false" outlineLevel="0" collapsed="false">
      <c r="A259" s="3" t="s">
        <v>17</v>
      </c>
      <c r="B259" s="3" t="n">
        <v>0</v>
      </c>
      <c r="C259" s="3" t="n">
        <v>1000</v>
      </c>
      <c r="D259" s="4" t="n">
        <f aca="false">B259/C259</f>
        <v>0</v>
      </c>
      <c r="E259" s="3" t="n">
        <v>0</v>
      </c>
      <c r="F259" s="4" t="n">
        <f aca="false">D259*E259</f>
        <v>0</v>
      </c>
    </row>
    <row r="260" customFormat="false" ht="13.8" hidden="false" customHeight="false" outlineLevel="0" collapsed="false">
      <c r="A260" s="3" t="s">
        <v>18</v>
      </c>
      <c r="B260" s="3" t="n">
        <v>4500</v>
      </c>
      <c r="C260" s="3" t="n">
        <v>100</v>
      </c>
      <c r="D260" s="4" t="n">
        <f aca="false">(B260/C260)</f>
        <v>45</v>
      </c>
      <c r="E260" s="3" t="n">
        <v>100</v>
      </c>
      <c r="F260" s="4" t="n">
        <f aca="false">(D260*E260)</f>
        <v>4500</v>
      </c>
    </row>
    <row r="261" customFormat="false" ht="13.8" hidden="false" customHeight="false" outlineLevel="0" collapsed="false">
      <c r="A261" s="3" t="s">
        <v>19</v>
      </c>
      <c r="B261" s="3" t="n">
        <v>7000</v>
      </c>
      <c r="C261" s="3" t="n">
        <v>500</v>
      </c>
      <c r="D261" s="4" t="n">
        <f aca="false">(B261/C261)</f>
        <v>14</v>
      </c>
      <c r="E261" s="3" t="n">
        <v>400</v>
      </c>
      <c r="F261" s="4" t="n">
        <f aca="false">(D261*E261)</f>
        <v>5600</v>
      </c>
    </row>
    <row r="262" customFormat="false" ht="13.8" hidden="false" customHeight="false" outlineLevel="0" collapsed="false">
      <c r="A262" s="3" t="s">
        <v>20</v>
      </c>
      <c r="B262" s="3" t="n">
        <v>9000</v>
      </c>
      <c r="C262" s="3" t="n">
        <v>1000</v>
      </c>
      <c r="D262" s="4" t="n">
        <f aca="false">B262/C262</f>
        <v>9</v>
      </c>
      <c r="E262" s="3" t="n">
        <v>600</v>
      </c>
      <c r="F262" s="4" t="n">
        <f aca="false">D262*E262</f>
        <v>5400</v>
      </c>
    </row>
    <row r="263" customFormat="false" ht="13.8" hidden="false" customHeight="false" outlineLevel="0" collapsed="false">
      <c r="A263" s="3" t="s">
        <v>101</v>
      </c>
      <c r="B263" s="3" t="n">
        <v>5600</v>
      </c>
      <c r="C263" s="3" t="n">
        <v>500</v>
      </c>
      <c r="D263" s="4" t="n">
        <f aca="false">B263/C263</f>
        <v>11.2</v>
      </c>
      <c r="E263" s="3" t="n">
        <v>40</v>
      </c>
      <c r="F263" s="4" t="n">
        <f aca="false">D263*E263</f>
        <v>448</v>
      </c>
    </row>
    <row r="264" customFormat="false" ht="12.8" hidden="false" customHeight="false" outlineLevel="0" collapsed="false">
      <c r="F264" s="0" t="n">
        <f aca="false">F261+F262+F263+F260+F259+F258+F257+F256</f>
        <v>27148</v>
      </c>
    </row>
    <row r="267" customFormat="false" ht="12.8" hidden="false" customHeight="false" outlineLevel="0" collapsed="false">
      <c r="C267" s="0" t="s">
        <v>259</v>
      </c>
    </row>
    <row r="268" customFormat="false" ht="13.8" hidden="false" customHeight="false" outlineLevel="0" collapsed="false">
      <c r="A268" s="3" t="s">
        <v>21</v>
      </c>
      <c r="B268" s="3" t="n">
        <v>5600</v>
      </c>
      <c r="C268" s="3" t="n">
        <v>400</v>
      </c>
      <c r="D268" s="4" t="n">
        <f aca="false">(B268/C268)</f>
        <v>14</v>
      </c>
      <c r="E268" s="3" t="n">
        <v>600</v>
      </c>
      <c r="F268" s="4" t="n">
        <f aca="false">(D268*E268)</f>
        <v>8400</v>
      </c>
    </row>
    <row r="269" customFormat="false" ht="13.8" hidden="false" customHeight="false" outlineLevel="0" collapsed="false">
      <c r="A269" s="3" t="s">
        <v>30</v>
      </c>
      <c r="B269" s="3" t="n">
        <v>2000</v>
      </c>
      <c r="C269" s="3" t="n">
        <v>1</v>
      </c>
      <c r="D269" s="4" t="n">
        <f aca="false">(B269/C269)</f>
        <v>2000</v>
      </c>
      <c r="E269" s="3" t="n">
        <v>3</v>
      </c>
      <c r="F269" s="4" t="n">
        <f aca="false">(D269*E269)</f>
        <v>6000</v>
      </c>
    </row>
    <row r="270" customFormat="false" ht="13.8" hidden="false" customHeight="false" outlineLevel="0" collapsed="false">
      <c r="A270" s="3" t="s">
        <v>16</v>
      </c>
      <c r="B270" s="3" t="n">
        <v>3000</v>
      </c>
      <c r="C270" s="3" t="n">
        <v>500</v>
      </c>
      <c r="D270" s="4" t="n">
        <f aca="false">B270/C270</f>
        <v>6</v>
      </c>
      <c r="E270" s="3" t="n">
        <v>700</v>
      </c>
      <c r="F270" s="4" t="n">
        <f aca="false">D270*E270</f>
        <v>4200</v>
      </c>
    </row>
    <row r="271" customFormat="false" ht="13.8" hidden="false" customHeight="false" outlineLevel="0" collapsed="false">
      <c r="A271" s="3" t="s">
        <v>17</v>
      </c>
      <c r="B271" s="3" t="n">
        <v>0</v>
      </c>
      <c r="C271" s="3" t="n">
        <v>1000</v>
      </c>
      <c r="D271" s="4" t="n">
        <f aca="false">B271/C271</f>
        <v>0</v>
      </c>
      <c r="E271" s="3" t="n">
        <v>0</v>
      </c>
      <c r="F271" s="4" t="n">
        <f aca="false">D271*E271</f>
        <v>0</v>
      </c>
    </row>
    <row r="272" customFormat="false" ht="13.8" hidden="false" customHeight="false" outlineLevel="0" collapsed="false">
      <c r="A272" s="3" t="s">
        <v>18</v>
      </c>
      <c r="B272" s="3" t="n">
        <v>4500</v>
      </c>
      <c r="C272" s="3" t="n">
        <v>100</v>
      </c>
      <c r="D272" s="4" t="n">
        <f aca="false">(B272/C272)</f>
        <v>45</v>
      </c>
      <c r="E272" s="3" t="n">
        <v>100</v>
      </c>
      <c r="F272" s="4" t="n">
        <f aca="false">(D272*E272)</f>
        <v>4500</v>
      </c>
    </row>
    <row r="273" customFormat="false" ht="13.8" hidden="false" customHeight="false" outlineLevel="0" collapsed="false">
      <c r="A273" s="3" t="s">
        <v>19</v>
      </c>
      <c r="B273" s="3" t="n">
        <v>7000</v>
      </c>
      <c r="C273" s="3" t="n">
        <v>500</v>
      </c>
      <c r="D273" s="4" t="n">
        <f aca="false">(B273/C273)</f>
        <v>14</v>
      </c>
      <c r="E273" s="3" t="n">
        <v>750</v>
      </c>
      <c r="F273" s="4" t="n">
        <f aca="false">(D273*E273)</f>
        <v>10500</v>
      </c>
    </row>
    <row r="274" customFormat="false" ht="13.8" hidden="false" customHeight="false" outlineLevel="0" collapsed="false">
      <c r="A274" s="3" t="s">
        <v>20</v>
      </c>
      <c r="B274" s="3" t="n">
        <v>9000</v>
      </c>
      <c r="C274" s="3" t="n">
        <v>1000</v>
      </c>
      <c r="D274" s="4" t="n">
        <f aca="false">B274/C274</f>
        <v>9</v>
      </c>
      <c r="E274" s="3" t="n">
        <v>1200</v>
      </c>
      <c r="F274" s="4" t="n">
        <f aca="false">D274*E274</f>
        <v>10800</v>
      </c>
    </row>
    <row r="275" customFormat="false" ht="13.8" hidden="false" customHeight="false" outlineLevel="0" collapsed="false">
      <c r="A275" s="3" t="s">
        <v>101</v>
      </c>
      <c r="B275" s="3" t="n">
        <v>5600</v>
      </c>
      <c r="C275" s="3" t="n">
        <v>500</v>
      </c>
      <c r="D275" s="4" t="n">
        <f aca="false">B275/C275</f>
        <v>11.2</v>
      </c>
      <c r="E275" s="3" t="n">
        <v>40</v>
      </c>
      <c r="F275" s="4" t="n">
        <f aca="false">D275*E275</f>
        <v>448</v>
      </c>
    </row>
    <row r="276" customFormat="false" ht="12.8" hidden="false" customHeight="false" outlineLevel="0" collapsed="false">
      <c r="F276" s="0" t="n">
        <f aca="false">F273+F274+F275+F268+F269+F270+F271+F272</f>
        <v>44848</v>
      </c>
    </row>
  </sheetData>
  <mergeCells count="3">
    <mergeCell ref="A14:G14"/>
    <mergeCell ref="I16:O16"/>
    <mergeCell ref="P16:V16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W71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K36" activeCellId="0" sqref="K36"/>
    </sheetView>
  </sheetViews>
  <sheetFormatPr defaultRowHeight="12.85"/>
  <cols>
    <col collapsed="false" hidden="false" max="1" min="1" style="0" width="7.25510204081633"/>
    <col collapsed="false" hidden="false" max="2" min="2" style="0" width="12.030612244898"/>
    <col collapsed="false" hidden="false" max="3" min="3" style="0" width="16.3520408163265"/>
    <col collapsed="false" hidden="false" max="4" min="4" style="0" width="14.1938775510204"/>
    <col collapsed="false" hidden="false" max="5" min="5" style="0" width="11.5714285714286"/>
    <col collapsed="false" hidden="false" max="6" min="6" style="0" width="12.030612244898"/>
    <col collapsed="false" hidden="false" max="7" min="7" style="0" width="11.1071428571429"/>
    <col collapsed="false" hidden="false" max="9" min="8" style="0" width="7.25510204081633"/>
    <col collapsed="false" hidden="false" max="10" min="10" style="0" width="14.9642857142857"/>
    <col collapsed="false" hidden="false" max="11" min="11" style="0" width="11.5714285714286"/>
    <col collapsed="false" hidden="false" max="12" min="12" style="0" width="12.030612244898"/>
    <col collapsed="false" hidden="false" max="13" min="13" style="0" width="11.5714285714286"/>
    <col collapsed="false" hidden="false" max="14" min="14" style="0" width="12.030612244898"/>
    <col collapsed="false" hidden="false" max="16" min="15" style="0" width="7.25510204081633"/>
    <col collapsed="false" hidden="false" max="17" min="17" style="0" width="21.2908163265306"/>
    <col collapsed="false" hidden="false" max="18" min="18" style="0" width="16.1989795918367"/>
    <col collapsed="false" hidden="false" max="19" min="19" style="0" width="14.1938775510204"/>
    <col collapsed="false" hidden="false" max="20" min="20" style="0" width="10.8010204081633"/>
    <col collapsed="false" hidden="false" max="21" min="21" style="0" width="16.3520408163265"/>
    <col collapsed="false" hidden="false" max="1025" min="22" style="0" width="7.25510204081633"/>
  </cols>
  <sheetData>
    <row r="1" customFormat="false" ht="12.8" hidden="false" customHeight="false" outlineLevel="0" collapsed="false"/>
    <row r="2" customFormat="false" ht="13.8" hidden="false" customHeight="false" outlineLevel="0" collapsed="false">
      <c r="B2" s="1" t="s">
        <v>1</v>
      </c>
      <c r="C2" s="1" t="s">
        <v>2</v>
      </c>
      <c r="D2" s="1" t="s">
        <v>3</v>
      </c>
      <c r="E2" s="2" t="s">
        <v>4</v>
      </c>
      <c r="F2" s="1" t="s">
        <v>5</v>
      </c>
      <c r="G2" s="2" t="s">
        <v>6</v>
      </c>
      <c r="J2" s="1" t="s">
        <v>1</v>
      </c>
      <c r="K2" s="1" t="s">
        <v>2</v>
      </c>
      <c r="L2" s="1" t="s">
        <v>3</v>
      </c>
      <c r="M2" s="2" t="s">
        <v>4</v>
      </c>
      <c r="N2" s="1" t="s">
        <v>5</v>
      </c>
      <c r="O2" s="2" t="s">
        <v>6</v>
      </c>
      <c r="Q2" s="34" t="s">
        <v>194</v>
      </c>
      <c r="R2" s="34"/>
      <c r="S2" s="34"/>
      <c r="T2" s="34"/>
      <c r="U2" s="34"/>
      <c r="V2" s="34"/>
      <c r="W2" s="34"/>
    </row>
    <row r="3" customFormat="false" ht="13.8" hidden="false" customHeight="false" outlineLevel="0" collapsed="false">
      <c r="B3" s="3" t="s">
        <v>7</v>
      </c>
      <c r="C3" s="3" t="n">
        <v>10000</v>
      </c>
      <c r="D3" s="3" t="n">
        <v>1000</v>
      </c>
      <c r="E3" s="4" t="n">
        <f aca="false">(C3/D3)</f>
        <v>10</v>
      </c>
      <c r="F3" s="3" t="n">
        <v>2500</v>
      </c>
      <c r="G3" s="4" t="n">
        <f aca="false">E3*F3</f>
        <v>25000</v>
      </c>
      <c r="J3" s="3" t="s">
        <v>7</v>
      </c>
      <c r="K3" s="3" t="n">
        <v>10000</v>
      </c>
      <c r="L3" s="3" t="n">
        <v>1000</v>
      </c>
      <c r="M3" s="4" t="n">
        <f aca="false">(K3/L3)</f>
        <v>10</v>
      </c>
      <c r="N3" s="3" t="n">
        <v>3000</v>
      </c>
      <c r="O3" s="4" t="n">
        <f aca="false">M3*N3</f>
        <v>30000</v>
      </c>
      <c r="Q3" s="1" t="s">
        <v>1</v>
      </c>
      <c r="R3" s="1" t="s">
        <v>2</v>
      </c>
      <c r="S3" s="1" t="s">
        <v>3</v>
      </c>
      <c r="T3" s="2" t="s">
        <v>4</v>
      </c>
      <c r="U3" s="1" t="s">
        <v>5</v>
      </c>
      <c r="V3" s="2" t="s">
        <v>6</v>
      </c>
    </row>
    <row r="4" customFormat="false" ht="13.8" hidden="false" customHeight="false" outlineLevel="0" collapsed="false">
      <c r="B4" s="3" t="s">
        <v>8</v>
      </c>
      <c r="C4" s="3" t="n">
        <v>12000</v>
      </c>
      <c r="D4" s="3" t="n">
        <v>1000</v>
      </c>
      <c r="E4" s="4" t="n">
        <f aca="false">(C4/D4)</f>
        <v>12</v>
      </c>
      <c r="F4" s="3" t="n">
        <v>2500</v>
      </c>
      <c r="G4" s="4" t="n">
        <f aca="false">(E4*F4)</f>
        <v>30000</v>
      </c>
      <c r="J4" s="3" t="s">
        <v>8</v>
      </c>
      <c r="K4" s="3" t="n">
        <v>12000</v>
      </c>
      <c r="L4" s="3" t="n">
        <v>1000</v>
      </c>
      <c r="M4" s="4" t="n">
        <f aca="false">(K4/L4)</f>
        <v>12</v>
      </c>
      <c r="N4" s="3" t="n">
        <v>3000</v>
      </c>
      <c r="O4" s="4" t="n">
        <f aca="false">(M4*N4)</f>
        <v>36000</v>
      </c>
      <c r="Q4" s="3" t="s">
        <v>7</v>
      </c>
      <c r="R4" s="3" t="n">
        <v>10000</v>
      </c>
      <c r="S4" s="3" t="n">
        <v>1000</v>
      </c>
      <c r="T4" s="4" t="n">
        <f aca="false">(R4/S4)</f>
        <v>10</v>
      </c>
      <c r="U4" s="3" t="n">
        <v>2500</v>
      </c>
      <c r="V4" s="4" t="n">
        <f aca="false">T4*U4</f>
        <v>25000</v>
      </c>
    </row>
    <row r="5" customFormat="false" ht="13.8" hidden="false" customHeight="false" outlineLevel="0" collapsed="false">
      <c r="B5" s="3" t="s">
        <v>9</v>
      </c>
      <c r="C5" s="3" t="n">
        <v>7500</v>
      </c>
      <c r="D5" s="3" t="n">
        <v>500</v>
      </c>
      <c r="E5" s="4" t="n">
        <f aca="false">(C5/D5)</f>
        <v>15</v>
      </c>
      <c r="F5" s="3" t="n">
        <v>1250</v>
      </c>
      <c r="G5" s="4" t="n">
        <f aca="false">(E5*F5)</f>
        <v>18750</v>
      </c>
      <c r="J5" s="3" t="s">
        <v>9</v>
      </c>
      <c r="K5" s="3" t="n">
        <v>7500</v>
      </c>
      <c r="L5" s="3" t="n">
        <v>500</v>
      </c>
      <c r="M5" s="4" t="n">
        <f aca="false">(K5/L5)</f>
        <v>15</v>
      </c>
      <c r="N5" s="3" t="n">
        <v>1500</v>
      </c>
      <c r="O5" s="4" t="n">
        <f aca="false">(M5*N5)</f>
        <v>22500</v>
      </c>
      <c r="Q5" s="3" t="s">
        <v>8</v>
      </c>
      <c r="R5" s="3" t="n">
        <v>12000</v>
      </c>
      <c r="S5" s="3" t="n">
        <v>1000</v>
      </c>
      <c r="T5" s="4" t="n">
        <f aca="false">(R5/S5)</f>
        <v>12</v>
      </c>
      <c r="U5" s="3" t="n">
        <v>2500</v>
      </c>
      <c r="V5" s="4" t="n">
        <f aca="false">(T5*U5)</f>
        <v>30000</v>
      </c>
    </row>
    <row r="6" customFormat="false" ht="13.8" hidden="false" customHeight="false" outlineLevel="0" collapsed="false">
      <c r="B6" s="3" t="s">
        <v>10</v>
      </c>
      <c r="C6" s="3" t="n">
        <v>4300</v>
      </c>
      <c r="D6" s="3" t="n">
        <v>1800</v>
      </c>
      <c r="E6" s="4" t="n">
        <f aca="false">(C6/D6)</f>
        <v>2.38888888888889</v>
      </c>
      <c r="F6" s="3" t="n">
        <v>2000</v>
      </c>
      <c r="G6" s="4" t="n">
        <f aca="false">(E6*F6)</f>
        <v>4777.77777777778</v>
      </c>
      <c r="J6" s="3" t="s">
        <v>10</v>
      </c>
      <c r="K6" s="3" t="n">
        <v>4300</v>
      </c>
      <c r="L6" s="3" t="n">
        <v>1800</v>
      </c>
      <c r="M6" s="4" t="n">
        <f aca="false">(K6/L6)</f>
        <v>2.38888888888889</v>
      </c>
      <c r="N6" s="3" t="n">
        <v>3000</v>
      </c>
      <c r="O6" s="4" t="n">
        <f aca="false">(M6*N6)</f>
        <v>7166.66666666667</v>
      </c>
      <c r="Q6" s="3" t="s">
        <v>9</v>
      </c>
      <c r="R6" s="3" t="n">
        <v>7500</v>
      </c>
      <c r="S6" s="3" t="n">
        <v>500</v>
      </c>
      <c r="T6" s="4" t="n">
        <f aca="false">(R6/S6)</f>
        <v>15</v>
      </c>
      <c r="U6" s="3" t="n">
        <v>1250</v>
      </c>
      <c r="V6" s="4" t="n">
        <f aca="false">(T6*U6)</f>
        <v>18750</v>
      </c>
    </row>
    <row r="7" customFormat="false" ht="13.8" hidden="false" customHeight="false" outlineLevel="0" collapsed="false">
      <c r="B7" s="3" t="s">
        <v>11</v>
      </c>
      <c r="C7" s="3" t="n">
        <v>5000</v>
      </c>
      <c r="D7" s="3" t="n">
        <v>250</v>
      </c>
      <c r="E7" s="4" t="n">
        <f aca="false">(C7/D7)</f>
        <v>20</v>
      </c>
      <c r="F7" s="3" t="n">
        <v>125</v>
      </c>
      <c r="G7" s="4" t="n">
        <f aca="false">(E7*F7)</f>
        <v>2500</v>
      </c>
      <c r="J7" s="3" t="s">
        <v>11</v>
      </c>
      <c r="K7" s="3" t="n">
        <v>5000</v>
      </c>
      <c r="L7" s="3" t="n">
        <v>100</v>
      </c>
      <c r="M7" s="4" t="n">
        <f aca="false">(K7/L7)</f>
        <v>50</v>
      </c>
      <c r="N7" s="3" t="n">
        <v>125</v>
      </c>
      <c r="O7" s="4" t="n">
        <f aca="false">(M7*N7)</f>
        <v>6250</v>
      </c>
      <c r="Q7" s="3" t="s">
        <v>10</v>
      </c>
      <c r="R7" s="3" t="n">
        <v>4300</v>
      </c>
      <c r="S7" s="3" t="n">
        <v>1800</v>
      </c>
      <c r="T7" s="4" t="n">
        <f aca="false">(R7/S7)</f>
        <v>2.38888888888889</v>
      </c>
      <c r="U7" s="3" t="n">
        <v>2000</v>
      </c>
      <c r="V7" s="4" t="n">
        <f aca="false">(T7*U7)</f>
        <v>4777.77777777778</v>
      </c>
    </row>
    <row r="8" customFormat="false" ht="13.8" hidden="false" customHeight="false" outlineLevel="0" collapsed="false">
      <c r="B8" s="3" t="s">
        <v>12</v>
      </c>
      <c r="C8" s="3" t="n">
        <v>4500</v>
      </c>
      <c r="D8" s="3" t="n">
        <v>250</v>
      </c>
      <c r="E8" s="4" t="n">
        <f aca="false">(C8/D8)</f>
        <v>18</v>
      </c>
      <c r="F8" s="3" t="n">
        <v>120</v>
      </c>
      <c r="G8" s="4" t="n">
        <f aca="false">(E8*F8)</f>
        <v>2160</v>
      </c>
      <c r="J8" s="3" t="s">
        <v>12</v>
      </c>
      <c r="K8" s="3" t="n">
        <v>4500</v>
      </c>
      <c r="L8" s="3" t="n">
        <v>250</v>
      </c>
      <c r="M8" s="4" t="n">
        <f aca="false">(K8/L8)</f>
        <v>18</v>
      </c>
      <c r="N8" s="3" t="n">
        <v>120</v>
      </c>
      <c r="O8" s="4" t="n">
        <f aca="false">(M8*N8)</f>
        <v>2160</v>
      </c>
      <c r="Q8" s="3" t="s">
        <v>11</v>
      </c>
      <c r="R8" s="3" t="n">
        <v>5000</v>
      </c>
      <c r="S8" s="3" t="n">
        <v>250</v>
      </c>
      <c r="T8" s="4" t="n">
        <f aca="false">(R8/S8)</f>
        <v>20</v>
      </c>
      <c r="U8" s="3" t="n">
        <v>125</v>
      </c>
      <c r="V8" s="4" t="n">
        <f aca="false">(T8*U8)</f>
        <v>2500</v>
      </c>
    </row>
    <row r="9" customFormat="false" ht="13.8" hidden="false" customHeight="false" outlineLevel="0" collapsed="false">
      <c r="B9" s="3" t="s">
        <v>13</v>
      </c>
      <c r="C9" s="3" t="n">
        <v>15000</v>
      </c>
      <c r="D9" s="3" t="n">
        <v>30</v>
      </c>
      <c r="E9" s="4" t="n">
        <f aca="false">(C9/D9)</f>
        <v>500</v>
      </c>
      <c r="F9" s="3" t="n">
        <v>25</v>
      </c>
      <c r="G9" s="4" t="n">
        <f aca="false">(E9*F9)</f>
        <v>12500</v>
      </c>
      <c r="J9" s="3" t="s">
        <v>13</v>
      </c>
      <c r="K9" s="3" t="n">
        <v>16000</v>
      </c>
      <c r="L9" s="3" t="n">
        <v>30</v>
      </c>
      <c r="M9" s="4" t="n">
        <f aca="false">(K9/L9)</f>
        <v>533.333333333333</v>
      </c>
      <c r="N9" s="3" t="n">
        <v>30</v>
      </c>
      <c r="O9" s="4" t="n">
        <f aca="false">(M9*N9)</f>
        <v>16000</v>
      </c>
      <c r="Q9" s="3" t="s">
        <v>12</v>
      </c>
      <c r="R9" s="3" t="n">
        <v>4500</v>
      </c>
      <c r="S9" s="3" t="n">
        <v>250</v>
      </c>
      <c r="T9" s="4" t="n">
        <f aca="false">(R9/S9)</f>
        <v>18</v>
      </c>
      <c r="U9" s="3" t="n">
        <v>120</v>
      </c>
      <c r="V9" s="4" t="n">
        <f aca="false">(T9*U9)</f>
        <v>2160</v>
      </c>
    </row>
    <row r="10" customFormat="false" ht="13.8" hidden="false" customHeight="false" outlineLevel="0" collapsed="false">
      <c r="B10" s="3" t="s">
        <v>67</v>
      </c>
      <c r="C10" s="3" t="n">
        <v>4500</v>
      </c>
      <c r="D10" s="3" t="n">
        <v>100</v>
      </c>
      <c r="E10" s="4" t="n">
        <f aca="false">(C10/D10)</f>
        <v>45</v>
      </c>
      <c r="F10" s="3" t="n">
        <v>0</v>
      </c>
      <c r="G10" s="4" t="n">
        <f aca="false">(E10*F10)</f>
        <v>0</v>
      </c>
      <c r="J10" s="3" t="s">
        <v>14</v>
      </c>
      <c r="K10" s="3" t="n">
        <v>4500</v>
      </c>
      <c r="L10" s="3" t="n">
        <v>100</v>
      </c>
      <c r="M10" s="4" t="n">
        <f aca="false">(K10/L10)</f>
        <v>45</v>
      </c>
      <c r="N10" s="3" t="n">
        <v>500</v>
      </c>
      <c r="O10" s="4" t="n">
        <f aca="false">(M10*N10)</f>
        <v>22500</v>
      </c>
      <c r="Q10" s="3" t="s">
        <v>13</v>
      </c>
      <c r="R10" s="3" t="n">
        <v>16000</v>
      </c>
      <c r="S10" s="3" t="n">
        <v>30</v>
      </c>
      <c r="T10" s="4" t="n">
        <f aca="false">(R10/S10)</f>
        <v>533.333333333333</v>
      </c>
      <c r="U10" s="3" t="n">
        <v>25</v>
      </c>
      <c r="V10" s="4" t="n">
        <f aca="false">(T10*U10)</f>
        <v>13333.3333333333</v>
      </c>
    </row>
    <row r="11" customFormat="false" ht="13.8" hidden="false" customHeight="false" outlineLevel="0" collapsed="false">
      <c r="B11" s="3" t="s">
        <v>15</v>
      </c>
      <c r="C11" s="3" t="n">
        <v>0</v>
      </c>
      <c r="D11" s="3" t="n">
        <v>500</v>
      </c>
      <c r="E11" s="4" t="n">
        <f aca="false">(C11/D11)</f>
        <v>0</v>
      </c>
      <c r="F11" s="3" t="n">
        <v>0</v>
      </c>
      <c r="G11" s="4" t="n">
        <f aca="false">(E11*F11)</f>
        <v>0</v>
      </c>
      <c r="J11" s="3" t="s">
        <v>15</v>
      </c>
      <c r="K11" s="3" t="n">
        <v>0</v>
      </c>
      <c r="L11" s="3" t="n">
        <v>500</v>
      </c>
      <c r="M11" s="4" t="n">
        <f aca="false">(K11/L11)</f>
        <v>0</v>
      </c>
      <c r="N11" s="3" t="n">
        <v>0</v>
      </c>
      <c r="O11" s="4" t="n">
        <f aca="false">(M11*N11)</f>
        <v>0</v>
      </c>
      <c r="Q11" s="3" t="s">
        <v>14</v>
      </c>
      <c r="R11" s="3" t="n">
        <v>4500</v>
      </c>
      <c r="S11" s="3" t="n">
        <v>100</v>
      </c>
      <c r="T11" s="4" t="n">
        <f aca="false">(R11/S11)</f>
        <v>45</v>
      </c>
      <c r="U11" s="3" t="n">
        <v>100</v>
      </c>
      <c r="V11" s="4" t="n">
        <f aca="false">(T11*U11)</f>
        <v>4500</v>
      </c>
    </row>
    <row r="12" customFormat="false" ht="13.8" hidden="false" customHeight="false" outlineLevel="0" collapsed="false">
      <c r="B12" s="3" t="s">
        <v>16</v>
      </c>
      <c r="C12" s="3" t="n">
        <v>3000</v>
      </c>
      <c r="D12" s="3" t="n">
        <v>500</v>
      </c>
      <c r="E12" s="4" t="n">
        <f aca="false">C12/D12</f>
        <v>6</v>
      </c>
      <c r="F12" s="3" t="n">
        <v>0</v>
      </c>
      <c r="G12" s="4" t="n">
        <f aca="false">E12*F12</f>
        <v>0</v>
      </c>
      <c r="J12" s="3" t="s">
        <v>16</v>
      </c>
      <c r="K12" s="3" t="n">
        <v>3000</v>
      </c>
      <c r="L12" s="3" t="n">
        <v>500</v>
      </c>
      <c r="M12" s="4" t="n">
        <f aca="false">K12/L12</f>
        <v>6</v>
      </c>
      <c r="N12" s="3" t="n">
        <v>0</v>
      </c>
      <c r="O12" s="4" t="n">
        <f aca="false">M12*N12</f>
        <v>0</v>
      </c>
      <c r="Q12" s="3" t="s">
        <v>37</v>
      </c>
      <c r="R12" s="3" t="n">
        <v>3000</v>
      </c>
      <c r="S12" s="3" t="n">
        <v>30</v>
      </c>
      <c r="T12" s="4" t="n">
        <f aca="false">(R12/S12)</f>
        <v>100</v>
      </c>
      <c r="U12" s="3" t="n">
        <v>90</v>
      </c>
      <c r="V12" s="4" t="n">
        <f aca="false">(T12*U12)</f>
        <v>9000</v>
      </c>
    </row>
    <row r="13" customFormat="false" ht="13.8" hidden="false" customHeight="false" outlineLevel="0" collapsed="false">
      <c r="B13" s="3" t="s">
        <v>17</v>
      </c>
      <c r="C13" s="3" t="n">
        <v>0</v>
      </c>
      <c r="D13" s="3" t="n">
        <v>1000</v>
      </c>
      <c r="E13" s="4" t="n">
        <f aca="false">C13/D13</f>
        <v>0</v>
      </c>
      <c r="F13" s="3" t="n">
        <v>0</v>
      </c>
      <c r="G13" s="4" t="n">
        <f aca="false">E13*F13</f>
        <v>0</v>
      </c>
      <c r="J13" s="3" t="s">
        <v>17</v>
      </c>
      <c r="K13" s="3" t="n">
        <v>0</v>
      </c>
      <c r="L13" s="3" t="n">
        <v>1000</v>
      </c>
      <c r="M13" s="4" t="n">
        <f aca="false">K13/L13</f>
        <v>0</v>
      </c>
      <c r="N13" s="3" t="n">
        <v>0</v>
      </c>
      <c r="O13" s="4" t="n">
        <f aca="false">M13*N13</f>
        <v>0</v>
      </c>
      <c r="Q13" s="3" t="s">
        <v>16</v>
      </c>
      <c r="R13" s="3" t="n">
        <v>3000</v>
      </c>
      <c r="S13" s="3" t="n">
        <v>500</v>
      </c>
      <c r="T13" s="4" t="n">
        <f aca="false">R13/S13</f>
        <v>6</v>
      </c>
      <c r="U13" s="3" t="n">
        <v>0</v>
      </c>
      <c r="V13" s="4" t="n">
        <f aca="false">T13*U13</f>
        <v>0</v>
      </c>
    </row>
    <row r="14" customFormat="false" ht="13.8" hidden="false" customHeight="false" outlineLevel="0" collapsed="false">
      <c r="B14" s="3" t="s">
        <v>18</v>
      </c>
      <c r="C14" s="3" t="n">
        <v>4500</v>
      </c>
      <c r="D14" s="3" t="n">
        <v>100</v>
      </c>
      <c r="E14" s="4" t="n">
        <f aca="false">(C14/D14)</f>
        <v>45</v>
      </c>
      <c r="F14" s="3" t="n">
        <v>0</v>
      </c>
      <c r="G14" s="4" t="n">
        <f aca="false">(E14*F14)</f>
        <v>0</v>
      </c>
      <c r="J14" s="3" t="s">
        <v>18</v>
      </c>
      <c r="K14" s="3" t="n">
        <v>4500</v>
      </c>
      <c r="L14" s="3" t="n">
        <v>100</v>
      </c>
      <c r="M14" s="4" t="n">
        <f aca="false">(K14/L14)</f>
        <v>45</v>
      </c>
      <c r="N14" s="3" t="n">
        <v>0</v>
      </c>
      <c r="O14" s="4" t="n">
        <f aca="false">(M14*N14)</f>
        <v>0</v>
      </c>
      <c r="Q14" s="3" t="s">
        <v>17</v>
      </c>
      <c r="R14" s="3" t="n">
        <v>0</v>
      </c>
      <c r="S14" s="3" t="n">
        <v>1000</v>
      </c>
      <c r="T14" s="4" t="n">
        <f aca="false">R14/S14</f>
        <v>0</v>
      </c>
      <c r="U14" s="3" t="n">
        <v>0</v>
      </c>
      <c r="V14" s="4" t="n">
        <f aca="false">T14*U14</f>
        <v>0</v>
      </c>
    </row>
    <row r="15" customFormat="false" ht="13.8" hidden="false" customHeight="false" outlineLevel="0" collapsed="false">
      <c r="B15" s="3" t="s">
        <v>19</v>
      </c>
      <c r="C15" s="3" t="n">
        <v>6500</v>
      </c>
      <c r="D15" s="3" t="n">
        <v>500</v>
      </c>
      <c r="E15" s="4" t="n">
        <f aca="false">(C15/D15)</f>
        <v>13</v>
      </c>
      <c r="F15" s="3" t="n">
        <v>0</v>
      </c>
      <c r="G15" s="4" t="n">
        <f aca="false">(E15*F15)</f>
        <v>0</v>
      </c>
      <c r="J15" s="3" t="s">
        <v>19</v>
      </c>
      <c r="K15" s="3" t="n">
        <v>6500</v>
      </c>
      <c r="L15" s="3" t="n">
        <v>500</v>
      </c>
      <c r="M15" s="4" t="n">
        <f aca="false">(K15/L15)</f>
        <v>13</v>
      </c>
      <c r="N15" s="3" t="n">
        <v>0</v>
      </c>
      <c r="O15" s="4" t="n">
        <f aca="false">(M15*N15)</f>
        <v>0</v>
      </c>
      <c r="Q15" s="3" t="s">
        <v>18</v>
      </c>
      <c r="R15" s="3" t="n">
        <v>4500</v>
      </c>
      <c r="S15" s="3" t="n">
        <v>100</v>
      </c>
      <c r="T15" s="4" t="n">
        <f aca="false">(R15/S15)</f>
        <v>45</v>
      </c>
      <c r="U15" s="3" t="n">
        <v>0</v>
      </c>
      <c r="V15" s="4" t="n">
        <f aca="false">(T15*U15)</f>
        <v>0</v>
      </c>
    </row>
    <row r="16" customFormat="false" ht="13.8" hidden="false" customHeight="false" outlineLevel="0" collapsed="false">
      <c r="B16" s="3" t="s">
        <v>20</v>
      </c>
      <c r="C16" s="3" t="n">
        <v>9000</v>
      </c>
      <c r="D16" s="3" t="n">
        <v>1000</v>
      </c>
      <c r="E16" s="4" t="n">
        <f aca="false">C16/D16</f>
        <v>9</v>
      </c>
      <c r="F16" s="3" t="n">
        <v>0</v>
      </c>
      <c r="G16" s="4" t="n">
        <f aca="false">E16*F16</f>
        <v>0</v>
      </c>
      <c r="J16" s="3" t="s">
        <v>20</v>
      </c>
      <c r="K16" s="3" t="n">
        <v>9000</v>
      </c>
      <c r="L16" s="3" t="n">
        <v>1000</v>
      </c>
      <c r="M16" s="4" t="n">
        <f aca="false">K16/L16</f>
        <v>9</v>
      </c>
      <c r="N16" s="3" t="n">
        <v>0</v>
      </c>
      <c r="O16" s="4" t="n">
        <f aca="false">M16*N16</f>
        <v>0</v>
      </c>
      <c r="Q16" s="3" t="s">
        <v>19</v>
      </c>
      <c r="R16" s="3" t="n">
        <v>6500</v>
      </c>
      <c r="S16" s="3" t="n">
        <v>500</v>
      </c>
      <c r="T16" s="4" t="n">
        <f aca="false">(R16/S16)</f>
        <v>13</v>
      </c>
      <c r="U16" s="3" t="n">
        <v>0</v>
      </c>
      <c r="V16" s="4" t="n">
        <f aca="false">(T16*U16)</f>
        <v>0</v>
      </c>
    </row>
    <row r="17" customFormat="false" ht="13.8" hidden="false" customHeight="false" outlineLevel="0" collapsed="false">
      <c r="B17" s="3" t="s">
        <v>21</v>
      </c>
      <c r="C17" s="3" t="n">
        <v>0</v>
      </c>
      <c r="D17" s="3" t="n">
        <v>800</v>
      </c>
      <c r="E17" s="4" t="n">
        <f aca="false">C17/D17</f>
        <v>0</v>
      </c>
      <c r="F17" s="3" t="n">
        <v>0</v>
      </c>
      <c r="G17" s="4" t="n">
        <f aca="false">E17*F17</f>
        <v>0</v>
      </c>
      <c r="J17" s="3" t="s">
        <v>21</v>
      </c>
      <c r="K17" s="3" t="n">
        <v>0</v>
      </c>
      <c r="L17" s="3" t="n">
        <v>800</v>
      </c>
      <c r="M17" s="4" t="n">
        <f aca="false">K17/L17</f>
        <v>0</v>
      </c>
      <c r="N17" s="3" t="n">
        <v>0</v>
      </c>
      <c r="O17" s="4" t="n">
        <f aca="false">M17*N17</f>
        <v>0</v>
      </c>
      <c r="Q17" s="3" t="s">
        <v>20</v>
      </c>
      <c r="R17" s="3" t="n">
        <v>9000</v>
      </c>
      <c r="S17" s="3" t="n">
        <v>1000</v>
      </c>
      <c r="T17" s="4" t="n">
        <f aca="false">R17/S17</f>
        <v>9</v>
      </c>
      <c r="U17" s="3" t="n">
        <v>0</v>
      </c>
      <c r="V17" s="4" t="n">
        <f aca="false">T17*U17</f>
        <v>0</v>
      </c>
    </row>
    <row r="18" customFormat="false" ht="13.8" hidden="false" customHeight="false" outlineLevel="0" collapsed="false">
      <c r="O18" s="7" t="n">
        <f aca="false">SUM(O3:O17)</f>
        <v>142576.666666667</v>
      </c>
      <c r="Q18" s="3" t="s">
        <v>21</v>
      </c>
      <c r="R18" s="3" t="n">
        <v>0</v>
      </c>
      <c r="S18" s="3" t="n">
        <v>800</v>
      </c>
      <c r="T18" s="4" t="n">
        <f aca="false">R18/S18</f>
        <v>0</v>
      </c>
      <c r="U18" s="3" t="n">
        <v>0</v>
      </c>
      <c r="V18" s="4" t="n">
        <f aca="false">T18*U18</f>
        <v>0</v>
      </c>
    </row>
    <row r="19" customFormat="false" ht="12.8" hidden="false" customHeight="false" outlineLevel="0" collapsed="false">
      <c r="G19" s="7" t="n">
        <f aca="false">(SUM(G3:G18))</f>
        <v>95687.7777777778</v>
      </c>
      <c r="V19" s="0" t="n">
        <f aca="false">SUM(V4:V18)</f>
        <v>110021.111111111</v>
      </c>
    </row>
    <row r="20" customFormat="false" ht="12.8" hidden="false" customHeight="false" outlineLevel="0" collapsed="false">
      <c r="D20" s="0" t="s">
        <v>38</v>
      </c>
    </row>
    <row r="21" customFormat="false" ht="13.8" hidden="false" customHeight="false" outlineLevel="0" collapsed="false">
      <c r="B21" s="3" t="s">
        <v>14</v>
      </c>
      <c r="C21" s="3" t="n">
        <v>4500</v>
      </c>
      <c r="D21" s="3" t="n">
        <v>100</v>
      </c>
      <c r="E21" s="4" t="n">
        <f aca="false">(C21/D21)</f>
        <v>45</v>
      </c>
      <c r="F21" s="3" t="n">
        <v>0</v>
      </c>
      <c r="G21" s="4" t="n">
        <f aca="false">(E21*F21)</f>
        <v>0</v>
      </c>
    </row>
    <row r="22" customFormat="false" ht="13.8" hidden="false" customHeight="false" outlineLevel="0" collapsed="false">
      <c r="B22" s="3" t="s">
        <v>15</v>
      </c>
      <c r="C22" s="3" t="n">
        <v>0</v>
      </c>
      <c r="D22" s="3" t="n">
        <v>500</v>
      </c>
      <c r="E22" s="4" t="n">
        <f aca="false">(C22/D22)</f>
        <v>0</v>
      </c>
      <c r="F22" s="3" t="n">
        <v>0</v>
      </c>
      <c r="G22" s="4" t="n">
        <f aca="false">(E22*F22)</f>
        <v>0</v>
      </c>
    </row>
    <row r="23" customFormat="false" ht="13.8" hidden="false" customHeight="false" outlineLevel="0" collapsed="false">
      <c r="B23" s="3" t="s">
        <v>16</v>
      </c>
      <c r="C23" s="3" t="n">
        <v>3000</v>
      </c>
      <c r="D23" s="3" t="n">
        <v>500</v>
      </c>
      <c r="E23" s="4" t="n">
        <f aca="false">C23/D23</f>
        <v>6</v>
      </c>
      <c r="F23" s="3" t="n">
        <v>0</v>
      </c>
      <c r="G23" s="4" t="n">
        <f aca="false">E23*F23</f>
        <v>0</v>
      </c>
    </row>
    <row r="24" customFormat="false" ht="13.8" hidden="false" customHeight="false" outlineLevel="0" collapsed="false">
      <c r="B24" s="3" t="s">
        <v>17</v>
      </c>
      <c r="C24" s="3" t="n">
        <v>0</v>
      </c>
      <c r="D24" s="3" t="n">
        <v>1000</v>
      </c>
      <c r="E24" s="4" t="n">
        <f aca="false">C24/D24</f>
        <v>0</v>
      </c>
      <c r="F24" s="3" t="n">
        <v>0</v>
      </c>
      <c r="G24" s="4" t="n">
        <f aca="false">E24*F24</f>
        <v>0</v>
      </c>
      <c r="J24" s="0" t="s">
        <v>260</v>
      </c>
    </row>
    <row r="25" customFormat="false" ht="13.8" hidden="false" customHeight="false" outlineLevel="0" collapsed="false">
      <c r="B25" s="3" t="s">
        <v>18</v>
      </c>
      <c r="C25" s="3" t="n">
        <v>4500</v>
      </c>
      <c r="D25" s="3" t="n">
        <v>100</v>
      </c>
      <c r="E25" s="4" t="n">
        <f aca="false">(C25/D25)</f>
        <v>45</v>
      </c>
      <c r="F25" s="3" t="n">
        <v>0</v>
      </c>
      <c r="G25" s="4" t="n">
        <f aca="false">(E25*F25)</f>
        <v>0</v>
      </c>
      <c r="J25" s="0" t="s">
        <v>261</v>
      </c>
      <c r="K25" s="72" t="n">
        <v>142771.11</v>
      </c>
    </row>
    <row r="26" customFormat="false" ht="13.8" hidden="false" customHeight="false" outlineLevel="0" collapsed="false">
      <c r="B26" s="3" t="s">
        <v>19</v>
      </c>
      <c r="C26" s="3" t="n">
        <v>7000</v>
      </c>
      <c r="D26" s="3" t="n">
        <v>500</v>
      </c>
      <c r="E26" s="4" t="n">
        <f aca="false">(C26/D26)</f>
        <v>14</v>
      </c>
      <c r="F26" s="3" t="n">
        <v>750</v>
      </c>
      <c r="G26" s="4" t="n">
        <f aca="false">(E26*F26)</f>
        <v>10500</v>
      </c>
      <c r="J26" s="0" t="s">
        <v>151</v>
      </c>
      <c r="K26" s="73" t="n">
        <v>115198</v>
      </c>
    </row>
    <row r="27" customFormat="false" ht="13.8" hidden="false" customHeight="false" outlineLevel="0" collapsed="false">
      <c r="B27" s="3" t="s">
        <v>20</v>
      </c>
      <c r="C27" s="3" t="n">
        <v>9000</v>
      </c>
      <c r="D27" s="3" t="n">
        <v>1000</v>
      </c>
      <c r="E27" s="4" t="n">
        <f aca="false">C27/D27</f>
        <v>9</v>
      </c>
      <c r="F27" s="3" t="n">
        <v>1200</v>
      </c>
      <c r="G27" s="4" t="n">
        <f aca="false">E27*F27</f>
        <v>10800</v>
      </c>
      <c r="J27" s="0" t="s">
        <v>262</v>
      </c>
      <c r="K27" s="72" t="n">
        <f aca="false">K25+K26</f>
        <v>257969.11</v>
      </c>
    </row>
    <row r="28" customFormat="false" ht="13.8" hidden="false" customHeight="false" outlineLevel="0" collapsed="false">
      <c r="B28" s="3" t="s">
        <v>98</v>
      </c>
      <c r="C28" s="3" t="n">
        <v>5600</v>
      </c>
      <c r="D28" s="3" t="n">
        <v>500</v>
      </c>
      <c r="E28" s="4" t="n">
        <f aca="false">C28/D28</f>
        <v>11.2</v>
      </c>
      <c r="F28" s="3" t="n">
        <v>400</v>
      </c>
      <c r="G28" s="4" t="n">
        <f aca="false">E28*F28</f>
        <v>4480</v>
      </c>
      <c r="J28" s="0" t="s">
        <v>263</v>
      </c>
      <c r="K28" s="72" t="n">
        <f aca="false">K27*0.5</f>
        <v>128984.555</v>
      </c>
    </row>
    <row r="29" customFormat="false" ht="12.8" hidden="false" customHeight="false" outlineLevel="0" collapsed="false">
      <c r="G29" s="0" t="n">
        <f aca="false">G26+G27+G28</f>
        <v>25780</v>
      </c>
      <c r="J29" s="0" t="s">
        <v>264</v>
      </c>
      <c r="K29" s="72" t="n">
        <f aca="false">K27+K28</f>
        <v>386953.665</v>
      </c>
    </row>
    <row r="30" customFormat="false" ht="12.8" hidden="false" customHeight="false" outlineLevel="0" collapsed="false">
      <c r="D30" s="0" t="s">
        <v>265</v>
      </c>
    </row>
    <row r="31" customFormat="false" ht="13.8" hidden="false" customHeight="false" outlineLevel="0" collapsed="false">
      <c r="B31" s="3" t="s">
        <v>14</v>
      </c>
      <c r="C31" s="3" t="n">
        <v>4500</v>
      </c>
      <c r="D31" s="3" t="n">
        <v>100</v>
      </c>
      <c r="E31" s="4" t="n">
        <f aca="false">(C31/D31)</f>
        <v>45</v>
      </c>
      <c r="F31" s="3" t="n">
        <v>0</v>
      </c>
      <c r="G31" s="4" t="n">
        <f aca="false">(E31*F31)</f>
        <v>0</v>
      </c>
    </row>
    <row r="32" customFormat="false" ht="13.8" hidden="false" customHeight="false" outlineLevel="0" collapsed="false">
      <c r="B32" s="3" t="s">
        <v>15</v>
      </c>
      <c r="C32" s="3" t="n">
        <v>0</v>
      </c>
      <c r="D32" s="3" t="n">
        <v>500</v>
      </c>
      <c r="E32" s="4" t="n">
        <f aca="false">(C32/D32)</f>
        <v>0</v>
      </c>
      <c r="F32" s="3" t="n">
        <v>0</v>
      </c>
      <c r="G32" s="4" t="n">
        <f aca="false">(E32*F32)</f>
        <v>0</v>
      </c>
    </row>
    <row r="33" customFormat="false" ht="13.8" hidden="false" customHeight="false" outlineLevel="0" collapsed="false">
      <c r="B33" s="3" t="s">
        <v>16</v>
      </c>
      <c r="C33" s="3" t="n">
        <v>3000</v>
      </c>
      <c r="D33" s="3" t="n">
        <v>500</v>
      </c>
      <c r="E33" s="4" t="n">
        <f aca="false">C33/D33</f>
        <v>6</v>
      </c>
      <c r="F33" s="3" t="n">
        <v>0</v>
      </c>
      <c r="G33" s="4" t="n">
        <f aca="false">E33*F33</f>
        <v>0</v>
      </c>
    </row>
    <row r="34" customFormat="false" ht="13.8" hidden="false" customHeight="false" outlineLevel="0" collapsed="false">
      <c r="B34" s="3" t="s">
        <v>17</v>
      </c>
      <c r="C34" s="3" t="n">
        <v>0</v>
      </c>
      <c r="D34" s="3" t="n">
        <v>1000</v>
      </c>
      <c r="E34" s="4" t="n">
        <f aca="false">C34/D34</f>
        <v>0</v>
      </c>
      <c r="F34" s="3" t="n">
        <v>0</v>
      </c>
      <c r="G34" s="4" t="n">
        <f aca="false">E34*F34</f>
        <v>0</v>
      </c>
    </row>
    <row r="35" customFormat="false" ht="13.8" hidden="false" customHeight="false" outlineLevel="0" collapsed="false">
      <c r="B35" s="3" t="s">
        <v>18</v>
      </c>
      <c r="C35" s="3" t="n">
        <v>4500</v>
      </c>
      <c r="D35" s="3" t="n">
        <v>100</v>
      </c>
      <c r="E35" s="4" t="n">
        <f aca="false">(C35/D35)</f>
        <v>45</v>
      </c>
      <c r="F35" s="3" t="n">
        <v>0</v>
      </c>
      <c r="G35" s="4" t="n">
        <f aca="false">(E35*F35)</f>
        <v>0</v>
      </c>
    </row>
    <row r="36" customFormat="false" ht="13.8" hidden="false" customHeight="false" outlineLevel="0" collapsed="false">
      <c r="B36" s="3" t="s">
        <v>19</v>
      </c>
      <c r="C36" s="3" t="n">
        <v>7000</v>
      </c>
      <c r="D36" s="3" t="n">
        <v>500</v>
      </c>
      <c r="E36" s="4" t="n">
        <f aca="false">(C36/D36)</f>
        <v>14</v>
      </c>
      <c r="F36" s="3" t="n">
        <v>200</v>
      </c>
      <c r="G36" s="4" t="n">
        <f aca="false">(E36*F36)</f>
        <v>2800</v>
      </c>
    </row>
    <row r="37" customFormat="false" ht="13.8" hidden="false" customHeight="false" outlineLevel="0" collapsed="false">
      <c r="B37" s="3" t="s">
        <v>20</v>
      </c>
      <c r="C37" s="3" t="n">
        <v>9000</v>
      </c>
      <c r="D37" s="3" t="n">
        <v>1000</v>
      </c>
      <c r="E37" s="4" t="n">
        <f aca="false">C37/D37</f>
        <v>9</v>
      </c>
      <c r="F37" s="3" t="n">
        <v>300</v>
      </c>
      <c r="G37" s="4" t="n">
        <f aca="false">E37*F37</f>
        <v>2700</v>
      </c>
    </row>
    <row r="38" customFormat="false" ht="13.8" hidden="false" customHeight="false" outlineLevel="0" collapsed="false">
      <c r="B38" s="3" t="s">
        <v>101</v>
      </c>
      <c r="C38" s="3" t="n">
        <v>5600</v>
      </c>
      <c r="D38" s="3" t="n">
        <v>500</v>
      </c>
      <c r="E38" s="4" t="n">
        <f aca="false">C38/D38</f>
        <v>11.2</v>
      </c>
      <c r="F38" s="3" t="n">
        <v>40</v>
      </c>
      <c r="G38" s="4" t="n">
        <f aca="false">E38*F38</f>
        <v>448</v>
      </c>
    </row>
    <row r="39" customFormat="false" ht="12.8" hidden="false" customHeight="false" outlineLevel="0" collapsed="false">
      <c r="G39" s="0" t="n">
        <f aca="false">G36+G37+G38</f>
        <v>5948</v>
      </c>
    </row>
    <row r="40" customFormat="false" ht="12.8" hidden="false" customHeight="false" outlineLevel="0" collapsed="false">
      <c r="D40" s="0" t="s">
        <v>238</v>
      </c>
    </row>
    <row r="41" customFormat="false" ht="13.8" hidden="false" customHeight="false" outlineLevel="0" collapsed="false">
      <c r="B41" s="3" t="s">
        <v>14</v>
      </c>
      <c r="C41" s="3" t="n">
        <v>4500</v>
      </c>
      <c r="D41" s="3" t="n">
        <v>100</v>
      </c>
      <c r="E41" s="4" t="n">
        <f aca="false">(C41/D41)</f>
        <v>45</v>
      </c>
      <c r="F41" s="3" t="n">
        <v>500</v>
      </c>
      <c r="G41" s="4" t="n">
        <f aca="false">(E41*F41)</f>
        <v>22500</v>
      </c>
    </row>
    <row r="42" customFormat="false" ht="13.8" hidden="false" customHeight="false" outlineLevel="0" collapsed="false">
      <c r="B42" s="3" t="s">
        <v>15</v>
      </c>
      <c r="C42" s="3" t="n">
        <v>0</v>
      </c>
      <c r="D42" s="3" t="n">
        <v>500</v>
      </c>
      <c r="E42" s="4" t="n">
        <f aca="false">(C42/D42)</f>
        <v>0</v>
      </c>
      <c r="F42" s="3" t="n">
        <v>0</v>
      </c>
      <c r="G42" s="4" t="n">
        <f aca="false">(E42*F42)</f>
        <v>0</v>
      </c>
    </row>
    <row r="43" customFormat="false" ht="13.8" hidden="false" customHeight="false" outlineLevel="0" collapsed="false">
      <c r="B43" s="3" t="s">
        <v>16</v>
      </c>
      <c r="C43" s="3" t="n">
        <v>3000</v>
      </c>
      <c r="D43" s="3" t="n">
        <v>500</v>
      </c>
      <c r="E43" s="4" t="n">
        <f aca="false">C43/D43</f>
        <v>6</v>
      </c>
      <c r="F43" s="3" t="n">
        <v>500</v>
      </c>
      <c r="G43" s="4" t="n">
        <f aca="false">E43*F43</f>
        <v>3000</v>
      </c>
    </row>
    <row r="44" customFormat="false" ht="13.8" hidden="false" customHeight="false" outlineLevel="0" collapsed="false">
      <c r="B44" s="3" t="s">
        <v>17</v>
      </c>
      <c r="C44" s="3" t="n">
        <v>0</v>
      </c>
      <c r="D44" s="3" t="n">
        <v>1000</v>
      </c>
      <c r="E44" s="4" t="n">
        <f aca="false">C44/D44</f>
        <v>0</v>
      </c>
      <c r="F44" s="3" t="n">
        <v>0</v>
      </c>
      <c r="G44" s="4" t="n">
        <f aca="false">E44*F44</f>
        <v>0</v>
      </c>
    </row>
    <row r="45" customFormat="false" ht="13.8" hidden="false" customHeight="false" outlineLevel="0" collapsed="false">
      <c r="B45" s="3" t="s">
        <v>18</v>
      </c>
      <c r="C45" s="3" t="n">
        <v>4500</v>
      </c>
      <c r="D45" s="3" t="n">
        <v>100</v>
      </c>
      <c r="E45" s="4" t="n">
        <f aca="false">(C45/D45)</f>
        <v>45</v>
      </c>
      <c r="F45" s="3" t="n">
        <v>50</v>
      </c>
      <c r="G45" s="4" t="n">
        <f aca="false">(E45*F45)</f>
        <v>2250</v>
      </c>
    </row>
    <row r="46" customFormat="false" ht="13.8" hidden="false" customHeight="false" outlineLevel="0" collapsed="false">
      <c r="B46" s="3" t="s">
        <v>19</v>
      </c>
      <c r="C46" s="3" t="n">
        <v>7000</v>
      </c>
      <c r="D46" s="3" t="n">
        <v>500</v>
      </c>
      <c r="E46" s="4" t="n">
        <f aca="false">(C46/D46)</f>
        <v>14</v>
      </c>
      <c r="F46" s="3" t="n">
        <v>3000</v>
      </c>
      <c r="G46" s="4" t="n">
        <f aca="false">(E46*F46)</f>
        <v>42000</v>
      </c>
    </row>
    <row r="47" customFormat="false" ht="13.8" hidden="false" customHeight="false" outlineLevel="0" collapsed="false">
      <c r="B47" s="3" t="s">
        <v>20</v>
      </c>
      <c r="C47" s="3" t="n">
        <v>9000</v>
      </c>
      <c r="D47" s="3" t="n">
        <v>1000</v>
      </c>
      <c r="E47" s="4" t="n">
        <f aca="false">C47/D47</f>
        <v>9</v>
      </c>
      <c r="F47" s="3" t="n">
        <v>5000</v>
      </c>
      <c r="G47" s="4" t="n">
        <f aca="false">E47*F47</f>
        <v>45000</v>
      </c>
    </row>
    <row r="48" customFormat="false" ht="13.8" hidden="false" customHeight="false" outlineLevel="0" collapsed="false">
      <c r="B48" s="3" t="s">
        <v>101</v>
      </c>
      <c r="C48" s="3" t="n">
        <v>5600</v>
      </c>
      <c r="D48" s="3" t="n">
        <v>500</v>
      </c>
      <c r="E48" s="4" t="n">
        <f aca="false">C48/D48</f>
        <v>11.2</v>
      </c>
      <c r="F48" s="3" t="n">
        <v>40</v>
      </c>
      <c r="G48" s="4" t="n">
        <f aca="false">E48*F48</f>
        <v>448</v>
      </c>
    </row>
    <row r="49" customFormat="false" ht="12.8" hidden="false" customHeight="false" outlineLevel="0" collapsed="false">
      <c r="G49" s="0" t="n">
        <f aca="false">G46+G47+G48+G45+G44+G43+G42+G41</f>
        <v>115198</v>
      </c>
    </row>
    <row r="51" customFormat="false" ht="12.8" hidden="false" customHeight="false" outlineLevel="0" collapsed="false">
      <c r="D51" s="0" t="s">
        <v>254</v>
      </c>
    </row>
    <row r="52" customFormat="false" ht="13.8" hidden="false" customHeight="false" outlineLevel="0" collapsed="false">
      <c r="B52" s="3" t="s">
        <v>30</v>
      </c>
      <c r="C52" s="3" t="n">
        <v>10800</v>
      </c>
      <c r="D52" s="3" t="n">
        <v>35</v>
      </c>
      <c r="E52" s="4" t="n">
        <f aca="false">(C52/D52)</f>
        <v>308.571428571429</v>
      </c>
      <c r="F52" s="3" t="n">
        <v>5</v>
      </c>
      <c r="G52" s="4" t="n">
        <f aca="false">(E52*F52)</f>
        <v>1542.85714285714</v>
      </c>
    </row>
    <row r="53" customFormat="false" ht="13.8" hidden="false" customHeight="false" outlineLevel="0" collapsed="false">
      <c r="B53" s="3" t="s">
        <v>30</v>
      </c>
      <c r="C53" s="3" t="n">
        <v>2000</v>
      </c>
      <c r="D53" s="3" t="n">
        <v>1</v>
      </c>
      <c r="E53" s="4" t="n">
        <f aca="false">(C53/D53)</f>
        <v>2000</v>
      </c>
      <c r="F53" s="3" t="n">
        <v>1</v>
      </c>
      <c r="G53" s="4" t="n">
        <f aca="false">(E53*F53)</f>
        <v>2000</v>
      </c>
    </row>
    <row r="54" customFormat="false" ht="13.8" hidden="false" customHeight="false" outlineLevel="0" collapsed="false">
      <c r="B54" s="3" t="s">
        <v>16</v>
      </c>
      <c r="C54" s="3" t="n">
        <v>3000</v>
      </c>
      <c r="D54" s="3" t="n">
        <v>500</v>
      </c>
      <c r="E54" s="4" t="n">
        <f aca="false">C54/D54</f>
        <v>6</v>
      </c>
      <c r="F54" s="3" t="n">
        <v>500</v>
      </c>
      <c r="G54" s="4" t="n">
        <f aca="false">E54*F54</f>
        <v>3000</v>
      </c>
    </row>
    <row r="55" customFormat="false" ht="13.8" hidden="false" customHeight="false" outlineLevel="0" collapsed="false">
      <c r="B55" s="3" t="s">
        <v>17</v>
      </c>
      <c r="C55" s="3" t="n">
        <v>0</v>
      </c>
      <c r="D55" s="3" t="n">
        <v>1000</v>
      </c>
      <c r="E55" s="4" t="n">
        <f aca="false">C55/D55</f>
        <v>0</v>
      </c>
      <c r="F55" s="3" t="n">
        <v>0</v>
      </c>
      <c r="G55" s="4" t="n">
        <f aca="false">E55*F55</f>
        <v>0</v>
      </c>
    </row>
    <row r="56" customFormat="false" ht="13.8" hidden="false" customHeight="false" outlineLevel="0" collapsed="false">
      <c r="B56" s="3" t="s">
        <v>18</v>
      </c>
      <c r="C56" s="3" t="n">
        <v>4500</v>
      </c>
      <c r="D56" s="3" t="n">
        <v>100</v>
      </c>
      <c r="E56" s="4" t="n">
        <f aca="false">(C56/D56)</f>
        <v>45</v>
      </c>
      <c r="F56" s="3" t="n">
        <v>50</v>
      </c>
      <c r="G56" s="4" t="n">
        <f aca="false">(E56*F56)</f>
        <v>2250</v>
      </c>
    </row>
    <row r="57" customFormat="false" ht="13.8" hidden="false" customHeight="false" outlineLevel="0" collapsed="false">
      <c r="B57" s="3" t="s">
        <v>19</v>
      </c>
      <c r="C57" s="3" t="n">
        <v>7000</v>
      </c>
      <c r="D57" s="3" t="n">
        <v>500</v>
      </c>
      <c r="E57" s="4" t="n">
        <f aca="false">(C57/D57)</f>
        <v>14</v>
      </c>
      <c r="F57" s="3" t="n">
        <v>200</v>
      </c>
      <c r="G57" s="4" t="n">
        <f aca="false">(E57*F57)</f>
        <v>2800</v>
      </c>
    </row>
    <row r="58" customFormat="false" ht="13.8" hidden="false" customHeight="false" outlineLevel="0" collapsed="false">
      <c r="B58" s="3" t="s">
        <v>20</v>
      </c>
      <c r="C58" s="3" t="n">
        <v>9000</v>
      </c>
      <c r="D58" s="3" t="n">
        <v>1000</v>
      </c>
      <c r="E58" s="4" t="n">
        <f aca="false">C58/D58</f>
        <v>9</v>
      </c>
      <c r="F58" s="3" t="n">
        <v>300</v>
      </c>
      <c r="G58" s="4" t="n">
        <f aca="false">E58*F58</f>
        <v>2700</v>
      </c>
    </row>
    <row r="59" customFormat="false" ht="13.8" hidden="false" customHeight="false" outlineLevel="0" collapsed="false">
      <c r="B59" s="3" t="s">
        <v>101</v>
      </c>
      <c r="C59" s="3" t="n">
        <v>5600</v>
      </c>
      <c r="D59" s="3" t="n">
        <v>500</v>
      </c>
      <c r="E59" s="4" t="n">
        <f aca="false">C59/D59</f>
        <v>11.2</v>
      </c>
      <c r="F59" s="3" t="n">
        <v>40</v>
      </c>
      <c r="G59" s="4" t="n">
        <f aca="false">E59*F59</f>
        <v>448</v>
      </c>
    </row>
    <row r="60" customFormat="false" ht="12.8" hidden="false" customHeight="false" outlineLevel="0" collapsed="false">
      <c r="G60" s="0" t="n">
        <f aca="false">G57+G58+G59+G56+G55+G54+G53+G52</f>
        <v>14740.8571428571</v>
      </c>
    </row>
    <row r="62" customFormat="false" ht="12.8" hidden="false" customHeight="false" outlineLevel="0" collapsed="false">
      <c r="D62" s="0" t="s">
        <v>257</v>
      </c>
    </row>
    <row r="63" customFormat="false" ht="13.8" hidden="false" customHeight="false" outlineLevel="0" collapsed="false">
      <c r="B63" s="3" t="s">
        <v>21</v>
      </c>
      <c r="C63" s="3" t="n">
        <v>6480</v>
      </c>
      <c r="D63" s="3" t="n">
        <v>400</v>
      </c>
      <c r="E63" s="4" t="n">
        <f aca="false">(C63/D63)</f>
        <v>16.2</v>
      </c>
      <c r="F63" s="3" t="n">
        <v>800</v>
      </c>
      <c r="G63" s="4" t="n">
        <f aca="false">(E63*F63)</f>
        <v>12960</v>
      </c>
    </row>
    <row r="64" customFormat="false" ht="13.8" hidden="false" customHeight="false" outlineLevel="0" collapsed="false">
      <c r="B64" s="3"/>
      <c r="C64" s="3" t="n">
        <v>2000</v>
      </c>
      <c r="D64" s="3" t="n">
        <v>1</v>
      </c>
      <c r="E64" s="4" t="n">
        <f aca="false">(C64/D64)</f>
        <v>2000</v>
      </c>
      <c r="F64" s="3" t="n">
        <v>1</v>
      </c>
      <c r="G64" s="4" t="n">
        <f aca="false">(E64*F64)</f>
        <v>2000</v>
      </c>
    </row>
    <row r="65" customFormat="false" ht="13.8" hidden="false" customHeight="false" outlineLevel="0" collapsed="false">
      <c r="B65" s="3" t="s">
        <v>16</v>
      </c>
      <c r="C65" s="3" t="n">
        <v>3000</v>
      </c>
      <c r="D65" s="3" t="n">
        <v>500</v>
      </c>
      <c r="E65" s="4" t="n">
        <f aca="false">C65/D65</f>
        <v>6</v>
      </c>
      <c r="F65" s="3" t="n">
        <v>500</v>
      </c>
      <c r="G65" s="4" t="n">
        <f aca="false">E65*F65</f>
        <v>3000</v>
      </c>
    </row>
    <row r="66" customFormat="false" ht="13.8" hidden="false" customHeight="false" outlineLevel="0" collapsed="false">
      <c r="B66" s="3" t="s">
        <v>17</v>
      </c>
      <c r="C66" s="3" t="n">
        <v>0</v>
      </c>
      <c r="D66" s="3" t="n">
        <v>1000</v>
      </c>
      <c r="E66" s="4" t="n">
        <f aca="false">C66/D66</f>
        <v>0</v>
      </c>
      <c r="F66" s="3" t="n">
        <v>0</v>
      </c>
      <c r="G66" s="4" t="n">
        <f aca="false">E66*F66</f>
        <v>0</v>
      </c>
    </row>
    <row r="67" customFormat="false" ht="13.8" hidden="false" customHeight="false" outlineLevel="0" collapsed="false">
      <c r="B67" s="3" t="s">
        <v>18</v>
      </c>
      <c r="C67" s="3" t="n">
        <v>4500</v>
      </c>
      <c r="D67" s="3" t="n">
        <v>100</v>
      </c>
      <c r="E67" s="4" t="n">
        <f aca="false">(C67/D67)</f>
        <v>45</v>
      </c>
      <c r="F67" s="3" t="n">
        <v>50</v>
      </c>
      <c r="G67" s="4" t="n">
        <f aca="false">(E67*F67)</f>
        <v>2250</v>
      </c>
    </row>
    <row r="68" customFormat="false" ht="13.8" hidden="false" customHeight="false" outlineLevel="0" collapsed="false">
      <c r="B68" s="3" t="s">
        <v>19</v>
      </c>
      <c r="C68" s="3" t="n">
        <v>7000</v>
      </c>
      <c r="D68" s="3" t="n">
        <v>500</v>
      </c>
      <c r="E68" s="4" t="n">
        <f aca="false">(C68/D68)</f>
        <v>14</v>
      </c>
      <c r="F68" s="3" t="n">
        <v>2500</v>
      </c>
      <c r="G68" s="4" t="n">
        <f aca="false">(E68*F68)</f>
        <v>35000</v>
      </c>
    </row>
    <row r="69" customFormat="false" ht="13.8" hidden="false" customHeight="false" outlineLevel="0" collapsed="false">
      <c r="B69" s="3" t="s">
        <v>20</v>
      </c>
      <c r="C69" s="3" t="n">
        <v>9000</v>
      </c>
      <c r="D69" s="3" t="n">
        <v>1000</v>
      </c>
      <c r="E69" s="4" t="n">
        <f aca="false">C69/D69</f>
        <v>9</v>
      </c>
      <c r="F69" s="3" t="n">
        <v>4000</v>
      </c>
      <c r="G69" s="4" t="n">
        <f aca="false">E69*F69</f>
        <v>36000</v>
      </c>
    </row>
    <row r="70" customFormat="false" ht="13.8" hidden="false" customHeight="false" outlineLevel="0" collapsed="false">
      <c r="B70" s="3" t="s">
        <v>101</v>
      </c>
      <c r="C70" s="3" t="n">
        <v>5600</v>
      </c>
      <c r="D70" s="3" t="n">
        <v>500</v>
      </c>
      <c r="E70" s="4" t="n">
        <f aca="false">C70/D70</f>
        <v>11.2</v>
      </c>
      <c r="F70" s="3" t="n">
        <v>40</v>
      </c>
      <c r="G70" s="4" t="n">
        <f aca="false">E70*F70</f>
        <v>448</v>
      </c>
    </row>
    <row r="71" customFormat="false" ht="12.8" hidden="false" customHeight="false" outlineLevel="0" collapsed="false">
      <c r="G71" s="0" t="n">
        <f aca="false">G68+G69+G70+G67+G66+G65+G64+G63</f>
        <v>91658</v>
      </c>
    </row>
  </sheetData>
  <mergeCells count="1">
    <mergeCell ref="Q2:W2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3453</TotalTime>
  <Application>LibreOffice/5.1.6.2$Linux_x86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2017-01-15T21:46:34Z</dcterms:created>
  <dc:creator/>
  <dc:description/>
  <dc:language>es-VE</dc:language>
  <cp:lastModifiedBy/>
  <dcterms:modified xsi:type="dcterms:W3CDTF">2017-09-30T18:47:21Z</dcterms:modified>
  <cp:revision>38</cp:revision>
  <dc:subject/>
  <dc:title/>
</cp:coreProperties>
</file>