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sra\Desktop\ห้องเรียนนักลงทุน24ชม\Slide\11_CashFlowStatement_Dr.Natchanont\"/>
    </mc:Choice>
  </mc:AlternateContent>
  <bookViews>
    <workbookView xWindow="240" yWindow="165" windowWidth="20115" windowHeight="7110"/>
  </bookViews>
  <sheets>
    <sheet name="1" sheetId="1" r:id="rId1"/>
    <sheet name="2" sheetId="2" r:id="rId2"/>
    <sheet name="3" sheetId="3" r:id="rId3"/>
  </sheets>
  <definedNames>
    <definedName name="_xlnm.Print_Area" localSheetId="0">'1'!$B$1:$I$160</definedName>
    <definedName name="_xlnm.Print_Area" localSheetId="1">'2'!$B$1:$AB$49</definedName>
    <definedName name="_xlnm.Print_Area" localSheetId="2">'3'!$B$1:$H$101</definedName>
    <definedName name="_xlnm.Print_Titles" localSheetId="1">'2'!$1:$11</definedName>
  </definedNames>
  <calcPr calcId="162913"/>
</workbook>
</file>

<file path=xl/calcChain.xml><?xml version="1.0" encoding="utf-8"?>
<calcChain xmlns="http://schemas.openxmlformats.org/spreadsheetml/2006/main">
  <c r="H87" i="3" l="1"/>
  <c r="F87" i="3"/>
  <c r="H83" i="3"/>
  <c r="F83" i="3"/>
  <c r="F90" i="3" s="1"/>
  <c r="H69" i="3"/>
  <c r="F69" i="3"/>
  <c r="H63" i="3"/>
  <c r="H42" i="3"/>
  <c r="H35" i="3"/>
  <c r="F35" i="3"/>
  <c r="F28" i="3"/>
  <c r="H21" i="3"/>
  <c r="F21" i="3"/>
  <c r="B3" i="3"/>
  <c r="B33" i="3" s="1"/>
  <c r="N47" i="2"/>
  <c r="V46" i="2"/>
  <c r="Z47" i="2"/>
  <c r="T47" i="2"/>
  <c r="R47" i="2"/>
  <c r="P47" i="2"/>
  <c r="V45" i="2"/>
  <c r="L47" i="2"/>
  <c r="J47" i="2"/>
  <c r="H47" i="2"/>
  <c r="V40" i="2"/>
  <c r="Z41" i="2"/>
  <c r="T41" i="2"/>
  <c r="R41" i="2"/>
  <c r="P41" i="2"/>
  <c r="V39" i="2"/>
  <c r="V41" i="2" s="1"/>
  <c r="L41" i="2"/>
  <c r="J41" i="2"/>
  <c r="H41" i="2"/>
  <c r="Z37" i="2"/>
  <c r="Z43" i="2" s="1"/>
  <c r="T37" i="2"/>
  <c r="R37" i="2"/>
  <c r="R43" i="2" s="1"/>
  <c r="P37" i="2"/>
  <c r="P43" i="2" s="1"/>
  <c r="V35" i="2"/>
  <c r="V37" i="2" s="1"/>
  <c r="V43" i="2" s="1"/>
  <c r="L37" i="2"/>
  <c r="J37" i="2"/>
  <c r="J43" i="2" s="1"/>
  <c r="H37" i="2"/>
  <c r="H43" i="2" s="1"/>
  <c r="F37" i="2"/>
  <c r="E35" i="2"/>
  <c r="V31" i="2"/>
  <c r="X31" i="2" s="1"/>
  <c r="V27" i="2"/>
  <c r="X27" i="2" s="1"/>
  <c r="AB27" i="2" s="1"/>
  <c r="Z28" i="2"/>
  <c r="T28" i="2"/>
  <c r="R28" i="2"/>
  <c r="P28" i="2"/>
  <c r="N28" i="2"/>
  <c r="L28" i="2"/>
  <c r="J28" i="2"/>
  <c r="H28" i="2"/>
  <c r="F28" i="2"/>
  <c r="J22" i="2"/>
  <c r="V21" i="2"/>
  <c r="X21" i="2" s="1"/>
  <c r="AB21" i="2" s="1"/>
  <c r="Z22" i="2"/>
  <c r="T22" i="2"/>
  <c r="R22" i="2"/>
  <c r="P22" i="2"/>
  <c r="N22" i="2"/>
  <c r="L22" i="2"/>
  <c r="H22" i="2"/>
  <c r="F22" i="2"/>
  <c r="R18" i="2"/>
  <c r="Z18" i="2"/>
  <c r="T18" i="2"/>
  <c r="T24" i="2" s="1"/>
  <c r="T29" i="2" s="1"/>
  <c r="P18" i="2"/>
  <c r="P24" i="2" s="1"/>
  <c r="N18" i="2"/>
  <c r="N24" i="2" s="1"/>
  <c r="L18" i="2"/>
  <c r="L24" i="2" s="1"/>
  <c r="J18" i="2"/>
  <c r="J24" i="2" s="1"/>
  <c r="H18" i="2"/>
  <c r="F18" i="2"/>
  <c r="N29" i="2"/>
  <c r="B3" i="2"/>
  <c r="I159" i="1"/>
  <c r="G159" i="1"/>
  <c r="I150" i="1"/>
  <c r="G150" i="1"/>
  <c r="I142" i="1"/>
  <c r="G142" i="1"/>
  <c r="I130" i="1"/>
  <c r="G130" i="1"/>
  <c r="B128" i="1"/>
  <c r="G124" i="1"/>
  <c r="I124" i="1"/>
  <c r="G107" i="1"/>
  <c r="I100" i="1"/>
  <c r="I103" i="1" s="1"/>
  <c r="G100" i="1"/>
  <c r="G103" i="1" s="1"/>
  <c r="I85" i="1"/>
  <c r="I88" i="1" s="1"/>
  <c r="G85" i="1"/>
  <c r="G88" i="1" s="1"/>
  <c r="B67" i="1"/>
  <c r="I61" i="1"/>
  <c r="G61" i="1"/>
  <c r="I53" i="1"/>
  <c r="I40" i="1"/>
  <c r="I69" i="1" s="1"/>
  <c r="G40" i="1"/>
  <c r="G69" i="1" s="1"/>
  <c r="B38" i="1"/>
  <c r="I32" i="1"/>
  <c r="I17" i="1"/>
  <c r="I34" i="1" s="1"/>
  <c r="G17" i="1"/>
  <c r="L29" i="2" l="1"/>
  <c r="F24" i="2"/>
  <c r="F29" i="2" s="1"/>
  <c r="R24" i="2"/>
  <c r="R29" i="2" s="1"/>
  <c r="G152" i="1"/>
  <c r="H24" i="2"/>
  <c r="H29" i="2" s="1"/>
  <c r="I152" i="1"/>
  <c r="AB31" i="2"/>
  <c r="P29" i="2"/>
  <c r="Z24" i="2"/>
  <c r="V47" i="2"/>
  <c r="V48" i="2" s="1"/>
  <c r="G53" i="1"/>
  <c r="G63" i="1" s="1"/>
  <c r="G90" i="1" s="1"/>
  <c r="I63" i="1"/>
  <c r="I90" i="1" s="1"/>
  <c r="I107" i="1"/>
  <c r="I109" i="1" s="1"/>
  <c r="I113" i="1" s="1"/>
  <c r="I116" i="1" s="1"/>
  <c r="Z29" i="2"/>
  <c r="H48" i="2"/>
  <c r="P48" i="2"/>
  <c r="Z48" i="2"/>
  <c r="N41" i="2"/>
  <c r="H28" i="3"/>
  <c r="G32" i="1"/>
  <c r="G121" i="1"/>
  <c r="G132" i="1" s="1"/>
  <c r="I121" i="1"/>
  <c r="I132" i="1" s="1"/>
  <c r="J29" i="2"/>
  <c r="J48" i="2"/>
  <c r="R48" i="2"/>
  <c r="L43" i="2"/>
  <c r="L48" i="2" s="1"/>
  <c r="T43" i="2"/>
  <c r="T48" i="2" s="1"/>
  <c r="N37" i="2"/>
  <c r="X40" i="2"/>
  <c r="AB40" i="2" s="1"/>
  <c r="X45" i="2"/>
  <c r="F47" i="2"/>
  <c r="F42" i="3"/>
  <c r="F44" i="3" s="1"/>
  <c r="F47" i="3" s="1"/>
  <c r="F63" i="3"/>
  <c r="B67" i="3"/>
  <c r="H90" i="3"/>
  <c r="X35" i="2"/>
  <c r="H44" i="3"/>
  <c r="H47" i="3" s="1"/>
  <c r="G109" i="1"/>
  <c r="G113" i="1" s="1"/>
  <c r="G116" i="1" s="1"/>
  <c r="X39" i="2"/>
  <c r="F41" i="2"/>
  <c r="F43" i="2" s="1"/>
  <c r="X46" i="2"/>
  <c r="AB46" i="2" s="1"/>
  <c r="V12" i="2"/>
  <c r="V16" i="2"/>
  <c r="V18" i="2" s="1"/>
  <c r="V20" i="2"/>
  <c r="V22" i="2" s="1"/>
  <c r="V26" i="2"/>
  <c r="V28" i="2" s="1"/>
  <c r="F92" i="3" l="1"/>
  <c r="F96" i="3" s="1"/>
  <c r="H92" i="3"/>
  <c r="H96" i="3" s="1"/>
  <c r="F48" i="2"/>
  <c r="N43" i="2"/>
  <c r="N48" i="2" s="1"/>
  <c r="X20" i="2"/>
  <c r="AB20" i="2" s="1"/>
  <c r="AB22" i="2" s="1"/>
  <c r="X16" i="2"/>
  <c r="G154" i="1"/>
  <c r="G34" i="1"/>
  <c r="I154" i="1"/>
  <c r="AB35" i="2"/>
  <c r="AB37" i="2" s="1"/>
  <c r="X37" i="2"/>
  <c r="X43" i="2" s="1"/>
  <c r="V24" i="2"/>
  <c r="V29" i="2" s="1"/>
  <c r="X41" i="2"/>
  <c r="AB39" i="2"/>
  <c r="AB41" i="2" s="1"/>
  <c r="X26" i="2"/>
  <c r="X12" i="2"/>
  <c r="X47" i="2"/>
  <c r="AB45" i="2"/>
  <c r="AB47" i="2" s="1"/>
  <c r="X22" i="2"/>
  <c r="AB16" i="2"/>
  <c r="AB18" i="2" s="1"/>
  <c r="X18" i="2"/>
  <c r="AB24" i="2" l="1"/>
  <c r="X48" i="2"/>
  <c r="AB12" i="2"/>
  <c r="AB43" i="2"/>
  <c r="AB48" i="2" s="1"/>
  <c r="X24" i="2"/>
  <c r="AB26" i="2"/>
  <c r="AB28" i="2" s="1"/>
  <c r="X28" i="2"/>
  <c r="X29" i="2" l="1"/>
  <c r="AB29" i="2"/>
</calcChain>
</file>

<file path=xl/sharedStrings.xml><?xml version="1.0" encoding="utf-8"?>
<sst xmlns="http://schemas.openxmlformats.org/spreadsheetml/2006/main" count="292" uniqueCount="218">
  <si>
    <t>บริษัท ปูนซิเมนต์ไทย จำกัด (มหาชน) และบริษัทย่อย</t>
  </si>
  <si>
    <t>งบแสดงฐานะการเงินรวม</t>
  </si>
  <si>
    <t>ณ วันที่ 31 ธันวาคม 2560</t>
  </si>
  <si>
    <t>สินทรัพย์</t>
  </si>
  <si>
    <t>หมายเหตุ</t>
  </si>
  <si>
    <t>(พันบาท)</t>
  </si>
  <si>
    <t>สินทรัพย์หมุนเวียน</t>
  </si>
  <si>
    <t>เงินสดและรายการเทียบเท่าเงินสด</t>
  </si>
  <si>
    <t>เงินลงทุนชั่วคราว</t>
  </si>
  <si>
    <t>ลูกหนี้การค้าและลูกหนี้หมุนเวียนอื่น</t>
  </si>
  <si>
    <t>5, 6</t>
  </si>
  <si>
    <t>เงินให้กู้ยืมระยะสั้น</t>
  </si>
  <si>
    <t>สินค้าคงเหลือ</t>
  </si>
  <si>
    <t>สินทรัพย์หมุนเวียนอื่น</t>
  </si>
  <si>
    <t>สินทรัพย์ไม่หมุนเวียนที่จัดประเภทเป็นสินทรัพย์ที่ถือไว้เพื่อขาย</t>
  </si>
  <si>
    <t>รวมสินทรัพย์หมุนเวียน</t>
  </si>
  <si>
    <t>สินทรัพย์ไม่หมุนเวียน</t>
  </si>
  <si>
    <t>เงินลงทุนเผื่อขาย</t>
  </si>
  <si>
    <t>เงินลงทุนในบริษัทร่วม</t>
  </si>
  <si>
    <t>เงินลงทุนในการร่วมค้า</t>
  </si>
  <si>
    <t>เงินลงทุนระยะยาวอื่น</t>
  </si>
  <si>
    <t>ลูกหนี้ไม่หมุนเวียนอื่น</t>
  </si>
  <si>
    <t>เงินให้กู้ยืมระยะยาว</t>
  </si>
  <si>
    <t>อสังหาริมทรัพย์เพื่อการลงทุน</t>
  </si>
  <si>
    <t>ที่ดิน อาคารและอุปกรณ์</t>
  </si>
  <si>
    <t>ค่าความนิยม</t>
  </si>
  <si>
    <t>สินทรัพย์ไม่มีตัวตนอื่น</t>
  </si>
  <si>
    <t>สินทรัพย์ภาษีเงินได้รอการตัดบัญชี</t>
  </si>
  <si>
    <t>สินทรัพย์ไม่หมุนเวียนอื่น</t>
  </si>
  <si>
    <t>รวมสินทรัพย์ไม่หมุนเวียน</t>
  </si>
  <si>
    <t>รวมสินทรัพย์</t>
  </si>
  <si>
    <t xml:space="preserve">หนี้สินและส่วนของผู้ถือหุ้น </t>
  </si>
  <si>
    <t>หนี้สินหมุนเวียน</t>
  </si>
  <si>
    <t>เงินเบิกเกินบัญชีและเงินกู้ยืมระยะสั้นจากสถาบันการเงิน</t>
  </si>
  <si>
    <t>เจ้าหนี้การค้าและเจ้าหนี้หมุนเวียนอื่น</t>
  </si>
  <si>
    <t>เงินปันผลค้างจ่าย</t>
  </si>
  <si>
    <t>ส่วนของเงินกู้ยืมระยะยาวที่ถึงกำหนดชำระภายในหนึ่งปี</t>
  </si>
  <si>
    <t>ส่วนของหุ้นกู้ที่ถึงกำหนดชำระภายในหนึ่งปี</t>
  </si>
  <si>
    <t>เงินกู้ยืมระยะสั้น</t>
  </si>
  <si>
    <t>ภาษีเงินได้ค้างจ่าย</t>
  </si>
  <si>
    <t>หนี้สินหมุนเวียนอื่น</t>
  </si>
  <si>
    <t>รวมหนี้สินหมุนเวียน</t>
  </si>
  <si>
    <t>หนี้สินไม่หมุนเวียน</t>
  </si>
  <si>
    <t>เงินกู้ยืมระยะยาว</t>
  </si>
  <si>
    <t>หุ้นกู้</t>
  </si>
  <si>
    <t>หนี้สินภาษีเงินได้รอการตัดบัญชี</t>
  </si>
  <si>
    <t>ประมาณการหนี้สินไม่หมุนเวียนสำหรับผลประโยชน์พนักงาน</t>
  </si>
  <si>
    <t>หนี้สินไม่หมุนเวียนอื่น</t>
  </si>
  <si>
    <t>รวมหนี้สินไม่หมุนเวียน</t>
  </si>
  <si>
    <t>รวมหนี้สิน</t>
  </si>
  <si>
    <t>หนี้สินและส่วนของผู้ถือหุ้น</t>
  </si>
  <si>
    <t>ส่วนของผู้ถือหุ้น</t>
  </si>
  <si>
    <t>ทุนเรือนหุ้น</t>
  </si>
  <si>
    <t xml:space="preserve">ทุนจดทะเบียน </t>
  </si>
  <si>
    <t>- หุ้นสามัญ</t>
  </si>
  <si>
    <t xml:space="preserve">ทุนที่ออกและชำระแล้ว </t>
  </si>
  <si>
    <t xml:space="preserve">กำไรสะสม </t>
  </si>
  <si>
    <t>จัดสรรแล้ว</t>
  </si>
  <si>
    <t>ทุนสำรองตามกฎหมาย</t>
  </si>
  <si>
    <t>ทุนสำรองทั่วไป</t>
  </si>
  <si>
    <t xml:space="preserve">ยังไม่ได้จัดสรร </t>
  </si>
  <si>
    <t>องค์ประกอบอื่นของส่วนของผู้ถือหุ้น</t>
  </si>
  <si>
    <t>รวมส่วนของผู้ถือหุ้นบริษัทใหญ่</t>
  </si>
  <si>
    <t>ส่วนได้เสียที่ไม่มีอำนาจควบคุม</t>
  </si>
  <si>
    <t>รวมส่วนของผู้ถือหุ้น</t>
  </si>
  <si>
    <t>รวมหนี้สินและส่วนของผู้ถือหุ้น</t>
  </si>
  <si>
    <t xml:space="preserve">      </t>
  </si>
  <si>
    <t>งบกำไรขาดทุนรวม</t>
  </si>
  <si>
    <t xml:space="preserve">         </t>
  </si>
  <si>
    <t>สำหรับปีสิ้นสุดวันที่ 31 ธันวาคม 2560</t>
  </si>
  <si>
    <t>รายได้จากการขาย</t>
  </si>
  <si>
    <t>ต้นทุนขาย</t>
  </si>
  <si>
    <t>กำไรขั้นต้น</t>
  </si>
  <si>
    <t>รายได้อื่น</t>
  </si>
  <si>
    <t>กำไรก่อนค่าใช้จ่าย</t>
  </si>
  <si>
    <t>ต้นทุนในการจัดจำหน่าย</t>
  </si>
  <si>
    <t>ค่าใช้จ่ายในการบริหาร</t>
  </si>
  <si>
    <t>รวมค่าใช้จ่าย</t>
  </si>
  <si>
    <t>กำไรจากการดำเนินงาน</t>
  </si>
  <si>
    <t>ต้นทุนทางการเงิน</t>
  </si>
  <si>
    <t>ส่วนแบ่งกำไรจากเงินลงทุนในบริษัทร่วมและการร่วมค้า</t>
  </si>
  <si>
    <t>กำไรก่อนภาษีเงินได้</t>
  </si>
  <si>
    <t xml:space="preserve">การแบ่งปันกำไร </t>
  </si>
  <si>
    <t>ส่วนที่เป็นของผู้ถือหุ้นบริษัทใหญ่</t>
  </si>
  <si>
    <t>ส่วนที่เป็นของส่วนได้เสียที่ไม่มีอำนาจควบคุม</t>
  </si>
  <si>
    <t>กำไรต่อหุ้นขั้นพื้นฐาน (บาท)</t>
  </si>
  <si>
    <t>งบกำไรขาดทุนเบ็ดเสร็จรวม</t>
  </si>
  <si>
    <t>กำไรขาดทุนเบ็ดเสร็จอื่น</t>
  </si>
  <si>
    <t>รายการที่อาจถูกจัดประเภทใหม่ไว้ในกำไรหรือขาดทุนในภายหลัง</t>
  </si>
  <si>
    <t>ผลต่างของอัตราแลกเปลี่ยนจากการแปลงค่างบการเงิน</t>
  </si>
  <si>
    <t>กลับรายการการวัดมูลค่าเงินลงทุนเผื่อขาย</t>
  </si>
  <si>
    <t>ส่วนแบ่งกำไรขาดทุนเบ็ดเสร็จอื่นในบริษัทร่วมและการร่วมค้า</t>
  </si>
  <si>
    <t>ภาษีเงินได้ของรายการที่อาจถูกจัดประเภทใหม่</t>
  </si>
  <si>
    <t>ไว้ในกำไรหรือขาดทุนในภายหลัง</t>
  </si>
  <si>
    <t>รวมรายการที่อาจถูกจัดประเภทใหม่ไว้ในกำไรหรือขาดทุนในภายหลัง</t>
  </si>
  <si>
    <t>รายการที่จะไม่ถูกจัดประเภทใหม่ไว้ในกำไรหรือขาดทุนในภายหลัง</t>
  </si>
  <si>
    <t>ผลขาดทุนจากการประมาณการตามหลักคณิตศาสตร์ประกันภัย</t>
  </si>
  <si>
    <t>สำหรับโครงการผลประโยชน์พนักงาน</t>
  </si>
  <si>
    <t>ภาษีเงินได้ของรายการที่จะไม่ถูกจัดประเภทใหม่</t>
  </si>
  <si>
    <t>รวมรายการที่จะไม่ถูกจัดประเภทใหม่ไว้ในกำไรหรือขาดทุนในภายหลัง</t>
  </si>
  <si>
    <t>การแบ่งปันกำไรขาดทุนเบ็ดเสร็จรวม</t>
  </si>
  <si>
    <t>ค่าใช้จ่ายภาษีเงินได้</t>
  </si>
  <si>
    <t>กำไรสำหรับปี</t>
  </si>
  <si>
    <t>ผลกำไรจากการวัดมูลค่าเงินลงทุนเผื่อขาย</t>
  </si>
  <si>
    <t>กำไรขาดทุนเบ็ดเสร็จอื่นสำหรับปี - สุทธิจากภาษี</t>
  </si>
  <si>
    <t>กำไรขาดทุนเบ็ดเสร็จรวมสำหรับปี</t>
  </si>
  <si>
    <t>งบแสดงการเปลี่ยนแปลงส่วนของผู้ถือหุ้นรวม</t>
  </si>
  <si>
    <t xml:space="preserve">กำไรสะสม  </t>
  </si>
  <si>
    <t>ยังไม่ได้จัดสรร</t>
  </si>
  <si>
    <t>ส่วนแบ่ง</t>
  </si>
  <si>
    <t>รายการอื่น</t>
  </si>
  <si>
    <t>รวม</t>
  </si>
  <si>
    <t>กำไรขาดทุน</t>
  </si>
  <si>
    <t>ของการ</t>
  </si>
  <si>
    <t>องค์ประกอบ</t>
  </si>
  <si>
    <t>เบ็ดเสร็จอื่น</t>
  </si>
  <si>
    <t>เปลี่ยนแปลง</t>
  </si>
  <si>
    <t>อื่น</t>
  </si>
  <si>
    <t>รวมส่วน</t>
  </si>
  <si>
    <t>ส่วนได้เสีย</t>
  </si>
  <si>
    <t>ทุนที่ออก</t>
  </si>
  <si>
    <t>ทุนสำรอง</t>
  </si>
  <si>
    <t>การแปลงค่า</t>
  </si>
  <si>
    <t>เงินลงทุน</t>
  </si>
  <si>
    <t>ในบริษัทร่วม</t>
  </si>
  <si>
    <t>ที่เกิดจาก</t>
  </si>
  <si>
    <t>ของส่วน</t>
  </si>
  <si>
    <t>ของผู้ถือหุ้น</t>
  </si>
  <si>
    <t>ที่ไม่มีอำนาจ</t>
  </si>
  <si>
    <t>และชำระแล้ว</t>
  </si>
  <si>
    <t>ตามกฎหมาย</t>
  </si>
  <si>
    <t>ทั่วไป</t>
  </si>
  <si>
    <t>งบการเงิน</t>
  </si>
  <si>
    <t>เผื่อขาย</t>
  </si>
  <si>
    <t>และการร่วมค้า</t>
  </si>
  <si>
    <t>ผู้ถือหุ้น</t>
  </si>
  <si>
    <t>บริษัทใหญ่</t>
  </si>
  <si>
    <t>ควบคุม</t>
  </si>
  <si>
    <t>ยอดคงเหลือ ณ วันที่ 1 มกราคม 2559</t>
  </si>
  <si>
    <t>รายการกับผู้ถือหุ้นที่บันทึกโดยตรงเข้าส่วนของผู้ถือหุ้น</t>
  </si>
  <si>
    <t>เงินทุนที่ได้รับจากผู้ถือหุ้น</t>
  </si>
  <si>
    <t>และการจัดสรรส่วนทุนให้ผู้ถือหุ้น</t>
  </si>
  <si>
    <t>เงินปันผล</t>
  </si>
  <si>
    <t>รวมเงินทุนที่ได้รับจากผู้ถือหุ้น</t>
  </si>
  <si>
    <t>การเปลี่ยนแปลงในส่วนได้เสียในบริษัทย่อย</t>
  </si>
  <si>
    <t>การเปลี่ยนแปลงที่ไม่ได้มีผลทำให้สูญเสียการควบคุม</t>
  </si>
  <si>
    <t>การเปลี่ยนแปลงที่ทำให้ได้มาหรือสูญเสียการควบคุม</t>
  </si>
  <si>
    <t>รวมการเปลี่ยนแปลงในส่วนได้เสียในบริษัทย่อย</t>
  </si>
  <si>
    <t>รวมรายการกับผู้ถือหุ้นที่บันทึกโดยตรง</t>
  </si>
  <si>
    <t>เข้าส่วนของผู้ถือหุ้น</t>
  </si>
  <si>
    <t>กำไรหรือขาดทุน</t>
  </si>
  <si>
    <t>ยอดคงเหลือ ณ วันที่ 31 ธันวาคม 2559</t>
  </si>
  <si>
    <t>ยอดคงเหลือ ณ วันที่ 1 มกราคม 2560</t>
  </si>
  <si>
    <t>ยอดคงเหลือ ณ วันที่ 31 ธันวาคม 2560</t>
  </si>
  <si>
    <t>งบกระแสเงินสดรวม</t>
  </si>
  <si>
    <t>กระแสเงินสดจากกิจกรรมดำเนินงาน</t>
  </si>
  <si>
    <t>รายการปรับปรุง</t>
  </si>
  <si>
    <t>ค่าเสื่อมราคาและค่าตัดจำหน่าย</t>
  </si>
  <si>
    <t>ค่าใช้จ่ายผลประโยชน์พนักงาน</t>
  </si>
  <si>
    <t xml:space="preserve">กำไรจากอัตราแลกเปลี่ยนที่ยังไม่เกิดขึ้น </t>
  </si>
  <si>
    <t>เงินปันผลรับ</t>
  </si>
  <si>
    <t>ดอกเบี้ยรับ</t>
  </si>
  <si>
    <t>ดอกเบี้ยจ่าย</t>
  </si>
  <si>
    <t>กำไรจากการขายเงินลงทุน และอื่นๆ</t>
  </si>
  <si>
    <t>กระแสเงินสดจากการดำเนินงานก่อนการเปลี่ยนแปลง</t>
  </si>
  <si>
    <t>ในสินทรัพย์และหนี้สินดำเนินงาน</t>
  </si>
  <si>
    <t>สินทรัพย์ดำเนินงานลดลง (เพิ่มขึ้น)</t>
  </si>
  <si>
    <t>สินทรัพย์ดำเนินงานลดลง (เพิ่มขึ้น) - สุทธิ</t>
  </si>
  <si>
    <t xml:space="preserve">งบกระแสเงินสดรวม </t>
  </si>
  <si>
    <t>หนี้สินดำเนินงานเพิ่มขึ้น (ลดลง)</t>
  </si>
  <si>
    <t>ประมาณการหนี้สินสำหรับผลประโยชน์พนักงาน</t>
  </si>
  <si>
    <t>กระแสเงินสดสุทธิได้มาจากการดำเนินงาน</t>
  </si>
  <si>
    <t>จ่ายภาษีเงินได้</t>
  </si>
  <si>
    <t>กระแสเงินสดสุทธิได้มาจากกิจกรรมดำเนินงาน</t>
  </si>
  <si>
    <t>กระแสเงินสดจากกิจกรรมลงทุน</t>
  </si>
  <si>
    <t>เงินสดจ่ายเพื่อซื้อบริษัทย่อยสุทธิจากเงินสดที่ได้มา</t>
  </si>
  <si>
    <t>เงินลงทุนในบริษัทร่วมและการร่วมค้า</t>
  </si>
  <si>
    <t>เงินสดรับจากการขายเงินลงทุน</t>
  </si>
  <si>
    <t>เงินสดรับจากการขายที่ดิน อาคารและอุปกรณ์</t>
  </si>
  <si>
    <t>เงินสดจ่ายเพื่อซื้อที่ดิน อาคารและอุปกรณ์</t>
  </si>
  <si>
    <t>เงินสดจ่ายเพื่อซื้อสินทรัพย์ไม่มีตัวตน</t>
  </si>
  <si>
    <t>เงินสดรับชำระคืนจากเงินให้กู้ยืมแก่กิจการที่เกี่ยวข้องกัน</t>
  </si>
  <si>
    <t>รับเงินปันผล</t>
  </si>
  <si>
    <t>รับดอกเบี้ย</t>
  </si>
  <si>
    <t>จ่ายภาษีเงินได้จากการขายเงินลงทุน</t>
  </si>
  <si>
    <t>กระแสเงินสดสุทธิใช้ไปในกิจกรรมลงทุน</t>
  </si>
  <si>
    <t>กระแสเงินสดจากกิจกรรมจัดหาเงิน</t>
  </si>
  <si>
    <t>เงินสดรับจากการเปลี่ยนแปลงส่วนได้เสียในบริษัทย่อย</t>
  </si>
  <si>
    <t>ที่ไม่ได้มีผลทำให้สูญเสียการควบคุม</t>
  </si>
  <si>
    <t>เงินสดจ่ายจากการเปลี่ยนแปลงส่วนได้เสียในบริษัทย่อย</t>
  </si>
  <si>
    <t>เงินสดรับจาก (จ่ายเพื่อชำระ) เงินกู้ยืม</t>
  </si>
  <si>
    <t>เงินสดรับจากเงินกู้ยืมระยะยาว</t>
  </si>
  <si>
    <t>เงินสดจ่ายเพื่อชำระเงินกู้ยืมระยะยาว</t>
  </si>
  <si>
    <t>เงินสดจ่ายเพื่อชำระหนี้สินตามสัญญาเช่าการเงิน</t>
  </si>
  <si>
    <t>เงินสดรับจากการออกหุ้นกู้</t>
  </si>
  <si>
    <t xml:space="preserve">เงินสดจ่ายเพื่อไถ่ถอนหุ้นกู้ </t>
  </si>
  <si>
    <t>จ่ายเงินปันผล</t>
  </si>
  <si>
    <t>จ่ายเงินปันผลให้ผู้ถือหุ้นบริษัทใหญ่</t>
  </si>
  <si>
    <t>จ่ายเงินปันผลให้ส่วนได้เสียที่ไม่มีอำนาจควบคุม</t>
  </si>
  <si>
    <t>รวมจ่ายเงินปันผล</t>
  </si>
  <si>
    <t>จ่ายดอกเบี้ย</t>
  </si>
  <si>
    <t>กระแสเงินสดสุทธิใช้ไปในกิจกรรมจัดหาเงิน</t>
  </si>
  <si>
    <t>ผลกระทบของอัตราแลกเปลี่ยนที่มีต่อเงินสดและรายการเทียบเท่าเงินสด</t>
  </si>
  <si>
    <t>ข้อมูลงบกระแสเงินสดเปิดเผยเพิ่มเติม</t>
  </si>
  <si>
    <t>รายการที่ไม่ใช่เงินสด</t>
  </si>
  <si>
    <t>เจ้าหนี้จากการซื้อสินทรัพย์</t>
  </si>
  <si>
    <t>เงินลงทุนค้างจ่าย</t>
  </si>
  <si>
    <t>รวมกำไรขาดทุนเบ็ดเสร็จรวมสำหรับปี</t>
  </si>
  <si>
    <t xml:space="preserve">ขาดทุนจากการปรับมูลค่าสินค้า </t>
  </si>
  <si>
    <t>หนี้สินดำเนินงานลดลง - สุทธิ</t>
  </si>
  <si>
    <t>4</t>
  </si>
  <si>
    <t>เงินกู้ยืมเพิ่มขึ้น (ลดลง) - สุทธิ</t>
  </si>
  <si>
    <t>เงินสดและรายการเทียบเท่าเงินสดเพิ่มขึ้น - สุทธิ</t>
  </si>
  <si>
    <t>เงินสดและรายการเทียบเท่าเงินสด ณ วันต้นปี</t>
  </si>
  <si>
    <t>เงินสดและรายการเทียบเท่าเงินสด ณ วันสิ้นปี</t>
  </si>
  <si>
    <t>5, 26</t>
  </si>
  <si>
    <t>เงินลงทุนเผื่อขายและเงินลงทุนระยะยาวอื่น</t>
  </si>
  <si>
    <t>เงินเบิกเกินบัญชีและเงินกู้ยืมระยะสั้นจากสถาบันการเงินเพิ่มขึ้น (ลดลง)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</si>
</sst>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_(* #,##0_);_(* \(#,##0\);_(* &quot;-&quot;_);_(@_)"/>
    <numFmt numFmtId="167" formatCode="_(* #,##0.00000_);_(* \(#,##0.00000\);_(* &quot;-&quot;??_);_(@_)"/>
    <numFmt numFmtId="168" formatCode="\t&quot;฿&quot;#,##0.00_);\(\t&quot;฿&quot;#,##0.00\)"/>
    <numFmt numFmtId="169" formatCode="0.00_)"/>
    <numFmt numFmtId="170" formatCode="#,##0;[Red]\(#,##0\)"/>
    <numFmt numFmtId="171" formatCode="&quot;$&quot;#,##0_);[Red]\(&quot;$&quot;#,##0\)"/>
    <numFmt numFmtId="172" formatCode="&quot;$&quot;#,##0.00_);[Red]\(&quot;$&quot;#,##0.00\)"/>
    <numFmt numFmtId="173" formatCode="&quot;$&quot;#,##0_);\(&quot;$&quot;#,##0\)"/>
    <numFmt numFmtId="174" formatCode="&quot;$&quot;#,##0.00_);\(&quot;$&quot;#,##0.00\)"/>
  </numFmts>
  <fonts count="28">
    <font>
      <sz val="15"/>
      <name val="Angsana New"/>
      <family val="1"/>
    </font>
    <font>
      <b/>
      <sz val="16"/>
      <name val="Angsana New"/>
      <family val="1"/>
    </font>
    <font>
      <i/>
      <sz val="15"/>
      <name val="Angsana New"/>
      <family val="1"/>
    </font>
    <font>
      <b/>
      <sz val="15"/>
      <name val="Angsana New"/>
      <family val="1"/>
    </font>
    <font>
      <b/>
      <i/>
      <sz val="15"/>
      <name val="Angsana New"/>
      <family val="1"/>
    </font>
    <font>
      <sz val="10"/>
      <name val="Arial"/>
      <family val="2"/>
    </font>
    <font>
      <b/>
      <i/>
      <sz val="16"/>
      <name val="Angsana New"/>
      <family val="1"/>
    </font>
    <font>
      <i/>
      <sz val="16"/>
      <name val="Angsana New"/>
      <family val="1"/>
    </font>
    <font>
      <sz val="16"/>
      <name val="Angsana New"/>
      <family val="1"/>
    </font>
    <font>
      <b/>
      <sz val="5"/>
      <name val="Angsana New"/>
      <family val="1"/>
    </font>
    <font>
      <sz val="5"/>
      <name val="Angsana New"/>
      <family val="1"/>
    </font>
    <font>
      <b/>
      <sz val="8"/>
      <name val="Angsana New"/>
      <family val="1"/>
    </font>
    <font>
      <sz val="8"/>
      <name val="Angsana New"/>
      <family val="1"/>
    </font>
    <font>
      <sz val="14"/>
      <name val="AngsanaUPC"/>
      <family val="1"/>
    </font>
    <font>
      <sz val="14"/>
      <name val="AngsanaUPC"/>
      <family val="1"/>
      <charset val="222"/>
    </font>
    <font>
      <sz val="14"/>
      <name val="Cordia New"/>
      <family val="2"/>
    </font>
    <font>
      <sz val="10"/>
      <name val="Times New Roman"/>
      <family val="1"/>
    </font>
    <font>
      <sz val="12"/>
      <name val="Arial"/>
      <family val="2"/>
    </font>
    <font>
      <sz val="10"/>
      <name val="MS Sans Serif"/>
      <family val="2"/>
      <charset val="22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2"/>
      <name val="นูลมรผ"/>
      <charset val="129"/>
    </font>
    <font>
      <sz val="10"/>
      <name val="Angsana New"/>
      <family val="1"/>
    </font>
    <font>
      <b/>
      <sz val="10"/>
      <name val="Angsana New"/>
      <family val="1"/>
    </font>
    <font>
      <sz val="18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 diagonalUp="1" diagonalDown="1">
      <left/>
      <right style="dashed">
        <color indexed="54"/>
      </right>
      <top style="hair">
        <color indexed="62"/>
      </top>
      <bottom style="hair">
        <color indexed="64"/>
      </bottom>
      <diagonal/>
    </border>
  </borders>
  <cellStyleXfs count="45">
    <xf numFmtId="0" fontId="0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/>
    <xf numFmtId="9" fontId="14" fillId="0" borderId="0"/>
    <xf numFmtId="43" fontId="15" fillId="0" borderId="0" applyFont="0" applyFill="0" applyBorder="0" applyAlignment="0" applyProtection="0"/>
    <xf numFmtId="0" fontId="16" fillId="0" borderId="0"/>
    <xf numFmtId="167" fontId="13" fillId="0" borderId="0"/>
    <xf numFmtId="167" fontId="14" fillId="0" borderId="0"/>
    <xf numFmtId="0" fontId="17" fillId="0" borderId="0" applyProtection="0"/>
    <xf numFmtId="168" fontId="18" fillId="0" borderId="0"/>
    <xf numFmtId="2" fontId="17" fillId="0" borderId="0" applyProtection="0"/>
    <xf numFmtId="38" fontId="19" fillId="2" borderId="0" applyNumberFormat="0" applyBorder="0" applyAlignment="0" applyProtection="0"/>
    <xf numFmtId="38" fontId="19" fillId="2" borderId="0" applyNumberFormat="0" applyBorder="0" applyAlignment="0" applyProtection="0"/>
    <xf numFmtId="0" fontId="20" fillId="0" borderId="6" applyNumberFormat="0" applyAlignment="0" applyProtection="0">
      <alignment horizontal="left" vertical="center"/>
    </xf>
    <xf numFmtId="0" fontId="20" fillId="0" borderId="1">
      <alignment horizontal="left" vertical="center"/>
    </xf>
    <xf numFmtId="0" fontId="21" fillId="0" borderId="0" applyProtection="0"/>
    <xf numFmtId="0" fontId="20" fillId="0" borderId="0" applyProtection="0"/>
    <xf numFmtId="0" fontId="20" fillId="0" borderId="0" applyProtection="0"/>
    <xf numFmtId="10" fontId="19" fillId="3" borderId="7" applyNumberFormat="0" applyBorder="0" applyAlignment="0" applyProtection="0"/>
    <xf numFmtId="10" fontId="19" fillId="3" borderId="7" applyNumberFormat="0" applyBorder="0" applyAlignment="0" applyProtection="0"/>
    <xf numFmtId="37" fontId="22" fillId="0" borderId="0"/>
    <xf numFmtId="169" fontId="23" fillId="0" borderId="0"/>
    <xf numFmtId="0" fontId="15" fillId="0" borderId="0"/>
    <xf numFmtId="0" fontId="15" fillId="0" borderId="0"/>
    <xf numFmtId="0" fontId="15" fillId="0" borderId="0"/>
    <xf numFmtId="10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5" fillId="0" borderId="0">
      <alignment vertical="justify"/>
    </xf>
    <xf numFmtId="1" fontId="5" fillId="0" borderId="8" applyNumberFormat="0" applyFill="0" applyAlignment="0" applyProtection="0">
      <alignment horizontal="center" vertical="center"/>
    </xf>
    <xf numFmtId="0" fontId="16" fillId="0" borderId="9" applyAlignment="0">
      <alignment horizontal="centerContinuous"/>
    </xf>
    <xf numFmtId="0" fontId="16" fillId="0" borderId="9" applyAlignment="0">
      <alignment horizontal="centerContinuous"/>
    </xf>
    <xf numFmtId="170" fontId="5" fillId="0" borderId="10" applyFill="0">
      <alignment horizontal="fill" vertical="top" wrapText="1" indent="8" readingOrder="3"/>
      <protection locked="0" hidden="1"/>
    </xf>
    <xf numFmtId="170" fontId="5" fillId="0" borderId="10" applyFill="0">
      <alignment horizontal="fill" vertical="top" wrapText="1" indent="8" readingOrder="3"/>
      <protection locked="0" hidden="1"/>
    </xf>
    <xf numFmtId="170" fontId="5" fillId="0" borderId="10" applyFill="0">
      <alignment horizontal="fill" vertical="top" wrapText="1" indent="8" readingOrder="3"/>
      <protection locked="0" hidden="1"/>
    </xf>
    <xf numFmtId="0" fontId="17" fillId="0" borderId="5" applyProtection="0"/>
    <xf numFmtId="0" fontId="5" fillId="0" borderId="0">
      <alignment horizontal="centerContinuous" vertical="center"/>
    </xf>
    <xf numFmtId="9" fontId="24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4" fillId="0" borderId="0"/>
  </cellStyleXfs>
  <cellXfs count="115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Continuous" vertical="center" wrapText="1"/>
    </xf>
    <xf numFmtId="164" fontId="3" fillId="0" borderId="1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right" vertical="center"/>
    </xf>
    <xf numFmtId="164" fontId="3" fillId="0" borderId="0" xfId="0" applyNumberFormat="1" applyFont="1" applyFill="1" applyBorder="1" applyAlignment="1">
      <alignment vertical="center"/>
    </xf>
    <xf numFmtId="164" fontId="3" fillId="0" borderId="2" xfId="0" applyNumberFormat="1" applyFont="1" applyFill="1" applyBorder="1" applyAlignment="1">
      <alignment horizontal="right" vertical="center"/>
    </xf>
    <xf numFmtId="0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164" fontId="3" fillId="0" borderId="1" xfId="0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Alignment="1">
      <alignment vertical="center"/>
    </xf>
    <xf numFmtId="164" fontId="3" fillId="0" borderId="3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64" fontId="3" fillId="0" borderId="4" xfId="0" applyNumberFormat="1" applyFont="1" applyFill="1" applyBorder="1" applyAlignment="1">
      <alignment horizontal="right" vertical="center"/>
    </xf>
    <xf numFmtId="164" fontId="3" fillId="0" borderId="0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vertical="center"/>
    </xf>
    <xf numFmtId="164" fontId="3" fillId="0" borderId="4" xfId="1" applyNumberFormat="1" applyFont="1" applyFill="1" applyBorder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0" fontId="3" fillId="0" borderId="0" xfId="0" applyFont="1" applyFill="1" applyAlignment="1">
      <alignment horizontal="left" vertical="center"/>
    </xf>
    <xf numFmtId="37" fontId="3" fillId="0" borderId="0" xfId="0" applyNumberFormat="1" applyFont="1" applyFill="1" applyBorder="1" applyAlignment="1">
      <alignment horizontal="right" vertical="center"/>
    </xf>
    <xf numFmtId="0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/>
    <xf numFmtId="0" fontId="3" fillId="0" borderId="0" xfId="0" applyFont="1" applyFill="1" applyBorder="1" applyAlignment="1">
      <alignment vertical="center"/>
    </xf>
    <xf numFmtId="164" fontId="3" fillId="0" borderId="3" xfId="0" applyNumberFormat="1" applyFont="1" applyFill="1" applyBorder="1" applyAlignment="1">
      <alignment vertical="center"/>
    </xf>
    <xf numFmtId="164" fontId="3" fillId="0" borderId="2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166" fontId="8" fillId="0" borderId="0" xfId="0" applyNumberFormat="1" applyFont="1" applyFill="1" applyAlignment="1">
      <alignment vertical="center"/>
    </xf>
    <xf numFmtId="166" fontId="7" fillId="0" borderId="3" xfId="0" applyNumberFormat="1" applyFont="1" applyFill="1" applyBorder="1" applyAlignment="1">
      <alignment horizontal="centerContinuous" vertical="center"/>
    </xf>
    <xf numFmtId="0" fontId="0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Continuous" vertical="center"/>
    </xf>
    <xf numFmtId="166" fontId="0" fillId="0" borderId="3" xfId="0" applyNumberFormat="1" applyFont="1" applyFill="1" applyBorder="1" applyAlignment="1">
      <alignment horizontal="centerContinuous" vertical="center"/>
    </xf>
    <xf numFmtId="166" fontId="2" fillId="0" borderId="3" xfId="0" applyNumberFormat="1" applyFont="1" applyFill="1" applyBorder="1" applyAlignment="1">
      <alignment horizontal="centerContinuous" vertical="center"/>
    </xf>
    <xf numFmtId="0" fontId="0" fillId="0" borderId="3" xfId="0" applyFont="1" applyFill="1" applyBorder="1" applyAlignment="1">
      <alignment horizontal="centerContinuous" vertical="center"/>
    </xf>
    <xf numFmtId="166" fontId="0" fillId="0" borderId="4" xfId="0" applyNumberFormat="1" applyFont="1" applyFill="1" applyBorder="1" applyAlignment="1">
      <alignment horizontal="centerContinuous" vertical="center"/>
    </xf>
    <xf numFmtId="166" fontId="0" fillId="0" borderId="4" xfId="0" applyNumberFormat="1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Continuous" vertical="center"/>
    </xf>
    <xf numFmtId="0" fontId="0" fillId="0" borderId="0" xfId="0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Continuous" vertical="center"/>
    </xf>
    <xf numFmtId="0" fontId="3" fillId="0" borderId="0" xfId="0" applyFont="1" applyFill="1" applyAlignment="1"/>
    <xf numFmtId="166" fontId="2" fillId="0" borderId="0" xfId="0" applyNumberFormat="1" applyFont="1" applyFill="1" applyBorder="1" applyAlignment="1">
      <alignment horizontal="centerContinuous" vertical="center"/>
    </xf>
    <xf numFmtId="0" fontId="3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66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Continuous" vertical="center"/>
    </xf>
    <xf numFmtId="37" fontId="2" fillId="0" borderId="0" xfId="0" applyNumberFormat="1" applyFont="1" applyFill="1" applyAlignment="1">
      <alignment horizontal="right" vertical="center"/>
    </xf>
    <xf numFmtId="164" fontId="0" fillId="0" borderId="0" xfId="0" applyNumberFormat="1" applyFont="1" applyFill="1" applyAlignment="1">
      <alignment horizontal="right" vertical="center"/>
    </xf>
    <xf numFmtId="164" fontId="3" fillId="0" borderId="0" xfId="0" applyNumberFormat="1" applyFont="1" applyFill="1" applyAlignment="1">
      <alignment horizontal="right" vertical="center"/>
    </xf>
    <xf numFmtId="0" fontId="9" fillId="0" borderId="0" xfId="0" applyFont="1" applyFill="1" applyAlignment="1">
      <alignment vertical="center"/>
    </xf>
    <xf numFmtId="37" fontId="10" fillId="0" borderId="0" xfId="0" applyNumberFormat="1" applyFont="1" applyFill="1" applyAlignment="1">
      <alignment horizontal="right" vertical="center"/>
    </xf>
    <xf numFmtId="37" fontId="0" fillId="0" borderId="0" xfId="0" applyNumberFormat="1" applyFont="1" applyFill="1" applyAlignment="1">
      <alignment horizontal="right" vertical="center"/>
    </xf>
    <xf numFmtId="37" fontId="9" fillId="0" borderId="0" xfId="0" applyNumberFormat="1" applyFont="1" applyFill="1" applyAlignment="1">
      <alignment horizontal="righ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vertical="center"/>
    </xf>
    <xf numFmtId="164" fontId="0" fillId="0" borderId="0" xfId="0" applyNumberFormat="1" applyFont="1" applyFill="1" applyBorder="1" applyAlignment="1">
      <alignment horizontal="right" vertical="center"/>
    </xf>
    <xf numFmtId="9" fontId="3" fillId="0" borderId="0" xfId="2" applyFont="1" applyFill="1" applyAlignment="1">
      <alignment vertical="center"/>
    </xf>
    <xf numFmtId="37" fontId="0" fillId="0" borderId="0" xfId="0" applyNumberFormat="1" applyFont="1" applyFill="1" applyBorder="1" applyAlignment="1">
      <alignment vertical="center"/>
    </xf>
    <xf numFmtId="37" fontId="0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vertical="center"/>
    </xf>
    <xf numFmtId="164" fontId="0" fillId="0" borderId="4" xfId="0" applyNumberFormat="1" applyFont="1" applyFill="1" applyBorder="1" applyAlignment="1">
      <alignment horizontal="right" vertical="center"/>
    </xf>
    <xf numFmtId="49" fontId="11" fillId="0" borderId="0" xfId="0" applyNumberFormat="1" applyFont="1" applyFill="1" applyBorder="1" applyAlignment="1">
      <alignment vertical="center"/>
    </xf>
    <xf numFmtId="164" fontId="12" fillId="0" borderId="0" xfId="0" applyNumberFormat="1" applyFont="1" applyFill="1" applyBorder="1" applyAlignment="1">
      <alignment horizontal="right" vertical="center"/>
    </xf>
    <xf numFmtId="164" fontId="0" fillId="0" borderId="3" xfId="0" applyNumberFormat="1" applyFont="1" applyFill="1" applyBorder="1" applyAlignment="1">
      <alignment horizontal="right" vertical="center"/>
    </xf>
    <xf numFmtId="0" fontId="4" fillId="0" borderId="0" xfId="0" applyNumberFormat="1" applyFont="1" applyFill="1" applyAlignment="1">
      <alignment vertical="center"/>
    </xf>
    <xf numFmtId="164" fontId="0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25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right" vertical="center"/>
    </xf>
    <xf numFmtId="164" fontId="0" fillId="0" borderId="0" xfId="1" applyNumberFormat="1" applyFont="1" applyFill="1" applyBorder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/>
    <xf numFmtId="0" fontId="0" fillId="0" borderId="0" xfId="0" applyNumberFormat="1" applyFont="1" applyFill="1" applyBorder="1" applyAlignment="1">
      <alignment horizontal="center" vertical="center"/>
    </xf>
    <xf numFmtId="164" fontId="0" fillId="0" borderId="3" xfId="1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horizontal="left" vertical="center"/>
    </xf>
    <xf numFmtId="164" fontId="0" fillId="0" borderId="5" xfId="1" applyNumberFormat="1" applyFont="1" applyFill="1" applyBorder="1" applyAlignment="1">
      <alignment vertical="center"/>
    </xf>
    <xf numFmtId="0" fontId="0" fillId="0" borderId="0" xfId="0" applyFont="1" applyFill="1" applyAlignment="1">
      <alignment horizontal="left" vertical="center"/>
    </xf>
    <xf numFmtId="164" fontId="0" fillId="0" borderId="5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166" fontId="1" fillId="0" borderId="0" xfId="0" applyNumberFormat="1" applyFont="1" applyFill="1" applyAlignment="1">
      <alignment horizontal="left" vertical="center"/>
    </xf>
    <xf numFmtId="166" fontId="1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166" fontId="0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left" vertical="center" readingOrder="2"/>
    </xf>
    <xf numFmtId="164" fontId="0" fillId="0" borderId="3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Alignment="1">
      <alignment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vertical="center"/>
    </xf>
    <xf numFmtId="9" fontId="0" fillId="0" borderId="0" xfId="2" applyFont="1" applyFill="1" applyAlignment="1">
      <alignment vertical="center"/>
    </xf>
    <xf numFmtId="37" fontId="2" fillId="0" borderId="0" xfId="0" applyNumberFormat="1" applyFont="1" applyFill="1" applyBorder="1" applyAlignment="1">
      <alignment horizontal="center" vertical="center"/>
    </xf>
  </cellXfs>
  <cellStyles count="45">
    <cellStyle name="75" xfId="3"/>
    <cellStyle name="75 2" xfId="4"/>
    <cellStyle name="Comma" xfId="1" builtinId="3"/>
    <cellStyle name="Comma 2" xfId="5"/>
    <cellStyle name="comma zerodec" xfId="6"/>
    <cellStyle name="Currency1" xfId="7"/>
    <cellStyle name="Currency1 2" xfId="8"/>
    <cellStyle name="Date" xfId="9"/>
    <cellStyle name="Dollar (zero dec)" xfId="10"/>
    <cellStyle name="Fixed" xfId="11"/>
    <cellStyle name="Grey" xfId="12"/>
    <cellStyle name="Grey 2" xfId="13"/>
    <cellStyle name="Header1" xfId="14"/>
    <cellStyle name="Header2" xfId="15"/>
    <cellStyle name="HEADING1" xfId="16"/>
    <cellStyle name="HEADING2" xfId="17"/>
    <cellStyle name="HEADING2 2" xfId="18"/>
    <cellStyle name="Input [yellow]" xfId="19"/>
    <cellStyle name="Input [yellow] 2" xfId="20"/>
    <cellStyle name="no dec" xfId="21"/>
    <cellStyle name="Normal" xfId="0" builtinId="0"/>
    <cellStyle name="Normal - Style1" xfId="22"/>
    <cellStyle name="Normal 2" xfId="23"/>
    <cellStyle name="Normal 3" xfId="24"/>
    <cellStyle name="Normal 4" xfId="25"/>
    <cellStyle name="Percent" xfId="2" builtinId="5"/>
    <cellStyle name="Percent [2]" xfId="26"/>
    <cellStyle name="Percent 2" xfId="27"/>
    <cellStyle name="Percent 3" xfId="28"/>
    <cellStyle name="Percent 4" xfId="29"/>
    <cellStyle name="Q" xfId="30"/>
    <cellStyle name="Quantity" xfId="31"/>
    <cellStyle name="small border line" xfId="32"/>
    <cellStyle name="small border line 2" xfId="33"/>
    <cellStyle name="Style 1" xfId="34"/>
    <cellStyle name="Style 1 2" xfId="35"/>
    <cellStyle name="Style 1 3" xfId="36"/>
    <cellStyle name="Total 2" xfId="37"/>
    <cellStyle name="W" xfId="38"/>
    <cellStyle name="น้บะภฒ_95" xfId="39"/>
    <cellStyle name="ฤธถ [0]_95" xfId="40"/>
    <cellStyle name="ฤธถ_95" xfId="41"/>
    <cellStyle name="ล๋ศญ [0]_95" xfId="42"/>
    <cellStyle name="ล๋ศญ_95" xfId="43"/>
    <cellStyle name="วฅมุ_4ฟ๙ฝวภ๛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0"/>
  <sheetViews>
    <sheetView showGridLines="0" tabSelected="1" zoomScaleNormal="100" zoomScaleSheetLayoutView="100" workbookViewId="0"/>
  </sheetViews>
  <sheetFormatPr defaultRowHeight="22.7" customHeight="1"/>
  <cols>
    <col min="1" max="1" width="1.7109375" style="42" customWidth="1"/>
    <col min="2" max="2" width="2.7109375" style="19" customWidth="1"/>
    <col min="3" max="3" width="2.7109375" style="75" customWidth="1"/>
    <col min="4" max="4" width="49.7109375" style="75" customWidth="1"/>
    <col min="5" max="5" width="8.7109375" style="2" customWidth="1"/>
    <col min="6" max="6" width="1.7109375" style="42" customWidth="1"/>
    <col min="7" max="7" width="15.7109375" style="42" customWidth="1"/>
    <col min="8" max="8" width="1.7109375" style="42" customWidth="1"/>
    <col min="9" max="9" width="15.7109375" style="42" customWidth="1"/>
    <col min="10" max="10" width="1.7109375" style="42" customWidth="1"/>
    <col min="11" max="11" width="14.5703125" style="42" bestFit="1" customWidth="1"/>
    <col min="12" max="13" width="10" style="42" bestFit="1" customWidth="1"/>
    <col min="14" max="16384" width="9.140625" style="42"/>
  </cols>
  <sheetData>
    <row r="1" spans="2:9" ht="23.1" customHeight="1">
      <c r="B1" s="16" t="s">
        <v>0</v>
      </c>
      <c r="C1" s="17"/>
      <c r="D1" s="17"/>
    </row>
    <row r="2" spans="2:9" ht="23.1" customHeight="1">
      <c r="B2" s="16" t="s">
        <v>1</v>
      </c>
      <c r="C2" s="17"/>
      <c r="D2" s="17"/>
    </row>
    <row r="3" spans="2:9" ht="23.1" customHeight="1">
      <c r="B3" s="16" t="s">
        <v>2</v>
      </c>
      <c r="C3" s="1"/>
      <c r="D3" s="1"/>
    </row>
    <row r="4" spans="2:9" ht="20.100000000000001" customHeight="1">
      <c r="B4" s="3"/>
      <c r="C4" s="4"/>
      <c r="D4" s="4"/>
    </row>
    <row r="5" spans="2:9" ht="23.1" customHeight="1">
      <c r="B5" s="5" t="s">
        <v>3</v>
      </c>
      <c r="C5" s="6"/>
      <c r="D5" s="6"/>
      <c r="E5" s="7" t="s">
        <v>4</v>
      </c>
      <c r="G5" s="9">
        <v>2560</v>
      </c>
      <c r="H5" s="8"/>
      <c r="I5" s="9">
        <v>2559</v>
      </c>
    </row>
    <row r="6" spans="2:9" ht="21.95" hidden="1" customHeight="1">
      <c r="B6" s="5"/>
      <c r="C6" s="6"/>
      <c r="D6" s="6"/>
      <c r="E6" s="7"/>
      <c r="F6" s="54"/>
      <c r="G6" s="54"/>
      <c r="I6" s="54"/>
    </row>
    <row r="7" spans="2:9" ht="21.95" hidden="1" customHeight="1">
      <c r="B7" s="5"/>
      <c r="C7" s="6"/>
      <c r="D7" s="6"/>
      <c r="E7" s="7"/>
      <c r="F7" s="54"/>
      <c r="G7" s="9"/>
      <c r="H7" s="10"/>
      <c r="I7" s="9"/>
    </row>
    <row r="8" spans="2:9" ht="21.95" customHeight="1">
      <c r="B8" s="5"/>
      <c r="C8" s="6"/>
      <c r="D8" s="6"/>
      <c r="E8" s="7"/>
      <c r="F8" s="54"/>
      <c r="G8" s="11" t="s">
        <v>5</v>
      </c>
      <c r="H8" s="11"/>
      <c r="I8" s="11"/>
    </row>
    <row r="9" spans="2:9" ht="21.95" customHeight="1">
      <c r="B9" s="30" t="s">
        <v>6</v>
      </c>
      <c r="C9" s="31"/>
      <c r="D9" s="31"/>
      <c r="E9" s="7"/>
      <c r="F9" s="91"/>
      <c r="G9" s="79"/>
      <c r="H9" s="79"/>
      <c r="I9" s="79"/>
    </row>
    <row r="10" spans="2:9" ht="21.95" customHeight="1">
      <c r="B10" s="19" t="s">
        <v>7</v>
      </c>
      <c r="E10" s="7">
        <v>10</v>
      </c>
      <c r="F10" s="91"/>
      <c r="G10" s="87">
        <v>43936645</v>
      </c>
      <c r="H10" s="76"/>
      <c r="I10" s="87">
        <v>27709352</v>
      </c>
    </row>
    <row r="11" spans="2:9" ht="21.95" customHeight="1">
      <c r="B11" s="19" t="s">
        <v>8</v>
      </c>
      <c r="E11" s="7">
        <v>10</v>
      </c>
      <c r="F11" s="91"/>
      <c r="G11" s="87">
        <v>12970998</v>
      </c>
      <c r="H11" s="76"/>
      <c r="I11" s="87">
        <v>13089306</v>
      </c>
    </row>
    <row r="12" spans="2:9" ht="21.95" customHeight="1">
      <c r="B12" s="19" t="s">
        <v>9</v>
      </c>
      <c r="E12" s="7" t="s">
        <v>10</v>
      </c>
      <c r="F12" s="91"/>
      <c r="G12" s="87">
        <v>55407319</v>
      </c>
      <c r="H12" s="76"/>
      <c r="I12" s="87">
        <v>51473037</v>
      </c>
    </row>
    <row r="13" spans="2:9" ht="21.95" customHeight="1">
      <c r="B13" s="19" t="s">
        <v>11</v>
      </c>
      <c r="E13" s="7">
        <v>5</v>
      </c>
      <c r="F13" s="91"/>
      <c r="G13" s="87">
        <v>152393</v>
      </c>
      <c r="H13" s="76"/>
      <c r="I13" s="87">
        <v>167136</v>
      </c>
    </row>
    <row r="14" spans="2:9" ht="21.95" customHeight="1">
      <c r="B14" s="19" t="s">
        <v>12</v>
      </c>
      <c r="E14" s="7">
        <v>7</v>
      </c>
      <c r="F14" s="91"/>
      <c r="G14" s="87">
        <v>57649895</v>
      </c>
      <c r="H14" s="76"/>
      <c r="I14" s="87">
        <v>53334689</v>
      </c>
    </row>
    <row r="15" spans="2:9" ht="21.95" customHeight="1">
      <c r="B15" s="19" t="s">
        <v>13</v>
      </c>
      <c r="E15" s="7">
        <v>8</v>
      </c>
      <c r="F15" s="91"/>
      <c r="G15" s="87">
        <v>1471196</v>
      </c>
      <c r="H15" s="76"/>
      <c r="I15" s="87">
        <v>5533980</v>
      </c>
    </row>
    <row r="16" spans="2:9" ht="21.95" customHeight="1">
      <c r="B16" s="19" t="s">
        <v>14</v>
      </c>
      <c r="E16" s="7">
        <v>9</v>
      </c>
      <c r="F16" s="91"/>
      <c r="G16" s="87">
        <v>30832</v>
      </c>
      <c r="H16" s="76"/>
      <c r="I16" s="87">
        <v>5318910</v>
      </c>
    </row>
    <row r="17" spans="2:12" ht="21.95" customHeight="1">
      <c r="B17" s="5" t="s">
        <v>15</v>
      </c>
      <c r="C17" s="6"/>
      <c r="D17" s="6"/>
      <c r="E17" s="7"/>
      <c r="F17" s="91"/>
      <c r="G17" s="12">
        <f>SUM(G10:G16)</f>
        <v>171619278</v>
      </c>
      <c r="H17" s="13"/>
      <c r="I17" s="12">
        <f>SUM(I10:I16)</f>
        <v>156626410</v>
      </c>
    </row>
    <row r="18" spans="2:12" ht="9.9499999999999993" customHeight="1">
      <c r="B18" s="5"/>
      <c r="C18" s="6"/>
      <c r="D18" s="6"/>
      <c r="E18" s="7"/>
      <c r="F18" s="91"/>
      <c r="G18" s="87"/>
      <c r="H18" s="76"/>
      <c r="I18" s="87"/>
    </row>
    <row r="19" spans="2:12" ht="21.95" customHeight="1">
      <c r="B19" s="30" t="s">
        <v>16</v>
      </c>
      <c r="C19" s="31"/>
      <c r="D19" s="31"/>
      <c r="E19" s="7"/>
      <c r="F19" s="91"/>
      <c r="G19" s="87"/>
      <c r="H19" s="76"/>
      <c r="I19" s="87"/>
    </row>
    <row r="20" spans="2:12" ht="21.95" customHeight="1">
      <c r="B20" s="19" t="s">
        <v>17</v>
      </c>
      <c r="D20" s="31"/>
      <c r="E20" s="7">
        <v>10</v>
      </c>
      <c r="F20" s="91"/>
      <c r="G20" s="87">
        <v>7161645</v>
      </c>
      <c r="H20" s="76"/>
      <c r="I20" s="87">
        <v>6347801</v>
      </c>
      <c r="K20" s="92"/>
      <c r="L20" s="87"/>
    </row>
    <row r="21" spans="2:12" ht="21.95" customHeight="1">
      <c r="B21" s="19" t="s">
        <v>18</v>
      </c>
      <c r="E21" s="7">
        <v>11</v>
      </c>
      <c r="F21" s="91"/>
      <c r="G21" s="87">
        <v>95346183</v>
      </c>
      <c r="H21" s="76"/>
      <c r="I21" s="87">
        <v>90811302</v>
      </c>
      <c r="K21" s="92"/>
      <c r="L21" s="87"/>
    </row>
    <row r="22" spans="2:12" ht="21.95" customHeight="1">
      <c r="B22" s="19" t="s">
        <v>19</v>
      </c>
      <c r="E22" s="7">
        <v>11</v>
      </c>
      <c r="F22" s="91"/>
      <c r="G22" s="87">
        <v>2984699</v>
      </c>
      <c r="H22" s="76"/>
      <c r="I22" s="87">
        <v>4686586</v>
      </c>
      <c r="K22" s="92"/>
      <c r="L22" s="87"/>
    </row>
    <row r="23" spans="2:12" ht="21.95" customHeight="1">
      <c r="B23" s="19" t="s">
        <v>20</v>
      </c>
      <c r="E23" s="7">
        <v>12</v>
      </c>
      <c r="F23" s="91"/>
      <c r="G23" s="87">
        <v>2975865</v>
      </c>
      <c r="H23" s="76"/>
      <c r="I23" s="87">
        <v>2866061</v>
      </c>
      <c r="K23" s="92"/>
      <c r="L23" s="87"/>
    </row>
    <row r="24" spans="2:12" ht="21.95" customHeight="1">
      <c r="B24" s="19" t="s">
        <v>21</v>
      </c>
      <c r="E24" s="7">
        <v>13</v>
      </c>
      <c r="F24" s="91"/>
      <c r="G24" s="87">
        <v>5244715</v>
      </c>
      <c r="H24" s="76"/>
      <c r="I24" s="87">
        <v>2947011</v>
      </c>
      <c r="K24" s="92"/>
      <c r="L24" s="87"/>
    </row>
    <row r="25" spans="2:12" ht="21.95" customHeight="1">
      <c r="B25" s="19" t="s">
        <v>22</v>
      </c>
      <c r="E25" s="7">
        <v>5</v>
      </c>
      <c r="F25" s="91"/>
      <c r="G25" s="87">
        <v>123754</v>
      </c>
      <c r="H25" s="76"/>
      <c r="I25" s="87">
        <v>124038</v>
      </c>
      <c r="K25" s="92"/>
      <c r="L25" s="87"/>
    </row>
    <row r="26" spans="2:12" ht="21.95" customHeight="1">
      <c r="B26" s="19" t="s">
        <v>23</v>
      </c>
      <c r="E26" s="7">
        <v>14</v>
      </c>
      <c r="F26" s="91"/>
      <c r="G26" s="87">
        <v>1492151</v>
      </c>
      <c r="H26" s="76"/>
      <c r="I26" s="87">
        <v>1307115</v>
      </c>
      <c r="K26" s="92"/>
      <c r="L26" s="87"/>
    </row>
    <row r="27" spans="2:12" ht="21.95" customHeight="1">
      <c r="B27" s="19" t="s">
        <v>24</v>
      </c>
      <c r="E27" s="7">
        <v>15</v>
      </c>
      <c r="F27" s="91"/>
      <c r="G27" s="87">
        <v>248847055</v>
      </c>
      <c r="H27" s="76"/>
      <c r="I27" s="87">
        <v>245183484</v>
      </c>
      <c r="K27" s="92"/>
      <c r="L27" s="87"/>
    </row>
    <row r="28" spans="2:12" ht="21.95" customHeight="1">
      <c r="B28" s="19" t="s">
        <v>25</v>
      </c>
      <c r="E28" s="7">
        <v>16</v>
      </c>
      <c r="F28" s="91"/>
      <c r="G28" s="87">
        <v>17476705</v>
      </c>
      <c r="H28" s="76"/>
      <c r="I28" s="87">
        <v>11657407</v>
      </c>
      <c r="K28" s="92"/>
      <c r="L28" s="87"/>
    </row>
    <row r="29" spans="2:12" ht="21.95" customHeight="1">
      <c r="B29" s="19" t="s">
        <v>26</v>
      </c>
      <c r="E29" s="7">
        <v>16</v>
      </c>
      <c r="F29" s="91"/>
      <c r="G29" s="87">
        <v>11402643</v>
      </c>
      <c r="H29" s="76"/>
      <c r="I29" s="87">
        <v>8761920</v>
      </c>
      <c r="K29" s="92"/>
      <c r="L29" s="87"/>
    </row>
    <row r="30" spans="2:12" ht="21.95" customHeight="1">
      <c r="B30" s="19" t="s">
        <v>27</v>
      </c>
      <c r="E30" s="7">
        <v>17</v>
      </c>
      <c r="F30" s="91"/>
      <c r="G30" s="87">
        <v>6273762</v>
      </c>
      <c r="H30" s="76"/>
      <c r="I30" s="87">
        <v>5918173</v>
      </c>
      <c r="K30" s="92"/>
      <c r="L30" s="87"/>
    </row>
    <row r="31" spans="2:12" ht="21.95" customHeight="1">
      <c r="B31" s="19" t="s">
        <v>28</v>
      </c>
      <c r="E31" s="7"/>
      <c r="F31" s="91"/>
      <c r="G31" s="87">
        <v>2463577</v>
      </c>
      <c r="H31" s="76"/>
      <c r="I31" s="87">
        <v>2450679</v>
      </c>
      <c r="K31" s="92"/>
      <c r="L31" s="87"/>
    </row>
    <row r="32" spans="2:12" ht="21.95" customHeight="1">
      <c r="B32" s="5" t="s">
        <v>29</v>
      </c>
      <c r="C32" s="6"/>
      <c r="D32" s="6"/>
      <c r="E32" s="7"/>
      <c r="F32" s="91"/>
      <c r="G32" s="12">
        <f>SUM(G20:G31)</f>
        <v>401792754</v>
      </c>
      <c r="H32" s="13"/>
      <c r="I32" s="12">
        <f>SUM(I20:I31)</f>
        <v>383061577</v>
      </c>
      <c r="K32" s="92"/>
      <c r="L32" s="87"/>
    </row>
    <row r="33" spans="2:10" ht="5.0999999999999996" customHeight="1">
      <c r="B33" s="5"/>
      <c r="C33" s="6"/>
      <c r="D33" s="6"/>
      <c r="E33" s="7"/>
      <c r="F33" s="91"/>
      <c r="G33" s="14"/>
      <c r="H33" s="13"/>
      <c r="I33" s="14"/>
    </row>
    <row r="34" spans="2:10" ht="21.95" customHeight="1" thickBot="1">
      <c r="B34" s="5" t="s">
        <v>30</v>
      </c>
      <c r="C34" s="6"/>
      <c r="D34" s="6"/>
      <c r="E34" s="7"/>
      <c r="F34" s="91"/>
      <c r="G34" s="15">
        <f>G17+G32</f>
        <v>573412032</v>
      </c>
      <c r="H34" s="13"/>
      <c r="I34" s="15">
        <f>I17+I32</f>
        <v>539687987</v>
      </c>
    </row>
    <row r="35" spans="2:10" ht="9.9499999999999993" customHeight="1" thickTop="1">
      <c r="B35" s="5"/>
      <c r="C35" s="6"/>
      <c r="D35" s="6"/>
      <c r="E35" s="7"/>
      <c r="F35" s="91"/>
      <c r="G35" s="79"/>
      <c r="H35" s="79"/>
      <c r="I35" s="79"/>
    </row>
    <row r="36" spans="2:10" ht="23.1" customHeight="1">
      <c r="B36" s="16" t="s">
        <v>0</v>
      </c>
      <c r="C36" s="17"/>
      <c r="D36" s="17"/>
    </row>
    <row r="37" spans="2:10" ht="23.1" customHeight="1">
      <c r="B37" s="16" t="s">
        <v>1</v>
      </c>
      <c r="C37" s="17"/>
      <c r="D37" s="17"/>
    </row>
    <row r="38" spans="2:10" ht="23.1" customHeight="1">
      <c r="B38" s="16" t="str">
        <f>B3</f>
        <v>ณ วันที่ 31 ธันวาคม 2560</v>
      </c>
      <c r="C38" s="1"/>
      <c r="D38" s="1"/>
    </row>
    <row r="39" spans="2:10" ht="20.100000000000001" customHeight="1">
      <c r="B39" s="16"/>
      <c r="C39" s="17"/>
      <c r="D39" s="17"/>
    </row>
    <row r="40" spans="2:10" ht="23.1" customHeight="1">
      <c r="B40" s="3" t="s">
        <v>31</v>
      </c>
      <c r="C40" s="4"/>
      <c r="D40" s="4"/>
      <c r="E40" s="7" t="s">
        <v>4</v>
      </c>
      <c r="F40" s="54"/>
      <c r="G40" s="9">
        <f>G5</f>
        <v>2560</v>
      </c>
      <c r="H40" s="54"/>
      <c r="I40" s="9">
        <f>I5</f>
        <v>2559</v>
      </c>
    </row>
    <row r="41" spans="2:10" ht="21.95" hidden="1" customHeight="1">
      <c r="B41" s="5"/>
      <c r="C41" s="6"/>
      <c r="D41" s="6"/>
      <c r="E41" s="7"/>
      <c r="F41" s="54"/>
      <c r="G41" s="9"/>
      <c r="H41" s="8"/>
      <c r="I41" s="9"/>
    </row>
    <row r="42" spans="2:10" ht="21.95" hidden="1" customHeight="1">
      <c r="B42" s="5"/>
      <c r="C42" s="6"/>
      <c r="D42" s="6"/>
      <c r="E42" s="7"/>
      <c r="F42" s="54"/>
      <c r="G42" s="9"/>
      <c r="H42" s="10"/>
      <c r="I42" s="9"/>
    </row>
    <row r="43" spans="2:10" ht="21.95" customHeight="1">
      <c r="B43" s="5"/>
      <c r="C43" s="6"/>
      <c r="D43" s="6"/>
      <c r="E43" s="7"/>
      <c r="F43" s="54"/>
      <c r="G43" s="11" t="s">
        <v>5</v>
      </c>
      <c r="H43" s="11"/>
      <c r="I43" s="11"/>
    </row>
    <row r="44" spans="2:10" ht="21.95" customHeight="1">
      <c r="B44" s="30" t="s">
        <v>32</v>
      </c>
      <c r="C44" s="31"/>
      <c r="D44" s="31"/>
      <c r="E44" s="7"/>
      <c r="F44" s="101"/>
      <c r="G44" s="79"/>
      <c r="H44" s="79"/>
      <c r="I44" s="79"/>
    </row>
    <row r="45" spans="2:10" ht="21.95" customHeight="1">
      <c r="B45" s="19" t="s">
        <v>33</v>
      </c>
      <c r="E45" s="7">
        <v>18</v>
      </c>
      <c r="F45" s="91"/>
      <c r="G45" s="87">
        <v>19586055</v>
      </c>
      <c r="I45" s="87">
        <v>15601257</v>
      </c>
      <c r="J45" s="76"/>
    </row>
    <row r="46" spans="2:10" ht="21.95" customHeight="1">
      <c r="B46" s="19" t="s">
        <v>34</v>
      </c>
      <c r="E46" s="7">
        <v>5</v>
      </c>
      <c r="F46" s="91"/>
      <c r="G46" s="87">
        <v>46056049</v>
      </c>
      <c r="I46" s="87">
        <v>48553228</v>
      </c>
      <c r="J46" s="76"/>
    </row>
    <row r="47" spans="2:10" ht="21.95" hidden="1" customHeight="1">
      <c r="B47" s="19" t="s">
        <v>35</v>
      </c>
      <c r="E47" s="7"/>
      <c r="F47" s="91"/>
      <c r="G47" s="87">
        <v>0</v>
      </c>
      <c r="I47" s="87">
        <v>0</v>
      </c>
      <c r="J47" s="76"/>
    </row>
    <row r="48" spans="2:10" ht="21.95" customHeight="1">
      <c r="B48" s="19" t="s">
        <v>36</v>
      </c>
      <c r="E48" s="7">
        <v>19</v>
      </c>
      <c r="F48" s="91"/>
      <c r="G48" s="87">
        <v>4787023</v>
      </c>
      <c r="I48" s="87">
        <v>4641914</v>
      </c>
      <c r="J48" s="76"/>
    </row>
    <row r="49" spans="2:10" ht="21.95" customHeight="1">
      <c r="B49" s="19" t="s">
        <v>37</v>
      </c>
      <c r="E49" s="7">
        <v>20</v>
      </c>
      <c r="F49" s="91"/>
      <c r="G49" s="87">
        <v>39918630</v>
      </c>
      <c r="I49" s="87">
        <v>44888595</v>
      </c>
      <c r="J49" s="76"/>
    </row>
    <row r="50" spans="2:10" ht="21.95" customHeight="1">
      <c r="B50" s="19" t="s">
        <v>38</v>
      </c>
      <c r="E50" s="7">
        <v>5</v>
      </c>
      <c r="F50" s="91"/>
      <c r="G50" s="87">
        <v>196862</v>
      </c>
      <c r="I50" s="87">
        <v>204246</v>
      </c>
      <c r="J50" s="76"/>
    </row>
    <row r="51" spans="2:10" ht="21.95" customHeight="1">
      <c r="B51" s="19" t="s">
        <v>39</v>
      </c>
      <c r="E51" s="7"/>
      <c r="F51" s="91"/>
      <c r="G51" s="87">
        <v>2954837</v>
      </c>
      <c r="I51" s="87">
        <v>2943363</v>
      </c>
      <c r="J51" s="76"/>
    </row>
    <row r="52" spans="2:10" ht="21.95" customHeight="1">
      <c r="B52" s="19" t="s">
        <v>40</v>
      </c>
      <c r="E52" s="7"/>
      <c r="F52" s="91"/>
      <c r="G52" s="87">
        <v>2507894</v>
      </c>
      <c r="I52" s="87">
        <v>1235405</v>
      </c>
      <c r="J52" s="76"/>
    </row>
    <row r="53" spans="2:10" ht="21.95" customHeight="1">
      <c r="B53" s="5" t="s">
        <v>41</v>
      </c>
      <c r="C53" s="6"/>
      <c r="D53" s="6"/>
      <c r="E53" s="7"/>
      <c r="F53" s="91"/>
      <c r="G53" s="18">
        <f>SUM(G45:G52)</f>
        <v>116007350</v>
      </c>
      <c r="I53" s="18">
        <f>SUM(I45:I52)</f>
        <v>118068008</v>
      </c>
      <c r="J53" s="13"/>
    </row>
    <row r="54" spans="2:10" ht="9.9499999999999993" customHeight="1">
      <c r="B54" s="5"/>
      <c r="C54" s="6"/>
      <c r="D54" s="6"/>
      <c r="E54" s="7"/>
      <c r="F54" s="91"/>
      <c r="G54" s="87"/>
      <c r="H54" s="76"/>
      <c r="I54" s="87"/>
    </row>
    <row r="55" spans="2:10" ht="21.95" customHeight="1">
      <c r="B55" s="30" t="s">
        <v>42</v>
      </c>
      <c r="C55" s="31"/>
      <c r="D55" s="31"/>
      <c r="E55" s="7"/>
      <c r="F55" s="91"/>
      <c r="G55" s="87"/>
      <c r="H55" s="76"/>
      <c r="I55" s="87"/>
    </row>
    <row r="56" spans="2:10" ht="21.95" customHeight="1">
      <c r="B56" s="19" t="s">
        <v>43</v>
      </c>
      <c r="E56" s="7">
        <v>19</v>
      </c>
      <c r="F56" s="91"/>
      <c r="G56" s="87">
        <v>3458809</v>
      </c>
      <c r="H56" s="76"/>
      <c r="I56" s="87">
        <v>7634002</v>
      </c>
    </row>
    <row r="57" spans="2:10" ht="21.95" customHeight="1">
      <c r="B57" s="19" t="s">
        <v>44</v>
      </c>
      <c r="E57" s="7">
        <v>20</v>
      </c>
      <c r="F57" s="91"/>
      <c r="G57" s="87">
        <v>141215577</v>
      </c>
      <c r="H57" s="76"/>
      <c r="I57" s="87">
        <v>121224377</v>
      </c>
    </row>
    <row r="58" spans="2:10" ht="21.95" customHeight="1">
      <c r="B58" s="19" t="s">
        <v>45</v>
      </c>
      <c r="E58" s="7">
        <v>17</v>
      </c>
      <c r="F58" s="91"/>
      <c r="G58" s="87">
        <v>2317689</v>
      </c>
      <c r="H58" s="76"/>
      <c r="I58" s="87">
        <v>3025449</v>
      </c>
    </row>
    <row r="59" spans="2:10" ht="21.95" customHeight="1">
      <c r="B59" s="19" t="s">
        <v>46</v>
      </c>
      <c r="E59" s="7">
        <v>21</v>
      </c>
      <c r="F59" s="91"/>
      <c r="G59" s="87">
        <v>7572904</v>
      </c>
      <c r="H59" s="76"/>
      <c r="I59" s="87">
        <v>7183629</v>
      </c>
    </row>
    <row r="60" spans="2:10" ht="21.95" customHeight="1">
      <c r="B60" s="19" t="s">
        <v>47</v>
      </c>
      <c r="E60" s="7"/>
      <c r="F60" s="91"/>
      <c r="G60" s="87">
        <v>1014790</v>
      </c>
      <c r="H60" s="76"/>
      <c r="I60" s="87">
        <v>934403</v>
      </c>
    </row>
    <row r="61" spans="2:10" ht="21.95" customHeight="1">
      <c r="B61" s="5" t="s">
        <v>48</v>
      </c>
      <c r="C61" s="6"/>
      <c r="D61" s="6"/>
      <c r="E61" s="7"/>
      <c r="F61" s="91"/>
      <c r="G61" s="12">
        <f>SUM(G56:G60)</f>
        <v>155579769</v>
      </c>
      <c r="H61" s="13"/>
      <c r="I61" s="12">
        <f>SUM(I56:I60)</f>
        <v>140001860</v>
      </c>
    </row>
    <row r="62" spans="2:10" ht="5.0999999999999996" customHeight="1">
      <c r="E62" s="7"/>
      <c r="F62" s="91"/>
      <c r="G62" s="14"/>
      <c r="H62" s="13"/>
      <c r="I62" s="14"/>
    </row>
    <row r="63" spans="2:10" ht="21.95" customHeight="1">
      <c r="B63" s="5" t="s">
        <v>49</v>
      </c>
      <c r="C63" s="6"/>
      <c r="D63" s="6"/>
      <c r="E63" s="7"/>
      <c r="F63" s="91"/>
      <c r="G63" s="20">
        <f>G53+G61</f>
        <v>271587119</v>
      </c>
      <c r="H63" s="13"/>
      <c r="I63" s="20">
        <f>I53+I61</f>
        <v>258069868</v>
      </c>
    </row>
    <row r="64" spans="2:10" ht="9.9499999999999993" customHeight="1">
      <c r="B64" s="5"/>
      <c r="C64" s="6"/>
      <c r="D64" s="6"/>
      <c r="E64" s="7"/>
      <c r="F64" s="91"/>
      <c r="G64" s="79"/>
      <c r="H64" s="79"/>
      <c r="I64" s="79"/>
    </row>
    <row r="65" spans="2:9" ht="23.1" customHeight="1">
      <c r="B65" s="16" t="s">
        <v>0</v>
      </c>
      <c r="C65" s="17"/>
      <c r="D65" s="17"/>
    </row>
    <row r="66" spans="2:9" ht="23.1" customHeight="1">
      <c r="B66" s="16" t="s">
        <v>1</v>
      </c>
      <c r="C66" s="17"/>
      <c r="D66" s="17"/>
    </row>
    <row r="67" spans="2:9" ht="23.1" customHeight="1">
      <c r="B67" s="16" t="str">
        <f>B3</f>
        <v>ณ วันที่ 31 ธันวาคม 2560</v>
      </c>
      <c r="C67" s="1"/>
      <c r="D67" s="1"/>
    </row>
    <row r="68" spans="2:9" ht="20.100000000000001" customHeight="1">
      <c r="B68" s="16"/>
      <c r="C68" s="17"/>
      <c r="D68" s="17"/>
    </row>
    <row r="69" spans="2:9" ht="23.1" customHeight="1">
      <c r="B69" s="3" t="s">
        <v>50</v>
      </c>
      <c r="C69" s="4"/>
      <c r="D69" s="4"/>
      <c r="E69" s="7" t="s">
        <v>4</v>
      </c>
      <c r="G69" s="9">
        <f>G40</f>
        <v>2560</v>
      </c>
      <c r="H69" s="54"/>
      <c r="I69" s="9">
        <f>I40</f>
        <v>2559</v>
      </c>
    </row>
    <row r="70" spans="2:9" ht="21.95" hidden="1" customHeight="1">
      <c r="C70" s="42"/>
      <c r="D70" s="42"/>
      <c r="E70" s="42"/>
      <c r="F70" s="54"/>
      <c r="G70" s="9"/>
      <c r="H70" s="8"/>
      <c r="I70" s="9"/>
    </row>
    <row r="71" spans="2:9" ht="21.95" hidden="1" customHeight="1">
      <c r="C71" s="42"/>
      <c r="D71" s="42"/>
      <c r="E71" s="42"/>
      <c r="F71" s="54"/>
      <c r="G71" s="9"/>
      <c r="H71" s="10"/>
      <c r="I71" s="9"/>
    </row>
    <row r="72" spans="2:9" ht="21.95" customHeight="1">
      <c r="C72" s="42"/>
      <c r="D72" s="42"/>
      <c r="E72" s="42"/>
      <c r="F72" s="54"/>
      <c r="G72" s="11" t="s">
        <v>5</v>
      </c>
      <c r="H72" s="11"/>
      <c r="I72" s="11"/>
    </row>
    <row r="73" spans="2:9" ht="21.95" customHeight="1">
      <c r="B73" s="30" t="s">
        <v>51</v>
      </c>
      <c r="C73" s="31"/>
      <c r="D73" s="31"/>
      <c r="E73" s="7"/>
      <c r="F73" s="91"/>
      <c r="G73" s="79"/>
      <c r="H73" s="79"/>
      <c r="I73" s="79"/>
    </row>
    <row r="74" spans="2:9" ht="21.95" customHeight="1">
      <c r="B74" s="19" t="s">
        <v>52</v>
      </c>
      <c r="C74" s="21"/>
      <c r="D74" s="21"/>
      <c r="E74" s="7">
        <v>22</v>
      </c>
      <c r="F74" s="91"/>
      <c r="G74" s="79"/>
      <c r="H74" s="79"/>
      <c r="I74" s="79"/>
    </row>
    <row r="75" spans="2:9" ht="21.95" customHeight="1">
      <c r="B75" s="22"/>
      <c r="C75" s="21" t="s">
        <v>53</v>
      </c>
      <c r="D75" s="21"/>
      <c r="E75" s="7"/>
      <c r="F75" s="91"/>
      <c r="G75" s="79"/>
      <c r="H75" s="79"/>
      <c r="I75" s="79"/>
    </row>
    <row r="76" spans="2:9" ht="21.95" customHeight="1" thickBot="1">
      <c r="C76" s="42"/>
      <c r="D76" s="75" t="s">
        <v>54</v>
      </c>
      <c r="E76" s="7"/>
      <c r="F76" s="91"/>
      <c r="G76" s="15">
        <v>1600000</v>
      </c>
      <c r="H76" s="76"/>
      <c r="I76" s="15">
        <v>1600000</v>
      </c>
    </row>
    <row r="77" spans="2:9" ht="21.95" customHeight="1" thickTop="1">
      <c r="C77" s="21" t="s">
        <v>55</v>
      </c>
      <c r="D77" s="42"/>
      <c r="E77" s="7"/>
      <c r="F77" s="91"/>
      <c r="G77" s="13"/>
      <c r="H77" s="76"/>
      <c r="I77" s="13"/>
    </row>
    <row r="78" spans="2:9" ht="21.95" customHeight="1">
      <c r="D78" s="75" t="s">
        <v>54</v>
      </c>
      <c r="E78" s="7"/>
      <c r="F78" s="91"/>
      <c r="G78" s="87">
        <v>1200000</v>
      </c>
      <c r="H78" s="76"/>
      <c r="I78" s="87">
        <v>1200000</v>
      </c>
    </row>
    <row r="79" spans="2:9" ht="21.95" customHeight="1">
      <c r="B79" s="19" t="s">
        <v>56</v>
      </c>
      <c r="C79" s="21"/>
      <c r="D79" s="21"/>
      <c r="E79" s="7"/>
      <c r="F79" s="91"/>
      <c r="G79" s="87"/>
      <c r="H79" s="76"/>
      <c r="I79" s="87"/>
    </row>
    <row r="80" spans="2:9" ht="21.95" customHeight="1">
      <c r="C80" s="21" t="s">
        <v>57</v>
      </c>
      <c r="E80" s="7"/>
      <c r="F80" s="91"/>
      <c r="G80" s="87"/>
      <c r="H80" s="76"/>
      <c r="I80" s="87"/>
    </row>
    <row r="81" spans="2:9" ht="21.95" customHeight="1">
      <c r="D81" s="75" t="s">
        <v>58</v>
      </c>
      <c r="E81" s="7">
        <v>23</v>
      </c>
      <c r="F81" s="91"/>
      <c r="G81" s="87">
        <v>160000</v>
      </c>
      <c r="H81" s="76"/>
      <c r="I81" s="87">
        <v>160000</v>
      </c>
    </row>
    <row r="82" spans="2:9" ht="21.95" customHeight="1">
      <c r="D82" s="75" t="s">
        <v>59</v>
      </c>
      <c r="E82" s="7"/>
      <c r="F82" s="91"/>
      <c r="G82" s="87">
        <v>10516000</v>
      </c>
      <c r="H82" s="76"/>
      <c r="I82" s="87">
        <v>10516000</v>
      </c>
    </row>
    <row r="83" spans="2:9" ht="21.95" customHeight="1">
      <c r="C83" s="21" t="s">
        <v>60</v>
      </c>
      <c r="E83" s="7"/>
      <c r="F83" s="91"/>
      <c r="G83" s="87">
        <v>270131718</v>
      </c>
      <c r="H83" s="76"/>
      <c r="I83" s="87">
        <v>237993458</v>
      </c>
    </row>
    <row r="84" spans="2:9" ht="21.95" customHeight="1">
      <c r="B84" s="19" t="s">
        <v>61</v>
      </c>
      <c r="E84" s="7">
        <v>23</v>
      </c>
      <c r="F84" s="91"/>
      <c r="G84" s="87">
        <v>-20910148</v>
      </c>
      <c r="H84" s="76"/>
      <c r="I84" s="87">
        <v>-9846450</v>
      </c>
    </row>
    <row r="85" spans="2:9" ht="21.95" customHeight="1">
      <c r="B85" s="5" t="s">
        <v>62</v>
      </c>
      <c r="C85" s="6"/>
      <c r="D85" s="6"/>
      <c r="E85" s="7"/>
      <c r="F85" s="91"/>
      <c r="G85" s="23">
        <f>SUM(G78:G84)</f>
        <v>261097570</v>
      </c>
      <c r="H85" s="13"/>
      <c r="I85" s="23">
        <f>SUM(I78:I84)</f>
        <v>240023008</v>
      </c>
    </row>
    <row r="86" spans="2:9" ht="5.0999999999999996" customHeight="1">
      <c r="B86" s="5"/>
      <c r="C86" s="6"/>
      <c r="D86" s="6"/>
      <c r="E86" s="7"/>
      <c r="F86" s="91"/>
      <c r="G86" s="76"/>
      <c r="H86" s="76"/>
      <c r="I86" s="76"/>
    </row>
    <row r="87" spans="2:9" ht="21.95" customHeight="1">
      <c r="B87" s="19" t="s">
        <v>63</v>
      </c>
      <c r="D87" s="31"/>
      <c r="E87" s="7">
        <v>24</v>
      </c>
      <c r="F87" s="91"/>
      <c r="G87" s="87">
        <v>40727343</v>
      </c>
      <c r="H87" s="76"/>
      <c r="I87" s="87">
        <v>41595111</v>
      </c>
    </row>
    <row r="88" spans="2:9" ht="21.95" customHeight="1">
      <c r="B88" s="5" t="s">
        <v>64</v>
      </c>
      <c r="C88" s="6"/>
      <c r="D88" s="6"/>
      <c r="E88" s="7"/>
      <c r="F88" s="91"/>
      <c r="G88" s="18">
        <f>SUM(G85:G87)</f>
        <v>301824913</v>
      </c>
      <c r="H88" s="13"/>
      <c r="I88" s="18">
        <f>SUM(I85:I87)</f>
        <v>281618119</v>
      </c>
    </row>
    <row r="89" spans="2:9" ht="5.0999999999999996" customHeight="1">
      <c r="B89" s="5"/>
      <c r="C89" s="6"/>
      <c r="D89" s="6"/>
      <c r="E89" s="7"/>
      <c r="F89" s="91"/>
      <c r="G89" s="14"/>
      <c r="H89" s="13"/>
      <c r="I89" s="14"/>
    </row>
    <row r="90" spans="2:9" ht="21.95" customHeight="1" thickBot="1">
      <c r="B90" s="5" t="s">
        <v>65</v>
      </c>
      <c r="C90" s="6"/>
      <c r="D90" s="6"/>
      <c r="E90" s="7"/>
      <c r="F90" s="91"/>
      <c r="G90" s="15">
        <f>G63+G88</f>
        <v>573412032</v>
      </c>
      <c r="H90" s="13"/>
      <c r="I90" s="15">
        <f>I63+I88</f>
        <v>539687987</v>
      </c>
    </row>
    <row r="91" spans="2:9" ht="9.9499999999999993" customHeight="1" thickTop="1"/>
    <row r="92" spans="2:9" ht="23.1" customHeight="1">
      <c r="B92" s="16" t="s">
        <v>0</v>
      </c>
      <c r="C92" s="17"/>
      <c r="D92" s="17"/>
      <c r="E92" s="34" t="s">
        <v>66</v>
      </c>
      <c r="I92" s="93"/>
    </row>
    <row r="93" spans="2:9" ht="23.1" customHeight="1">
      <c r="B93" s="16" t="s">
        <v>67</v>
      </c>
      <c r="C93" s="17"/>
      <c r="D93" s="17"/>
      <c r="E93" s="34" t="s">
        <v>68</v>
      </c>
      <c r="I93" s="93"/>
    </row>
    <row r="94" spans="2:9" ht="23.1" customHeight="1">
      <c r="B94" s="16" t="s">
        <v>69</v>
      </c>
      <c r="C94" s="1"/>
      <c r="D94" s="1"/>
    </row>
    <row r="95" spans="2:9" ht="20.100000000000001" customHeight="1">
      <c r="B95" s="5"/>
      <c r="C95" s="6"/>
      <c r="D95" s="6"/>
      <c r="E95" s="7"/>
      <c r="G95" s="94"/>
      <c r="H95" s="94"/>
      <c r="I95" s="94"/>
    </row>
    <row r="96" spans="2:9" ht="23.1" customHeight="1">
      <c r="B96" s="5"/>
      <c r="C96" s="6"/>
      <c r="D96" s="6"/>
      <c r="E96" s="7" t="s">
        <v>4</v>
      </c>
      <c r="G96" s="95">
        <v>2560</v>
      </c>
      <c r="H96" s="79"/>
      <c r="I96" s="95">
        <v>2559</v>
      </c>
    </row>
    <row r="97" spans="2:10" ht="21.95" customHeight="1">
      <c r="B97" s="5"/>
      <c r="C97" s="6"/>
      <c r="D97" s="6"/>
      <c r="E97" s="7"/>
      <c r="F97" s="54"/>
      <c r="G97" s="114" t="s">
        <v>5</v>
      </c>
      <c r="H97" s="114"/>
      <c r="I97" s="114"/>
    </row>
    <row r="98" spans="2:10" ht="21.95" customHeight="1">
      <c r="B98" s="19" t="s">
        <v>70</v>
      </c>
      <c r="E98" s="7">
        <v>5</v>
      </c>
      <c r="G98" s="92">
        <v>450920997</v>
      </c>
      <c r="I98" s="92">
        <v>423442369</v>
      </c>
      <c r="J98" s="76"/>
    </row>
    <row r="99" spans="2:10" ht="21.95" customHeight="1">
      <c r="B99" s="19" t="s">
        <v>71</v>
      </c>
      <c r="E99" s="7">
        <v>5</v>
      </c>
      <c r="G99" s="96">
        <v>-349306959</v>
      </c>
      <c r="I99" s="96">
        <v>-319021053</v>
      </c>
      <c r="J99" s="76"/>
    </row>
    <row r="100" spans="2:10" ht="21.95" customHeight="1">
      <c r="B100" s="5" t="s">
        <v>72</v>
      </c>
      <c r="C100" s="6"/>
      <c r="D100" s="6"/>
      <c r="E100" s="7"/>
      <c r="G100" s="24">
        <f>SUM(G98:G99)</f>
        <v>101614038</v>
      </c>
      <c r="I100" s="24">
        <f>SUM(I98:I99)</f>
        <v>104421316</v>
      </c>
      <c r="J100" s="13"/>
    </row>
    <row r="101" spans="2:10" ht="5.0999999999999996" customHeight="1">
      <c r="B101" s="5"/>
      <c r="C101" s="6"/>
      <c r="D101" s="6"/>
      <c r="E101" s="7"/>
      <c r="G101" s="92"/>
      <c r="I101" s="92"/>
      <c r="J101" s="76"/>
    </row>
    <row r="102" spans="2:10" ht="21.95" customHeight="1">
      <c r="B102" s="19" t="s">
        <v>73</v>
      </c>
      <c r="E102" s="7" t="s">
        <v>215</v>
      </c>
      <c r="G102" s="96">
        <v>13316173</v>
      </c>
      <c r="I102" s="96">
        <v>10787034</v>
      </c>
      <c r="J102" s="76"/>
    </row>
    <row r="103" spans="2:10" ht="21.95" customHeight="1">
      <c r="B103" s="5" t="s">
        <v>74</v>
      </c>
      <c r="C103" s="6"/>
      <c r="E103" s="7"/>
      <c r="G103" s="24">
        <f>SUM(G100:G102)</f>
        <v>114930211</v>
      </c>
      <c r="I103" s="24">
        <f>SUM(I100:I102)</f>
        <v>115208350</v>
      </c>
      <c r="J103" s="76"/>
    </row>
    <row r="104" spans="2:10" ht="5.0999999999999996" customHeight="1">
      <c r="B104" s="5"/>
      <c r="C104" s="6"/>
      <c r="D104" s="6"/>
      <c r="E104" s="7"/>
      <c r="G104" s="92"/>
      <c r="I104" s="92"/>
      <c r="J104" s="76"/>
    </row>
    <row r="105" spans="2:10" ht="21.95" customHeight="1">
      <c r="B105" s="19" t="s">
        <v>75</v>
      </c>
      <c r="E105" s="7">
        <v>27</v>
      </c>
      <c r="G105" s="92">
        <v>-23566636</v>
      </c>
      <c r="I105" s="92">
        <v>-23978351</v>
      </c>
      <c r="J105" s="76"/>
    </row>
    <row r="106" spans="2:10" ht="21.95" customHeight="1">
      <c r="B106" s="19" t="s">
        <v>76</v>
      </c>
      <c r="E106" s="7">
        <v>28</v>
      </c>
      <c r="G106" s="92">
        <v>-29009610</v>
      </c>
      <c r="I106" s="92">
        <v>-26253152</v>
      </c>
      <c r="J106" s="76"/>
    </row>
    <row r="107" spans="2:10" ht="21.95" customHeight="1">
      <c r="B107" s="5" t="s">
        <v>77</v>
      </c>
      <c r="C107" s="6"/>
      <c r="D107" s="6"/>
      <c r="E107" s="7"/>
      <c r="G107" s="25">
        <f>SUM(G105:G106)</f>
        <v>-52576246</v>
      </c>
      <c r="I107" s="25">
        <f>SUM(I105:I106)</f>
        <v>-50231503</v>
      </c>
      <c r="J107" s="13"/>
    </row>
    <row r="108" spans="2:10" ht="5.0999999999999996" customHeight="1">
      <c r="B108" s="5"/>
      <c r="C108" s="6"/>
      <c r="D108" s="6"/>
      <c r="E108" s="7"/>
      <c r="G108" s="92"/>
      <c r="I108" s="92"/>
      <c r="J108" s="13"/>
    </row>
    <row r="109" spans="2:10" ht="21.95" customHeight="1">
      <c r="B109" s="5" t="s">
        <v>78</v>
      </c>
      <c r="C109" s="6"/>
      <c r="D109" s="6"/>
      <c r="E109" s="7"/>
      <c r="G109" s="24">
        <f>G103+G107</f>
        <v>62353965</v>
      </c>
      <c r="I109" s="24">
        <f>I103+I107</f>
        <v>64976847</v>
      </c>
      <c r="J109" s="13"/>
    </row>
    <row r="110" spans="2:10" ht="5.0999999999999996" customHeight="1">
      <c r="B110" s="5"/>
      <c r="C110" s="6"/>
      <c r="D110" s="6"/>
      <c r="E110" s="7"/>
      <c r="G110" s="92"/>
      <c r="I110" s="92"/>
      <c r="J110" s="13"/>
    </row>
    <row r="111" spans="2:10" ht="21.95" customHeight="1">
      <c r="B111" s="19" t="s">
        <v>79</v>
      </c>
      <c r="D111" s="6"/>
      <c r="E111" s="7">
        <v>30</v>
      </c>
      <c r="G111" s="92">
        <v>-7112414</v>
      </c>
      <c r="I111" s="92">
        <v>-7572423</v>
      </c>
      <c r="J111" s="13"/>
    </row>
    <row r="112" spans="2:10" ht="21.95" customHeight="1">
      <c r="B112" s="19" t="s">
        <v>80</v>
      </c>
      <c r="E112" s="7"/>
      <c r="G112" s="96">
        <v>18212304</v>
      </c>
      <c r="I112" s="96">
        <v>17932694</v>
      </c>
      <c r="J112" s="76"/>
    </row>
    <row r="113" spans="2:10" ht="21.95" customHeight="1">
      <c r="B113" s="5" t="s">
        <v>81</v>
      </c>
      <c r="C113" s="6"/>
      <c r="D113" s="6"/>
      <c r="E113" s="7"/>
      <c r="G113" s="26">
        <f>SUM(G109,G111:G112)</f>
        <v>73453855</v>
      </c>
      <c r="I113" s="26">
        <f>SUM(I109,I111:I112)</f>
        <v>75337118</v>
      </c>
      <c r="J113" s="13"/>
    </row>
    <row r="114" spans="2:10" ht="5.0999999999999996" customHeight="1">
      <c r="B114" s="5"/>
      <c r="C114" s="6"/>
      <c r="D114" s="6"/>
      <c r="E114" s="7"/>
      <c r="G114" s="92"/>
      <c r="I114" s="92"/>
      <c r="J114" s="13"/>
    </row>
    <row r="115" spans="2:10" ht="21.95" customHeight="1">
      <c r="B115" s="19" t="s">
        <v>101</v>
      </c>
      <c r="E115" s="7">
        <v>31</v>
      </c>
      <c r="G115" s="96">
        <v>-5694193</v>
      </c>
      <c r="I115" s="96">
        <v>-4617938</v>
      </c>
      <c r="J115" s="76"/>
    </row>
    <row r="116" spans="2:10" ht="21.95" customHeight="1" thickBot="1">
      <c r="B116" s="5" t="s">
        <v>102</v>
      </c>
      <c r="C116" s="6"/>
      <c r="D116" s="6"/>
      <c r="E116" s="7"/>
      <c r="F116" s="91"/>
      <c r="G116" s="27">
        <f>SUM(G113:G115)</f>
        <v>67759662</v>
      </c>
      <c r="I116" s="27">
        <f>SUM(I113:I115)</f>
        <v>70719180</v>
      </c>
      <c r="J116" s="13"/>
    </row>
    <row r="117" spans="2:10" ht="9.9499999999999993" customHeight="1" thickTop="1">
      <c r="B117" s="5"/>
      <c r="C117" s="6"/>
      <c r="D117" s="6"/>
      <c r="E117" s="7"/>
      <c r="G117" s="92"/>
      <c r="H117" s="79"/>
      <c r="I117" s="92"/>
    </row>
    <row r="118" spans="2:10" ht="21.95" customHeight="1">
      <c r="B118" s="97" t="s">
        <v>82</v>
      </c>
      <c r="C118" s="28"/>
      <c r="D118" s="6"/>
      <c r="E118" s="7"/>
      <c r="G118" s="92"/>
      <c r="H118" s="79"/>
      <c r="I118" s="92"/>
    </row>
    <row r="119" spans="2:10" ht="21.95" customHeight="1">
      <c r="C119" s="6" t="s">
        <v>83</v>
      </c>
      <c r="D119" s="6"/>
      <c r="E119" s="7"/>
      <c r="G119" s="24">
        <v>55041247</v>
      </c>
      <c r="H119" s="29"/>
      <c r="I119" s="24">
        <v>56084194</v>
      </c>
    </row>
    <row r="120" spans="2:10" ht="21.95" customHeight="1">
      <c r="C120" s="75" t="s">
        <v>84</v>
      </c>
      <c r="D120" s="6"/>
      <c r="E120" s="7"/>
      <c r="G120" s="92">
        <v>12718415</v>
      </c>
      <c r="H120" s="79"/>
      <c r="I120" s="92">
        <v>14634986</v>
      </c>
    </row>
    <row r="121" spans="2:10" ht="21.95" customHeight="1" thickBot="1">
      <c r="B121" s="5"/>
      <c r="C121" s="6"/>
      <c r="D121" s="6"/>
      <c r="E121" s="7"/>
      <c r="G121" s="98">
        <f>SUM(G119:G120)</f>
        <v>67759662</v>
      </c>
      <c r="H121" s="79"/>
      <c r="I121" s="98">
        <f>SUM(I119:I120)</f>
        <v>70719180</v>
      </c>
    </row>
    <row r="122" spans="2:10" ht="9.9499999999999993" customHeight="1" thickTop="1">
      <c r="B122" s="5"/>
      <c r="C122" s="6"/>
      <c r="D122" s="6"/>
      <c r="E122" s="7"/>
      <c r="G122" s="92"/>
      <c r="H122" s="79"/>
      <c r="I122" s="92"/>
    </row>
    <row r="123" spans="2:10" ht="21.95" customHeight="1">
      <c r="B123" s="30" t="s">
        <v>85</v>
      </c>
      <c r="C123" s="31"/>
      <c r="D123" s="6"/>
      <c r="F123" s="91"/>
      <c r="G123" s="92"/>
      <c r="I123" s="92"/>
    </row>
    <row r="124" spans="2:10" ht="21.95" customHeight="1" thickBot="1">
      <c r="B124" s="5" t="s">
        <v>83</v>
      </c>
      <c r="C124" s="6"/>
      <c r="D124" s="6"/>
      <c r="E124" s="7">
        <v>32</v>
      </c>
      <c r="F124" s="91"/>
      <c r="G124" s="32">
        <f>G119/1200000</f>
        <v>45.867705833333332</v>
      </c>
      <c r="H124" s="33"/>
      <c r="I124" s="32">
        <f>I119/1200000</f>
        <v>46.736828333333335</v>
      </c>
    </row>
    <row r="125" spans="2:10" ht="9.9499999999999993" customHeight="1" thickTop="1"/>
    <row r="126" spans="2:10" ht="23.1" customHeight="1">
      <c r="B126" s="16" t="s">
        <v>0</v>
      </c>
      <c r="C126" s="17"/>
      <c r="D126" s="17"/>
      <c r="E126" s="34" t="s">
        <v>66</v>
      </c>
      <c r="I126" s="93"/>
    </row>
    <row r="127" spans="2:10" ht="23.1" customHeight="1">
      <c r="B127" s="16" t="s">
        <v>86</v>
      </c>
      <c r="C127" s="17"/>
      <c r="D127" s="17"/>
      <c r="E127" s="34" t="s">
        <v>68</v>
      </c>
      <c r="I127" s="93"/>
    </row>
    <row r="128" spans="2:10" ht="23.1" customHeight="1">
      <c r="B128" s="16" t="str">
        <f>B94</f>
        <v>สำหรับปีสิ้นสุดวันที่ 31 ธันวาคม 2560</v>
      </c>
      <c r="C128" s="1"/>
      <c r="D128" s="1"/>
    </row>
    <row r="129" spans="2:9" ht="20.100000000000001" customHeight="1">
      <c r="B129" s="5"/>
      <c r="C129" s="6"/>
      <c r="D129" s="6"/>
      <c r="E129" s="7"/>
      <c r="G129" s="94"/>
      <c r="H129" s="94"/>
      <c r="I129" s="94"/>
    </row>
    <row r="130" spans="2:9" ht="23.1" customHeight="1">
      <c r="B130" s="5"/>
      <c r="C130" s="6"/>
      <c r="D130" s="6"/>
      <c r="E130" s="7" t="s">
        <v>4</v>
      </c>
      <c r="G130" s="95">
        <f>G96</f>
        <v>2560</v>
      </c>
      <c r="H130" s="79"/>
      <c r="I130" s="95">
        <f>I96</f>
        <v>2559</v>
      </c>
    </row>
    <row r="131" spans="2:9" ht="21.95" customHeight="1">
      <c r="B131" s="5"/>
      <c r="C131" s="6"/>
      <c r="D131" s="6"/>
      <c r="E131" s="7"/>
      <c r="F131" s="54"/>
      <c r="G131" s="114" t="s">
        <v>5</v>
      </c>
      <c r="H131" s="114"/>
      <c r="I131" s="114"/>
    </row>
    <row r="132" spans="2:9" ht="21.95" customHeight="1">
      <c r="B132" s="5" t="s">
        <v>102</v>
      </c>
      <c r="C132" s="6"/>
      <c r="G132" s="24">
        <f>G121</f>
        <v>67759662</v>
      </c>
      <c r="H132" s="29"/>
      <c r="I132" s="24">
        <f>I121</f>
        <v>70719180</v>
      </c>
    </row>
    <row r="133" spans="2:9" ht="9.9499999999999993" customHeight="1"/>
    <row r="134" spans="2:9" ht="21.95" customHeight="1">
      <c r="B134" s="5" t="s">
        <v>87</v>
      </c>
      <c r="C134" s="6"/>
    </row>
    <row r="135" spans="2:9" ht="21.95" customHeight="1">
      <c r="B135" s="35" t="s">
        <v>88</v>
      </c>
      <c r="C135" s="6"/>
    </row>
    <row r="136" spans="2:9" ht="21.95" customHeight="1">
      <c r="B136" s="19" t="s">
        <v>89</v>
      </c>
      <c r="G136" s="92">
        <v>-8766137</v>
      </c>
      <c r="I136" s="92">
        <v>-730991</v>
      </c>
    </row>
    <row r="137" spans="2:9" ht="21.95" customHeight="1">
      <c r="B137" s="19" t="s">
        <v>103</v>
      </c>
      <c r="E137" s="7">
        <v>10</v>
      </c>
      <c r="G137" s="92">
        <v>66142</v>
      </c>
      <c r="I137" s="92">
        <v>911464</v>
      </c>
    </row>
    <row r="138" spans="2:9" ht="21.95" customHeight="1">
      <c r="B138" s="75" t="s">
        <v>90</v>
      </c>
      <c r="C138" s="42"/>
      <c r="G138" s="92">
        <v>-1692934</v>
      </c>
      <c r="I138" s="92">
        <v>-410001</v>
      </c>
    </row>
    <row r="139" spans="2:9" ht="21.95" customHeight="1">
      <c r="B139" s="75" t="s">
        <v>91</v>
      </c>
      <c r="C139" s="42"/>
      <c r="G139" s="92">
        <v>-1058991</v>
      </c>
      <c r="I139" s="92">
        <v>77410</v>
      </c>
    </row>
    <row r="140" spans="2:9" ht="21.95" customHeight="1">
      <c r="B140" s="75" t="s">
        <v>92</v>
      </c>
      <c r="C140" s="42"/>
      <c r="G140" s="92"/>
      <c r="I140" s="92"/>
    </row>
    <row r="141" spans="2:9" ht="21.95" customHeight="1">
      <c r="B141" s="42"/>
      <c r="C141" s="75" t="s">
        <v>93</v>
      </c>
      <c r="E141" s="7">
        <v>31</v>
      </c>
      <c r="G141" s="96">
        <v>325331</v>
      </c>
      <c r="I141" s="96">
        <v>-131286</v>
      </c>
    </row>
    <row r="142" spans="2:9" ht="21.95" customHeight="1">
      <c r="B142" s="36" t="s">
        <v>94</v>
      </c>
      <c r="E142" s="7"/>
      <c r="G142" s="24">
        <f>SUM(G136:G141)</f>
        <v>-11126589</v>
      </c>
      <c r="I142" s="24">
        <f>SUM(I136:I141)</f>
        <v>-283404</v>
      </c>
    </row>
    <row r="143" spans="2:9" ht="5.0999999999999996" customHeight="1">
      <c r="E143" s="7"/>
      <c r="G143" s="92"/>
      <c r="I143" s="92"/>
    </row>
    <row r="144" spans="2:9" ht="21.95" customHeight="1">
      <c r="B144" s="35" t="s">
        <v>95</v>
      </c>
      <c r="E144" s="7"/>
      <c r="G144" s="92"/>
      <c r="I144" s="92"/>
    </row>
    <row r="145" spans="2:9" ht="21.95" customHeight="1">
      <c r="B145" s="19" t="s">
        <v>96</v>
      </c>
      <c r="E145" s="7"/>
      <c r="G145" s="92"/>
      <c r="I145" s="92"/>
    </row>
    <row r="146" spans="2:9" ht="21.95" customHeight="1">
      <c r="C146" s="75" t="s">
        <v>97</v>
      </c>
      <c r="E146" s="7">
        <v>21</v>
      </c>
      <c r="G146" s="92">
        <v>-156042</v>
      </c>
      <c r="I146" s="92">
        <v>-149372</v>
      </c>
    </row>
    <row r="147" spans="2:9" ht="21.95" customHeight="1">
      <c r="B147" s="75" t="s">
        <v>91</v>
      </c>
      <c r="C147" s="42"/>
      <c r="G147" s="92">
        <v>2128</v>
      </c>
      <c r="I147" s="92">
        <v>-18587</v>
      </c>
    </row>
    <row r="148" spans="2:9" ht="21.95" customHeight="1">
      <c r="B148" s="19" t="s">
        <v>98</v>
      </c>
      <c r="E148" s="7"/>
      <c r="G148" s="92"/>
      <c r="I148" s="92"/>
    </row>
    <row r="149" spans="2:9" ht="21.95" customHeight="1">
      <c r="B149" s="42"/>
      <c r="C149" s="19" t="s">
        <v>93</v>
      </c>
      <c r="E149" s="7">
        <v>31</v>
      </c>
      <c r="G149" s="92">
        <v>34375</v>
      </c>
      <c r="I149" s="92">
        <v>28475</v>
      </c>
    </row>
    <row r="150" spans="2:9" ht="21.95" customHeight="1">
      <c r="B150" s="36" t="s">
        <v>99</v>
      </c>
      <c r="E150" s="7"/>
      <c r="G150" s="26">
        <f>SUM(G146:G149)</f>
        <v>-119539</v>
      </c>
      <c r="I150" s="26">
        <f>SUM(I146:I149)</f>
        <v>-139484</v>
      </c>
    </row>
    <row r="151" spans="2:9" ht="5.0999999999999996" customHeight="1">
      <c r="E151" s="7"/>
      <c r="G151" s="92"/>
      <c r="I151" s="92"/>
    </row>
    <row r="152" spans="2:9" ht="21.95" customHeight="1">
      <c r="B152" s="5" t="s">
        <v>104</v>
      </c>
      <c r="C152" s="6"/>
      <c r="G152" s="37">
        <f>SUM(G142,G150)</f>
        <v>-11246128</v>
      </c>
      <c r="I152" s="37">
        <f>SUM(I142,I150)</f>
        <v>-422888</v>
      </c>
    </row>
    <row r="153" spans="2:9" ht="5.0999999999999996" customHeight="1">
      <c r="B153" s="5"/>
      <c r="C153" s="6"/>
      <c r="G153" s="14"/>
      <c r="I153" s="14"/>
    </row>
    <row r="154" spans="2:9" ht="21.95" customHeight="1" thickBot="1">
      <c r="B154" s="5" t="s">
        <v>105</v>
      </c>
      <c r="C154" s="6"/>
      <c r="G154" s="38">
        <f>SUM(G152,G132)</f>
        <v>56513534</v>
      </c>
      <c r="I154" s="38">
        <f>SUM(I152,I132)</f>
        <v>70296292</v>
      </c>
    </row>
    <row r="155" spans="2:9" ht="9.9499999999999993" customHeight="1" thickTop="1"/>
    <row r="156" spans="2:9" ht="21.95" customHeight="1">
      <c r="B156" s="97" t="s">
        <v>100</v>
      </c>
      <c r="C156" s="28"/>
    </row>
    <row r="157" spans="2:9" ht="21.95" customHeight="1">
      <c r="B157" s="97"/>
      <c r="C157" s="28" t="s">
        <v>83</v>
      </c>
      <c r="G157" s="24">
        <v>45126691</v>
      </c>
      <c r="I157" s="24">
        <v>55857302</v>
      </c>
    </row>
    <row r="158" spans="2:9" ht="21.95" customHeight="1">
      <c r="B158" s="97"/>
      <c r="C158" s="99" t="s">
        <v>84</v>
      </c>
      <c r="G158" s="92">
        <v>11386843</v>
      </c>
      <c r="I158" s="92">
        <v>14438990</v>
      </c>
    </row>
    <row r="159" spans="2:9" ht="21.95" customHeight="1" thickBot="1">
      <c r="B159" s="88"/>
      <c r="C159" s="28"/>
      <c r="G159" s="100">
        <f>SUM(G157:G158)</f>
        <v>56513534</v>
      </c>
      <c r="I159" s="100">
        <f>SUM(I157:I158)</f>
        <v>70296292</v>
      </c>
    </row>
    <row r="160" spans="2:9" ht="9.9499999999999993" customHeight="1" thickTop="1"/>
  </sheetData>
  <mergeCells count="2">
    <mergeCell ref="G97:I97"/>
    <mergeCell ref="G131:I131"/>
  </mergeCells>
  <pageMargins left="0.82677165354330717" right="0.59055118110236227" top="0.59055118110236227" bottom="0.59055118110236227" header="0.59055118110236227" footer="0.39370078740157483"/>
  <pageSetup paperSize="9" firstPageNumber="9" orientation="portrait" blackAndWhite="1" cellComments="asDisplayed" useFirstPageNumber="1" r:id="rId1"/>
  <headerFooter alignWithMargins="0">
    <oddFooter>&amp;L&amp;14   หมายเหตุประกอบงบการเงินเป็นส่วนหนึ่งของงบการเงินนี้
&amp;C&amp;P</oddFooter>
  </headerFooter>
  <rowBreaks count="4" manualBreakCount="4">
    <brk id="35" max="16383" man="1"/>
    <brk id="64" max="16383" man="1"/>
    <brk id="91" max="16383" man="1"/>
    <brk id="12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K49"/>
  <sheetViews>
    <sheetView showGridLines="0" zoomScale="85" zoomScaleNormal="85" zoomScaleSheetLayoutView="100" workbookViewId="0"/>
  </sheetViews>
  <sheetFormatPr defaultRowHeight="22.7" customHeight="1"/>
  <cols>
    <col min="1" max="3" width="1.7109375" style="52" customWidth="1"/>
    <col min="4" max="4" width="42.7109375" style="52" customWidth="1"/>
    <col min="5" max="5" width="7.7109375" style="10" customWidth="1"/>
    <col min="6" max="6" width="11.7109375" style="51" customWidth="1"/>
    <col min="7" max="7" width="0.85546875" style="52" customWidth="1"/>
    <col min="8" max="8" width="11.7109375" style="51" customWidth="1"/>
    <col min="9" max="9" width="0.85546875" style="49" customWidth="1"/>
    <col min="10" max="10" width="11.7109375" style="51" customWidth="1"/>
    <col min="11" max="11" width="0.85546875" style="49" customWidth="1"/>
    <col min="12" max="12" width="12.7109375" style="51" customWidth="1"/>
    <col min="13" max="13" width="0.85546875" style="49" customWidth="1"/>
    <col min="14" max="14" width="12.28515625" style="51" bestFit="1" customWidth="1"/>
    <col min="15" max="15" width="0.85546875" style="49" customWidth="1"/>
    <col min="16" max="16" width="11.7109375" style="51" customWidth="1"/>
    <col min="17" max="17" width="0.85546875" style="49" customWidth="1"/>
    <col min="18" max="18" width="11.7109375" style="49" customWidth="1"/>
    <col min="19" max="19" width="0.85546875" style="49" customWidth="1"/>
    <col min="20" max="20" width="11.7109375" style="49" customWidth="1"/>
    <col min="21" max="21" width="0.85546875" style="49" customWidth="1"/>
    <col min="22" max="22" width="12.7109375" style="51" customWidth="1"/>
    <col min="23" max="23" width="0.85546875" style="49" customWidth="1"/>
    <col min="24" max="24" width="12.7109375" style="51" customWidth="1"/>
    <col min="25" max="25" width="0.85546875" style="49" customWidth="1"/>
    <col min="26" max="26" width="12.7109375" style="51" customWidth="1"/>
    <col min="27" max="27" width="0.85546875" style="49" customWidth="1"/>
    <col min="28" max="28" width="12.7109375" style="51" customWidth="1"/>
    <col min="29" max="29" width="2.7109375" style="51" customWidth="1"/>
    <col min="30" max="30" width="11" style="51" bestFit="1" customWidth="1"/>
    <col min="31" max="141" width="9" style="51" customWidth="1"/>
    <col min="142" max="16384" width="9.140625" style="52"/>
  </cols>
  <sheetData>
    <row r="1" spans="2:141" ht="23.1" customHeight="1">
      <c r="B1" s="102" t="s">
        <v>0</v>
      </c>
      <c r="C1" s="102"/>
      <c r="D1" s="102"/>
      <c r="E1" s="102"/>
      <c r="F1" s="102"/>
      <c r="G1" s="102"/>
      <c r="N1" s="102"/>
      <c r="O1" s="102"/>
      <c r="P1" s="102"/>
      <c r="AB1" s="9"/>
      <c r="EB1" s="52"/>
      <c r="EC1" s="52"/>
      <c r="ED1" s="52"/>
      <c r="EE1" s="52"/>
      <c r="EF1" s="52"/>
      <c r="EG1" s="52"/>
      <c r="EH1" s="52"/>
      <c r="EI1" s="52"/>
      <c r="EJ1" s="52"/>
      <c r="EK1" s="52"/>
    </row>
    <row r="2" spans="2:141" ht="23.1" customHeight="1">
      <c r="B2" s="1" t="s">
        <v>106</v>
      </c>
      <c r="C2" s="1"/>
      <c r="D2" s="1"/>
      <c r="E2" s="103"/>
      <c r="F2" s="104"/>
      <c r="G2" s="1"/>
      <c r="N2" s="104"/>
      <c r="O2" s="105"/>
      <c r="P2" s="104"/>
      <c r="AB2" s="93"/>
      <c r="EB2" s="52"/>
      <c r="EC2" s="52"/>
      <c r="ED2" s="52"/>
      <c r="EE2" s="52"/>
      <c r="EF2" s="52"/>
      <c r="EG2" s="52"/>
      <c r="EH2" s="52"/>
      <c r="EI2" s="52"/>
      <c r="EJ2" s="52"/>
      <c r="EK2" s="52"/>
    </row>
    <row r="3" spans="2:141" ht="23.1" customHeight="1">
      <c r="B3" s="16" t="str">
        <f>'1'!B94</f>
        <v>สำหรับปีสิ้นสุดวันที่ 31 ธันวาคม 2560</v>
      </c>
      <c r="C3" s="1"/>
      <c r="D3" s="1"/>
      <c r="E3" s="39"/>
      <c r="F3" s="40"/>
      <c r="G3" s="106"/>
      <c r="N3" s="52"/>
      <c r="O3" s="52"/>
      <c r="P3" s="52"/>
      <c r="Q3" s="52"/>
      <c r="R3" s="52"/>
      <c r="S3" s="52"/>
      <c r="T3" s="52"/>
      <c r="EB3" s="52"/>
      <c r="EC3" s="52"/>
      <c r="ED3" s="52"/>
      <c r="EE3" s="52"/>
      <c r="EF3" s="52"/>
      <c r="EG3" s="52"/>
      <c r="EH3" s="52"/>
      <c r="EI3" s="52"/>
      <c r="EJ3" s="52"/>
      <c r="EK3" s="52"/>
    </row>
    <row r="4" spans="2:141" ht="21.95" customHeight="1">
      <c r="B4" s="16"/>
      <c r="C4" s="1"/>
      <c r="D4" s="1"/>
      <c r="E4" s="39"/>
      <c r="F4" s="40"/>
      <c r="G4" s="106"/>
      <c r="N4" s="41" t="s">
        <v>61</v>
      </c>
      <c r="O4" s="41"/>
      <c r="P4" s="41"/>
      <c r="Q4" s="41"/>
      <c r="R4" s="41"/>
      <c r="S4" s="41"/>
      <c r="T4" s="41"/>
      <c r="U4" s="41"/>
      <c r="V4" s="41"/>
      <c r="EB4" s="52"/>
      <c r="EC4" s="52"/>
      <c r="ED4" s="52"/>
      <c r="EE4" s="52"/>
      <c r="EF4" s="52"/>
      <c r="EG4" s="52"/>
      <c r="EH4" s="52"/>
      <c r="EI4" s="52"/>
      <c r="EJ4" s="52"/>
      <c r="EK4" s="52"/>
    </row>
    <row r="5" spans="2:141" ht="21.95" customHeight="1">
      <c r="B5" s="1"/>
      <c r="C5" s="1"/>
      <c r="D5" s="106"/>
      <c r="E5" s="39"/>
      <c r="F5" s="40"/>
      <c r="G5" s="106"/>
      <c r="H5" s="45" t="s">
        <v>107</v>
      </c>
      <c r="I5" s="44"/>
      <c r="J5" s="45"/>
      <c r="K5" s="44"/>
      <c r="L5" s="44"/>
      <c r="M5" s="42"/>
      <c r="N5" s="43" t="s">
        <v>87</v>
      </c>
      <c r="O5" s="44"/>
      <c r="P5" s="45"/>
      <c r="Q5" s="46"/>
      <c r="R5" s="46"/>
      <c r="S5" s="52"/>
      <c r="T5" s="50"/>
      <c r="EB5" s="52"/>
      <c r="EC5" s="52"/>
      <c r="ED5" s="52"/>
      <c r="EE5" s="52"/>
      <c r="EF5" s="52"/>
      <c r="EG5" s="52"/>
      <c r="EH5" s="52"/>
      <c r="EI5" s="52"/>
      <c r="EJ5" s="52"/>
      <c r="EK5" s="52"/>
    </row>
    <row r="6" spans="2:141" ht="21.95" customHeight="1">
      <c r="B6" s="53"/>
      <c r="C6" s="53"/>
      <c r="D6" s="108"/>
      <c r="F6" s="52"/>
      <c r="G6" s="53"/>
      <c r="H6" s="47" t="s">
        <v>57</v>
      </c>
      <c r="I6" s="47"/>
      <c r="J6" s="47"/>
      <c r="K6" s="48"/>
      <c r="L6" s="47" t="s">
        <v>108</v>
      </c>
      <c r="N6" s="9"/>
      <c r="O6" s="52"/>
      <c r="P6" s="9"/>
      <c r="Q6" s="52"/>
      <c r="R6" s="9" t="s">
        <v>109</v>
      </c>
      <c r="T6" s="50" t="s">
        <v>110</v>
      </c>
      <c r="V6" s="50" t="s">
        <v>111</v>
      </c>
      <c r="X6" s="50"/>
      <c r="Z6" s="50"/>
      <c r="AA6" s="55"/>
      <c r="EB6" s="52"/>
      <c r="EC6" s="52"/>
      <c r="ED6" s="52"/>
      <c r="EE6" s="52"/>
      <c r="EF6" s="52"/>
      <c r="EG6" s="52"/>
      <c r="EH6" s="52"/>
      <c r="EI6" s="52"/>
      <c r="EJ6" s="52"/>
      <c r="EK6" s="52"/>
    </row>
    <row r="7" spans="2:141" ht="21.95" customHeight="1">
      <c r="B7" s="53"/>
      <c r="C7" s="53"/>
      <c r="D7" s="53"/>
      <c r="F7" s="52"/>
      <c r="G7" s="53"/>
      <c r="H7" s="52"/>
      <c r="I7" s="52"/>
      <c r="J7" s="52"/>
      <c r="K7" s="52"/>
      <c r="L7" s="52"/>
      <c r="N7" s="52"/>
      <c r="P7" s="9"/>
      <c r="R7" s="50" t="s">
        <v>112</v>
      </c>
      <c r="T7" s="50" t="s">
        <v>113</v>
      </c>
      <c r="V7" s="50" t="s">
        <v>114</v>
      </c>
      <c r="X7" s="50"/>
      <c r="Z7" s="54"/>
      <c r="AA7" s="55"/>
      <c r="EB7" s="52"/>
      <c r="EC7" s="52"/>
      <c r="ED7" s="52"/>
      <c r="EE7" s="52"/>
      <c r="EF7" s="52"/>
      <c r="EG7" s="52"/>
      <c r="EH7" s="52"/>
      <c r="EI7" s="52"/>
      <c r="EJ7" s="52"/>
      <c r="EK7" s="52"/>
    </row>
    <row r="8" spans="2:141" ht="21.95" customHeight="1">
      <c r="B8" s="53"/>
      <c r="C8" s="53"/>
      <c r="D8" s="53"/>
      <c r="F8" s="54"/>
      <c r="G8" s="53"/>
      <c r="H8" s="52"/>
      <c r="I8" s="52"/>
      <c r="J8" s="52"/>
      <c r="K8" s="50"/>
      <c r="L8" s="50"/>
      <c r="M8" s="50"/>
      <c r="N8" s="54"/>
      <c r="P8" s="54"/>
      <c r="R8" s="50" t="s">
        <v>115</v>
      </c>
      <c r="T8" s="50" t="s">
        <v>116</v>
      </c>
      <c r="V8" s="9" t="s">
        <v>117</v>
      </c>
      <c r="X8" s="9" t="s">
        <v>118</v>
      </c>
      <c r="Z8" s="9" t="s">
        <v>119</v>
      </c>
      <c r="AA8" s="42"/>
      <c r="AB8" s="52"/>
      <c r="EB8" s="52"/>
      <c r="EC8" s="52"/>
      <c r="ED8" s="52"/>
      <c r="EE8" s="52"/>
      <c r="EF8" s="52"/>
      <c r="EG8" s="52"/>
      <c r="EH8" s="52"/>
      <c r="EI8" s="52"/>
      <c r="EJ8" s="52"/>
      <c r="EK8" s="52"/>
    </row>
    <row r="9" spans="2:141" s="9" customFormat="1" ht="21.95" customHeight="1">
      <c r="E9" s="10"/>
      <c r="F9" s="54" t="s">
        <v>120</v>
      </c>
      <c r="H9" s="54" t="s">
        <v>121</v>
      </c>
      <c r="I9" s="54"/>
      <c r="J9" s="54" t="s">
        <v>121</v>
      </c>
      <c r="K9" s="50"/>
      <c r="L9" s="50"/>
      <c r="M9" s="50"/>
      <c r="N9" s="54" t="s">
        <v>122</v>
      </c>
      <c r="O9" s="49"/>
      <c r="P9" s="50" t="s">
        <v>123</v>
      </c>
      <c r="Q9" s="49"/>
      <c r="R9" s="54" t="s">
        <v>124</v>
      </c>
      <c r="S9" s="49"/>
      <c r="T9" s="50" t="s">
        <v>125</v>
      </c>
      <c r="U9" s="49"/>
      <c r="V9" s="9" t="s">
        <v>126</v>
      </c>
      <c r="W9" s="49"/>
      <c r="X9" s="9" t="s">
        <v>127</v>
      </c>
      <c r="Y9" s="49"/>
      <c r="Z9" s="54" t="s">
        <v>128</v>
      </c>
      <c r="AA9" s="50"/>
      <c r="AB9" s="9" t="s">
        <v>118</v>
      </c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107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</row>
    <row r="10" spans="2:141" s="9" customFormat="1" ht="21.95" customHeight="1">
      <c r="E10" s="10" t="s">
        <v>4</v>
      </c>
      <c r="F10" s="55" t="s">
        <v>129</v>
      </c>
      <c r="H10" s="50" t="s">
        <v>130</v>
      </c>
      <c r="I10" s="50"/>
      <c r="J10" s="50" t="s">
        <v>131</v>
      </c>
      <c r="N10" s="50" t="s">
        <v>132</v>
      </c>
      <c r="P10" s="50" t="s">
        <v>133</v>
      </c>
      <c r="R10" s="9" t="s">
        <v>134</v>
      </c>
      <c r="S10" s="49"/>
      <c r="T10" s="9" t="s">
        <v>135</v>
      </c>
      <c r="U10" s="49"/>
      <c r="V10" s="50" t="s">
        <v>127</v>
      </c>
      <c r="W10" s="49"/>
      <c r="X10" s="50" t="s">
        <v>136</v>
      </c>
      <c r="Y10" s="49"/>
      <c r="Z10" s="9" t="s">
        <v>137</v>
      </c>
      <c r="AA10" s="50"/>
      <c r="AB10" s="54" t="s">
        <v>127</v>
      </c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07"/>
      <c r="CB10" s="107"/>
      <c r="CC10" s="107"/>
      <c r="CD10" s="107"/>
      <c r="CE10" s="107"/>
      <c r="CF10" s="107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  <c r="CQ10" s="107"/>
      <c r="CR10" s="107"/>
      <c r="CS10" s="107"/>
      <c r="CT10" s="107"/>
      <c r="CU10" s="107"/>
      <c r="CV10" s="107"/>
      <c r="CW10" s="107"/>
      <c r="CX10" s="107"/>
      <c r="CY10" s="107"/>
      <c r="CZ10" s="107"/>
      <c r="DA10" s="107"/>
      <c r="DB10" s="107"/>
      <c r="DC10" s="107"/>
      <c r="DD10" s="107"/>
      <c r="DE10" s="107"/>
      <c r="DF10" s="107"/>
      <c r="DG10" s="107"/>
      <c r="DH10" s="107"/>
      <c r="DI10" s="107"/>
      <c r="DJ10" s="107"/>
      <c r="DK10" s="107"/>
      <c r="DL10" s="107"/>
      <c r="DM10" s="107"/>
      <c r="DN10" s="107"/>
      <c r="DO10" s="107"/>
      <c r="DP10" s="107"/>
      <c r="DQ10" s="107"/>
      <c r="DR10" s="107"/>
      <c r="DS10" s="107"/>
      <c r="DT10" s="107"/>
      <c r="DU10" s="107"/>
      <c r="DV10" s="107"/>
      <c r="DW10" s="107"/>
      <c r="DX10" s="107"/>
      <c r="DY10" s="107"/>
      <c r="DZ10" s="107"/>
      <c r="EA10" s="107"/>
    </row>
    <row r="11" spans="2:141" s="9" customFormat="1" ht="21" customHeight="1">
      <c r="B11" s="56"/>
      <c r="C11" s="56"/>
      <c r="E11" s="10"/>
      <c r="F11" s="57" t="s">
        <v>5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BW11" s="107"/>
      <c r="BX11" s="107"/>
      <c r="BY11" s="107"/>
      <c r="BZ11" s="107"/>
      <c r="CA11" s="107"/>
      <c r="CB11" s="107"/>
      <c r="CC11" s="107"/>
      <c r="CD11" s="107"/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</row>
    <row r="12" spans="2:141" ht="21" customHeight="1">
      <c r="B12" s="58" t="s">
        <v>138</v>
      </c>
      <c r="C12" s="58"/>
      <c r="F12" s="59">
        <v>1200000</v>
      </c>
      <c r="G12" s="59"/>
      <c r="H12" s="59">
        <v>160000</v>
      </c>
      <c r="I12" s="14"/>
      <c r="J12" s="59">
        <v>10516000</v>
      </c>
      <c r="K12" s="60"/>
      <c r="L12" s="59">
        <v>202440240</v>
      </c>
      <c r="M12" s="61"/>
      <c r="N12" s="59">
        <v>-3057312</v>
      </c>
      <c r="O12" s="14"/>
      <c r="P12" s="59">
        <v>753297</v>
      </c>
      <c r="Q12" s="14"/>
      <c r="R12" s="61">
        <v>541454</v>
      </c>
      <c r="S12" s="14"/>
      <c r="T12" s="14">
        <v>-6392652</v>
      </c>
      <c r="U12" s="14"/>
      <c r="V12" s="59">
        <f>SUM(N12:T12)</f>
        <v>-8155213</v>
      </c>
      <c r="W12" s="14"/>
      <c r="X12" s="59">
        <f>SUM(F12:L12,V12)</f>
        <v>206161027</v>
      </c>
      <c r="Y12" s="14"/>
      <c r="Z12" s="59">
        <v>36844688</v>
      </c>
      <c r="AA12" s="14"/>
      <c r="AB12" s="14">
        <f>SUM(X12:Z12)</f>
        <v>243005715</v>
      </c>
      <c r="EB12" s="52"/>
      <c r="EC12" s="52"/>
      <c r="ED12" s="52"/>
      <c r="EE12" s="52"/>
      <c r="EF12" s="52"/>
      <c r="EG12" s="52"/>
      <c r="EH12" s="52"/>
      <c r="EI12" s="52"/>
      <c r="EJ12" s="52"/>
      <c r="EK12" s="52"/>
    </row>
    <row r="13" spans="2:141" ht="21" customHeight="1">
      <c r="B13" s="28" t="s">
        <v>139</v>
      </c>
      <c r="C13" s="28"/>
      <c r="F13" s="59"/>
      <c r="G13" s="59"/>
      <c r="H13" s="59"/>
      <c r="I13" s="14"/>
      <c r="J13" s="59"/>
      <c r="K13" s="60"/>
      <c r="L13" s="59"/>
      <c r="M13" s="61"/>
      <c r="N13" s="59"/>
      <c r="O13" s="14"/>
      <c r="P13" s="59"/>
      <c r="Q13" s="14"/>
      <c r="R13" s="61"/>
      <c r="S13" s="14"/>
      <c r="T13" s="14"/>
      <c r="U13" s="14"/>
      <c r="V13" s="59"/>
      <c r="W13" s="14"/>
      <c r="X13" s="59"/>
      <c r="Y13" s="14"/>
      <c r="Z13" s="59"/>
      <c r="AA13" s="14"/>
      <c r="AB13" s="14"/>
      <c r="EB13" s="52"/>
      <c r="EC13" s="52"/>
      <c r="ED13" s="52"/>
      <c r="EE13" s="52"/>
      <c r="EF13" s="52"/>
      <c r="EG13" s="52"/>
      <c r="EH13" s="52"/>
      <c r="EI13" s="52"/>
      <c r="EJ13" s="52"/>
      <c r="EK13" s="52"/>
    </row>
    <row r="14" spans="2:141" ht="21" customHeight="1">
      <c r="B14" s="62"/>
      <c r="C14" s="62" t="s">
        <v>140</v>
      </c>
      <c r="D14" s="63"/>
      <c r="F14" s="59"/>
      <c r="G14" s="59"/>
      <c r="H14" s="59"/>
      <c r="I14" s="14"/>
      <c r="J14" s="59"/>
      <c r="K14" s="60"/>
      <c r="L14" s="59"/>
      <c r="M14" s="61"/>
      <c r="N14" s="59"/>
      <c r="O14" s="14"/>
      <c r="P14" s="59"/>
      <c r="Q14" s="14"/>
      <c r="R14" s="61"/>
      <c r="S14" s="14"/>
      <c r="T14" s="14"/>
      <c r="U14" s="14"/>
      <c r="V14" s="59"/>
      <c r="W14" s="14"/>
      <c r="X14" s="59"/>
      <c r="Y14" s="14"/>
      <c r="Z14" s="59"/>
      <c r="AA14" s="14"/>
      <c r="AB14" s="14"/>
      <c r="EB14" s="52"/>
      <c r="EC14" s="52"/>
      <c r="ED14" s="52"/>
      <c r="EE14" s="52"/>
      <c r="EF14" s="52"/>
      <c r="EG14" s="52"/>
      <c r="EH14" s="52"/>
      <c r="EI14" s="52"/>
      <c r="EJ14" s="52"/>
      <c r="EK14" s="52"/>
    </row>
    <row r="15" spans="2:141" ht="21" customHeight="1">
      <c r="B15" s="62"/>
      <c r="C15" s="62"/>
      <c r="D15" s="63" t="s">
        <v>141</v>
      </c>
      <c r="F15" s="59"/>
      <c r="G15" s="59"/>
      <c r="H15" s="59"/>
      <c r="I15" s="14"/>
      <c r="J15" s="59"/>
      <c r="K15" s="60"/>
      <c r="L15" s="59"/>
      <c r="M15" s="61"/>
      <c r="N15" s="59"/>
      <c r="O15" s="14"/>
      <c r="P15" s="59"/>
      <c r="Q15" s="14"/>
      <c r="R15" s="61"/>
      <c r="S15" s="14"/>
      <c r="T15" s="14"/>
      <c r="U15" s="14"/>
      <c r="V15" s="59"/>
      <c r="W15" s="14"/>
      <c r="X15" s="59"/>
      <c r="Y15" s="14"/>
      <c r="Z15" s="59"/>
      <c r="AA15" s="14"/>
      <c r="AB15" s="14"/>
      <c r="EB15" s="52"/>
      <c r="EC15" s="52"/>
      <c r="ED15" s="52"/>
      <c r="EE15" s="52"/>
      <c r="EF15" s="52"/>
      <c r="EG15" s="52"/>
      <c r="EH15" s="52"/>
      <c r="EI15" s="52"/>
      <c r="EJ15" s="52"/>
      <c r="EK15" s="52"/>
    </row>
    <row r="16" spans="2:141" ht="21" customHeight="1">
      <c r="C16" s="52" t="s">
        <v>142</v>
      </c>
      <c r="E16" s="10">
        <v>33</v>
      </c>
      <c r="F16" s="109">
        <v>0</v>
      </c>
      <c r="G16" s="110"/>
      <c r="H16" s="109">
        <v>0</v>
      </c>
      <c r="I16" s="87"/>
      <c r="J16" s="109">
        <v>0</v>
      </c>
      <c r="K16" s="87"/>
      <c r="L16" s="109">
        <v>-20398454</v>
      </c>
      <c r="M16" s="111"/>
      <c r="N16" s="109">
        <v>0</v>
      </c>
      <c r="O16" s="87"/>
      <c r="P16" s="109">
        <v>0</v>
      </c>
      <c r="Q16" s="87"/>
      <c r="R16" s="109">
        <v>0</v>
      </c>
      <c r="S16" s="87"/>
      <c r="T16" s="112">
        <v>0</v>
      </c>
      <c r="U16" s="87"/>
      <c r="V16" s="112">
        <f>SUM(N16:T16)</f>
        <v>0</v>
      </c>
      <c r="W16" s="87"/>
      <c r="X16" s="112">
        <f>SUM(F16:L16,V16)</f>
        <v>-20398454</v>
      </c>
      <c r="Y16" s="87"/>
      <c r="Z16" s="109">
        <v>-11505878</v>
      </c>
      <c r="AA16" s="87"/>
      <c r="AB16" s="112">
        <f>SUM(X16:Z16)</f>
        <v>-31904332</v>
      </c>
      <c r="EB16" s="52"/>
      <c r="EC16" s="52"/>
      <c r="ED16" s="52"/>
      <c r="EE16" s="52"/>
      <c r="EF16" s="52"/>
      <c r="EG16" s="52"/>
      <c r="EH16" s="52"/>
      <c r="EI16" s="52"/>
      <c r="EJ16" s="52"/>
      <c r="EK16" s="52"/>
    </row>
    <row r="17" spans="2:141" ht="21" customHeight="1">
      <c r="C17" s="62" t="s">
        <v>143</v>
      </c>
      <c r="F17" s="111"/>
      <c r="G17" s="87"/>
      <c r="H17" s="111"/>
      <c r="I17" s="87"/>
      <c r="J17" s="111"/>
      <c r="K17" s="87"/>
      <c r="L17" s="111"/>
      <c r="M17" s="111"/>
      <c r="N17" s="111"/>
      <c r="O17" s="87"/>
      <c r="P17" s="111"/>
      <c r="Q17" s="87"/>
      <c r="R17" s="111"/>
      <c r="S17" s="87"/>
      <c r="T17" s="87"/>
      <c r="U17" s="87"/>
      <c r="V17" s="87"/>
      <c r="W17" s="87"/>
      <c r="X17" s="87"/>
      <c r="Y17" s="87"/>
      <c r="Z17" s="111"/>
      <c r="AA17" s="87"/>
      <c r="AB17" s="87"/>
      <c r="EB17" s="52"/>
      <c r="EC17" s="52"/>
      <c r="ED17" s="52"/>
      <c r="EE17" s="52"/>
      <c r="EF17" s="52"/>
      <c r="EG17" s="52"/>
      <c r="EH17" s="52"/>
      <c r="EI17" s="52"/>
      <c r="EJ17" s="52"/>
      <c r="EK17" s="52"/>
    </row>
    <row r="18" spans="2:141" ht="21" customHeight="1">
      <c r="B18" s="62"/>
      <c r="C18" s="62"/>
      <c r="D18" s="62" t="s">
        <v>141</v>
      </c>
      <c r="F18" s="37">
        <f>SUM(F16)</f>
        <v>0</v>
      </c>
      <c r="G18" s="59"/>
      <c r="H18" s="37">
        <f>SUM(H16)</f>
        <v>0</v>
      </c>
      <c r="I18" s="14"/>
      <c r="J18" s="37">
        <f>SUM(J16)</f>
        <v>0</v>
      </c>
      <c r="K18" s="60"/>
      <c r="L18" s="37">
        <f>SUM(L16)</f>
        <v>-20398454</v>
      </c>
      <c r="M18" s="61"/>
      <c r="N18" s="37">
        <f>SUM(N16)</f>
        <v>0</v>
      </c>
      <c r="O18" s="14"/>
      <c r="P18" s="37">
        <f>SUM(P16)</f>
        <v>0</v>
      </c>
      <c r="Q18" s="14"/>
      <c r="R18" s="64">
        <f>SUM(R16)</f>
        <v>0</v>
      </c>
      <c r="S18" s="14"/>
      <c r="T18" s="64">
        <f>SUM(T16)</f>
        <v>0</v>
      </c>
      <c r="U18" s="14"/>
      <c r="V18" s="37">
        <f>SUM(V16)</f>
        <v>0</v>
      </c>
      <c r="W18" s="14"/>
      <c r="X18" s="37">
        <f>SUM(X16)</f>
        <v>-20398454</v>
      </c>
      <c r="Y18" s="14"/>
      <c r="Z18" s="37">
        <f>SUM(Z16)</f>
        <v>-11505878</v>
      </c>
      <c r="AA18" s="14"/>
      <c r="AB18" s="37">
        <f>SUM(AB16)</f>
        <v>-31904332</v>
      </c>
      <c r="EB18" s="52"/>
      <c r="EC18" s="52"/>
      <c r="ED18" s="52"/>
      <c r="EE18" s="52"/>
      <c r="EF18" s="52"/>
      <c r="EG18" s="52"/>
      <c r="EH18" s="52"/>
      <c r="EI18" s="52"/>
      <c r="EJ18" s="52"/>
      <c r="EK18" s="52"/>
    </row>
    <row r="19" spans="2:141" ht="21" customHeight="1">
      <c r="B19" s="63"/>
      <c r="C19" s="63" t="s">
        <v>144</v>
      </c>
      <c r="F19" s="59"/>
      <c r="G19" s="59"/>
      <c r="H19" s="59"/>
      <c r="I19" s="14"/>
      <c r="J19" s="59"/>
      <c r="K19" s="60"/>
      <c r="L19" s="59"/>
      <c r="M19" s="61"/>
      <c r="N19" s="59"/>
      <c r="O19" s="14"/>
      <c r="P19" s="59"/>
      <c r="Q19" s="14"/>
      <c r="R19" s="61"/>
      <c r="S19" s="14"/>
      <c r="T19" s="14"/>
      <c r="U19" s="14"/>
      <c r="V19" s="59"/>
      <c r="W19" s="14"/>
      <c r="X19" s="59"/>
      <c r="Y19" s="14"/>
      <c r="Z19" s="59"/>
      <c r="AA19" s="14"/>
      <c r="AB19" s="14"/>
      <c r="EB19" s="52"/>
      <c r="EC19" s="52"/>
      <c r="ED19" s="52"/>
      <c r="EE19" s="52"/>
      <c r="EF19" s="52"/>
      <c r="EG19" s="52"/>
      <c r="EH19" s="52"/>
      <c r="EI19" s="52"/>
      <c r="EJ19" s="52"/>
      <c r="EK19" s="52"/>
    </row>
    <row r="20" spans="2:141" ht="21" customHeight="1">
      <c r="C20" s="52" t="s">
        <v>145</v>
      </c>
      <c r="F20" s="110">
        <v>0</v>
      </c>
      <c r="G20" s="110"/>
      <c r="H20" s="110">
        <v>0</v>
      </c>
      <c r="I20" s="87"/>
      <c r="J20" s="110">
        <v>0</v>
      </c>
      <c r="L20" s="110">
        <v>0</v>
      </c>
      <c r="M20" s="111"/>
      <c r="N20" s="110">
        <v>0</v>
      </c>
      <c r="O20" s="87"/>
      <c r="P20" s="110">
        <v>0</v>
      </c>
      <c r="Q20" s="87"/>
      <c r="R20" s="111">
        <v>0</v>
      </c>
      <c r="S20" s="87"/>
      <c r="T20" s="87">
        <v>-1596867</v>
      </c>
      <c r="U20" s="87"/>
      <c r="V20" s="110">
        <f>SUM(N20:T20)</f>
        <v>-1596867</v>
      </c>
      <c r="W20" s="87"/>
      <c r="X20" s="110">
        <f>SUM(F20:L20,V20)</f>
        <v>-1596867</v>
      </c>
      <c r="Y20" s="87"/>
      <c r="Z20" s="110">
        <v>1396872</v>
      </c>
      <c r="AA20" s="87"/>
      <c r="AB20" s="87">
        <f>SUM(X20:Z20)</f>
        <v>-199995</v>
      </c>
      <c r="EB20" s="52"/>
      <c r="EC20" s="52"/>
      <c r="ED20" s="52"/>
      <c r="EE20" s="52"/>
      <c r="EF20" s="52"/>
      <c r="EG20" s="52"/>
      <c r="EH20" s="52"/>
      <c r="EI20" s="52"/>
      <c r="EJ20" s="52"/>
      <c r="EK20" s="52"/>
    </row>
    <row r="21" spans="2:141" ht="21" customHeight="1">
      <c r="B21" s="63"/>
      <c r="C21" s="52" t="s">
        <v>146</v>
      </c>
      <c r="F21" s="110">
        <v>0</v>
      </c>
      <c r="G21" s="110"/>
      <c r="H21" s="110">
        <v>0</v>
      </c>
      <c r="I21" s="87"/>
      <c r="J21" s="110">
        <v>0</v>
      </c>
      <c r="L21" s="110">
        <v>0</v>
      </c>
      <c r="M21" s="111"/>
      <c r="N21" s="110">
        <v>0</v>
      </c>
      <c r="O21" s="87"/>
      <c r="P21" s="110">
        <v>0</v>
      </c>
      <c r="Q21" s="87"/>
      <c r="R21" s="111">
        <v>0</v>
      </c>
      <c r="S21" s="87"/>
      <c r="T21" s="112">
        <v>0</v>
      </c>
      <c r="U21" s="87"/>
      <c r="V21" s="110">
        <f>SUM(N21:T21)</f>
        <v>0</v>
      </c>
      <c r="W21" s="87"/>
      <c r="X21" s="110">
        <f>SUM(F21:L21,V21)</f>
        <v>0</v>
      </c>
      <c r="Y21" s="87"/>
      <c r="Z21" s="110">
        <v>420439</v>
      </c>
      <c r="AA21" s="14"/>
      <c r="AB21" s="87">
        <f>SUM(X21:Z21)</f>
        <v>420439</v>
      </c>
      <c r="EB21" s="52"/>
      <c r="EC21" s="52"/>
      <c r="ED21" s="52"/>
      <c r="EE21" s="52"/>
      <c r="EF21" s="52"/>
      <c r="EG21" s="52"/>
      <c r="EH21" s="52"/>
      <c r="EI21" s="52"/>
      <c r="EJ21" s="52"/>
      <c r="EK21" s="52"/>
    </row>
    <row r="22" spans="2:141" ht="21" customHeight="1">
      <c r="B22" s="62"/>
      <c r="C22" s="62" t="s">
        <v>147</v>
      </c>
      <c r="F22" s="12">
        <f>SUM(F20,F21)</f>
        <v>0</v>
      </c>
      <c r="G22" s="59"/>
      <c r="H22" s="12">
        <f>SUM(H20,H21)</f>
        <v>0</v>
      </c>
      <c r="I22" s="14"/>
      <c r="J22" s="12">
        <f>SUM(J20,J21)</f>
        <v>0</v>
      </c>
      <c r="K22" s="60"/>
      <c r="L22" s="12">
        <f>SUM(L20,L21)</f>
        <v>0</v>
      </c>
      <c r="M22" s="61"/>
      <c r="N22" s="12">
        <f>SUM(N20,N21)</f>
        <v>0</v>
      </c>
      <c r="O22" s="14"/>
      <c r="P22" s="12">
        <f>SUM(P20,P21)</f>
        <v>0</v>
      </c>
      <c r="Q22" s="14"/>
      <c r="R22" s="65">
        <f>SUM(R20,R21)</f>
        <v>0</v>
      </c>
      <c r="S22" s="14"/>
      <c r="T22" s="65">
        <f>SUM(T20,T21)</f>
        <v>-1596867</v>
      </c>
      <c r="U22" s="14"/>
      <c r="V22" s="12">
        <f>SUM(V20,V21)</f>
        <v>-1596867</v>
      </c>
      <c r="W22" s="14"/>
      <c r="X22" s="12">
        <f>SUM(X20,X21)</f>
        <v>-1596867</v>
      </c>
      <c r="Y22" s="14"/>
      <c r="Z22" s="12">
        <f>SUM(Z20,Z21)</f>
        <v>1817311</v>
      </c>
      <c r="AA22" s="14"/>
      <c r="AB22" s="12">
        <f>SUM(AB20,AB21)</f>
        <v>220444</v>
      </c>
      <c r="EB22" s="52"/>
      <c r="EC22" s="52"/>
      <c r="ED22" s="52"/>
      <c r="EE22" s="52"/>
      <c r="EF22" s="52"/>
      <c r="EG22" s="52"/>
      <c r="EH22" s="52"/>
      <c r="EI22" s="52"/>
      <c r="EJ22" s="52"/>
      <c r="EK22" s="52"/>
    </row>
    <row r="23" spans="2:141" ht="21" customHeight="1">
      <c r="B23" s="28" t="s">
        <v>148</v>
      </c>
      <c r="C23" s="62"/>
      <c r="F23" s="14"/>
      <c r="G23" s="14"/>
      <c r="H23" s="14"/>
      <c r="I23" s="14"/>
      <c r="J23" s="14"/>
      <c r="K23" s="60"/>
      <c r="L23" s="14"/>
      <c r="M23" s="61"/>
      <c r="N23" s="14"/>
      <c r="O23" s="14"/>
      <c r="P23" s="14"/>
      <c r="Q23" s="14"/>
      <c r="R23" s="61"/>
      <c r="S23" s="14"/>
      <c r="T23" s="61"/>
      <c r="U23" s="14"/>
      <c r="V23" s="14"/>
      <c r="W23" s="14"/>
      <c r="X23" s="14"/>
      <c r="Y23" s="14"/>
      <c r="Z23" s="14"/>
      <c r="AA23" s="14"/>
      <c r="AB23" s="14"/>
      <c r="EB23" s="52"/>
      <c r="EC23" s="52"/>
      <c r="ED23" s="52"/>
      <c r="EE23" s="52"/>
      <c r="EF23" s="52"/>
      <c r="EG23" s="52"/>
      <c r="EH23" s="52"/>
      <c r="EI23" s="52"/>
      <c r="EJ23" s="52"/>
      <c r="EK23" s="52"/>
    </row>
    <row r="24" spans="2:141" ht="21" customHeight="1">
      <c r="B24" s="28"/>
      <c r="C24" s="28" t="s">
        <v>149</v>
      </c>
      <c r="F24" s="37">
        <f>SUM(F18,F22)</f>
        <v>0</v>
      </c>
      <c r="G24" s="59"/>
      <c r="H24" s="37">
        <f>SUM(H18,H22)</f>
        <v>0</v>
      </c>
      <c r="I24" s="14"/>
      <c r="J24" s="37">
        <f>SUM(J18,J22)</f>
        <v>0</v>
      </c>
      <c r="K24" s="60"/>
      <c r="L24" s="37">
        <f>SUM(L18,L22)</f>
        <v>-20398454</v>
      </c>
      <c r="M24" s="61"/>
      <c r="N24" s="37">
        <f>SUM(N18,N22)</f>
        <v>0</v>
      </c>
      <c r="O24" s="14"/>
      <c r="P24" s="37">
        <f>SUM(P18,P22)</f>
        <v>0</v>
      </c>
      <c r="Q24" s="14"/>
      <c r="R24" s="64">
        <f>SUM(R18,R22)</f>
        <v>0</v>
      </c>
      <c r="S24" s="14"/>
      <c r="T24" s="64">
        <f>SUM(T18,T22)</f>
        <v>-1596867</v>
      </c>
      <c r="U24" s="14"/>
      <c r="V24" s="37">
        <f>SUM(V18,V22)</f>
        <v>-1596867</v>
      </c>
      <c r="W24" s="14"/>
      <c r="X24" s="37">
        <f>SUM(X18,X22)</f>
        <v>-21995321</v>
      </c>
      <c r="Y24" s="14"/>
      <c r="Z24" s="37">
        <f>SUM(Z18,Z22)</f>
        <v>-9688567</v>
      </c>
      <c r="AA24" s="14"/>
      <c r="AB24" s="37">
        <f>SUM(AB18,AB22)</f>
        <v>-31683888</v>
      </c>
      <c r="EB24" s="52"/>
      <c r="EC24" s="52"/>
      <c r="ED24" s="52"/>
      <c r="EE24" s="52"/>
      <c r="EF24" s="52"/>
      <c r="EG24" s="52"/>
      <c r="EH24" s="52"/>
      <c r="EI24" s="52"/>
      <c r="EJ24" s="52"/>
      <c r="EK24" s="52"/>
    </row>
    <row r="25" spans="2:141" ht="21" customHeight="1">
      <c r="B25" s="28" t="s">
        <v>105</v>
      </c>
      <c r="C25" s="28"/>
      <c r="F25" s="59"/>
      <c r="G25" s="59"/>
      <c r="H25" s="59"/>
      <c r="I25" s="14"/>
      <c r="J25" s="59"/>
      <c r="K25" s="60"/>
      <c r="L25" s="59"/>
      <c r="M25" s="61"/>
      <c r="N25" s="59"/>
      <c r="O25" s="14"/>
      <c r="P25" s="59"/>
      <c r="Q25" s="14"/>
      <c r="R25" s="61"/>
      <c r="S25" s="14"/>
      <c r="T25" s="14"/>
      <c r="U25" s="14"/>
      <c r="V25" s="59"/>
      <c r="W25" s="14"/>
      <c r="X25" s="59"/>
      <c r="Y25" s="14"/>
      <c r="Z25" s="59"/>
      <c r="AA25" s="14"/>
      <c r="AB25" s="14"/>
      <c r="EB25" s="52"/>
      <c r="EC25" s="52"/>
      <c r="ED25" s="52"/>
      <c r="EE25" s="52"/>
      <c r="EF25" s="52"/>
      <c r="EG25" s="52"/>
      <c r="EH25" s="52"/>
      <c r="EI25" s="52"/>
      <c r="EJ25" s="52"/>
      <c r="EK25" s="52"/>
    </row>
    <row r="26" spans="2:141" ht="21" customHeight="1">
      <c r="B26" s="28"/>
      <c r="C26" s="99" t="s">
        <v>150</v>
      </c>
      <c r="F26" s="110">
        <v>0</v>
      </c>
      <c r="G26" s="110"/>
      <c r="H26" s="110">
        <v>0</v>
      </c>
      <c r="I26" s="87"/>
      <c r="J26" s="110">
        <v>0</v>
      </c>
      <c r="L26" s="110">
        <v>56084194</v>
      </c>
      <c r="M26" s="111"/>
      <c r="N26" s="110">
        <v>0</v>
      </c>
      <c r="O26" s="87"/>
      <c r="P26" s="110">
        <v>0</v>
      </c>
      <c r="Q26" s="87"/>
      <c r="R26" s="111">
        <v>0</v>
      </c>
      <c r="S26" s="87"/>
      <c r="T26" s="87">
        <v>0</v>
      </c>
      <c r="U26" s="87"/>
      <c r="V26" s="110">
        <f>SUM(N26:T26)</f>
        <v>0</v>
      </c>
      <c r="W26" s="87"/>
      <c r="X26" s="110">
        <f>SUM(F26:L26,V26)</f>
        <v>56084194</v>
      </c>
      <c r="Y26" s="87"/>
      <c r="Z26" s="110">
        <v>14634986</v>
      </c>
      <c r="AA26" s="87"/>
      <c r="AB26" s="87">
        <f>SUM(X26:Z26)</f>
        <v>70719180</v>
      </c>
      <c r="EB26" s="52"/>
      <c r="EC26" s="52"/>
      <c r="ED26" s="52"/>
      <c r="EE26" s="52"/>
      <c r="EF26" s="52"/>
      <c r="EG26" s="52"/>
      <c r="EH26" s="52"/>
      <c r="EI26" s="52"/>
      <c r="EJ26" s="52"/>
      <c r="EK26" s="52"/>
    </row>
    <row r="27" spans="2:141" ht="21" customHeight="1">
      <c r="B27" s="28"/>
      <c r="C27" s="99" t="s">
        <v>87</v>
      </c>
      <c r="F27" s="110">
        <v>0</v>
      </c>
      <c r="G27" s="110"/>
      <c r="H27" s="110">
        <v>0</v>
      </c>
      <c r="I27" s="87"/>
      <c r="J27" s="110">
        <v>0</v>
      </c>
      <c r="L27" s="110">
        <v>-132522</v>
      </c>
      <c r="M27" s="111"/>
      <c r="N27" s="110">
        <v>-534102</v>
      </c>
      <c r="O27" s="87"/>
      <c r="P27" s="110">
        <v>362322</v>
      </c>
      <c r="Q27" s="87"/>
      <c r="R27" s="111">
        <v>77410</v>
      </c>
      <c r="S27" s="87"/>
      <c r="T27" s="87">
        <v>0</v>
      </c>
      <c r="U27" s="87"/>
      <c r="V27" s="110">
        <f>SUM(N27:T27)</f>
        <v>-94370</v>
      </c>
      <c r="W27" s="87"/>
      <c r="X27" s="110">
        <f>SUM(F27:L27,V27)</f>
        <v>-226892</v>
      </c>
      <c r="Y27" s="87"/>
      <c r="Z27" s="110">
        <v>-195996</v>
      </c>
      <c r="AA27" s="87"/>
      <c r="AB27" s="87">
        <f>SUM(X27:Z27)</f>
        <v>-422888</v>
      </c>
      <c r="EB27" s="52"/>
      <c r="EC27" s="52"/>
      <c r="ED27" s="52"/>
      <c r="EE27" s="52"/>
      <c r="EF27" s="52"/>
      <c r="EG27" s="52"/>
      <c r="EH27" s="52"/>
      <c r="EI27" s="52"/>
      <c r="EJ27" s="52"/>
      <c r="EK27" s="52"/>
    </row>
    <row r="28" spans="2:141" ht="21" customHeight="1">
      <c r="B28" s="28" t="s">
        <v>207</v>
      </c>
      <c r="C28" s="99"/>
      <c r="F28" s="12">
        <f>SUM(F26:F27)</f>
        <v>0</v>
      </c>
      <c r="G28" s="59"/>
      <c r="H28" s="12">
        <f>SUM(H26:H27)</f>
        <v>0</v>
      </c>
      <c r="I28" s="14"/>
      <c r="J28" s="12">
        <f>SUM(J26:J27)</f>
        <v>0</v>
      </c>
      <c r="K28" s="60"/>
      <c r="L28" s="12">
        <f>SUM(L26:L27)</f>
        <v>55951672</v>
      </c>
      <c r="M28" s="61"/>
      <c r="N28" s="12">
        <f>SUM(N26:N27)</f>
        <v>-534102</v>
      </c>
      <c r="O28" s="14"/>
      <c r="P28" s="12">
        <f>SUM(P26:P27)</f>
        <v>362322</v>
      </c>
      <c r="Q28" s="14"/>
      <c r="R28" s="65">
        <f>SUM(R26:R27)</f>
        <v>77410</v>
      </c>
      <c r="S28" s="14"/>
      <c r="T28" s="65">
        <f>SUM(T26:T27)</f>
        <v>0</v>
      </c>
      <c r="U28" s="14"/>
      <c r="V28" s="12">
        <f>SUM(V26:V27)</f>
        <v>-94370</v>
      </c>
      <c r="W28" s="14"/>
      <c r="X28" s="12">
        <f>SUM(X26:X27)</f>
        <v>55857302</v>
      </c>
      <c r="Y28" s="14"/>
      <c r="Z28" s="12">
        <f>SUM(Z26:Z27)</f>
        <v>14438990</v>
      </c>
      <c r="AA28" s="14"/>
      <c r="AB28" s="12">
        <f>SUM(AB26:AB27)</f>
        <v>70296292</v>
      </c>
      <c r="EB28" s="52"/>
      <c r="EC28" s="52"/>
      <c r="ED28" s="52"/>
      <c r="EE28" s="52"/>
      <c r="EF28" s="52"/>
      <c r="EG28" s="52"/>
      <c r="EH28" s="52"/>
      <c r="EI28" s="52"/>
      <c r="EJ28" s="52"/>
      <c r="EK28" s="52"/>
    </row>
    <row r="29" spans="2:141" ht="21" customHeight="1" thickBot="1">
      <c r="B29" s="58" t="s">
        <v>151</v>
      </c>
      <c r="C29" s="58"/>
      <c r="F29" s="38">
        <f>SUM(F12,F24,F28)</f>
        <v>1200000</v>
      </c>
      <c r="G29" s="110"/>
      <c r="H29" s="38">
        <f>SUM(H12,H24,H28)</f>
        <v>160000</v>
      </c>
      <c r="I29" s="14"/>
      <c r="J29" s="38">
        <f>SUM(J12,J24,J28)</f>
        <v>10516000</v>
      </c>
      <c r="K29" s="14"/>
      <c r="L29" s="38">
        <f>SUM(L12,L24,L28)</f>
        <v>237993458</v>
      </c>
      <c r="M29" s="14"/>
      <c r="N29" s="38">
        <f>SUM(N12,N24,N28)</f>
        <v>-3591414</v>
      </c>
      <c r="O29" s="14"/>
      <c r="P29" s="38">
        <f>SUM(P12,P24,P28)</f>
        <v>1115619</v>
      </c>
      <c r="Q29" s="14"/>
      <c r="R29" s="38">
        <f>SUM(R12,R24,R28)</f>
        <v>618864</v>
      </c>
      <c r="S29" s="14"/>
      <c r="T29" s="38">
        <f>SUM(T12,T24,T28)</f>
        <v>-7989519</v>
      </c>
      <c r="U29" s="14"/>
      <c r="V29" s="38">
        <f>SUM(V12,V24,V28)</f>
        <v>-9846450</v>
      </c>
      <c r="W29" s="14"/>
      <c r="X29" s="38">
        <f>SUM(X12,X24,X28)</f>
        <v>240023008</v>
      </c>
      <c r="Y29" s="14"/>
      <c r="Z29" s="38">
        <f>SUM(Z12,Z24,Z28)</f>
        <v>41595111</v>
      </c>
      <c r="AA29" s="14"/>
      <c r="AB29" s="38">
        <f>SUM(AB12,AB24,AB28)</f>
        <v>281618119</v>
      </c>
      <c r="EB29" s="52"/>
      <c r="EC29" s="52"/>
      <c r="ED29" s="52"/>
      <c r="EE29" s="52"/>
      <c r="EF29" s="52"/>
      <c r="EG29" s="52"/>
      <c r="EH29" s="52"/>
      <c r="EI29" s="52"/>
      <c r="EJ29" s="52"/>
      <c r="EK29" s="52"/>
    </row>
    <row r="30" spans="2:141" s="9" customFormat="1" ht="9.9499999999999993" customHeight="1" thickTop="1">
      <c r="E30" s="10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/>
      <c r="DG30" s="107"/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07"/>
      <c r="DS30" s="107"/>
      <c r="DT30" s="107"/>
      <c r="DU30" s="107"/>
      <c r="DV30" s="107"/>
      <c r="DW30" s="107"/>
      <c r="DX30" s="107"/>
      <c r="DY30" s="107"/>
      <c r="DZ30" s="107"/>
      <c r="EA30" s="107"/>
    </row>
    <row r="31" spans="2:141" ht="21" customHeight="1">
      <c r="B31" s="58" t="s">
        <v>152</v>
      </c>
      <c r="C31" s="58"/>
      <c r="F31" s="59">
        <v>1200000</v>
      </c>
      <c r="G31" s="59"/>
      <c r="H31" s="59">
        <v>160000</v>
      </c>
      <c r="I31" s="14"/>
      <c r="J31" s="59">
        <v>10516000</v>
      </c>
      <c r="K31" s="60"/>
      <c r="L31" s="59">
        <v>237993458</v>
      </c>
      <c r="M31" s="61"/>
      <c r="N31" s="59">
        <v>-3591414</v>
      </c>
      <c r="O31" s="14"/>
      <c r="P31" s="59">
        <v>1115619</v>
      </c>
      <c r="Q31" s="14"/>
      <c r="R31" s="61">
        <v>618864</v>
      </c>
      <c r="S31" s="14"/>
      <c r="T31" s="14">
        <v>-7989519</v>
      </c>
      <c r="U31" s="14"/>
      <c r="V31" s="59">
        <f>SUM(N31:T31)</f>
        <v>-9846450</v>
      </c>
      <c r="W31" s="14"/>
      <c r="X31" s="59">
        <f>SUM(F31:L31,V31)</f>
        <v>240023008</v>
      </c>
      <c r="Y31" s="14"/>
      <c r="Z31" s="59">
        <v>41595111</v>
      </c>
      <c r="AA31" s="14"/>
      <c r="AB31" s="14">
        <f>SUM(X31:Z31)</f>
        <v>281618119</v>
      </c>
      <c r="EB31" s="52"/>
      <c r="EC31" s="52"/>
      <c r="ED31" s="52"/>
      <c r="EE31" s="52"/>
      <c r="EF31" s="52"/>
      <c r="EG31" s="52"/>
      <c r="EH31" s="52"/>
      <c r="EI31" s="52"/>
      <c r="EJ31" s="52"/>
      <c r="EK31" s="52"/>
    </row>
    <row r="32" spans="2:141" ht="21" customHeight="1">
      <c r="B32" s="28" t="s">
        <v>139</v>
      </c>
      <c r="C32" s="28"/>
      <c r="F32" s="59"/>
      <c r="G32" s="59"/>
      <c r="H32" s="59"/>
      <c r="I32" s="14"/>
      <c r="J32" s="59"/>
      <c r="K32" s="60"/>
      <c r="L32" s="59"/>
      <c r="M32" s="61"/>
      <c r="N32" s="59"/>
      <c r="O32" s="14"/>
      <c r="P32" s="59"/>
      <c r="Q32" s="14"/>
      <c r="R32" s="61"/>
      <c r="S32" s="14"/>
      <c r="T32" s="14"/>
      <c r="U32" s="14"/>
      <c r="V32" s="59"/>
      <c r="W32" s="14"/>
      <c r="X32" s="59"/>
      <c r="Y32" s="14"/>
      <c r="Z32" s="59"/>
      <c r="AA32" s="14"/>
      <c r="AB32" s="14"/>
      <c r="EB32" s="52"/>
      <c r="EC32" s="52"/>
      <c r="ED32" s="52"/>
      <c r="EE32" s="52"/>
      <c r="EF32" s="52"/>
      <c r="EG32" s="52"/>
      <c r="EH32" s="52"/>
      <c r="EI32" s="52"/>
      <c r="EJ32" s="52"/>
      <c r="EK32" s="52"/>
    </row>
    <row r="33" spans="2:141" ht="21" customHeight="1">
      <c r="B33" s="28"/>
      <c r="C33" s="62" t="s">
        <v>140</v>
      </c>
      <c r="D33" s="63"/>
      <c r="F33" s="59"/>
      <c r="G33" s="59"/>
      <c r="H33" s="59"/>
      <c r="I33" s="14"/>
      <c r="J33" s="59"/>
      <c r="K33" s="60"/>
      <c r="L33" s="59"/>
      <c r="M33" s="61"/>
      <c r="N33" s="59"/>
      <c r="O33" s="14"/>
      <c r="P33" s="59"/>
      <c r="Q33" s="14"/>
      <c r="R33" s="61"/>
      <c r="S33" s="14"/>
      <c r="T33" s="14"/>
      <c r="U33" s="14"/>
      <c r="V33" s="59"/>
      <c r="W33" s="14"/>
      <c r="X33" s="59"/>
      <c r="Y33" s="14"/>
      <c r="Z33" s="59"/>
      <c r="AA33" s="14"/>
      <c r="AB33" s="14"/>
      <c r="EB33" s="52"/>
      <c r="EC33" s="52"/>
      <c r="ED33" s="52"/>
      <c r="EE33" s="52"/>
      <c r="EF33" s="52"/>
      <c r="EG33" s="52"/>
      <c r="EH33" s="52"/>
      <c r="EI33" s="52"/>
      <c r="EJ33" s="52"/>
      <c r="EK33" s="52"/>
    </row>
    <row r="34" spans="2:141" ht="21" customHeight="1">
      <c r="B34" s="62"/>
      <c r="C34" s="62"/>
      <c r="D34" s="63" t="s">
        <v>141</v>
      </c>
      <c r="F34" s="59"/>
      <c r="G34" s="59"/>
      <c r="H34" s="59"/>
      <c r="I34" s="14"/>
      <c r="J34" s="59"/>
      <c r="K34" s="60"/>
      <c r="L34" s="59"/>
      <c r="M34" s="61"/>
      <c r="N34" s="59"/>
      <c r="O34" s="14"/>
      <c r="P34" s="59"/>
      <c r="Q34" s="14"/>
      <c r="R34" s="61"/>
      <c r="S34" s="14"/>
      <c r="T34" s="14"/>
      <c r="U34" s="14"/>
      <c r="V34" s="59"/>
      <c r="W34" s="14"/>
      <c r="X34" s="59"/>
      <c r="Y34" s="14"/>
      <c r="Z34" s="59"/>
      <c r="AA34" s="14"/>
      <c r="AB34" s="14"/>
      <c r="EB34" s="52"/>
      <c r="EC34" s="52"/>
      <c r="ED34" s="52"/>
      <c r="EE34" s="52"/>
      <c r="EF34" s="52"/>
      <c r="EG34" s="52"/>
      <c r="EH34" s="52"/>
      <c r="EI34" s="52"/>
      <c r="EJ34" s="52"/>
      <c r="EK34" s="52"/>
    </row>
    <row r="35" spans="2:141" ht="21" customHeight="1">
      <c r="C35" s="52" t="s">
        <v>142</v>
      </c>
      <c r="E35" s="10">
        <f>E16</f>
        <v>33</v>
      </c>
      <c r="F35" s="109">
        <v>0</v>
      </c>
      <c r="G35" s="110"/>
      <c r="H35" s="109">
        <v>0</v>
      </c>
      <c r="I35" s="87"/>
      <c r="J35" s="109">
        <v>0</v>
      </c>
      <c r="K35" s="87"/>
      <c r="L35" s="109">
        <v>-22799365</v>
      </c>
      <c r="M35" s="111"/>
      <c r="N35" s="109">
        <v>0</v>
      </c>
      <c r="O35" s="87"/>
      <c r="P35" s="109">
        <v>0</v>
      </c>
      <c r="Q35" s="87"/>
      <c r="R35" s="109">
        <v>0</v>
      </c>
      <c r="S35" s="87"/>
      <c r="T35" s="112">
        <v>0</v>
      </c>
      <c r="U35" s="87"/>
      <c r="V35" s="112">
        <f>SUM(N35:T35)</f>
        <v>0</v>
      </c>
      <c r="W35" s="87"/>
      <c r="X35" s="112">
        <f>SUM(F35:L35,V35)</f>
        <v>-22799365</v>
      </c>
      <c r="Y35" s="87"/>
      <c r="Z35" s="109">
        <v>-11641161</v>
      </c>
      <c r="AA35" s="87"/>
      <c r="AB35" s="112">
        <f>SUM(X35:Z35)</f>
        <v>-34440526</v>
      </c>
      <c r="EB35" s="52"/>
      <c r="EC35" s="52"/>
      <c r="ED35" s="52"/>
      <c r="EE35" s="52"/>
      <c r="EF35" s="52"/>
      <c r="EG35" s="52"/>
      <c r="EH35" s="52"/>
      <c r="EI35" s="52"/>
      <c r="EJ35" s="52"/>
      <c r="EK35" s="52"/>
    </row>
    <row r="36" spans="2:141" ht="21" customHeight="1">
      <c r="C36" s="62" t="s">
        <v>143</v>
      </c>
      <c r="F36" s="111"/>
      <c r="G36" s="87"/>
      <c r="H36" s="111"/>
      <c r="I36" s="87"/>
      <c r="J36" s="111"/>
      <c r="K36" s="87"/>
      <c r="L36" s="111"/>
      <c r="M36" s="111"/>
      <c r="N36" s="111"/>
      <c r="O36" s="87"/>
      <c r="P36" s="111"/>
      <c r="Q36" s="87"/>
      <c r="R36" s="111"/>
      <c r="S36" s="87"/>
      <c r="T36" s="87"/>
      <c r="U36" s="87"/>
      <c r="V36" s="87"/>
      <c r="W36" s="87"/>
      <c r="X36" s="87"/>
      <c r="Y36" s="87"/>
      <c r="Z36" s="111"/>
      <c r="AA36" s="87"/>
      <c r="AB36" s="87"/>
      <c r="EB36" s="52"/>
      <c r="EC36" s="52"/>
      <c r="ED36" s="52"/>
      <c r="EE36" s="52"/>
      <c r="EF36" s="52"/>
      <c r="EG36" s="52"/>
      <c r="EH36" s="52"/>
      <c r="EI36" s="52"/>
      <c r="EJ36" s="52"/>
      <c r="EK36" s="52"/>
    </row>
    <row r="37" spans="2:141" ht="21" customHeight="1">
      <c r="B37" s="62"/>
      <c r="C37" s="62"/>
      <c r="D37" s="62" t="s">
        <v>141</v>
      </c>
      <c r="F37" s="37">
        <f>SUM(F35)</f>
        <v>0</v>
      </c>
      <c r="G37" s="59"/>
      <c r="H37" s="37">
        <f>SUM(H35)</f>
        <v>0</v>
      </c>
      <c r="I37" s="14"/>
      <c r="J37" s="37">
        <f>SUM(J35)</f>
        <v>0</v>
      </c>
      <c r="K37" s="60"/>
      <c r="L37" s="37">
        <f>SUM(L35)</f>
        <v>-22799365</v>
      </c>
      <c r="M37" s="61"/>
      <c r="N37" s="37">
        <f>SUM(N35)</f>
        <v>0</v>
      </c>
      <c r="O37" s="14"/>
      <c r="P37" s="37">
        <f>SUM(P35)</f>
        <v>0</v>
      </c>
      <c r="Q37" s="14"/>
      <c r="R37" s="64">
        <f>SUM(R35)</f>
        <v>0</v>
      </c>
      <c r="S37" s="14"/>
      <c r="T37" s="64">
        <f>SUM(T35)</f>
        <v>0</v>
      </c>
      <c r="U37" s="14"/>
      <c r="V37" s="37">
        <f>SUM(V35)</f>
        <v>0</v>
      </c>
      <c r="W37" s="14"/>
      <c r="X37" s="37">
        <f>SUM(X35)</f>
        <v>-22799365</v>
      </c>
      <c r="Y37" s="14"/>
      <c r="Z37" s="37">
        <f>SUM(Z35)</f>
        <v>-11641161</v>
      </c>
      <c r="AA37" s="14"/>
      <c r="AB37" s="37">
        <f>SUM(AB35)</f>
        <v>-34440526</v>
      </c>
      <c r="EB37" s="52"/>
      <c r="EC37" s="52"/>
      <c r="ED37" s="52"/>
      <c r="EE37" s="52"/>
      <c r="EF37" s="52"/>
      <c r="EG37" s="52"/>
      <c r="EH37" s="52"/>
      <c r="EI37" s="52"/>
      <c r="EJ37" s="52"/>
      <c r="EK37" s="52"/>
    </row>
    <row r="38" spans="2:141" ht="21" customHeight="1">
      <c r="B38" s="63"/>
      <c r="C38" s="63" t="s">
        <v>144</v>
      </c>
      <c r="F38" s="59"/>
      <c r="G38" s="59"/>
      <c r="H38" s="59"/>
      <c r="I38" s="14"/>
      <c r="J38" s="59"/>
      <c r="K38" s="60"/>
      <c r="L38" s="59"/>
      <c r="M38" s="61"/>
      <c r="N38" s="59"/>
      <c r="O38" s="14"/>
      <c r="P38" s="59"/>
      <c r="Q38" s="14"/>
      <c r="R38" s="61"/>
      <c r="S38" s="14"/>
      <c r="T38" s="14"/>
      <c r="U38" s="14"/>
      <c r="V38" s="59"/>
      <c r="W38" s="14"/>
      <c r="X38" s="59"/>
      <c r="Y38" s="14"/>
      <c r="Z38" s="59"/>
      <c r="AA38" s="14"/>
      <c r="AB38" s="14"/>
      <c r="EB38" s="52"/>
      <c r="EC38" s="52"/>
      <c r="ED38" s="52"/>
      <c r="EE38" s="52"/>
      <c r="EF38" s="52"/>
      <c r="EG38" s="52"/>
      <c r="EH38" s="52"/>
      <c r="EI38" s="52"/>
      <c r="EJ38" s="52"/>
      <c r="EK38" s="52"/>
    </row>
    <row r="39" spans="2:141" ht="21" customHeight="1">
      <c r="C39" s="52" t="s">
        <v>145</v>
      </c>
      <c r="F39" s="110">
        <v>0</v>
      </c>
      <c r="G39" s="110"/>
      <c r="H39" s="110">
        <v>0</v>
      </c>
      <c r="I39" s="87"/>
      <c r="J39" s="110">
        <v>0</v>
      </c>
      <c r="L39" s="110">
        <v>0</v>
      </c>
      <c r="M39" s="111"/>
      <c r="N39" s="110">
        <v>0</v>
      </c>
      <c r="O39" s="87"/>
      <c r="P39" s="110">
        <v>0</v>
      </c>
      <c r="Q39" s="87"/>
      <c r="R39" s="111">
        <v>0</v>
      </c>
      <c r="S39" s="87"/>
      <c r="T39" s="87">
        <v>-1252764</v>
      </c>
      <c r="U39" s="87"/>
      <c r="V39" s="110">
        <f>SUM(N39:T39)</f>
        <v>-1252764</v>
      </c>
      <c r="W39" s="87"/>
      <c r="X39" s="110">
        <f>SUM(F39:L39,V39)</f>
        <v>-1252764</v>
      </c>
      <c r="Y39" s="87"/>
      <c r="Z39" s="110">
        <v>-2019104</v>
      </c>
      <c r="AA39" s="87"/>
      <c r="AB39" s="87">
        <f>SUM(X39:Z39)</f>
        <v>-3271868</v>
      </c>
      <c r="EB39" s="52"/>
      <c r="EC39" s="52"/>
      <c r="ED39" s="52"/>
      <c r="EE39" s="52"/>
      <c r="EF39" s="52"/>
      <c r="EG39" s="52"/>
      <c r="EH39" s="52"/>
      <c r="EI39" s="52"/>
      <c r="EJ39" s="52"/>
      <c r="EK39" s="52"/>
    </row>
    <row r="40" spans="2:141" ht="21" customHeight="1">
      <c r="B40" s="63"/>
      <c r="C40" s="52" t="s">
        <v>146</v>
      </c>
      <c r="F40" s="110">
        <v>0</v>
      </c>
      <c r="G40" s="110"/>
      <c r="H40" s="110">
        <v>0</v>
      </c>
      <c r="I40" s="87"/>
      <c r="J40" s="110">
        <v>0</v>
      </c>
      <c r="L40" s="110">
        <v>0</v>
      </c>
      <c r="M40" s="111"/>
      <c r="N40" s="110">
        <v>0</v>
      </c>
      <c r="O40" s="87"/>
      <c r="P40" s="110">
        <v>0</v>
      </c>
      <c r="Q40" s="87"/>
      <c r="R40" s="111">
        <v>0</v>
      </c>
      <c r="S40" s="87"/>
      <c r="T40" s="112">
        <v>0</v>
      </c>
      <c r="U40" s="87"/>
      <c r="V40" s="110">
        <f>SUM(N40:T40)</f>
        <v>0</v>
      </c>
      <c r="W40" s="87"/>
      <c r="X40" s="110">
        <f>SUM(F40:L40,V40)</f>
        <v>0</v>
      </c>
      <c r="Y40" s="87"/>
      <c r="Z40" s="110">
        <v>1405654</v>
      </c>
      <c r="AA40" s="14"/>
      <c r="AB40" s="87">
        <f>SUM(X40:Z40)</f>
        <v>1405654</v>
      </c>
      <c r="EB40" s="52"/>
      <c r="EC40" s="52"/>
      <c r="ED40" s="52"/>
      <c r="EE40" s="52"/>
      <c r="EF40" s="52"/>
      <c r="EG40" s="52"/>
      <c r="EH40" s="52"/>
      <c r="EI40" s="52"/>
      <c r="EJ40" s="52"/>
      <c r="EK40" s="52"/>
    </row>
    <row r="41" spans="2:141" ht="21" customHeight="1">
      <c r="B41" s="62"/>
      <c r="C41" s="62" t="s">
        <v>147</v>
      </c>
      <c r="F41" s="12">
        <f>SUM(F39,F40)</f>
        <v>0</v>
      </c>
      <c r="G41" s="59"/>
      <c r="H41" s="12">
        <f>SUM(H39,H40)</f>
        <v>0</v>
      </c>
      <c r="I41" s="14"/>
      <c r="J41" s="12">
        <f>SUM(J39,J40)</f>
        <v>0</v>
      </c>
      <c r="K41" s="60"/>
      <c r="L41" s="12">
        <f>SUM(L39,L40)</f>
        <v>0</v>
      </c>
      <c r="M41" s="61"/>
      <c r="N41" s="12">
        <f>SUM(N39,N40)</f>
        <v>0</v>
      </c>
      <c r="O41" s="14"/>
      <c r="P41" s="12">
        <f>SUM(P39,P40)</f>
        <v>0</v>
      </c>
      <c r="Q41" s="14"/>
      <c r="R41" s="65">
        <f>SUM(R39,R40)</f>
        <v>0</v>
      </c>
      <c r="S41" s="14"/>
      <c r="T41" s="65">
        <f>SUM(T39,T40)</f>
        <v>-1252764</v>
      </c>
      <c r="U41" s="14"/>
      <c r="V41" s="12">
        <f>SUM(V39,V40)</f>
        <v>-1252764</v>
      </c>
      <c r="W41" s="14"/>
      <c r="X41" s="12">
        <f>SUM(X39,X40)</f>
        <v>-1252764</v>
      </c>
      <c r="Y41" s="14"/>
      <c r="Z41" s="12">
        <f>SUM(Z39,Z40)</f>
        <v>-613450</v>
      </c>
      <c r="AA41" s="14"/>
      <c r="AB41" s="12">
        <f>SUM(AB39,AB40)</f>
        <v>-1866214</v>
      </c>
      <c r="EB41" s="52"/>
      <c r="EC41" s="52"/>
      <c r="ED41" s="52"/>
      <c r="EE41" s="52"/>
      <c r="EF41" s="52"/>
      <c r="EG41" s="52"/>
      <c r="EH41" s="52"/>
      <c r="EI41" s="52"/>
      <c r="EJ41" s="52"/>
      <c r="EK41" s="52"/>
    </row>
    <row r="42" spans="2:141" ht="21" customHeight="1">
      <c r="B42" s="28" t="s">
        <v>148</v>
      </c>
      <c r="C42" s="62"/>
      <c r="F42" s="14"/>
      <c r="G42" s="14"/>
      <c r="H42" s="14"/>
      <c r="I42" s="14"/>
      <c r="J42" s="14"/>
      <c r="K42" s="60"/>
      <c r="L42" s="14"/>
      <c r="M42" s="61"/>
      <c r="N42" s="14"/>
      <c r="O42" s="14"/>
      <c r="P42" s="14"/>
      <c r="Q42" s="14"/>
      <c r="R42" s="61"/>
      <c r="S42" s="14"/>
      <c r="T42" s="61"/>
      <c r="U42" s="14"/>
      <c r="V42" s="14"/>
      <c r="W42" s="14"/>
      <c r="X42" s="14"/>
      <c r="Y42" s="14"/>
      <c r="Z42" s="14"/>
      <c r="AA42" s="14"/>
      <c r="AB42" s="14"/>
      <c r="EB42" s="52"/>
      <c r="EC42" s="52"/>
      <c r="ED42" s="52"/>
      <c r="EE42" s="52"/>
      <c r="EF42" s="52"/>
      <c r="EG42" s="52"/>
      <c r="EH42" s="52"/>
      <c r="EI42" s="52"/>
      <c r="EJ42" s="52"/>
      <c r="EK42" s="52"/>
    </row>
    <row r="43" spans="2:141" ht="21" customHeight="1">
      <c r="B43" s="28"/>
      <c r="C43" s="28" t="s">
        <v>149</v>
      </c>
      <c r="F43" s="37">
        <f>SUM(F37,F41)</f>
        <v>0</v>
      </c>
      <c r="G43" s="59"/>
      <c r="H43" s="37">
        <f>SUM(H37,H41)</f>
        <v>0</v>
      </c>
      <c r="I43" s="14"/>
      <c r="J43" s="37">
        <f>SUM(J37,J41)</f>
        <v>0</v>
      </c>
      <c r="K43" s="60"/>
      <c r="L43" s="37">
        <f>SUM(L37,L41)</f>
        <v>-22799365</v>
      </c>
      <c r="M43" s="61"/>
      <c r="N43" s="37">
        <f>SUM(N37,N41)</f>
        <v>0</v>
      </c>
      <c r="O43" s="14"/>
      <c r="P43" s="37">
        <f>SUM(P37,P41)</f>
        <v>0</v>
      </c>
      <c r="Q43" s="14"/>
      <c r="R43" s="64">
        <f>SUM(R37,R41)</f>
        <v>0</v>
      </c>
      <c r="S43" s="14"/>
      <c r="T43" s="64">
        <f>SUM(T37,T41)</f>
        <v>-1252764</v>
      </c>
      <c r="U43" s="14"/>
      <c r="V43" s="37">
        <f>SUM(V37,V41)</f>
        <v>-1252764</v>
      </c>
      <c r="W43" s="14"/>
      <c r="X43" s="37">
        <f>SUM(X37,X41)</f>
        <v>-24052129</v>
      </c>
      <c r="Y43" s="14"/>
      <c r="Z43" s="37">
        <f>SUM(Z37,Z41)</f>
        <v>-12254611</v>
      </c>
      <c r="AA43" s="14"/>
      <c r="AB43" s="37">
        <f>SUM(AB37,AB41)</f>
        <v>-36306740</v>
      </c>
      <c r="EB43" s="52"/>
      <c r="EC43" s="52"/>
      <c r="ED43" s="52"/>
      <c r="EE43" s="52"/>
      <c r="EF43" s="52"/>
      <c r="EG43" s="52"/>
      <c r="EH43" s="52"/>
      <c r="EI43" s="52"/>
      <c r="EJ43" s="52"/>
      <c r="EK43" s="52"/>
    </row>
    <row r="44" spans="2:141" ht="21" customHeight="1">
      <c r="B44" s="28" t="s">
        <v>105</v>
      </c>
      <c r="C44" s="28"/>
      <c r="F44" s="59"/>
      <c r="G44" s="59"/>
      <c r="H44" s="59"/>
      <c r="I44" s="14"/>
      <c r="J44" s="59"/>
      <c r="K44" s="60"/>
      <c r="L44" s="59"/>
      <c r="M44" s="61"/>
      <c r="N44" s="59"/>
      <c r="O44" s="14"/>
      <c r="P44" s="59"/>
      <c r="Q44" s="14"/>
      <c r="R44" s="61"/>
      <c r="S44" s="14"/>
      <c r="T44" s="14"/>
      <c r="U44" s="14"/>
      <c r="V44" s="59"/>
      <c r="W44" s="14"/>
      <c r="X44" s="59"/>
      <c r="Y44" s="14"/>
      <c r="Z44" s="59"/>
      <c r="AA44" s="14"/>
      <c r="AB44" s="14"/>
      <c r="EB44" s="52"/>
      <c r="EC44" s="52"/>
      <c r="ED44" s="52"/>
      <c r="EE44" s="52"/>
      <c r="EF44" s="52"/>
      <c r="EG44" s="52"/>
      <c r="EH44" s="52"/>
      <c r="EI44" s="52"/>
      <c r="EJ44" s="52"/>
      <c r="EK44" s="52"/>
    </row>
    <row r="45" spans="2:141" ht="21" customHeight="1">
      <c r="B45" s="28"/>
      <c r="C45" s="99" t="s">
        <v>150</v>
      </c>
      <c r="F45" s="110">
        <v>0</v>
      </c>
      <c r="G45" s="110"/>
      <c r="H45" s="110">
        <v>0</v>
      </c>
      <c r="I45" s="87"/>
      <c r="J45" s="110">
        <v>0</v>
      </c>
      <c r="L45" s="110">
        <v>55041247</v>
      </c>
      <c r="M45" s="111"/>
      <c r="N45" s="110">
        <v>0</v>
      </c>
      <c r="O45" s="87"/>
      <c r="P45" s="110">
        <v>0</v>
      </c>
      <c r="Q45" s="87"/>
      <c r="R45" s="111">
        <v>0</v>
      </c>
      <c r="S45" s="87"/>
      <c r="T45" s="87">
        <v>0</v>
      </c>
      <c r="U45" s="87"/>
      <c r="V45" s="110">
        <f>SUM(N45:T45)</f>
        <v>0</v>
      </c>
      <c r="W45" s="87"/>
      <c r="X45" s="110">
        <f>SUM(F45:L45,V45)</f>
        <v>55041247</v>
      </c>
      <c r="Y45" s="87"/>
      <c r="Z45" s="110">
        <v>12718415</v>
      </c>
      <c r="AA45" s="87"/>
      <c r="AB45" s="87">
        <f>SUM(X45:Z45)</f>
        <v>67759662</v>
      </c>
      <c r="EB45" s="52"/>
      <c r="EC45" s="52"/>
      <c r="ED45" s="52"/>
      <c r="EE45" s="52"/>
      <c r="EF45" s="52"/>
      <c r="EG45" s="52"/>
      <c r="EH45" s="52"/>
      <c r="EI45" s="52"/>
      <c r="EJ45" s="52"/>
      <c r="EK45" s="52"/>
    </row>
    <row r="46" spans="2:141" ht="21" customHeight="1">
      <c r="B46" s="28"/>
      <c r="C46" s="99" t="s">
        <v>87</v>
      </c>
      <c r="F46" s="110">
        <v>0</v>
      </c>
      <c r="G46" s="110"/>
      <c r="H46" s="110">
        <v>0</v>
      </c>
      <c r="I46" s="87"/>
      <c r="J46" s="110">
        <v>0</v>
      </c>
      <c r="L46" s="110">
        <v>-103622</v>
      </c>
      <c r="M46" s="111"/>
      <c r="N46" s="110">
        <v>-7669423</v>
      </c>
      <c r="O46" s="87"/>
      <c r="P46" s="110">
        <v>-1082521</v>
      </c>
      <c r="Q46" s="87"/>
      <c r="R46" s="111">
        <v>-1058990</v>
      </c>
      <c r="S46" s="87"/>
      <c r="T46" s="112">
        <v>0</v>
      </c>
      <c r="U46" s="87"/>
      <c r="V46" s="110">
        <f>SUM(N46:T46)</f>
        <v>-9810934</v>
      </c>
      <c r="W46" s="87"/>
      <c r="X46" s="110">
        <f>SUM(F46:L46,V46)</f>
        <v>-9914556</v>
      </c>
      <c r="Y46" s="87"/>
      <c r="Z46" s="110">
        <v>-1331572</v>
      </c>
      <c r="AA46" s="87"/>
      <c r="AB46" s="87">
        <f>SUM(X46:Z46)</f>
        <v>-11246128</v>
      </c>
      <c r="EB46" s="52"/>
      <c r="EC46" s="52"/>
      <c r="ED46" s="52"/>
      <c r="EE46" s="52"/>
      <c r="EF46" s="52"/>
      <c r="EG46" s="52"/>
      <c r="EH46" s="52"/>
      <c r="EI46" s="52"/>
      <c r="EJ46" s="52"/>
      <c r="EK46" s="52"/>
    </row>
    <row r="47" spans="2:141" ht="21" customHeight="1">
      <c r="B47" s="28" t="s">
        <v>207</v>
      </c>
      <c r="C47" s="99"/>
      <c r="F47" s="12">
        <f>SUM(F45:F46)</f>
        <v>0</v>
      </c>
      <c r="G47" s="59"/>
      <c r="H47" s="12">
        <f>SUM(H45:H46)</f>
        <v>0</v>
      </c>
      <c r="I47" s="14"/>
      <c r="J47" s="12">
        <f>SUM(J45:J46)</f>
        <v>0</v>
      </c>
      <c r="K47" s="60"/>
      <c r="L47" s="12">
        <f>SUM(L45:L46)</f>
        <v>54937625</v>
      </c>
      <c r="M47" s="61"/>
      <c r="N47" s="12">
        <f>SUM(N45:N46)</f>
        <v>-7669423</v>
      </c>
      <c r="O47" s="14"/>
      <c r="P47" s="12">
        <f>SUM(P45:P46)</f>
        <v>-1082521</v>
      </c>
      <c r="Q47" s="14"/>
      <c r="R47" s="65">
        <f>SUM(R45:R46)</f>
        <v>-1058990</v>
      </c>
      <c r="S47" s="14"/>
      <c r="T47" s="65">
        <f>SUM(T45:T46)</f>
        <v>0</v>
      </c>
      <c r="U47" s="14"/>
      <c r="V47" s="12">
        <f>SUM(V45:V46)</f>
        <v>-9810934</v>
      </c>
      <c r="W47" s="14"/>
      <c r="X47" s="12">
        <f>SUM(X45:X46)</f>
        <v>45126691</v>
      </c>
      <c r="Y47" s="14"/>
      <c r="Z47" s="12">
        <f>SUM(Z45:Z46)</f>
        <v>11386843</v>
      </c>
      <c r="AA47" s="14"/>
      <c r="AB47" s="12">
        <f>SUM(AB45:AB46)</f>
        <v>56513534</v>
      </c>
      <c r="EB47" s="52"/>
      <c r="EC47" s="52"/>
      <c r="ED47" s="52"/>
      <c r="EE47" s="52"/>
      <c r="EF47" s="52"/>
      <c r="EG47" s="52"/>
      <c r="EH47" s="52"/>
      <c r="EI47" s="52"/>
      <c r="EJ47" s="52"/>
      <c r="EK47" s="52"/>
    </row>
    <row r="48" spans="2:141" ht="21" customHeight="1" thickBot="1">
      <c r="B48" s="58" t="s">
        <v>153</v>
      </c>
      <c r="C48" s="58"/>
      <c r="F48" s="38">
        <f>SUM(F31,F43,F47)</f>
        <v>1200000</v>
      </c>
      <c r="G48" s="110"/>
      <c r="H48" s="38">
        <f>SUM(H31,H43,H47)</f>
        <v>160000</v>
      </c>
      <c r="I48" s="14"/>
      <c r="J48" s="38">
        <f>SUM(J31,J43,J47)</f>
        <v>10516000</v>
      </c>
      <c r="K48" s="14"/>
      <c r="L48" s="38">
        <f>SUM(L31,L43,L47)</f>
        <v>270131718</v>
      </c>
      <c r="M48" s="14"/>
      <c r="N48" s="38">
        <f>SUM(N31,N43,N47)</f>
        <v>-11260837</v>
      </c>
      <c r="O48" s="14"/>
      <c r="P48" s="38">
        <f>SUM(P31,P43,P47)</f>
        <v>33098</v>
      </c>
      <c r="Q48" s="14"/>
      <c r="R48" s="38">
        <f>SUM(R31,R43,R47)</f>
        <v>-440126</v>
      </c>
      <c r="S48" s="14"/>
      <c r="T48" s="38">
        <f>SUM(T31,T43,T47)</f>
        <v>-9242283</v>
      </c>
      <c r="U48" s="14"/>
      <c r="V48" s="38">
        <f>SUM(V31,V43,V47)</f>
        <v>-20910148</v>
      </c>
      <c r="W48" s="14"/>
      <c r="X48" s="38">
        <f>SUM(X31,X43,X47)</f>
        <v>261097570</v>
      </c>
      <c r="Y48" s="14"/>
      <c r="Z48" s="38">
        <f>SUM(Z31,Z43,Z47)</f>
        <v>40727343</v>
      </c>
      <c r="AA48" s="14"/>
      <c r="AB48" s="38">
        <f>SUM(AB31,AB43,AB47)</f>
        <v>301824913</v>
      </c>
      <c r="EB48" s="52"/>
      <c r="EC48" s="52"/>
      <c r="ED48" s="52"/>
      <c r="EE48" s="52"/>
      <c r="EF48" s="52"/>
      <c r="EG48" s="52"/>
      <c r="EH48" s="52"/>
      <c r="EI48" s="52"/>
      <c r="EJ48" s="52"/>
      <c r="EK48" s="52"/>
    </row>
    <row r="49" ht="5.0999999999999996" customHeight="1" thickTop="1"/>
  </sheetData>
  <printOptions horizontalCentered="1"/>
  <pageMargins left="0.39370078740157483" right="0.39370078740157483" top="0.59055118110236227" bottom="0.39370078740157483" header="0.59055118110236227" footer="0.19685039370078741"/>
  <pageSetup paperSize="9" scale="76" firstPageNumber="14" fitToHeight="2" orientation="landscape" blackAndWhite="1" useFirstPageNumber="1" r:id="rId1"/>
  <headerFooter alignWithMargins="0">
    <oddFooter>&amp;L&amp;14หมายเหตุประกอบงบการเงินเป็นส่วนหนึ่งของงบการเงินนี้
&amp;C&amp;P</oddFooter>
  </headerFooter>
  <rowBreaks count="1" manualBreakCount="1">
    <brk id="3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0"/>
  <sheetViews>
    <sheetView showGridLines="0" zoomScaleNormal="100" workbookViewId="0"/>
  </sheetViews>
  <sheetFormatPr defaultRowHeight="23.25" customHeight="1"/>
  <cols>
    <col min="1" max="1" width="1.7109375" style="42" customWidth="1"/>
    <col min="2" max="2" width="2.7109375" style="75" customWidth="1"/>
    <col min="3" max="3" width="51.7109375" style="75" customWidth="1"/>
    <col min="4" max="4" width="8.7109375" style="75" customWidth="1"/>
    <col min="5" max="5" width="1.7109375" style="75" customWidth="1"/>
    <col min="6" max="6" width="15.7109375" style="42" customWidth="1"/>
    <col min="7" max="7" width="1.7109375" style="42" customWidth="1"/>
    <col min="8" max="8" width="15.7109375" style="42" customWidth="1"/>
    <col min="9" max="9" width="2.7109375" style="75" customWidth="1"/>
    <col min="10" max="10" width="51.7109375" style="75" customWidth="1"/>
    <col min="11" max="16384" width="9.140625" style="42"/>
  </cols>
  <sheetData>
    <row r="1" spans="2:10" ht="23.1" customHeight="1">
      <c r="B1" s="17" t="s">
        <v>0</v>
      </c>
      <c r="C1" s="17"/>
      <c r="D1" s="17"/>
      <c r="E1" s="17"/>
      <c r="I1" s="17"/>
      <c r="J1" s="17"/>
    </row>
    <row r="2" spans="2:10" ht="23.1" customHeight="1">
      <c r="B2" s="17" t="s">
        <v>154</v>
      </c>
      <c r="C2" s="17"/>
      <c r="D2" s="17"/>
      <c r="E2" s="17"/>
      <c r="I2" s="17"/>
      <c r="J2" s="17"/>
    </row>
    <row r="3" spans="2:10" ht="23.1" customHeight="1">
      <c r="B3" s="16" t="str">
        <f>'1'!B94</f>
        <v>สำหรับปีสิ้นสุดวันที่ 31 ธันวาคม 2560</v>
      </c>
      <c r="C3" s="1"/>
      <c r="D3" s="1"/>
      <c r="E3" s="1"/>
      <c r="I3" s="16"/>
      <c r="J3" s="1"/>
    </row>
    <row r="4" spans="2:10" ht="21" customHeight="1">
      <c r="B4" s="1"/>
      <c r="C4" s="1"/>
      <c r="D4" s="1"/>
      <c r="E4" s="1"/>
      <c r="F4" s="94"/>
      <c r="G4" s="94"/>
      <c r="H4" s="94"/>
      <c r="I4" s="1"/>
      <c r="J4" s="1"/>
    </row>
    <row r="5" spans="2:10" ht="23.1" customHeight="1">
      <c r="B5" s="6"/>
      <c r="C5" s="6"/>
      <c r="D5" s="7"/>
      <c r="E5" s="6"/>
      <c r="F5" s="54">
        <v>2560</v>
      </c>
      <c r="G5" s="54"/>
      <c r="H5" s="54">
        <v>2559</v>
      </c>
      <c r="I5" s="6"/>
      <c r="J5" s="6"/>
    </row>
    <row r="6" spans="2:10" ht="23.1" customHeight="1">
      <c r="B6" s="6"/>
      <c r="C6" s="6"/>
      <c r="D6" s="6"/>
      <c r="E6" s="6"/>
      <c r="F6" s="66" t="s">
        <v>5</v>
      </c>
      <c r="G6" s="66"/>
      <c r="H6" s="66"/>
      <c r="I6" s="6"/>
      <c r="J6" s="6"/>
    </row>
    <row r="7" spans="2:10" s="2" customFormat="1" ht="21.95" customHeight="1">
      <c r="B7" s="63" t="s">
        <v>155</v>
      </c>
      <c r="C7" s="63"/>
      <c r="D7" s="63"/>
      <c r="E7" s="63"/>
      <c r="F7" s="67"/>
      <c r="G7" s="67"/>
      <c r="H7" s="67"/>
      <c r="I7" s="63"/>
      <c r="J7" s="63"/>
    </row>
    <row r="8" spans="2:10" ht="21.95" customHeight="1">
      <c r="B8" s="52" t="s">
        <v>102</v>
      </c>
      <c r="C8" s="52"/>
      <c r="D8" s="52"/>
      <c r="E8" s="52"/>
      <c r="F8" s="68">
        <v>67759662</v>
      </c>
      <c r="H8" s="68">
        <v>70719180</v>
      </c>
      <c r="I8" s="52"/>
      <c r="J8" s="52"/>
    </row>
    <row r="9" spans="2:10" ht="21.95" customHeight="1">
      <c r="B9" s="63" t="s">
        <v>156</v>
      </c>
      <c r="C9" s="63"/>
      <c r="D9" s="63"/>
      <c r="E9" s="63"/>
      <c r="F9" s="68"/>
      <c r="H9" s="68"/>
      <c r="I9" s="63"/>
      <c r="J9" s="63"/>
    </row>
    <row r="10" spans="2:10" ht="21.95" customHeight="1">
      <c r="B10" s="52" t="s">
        <v>101</v>
      </c>
      <c r="C10" s="52"/>
      <c r="D10" s="52"/>
      <c r="E10" s="52"/>
      <c r="F10" s="68">
        <v>5694193</v>
      </c>
      <c r="H10" s="68">
        <v>4617938</v>
      </c>
      <c r="I10" s="52"/>
      <c r="J10" s="52"/>
    </row>
    <row r="11" spans="2:10" ht="21.95" customHeight="1">
      <c r="B11" s="52" t="s">
        <v>157</v>
      </c>
      <c r="C11" s="52"/>
      <c r="D11" s="52"/>
      <c r="E11" s="52"/>
      <c r="F11" s="68">
        <v>23282022</v>
      </c>
      <c r="H11" s="68">
        <v>22709819</v>
      </c>
      <c r="I11" s="52"/>
      <c r="J11" s="52"/>
    </row>
    <row r="12" spans="2:10" ht="21.95" customHeight="1">
      <c r="B12" s="52" t="s">
        <v>208</v>
      </c>
      <c r="C12" s="52"/>
      <c r="D12" s="52"/>
      <c r="E12" s="52"/>
      <c r="F12" s="68">
        <v>72723</v>
      </c>
      <c r="H12" s="68">
        <v>129126</v>
      </c>
      <c r="I12" s="52"/>
      <c r="J12" s="52"/>
    </row>
    <row r="13" spans="2:10" ht="21.95" customHeight="1">
      <c r="B13" s="52" t="s">
        <v>158</v>
      </c>
      <c r="C13" s="52"/>
      <c r="D13" s="52"/>
      <c r="E13" s="52"/>
      <c r="F13" s="68">
        <v>896567</v>
      </c>
      <c r="H13" s="68">
        <v>913129</v>
      </c>
      <c r="I13" s="52"/>
      <c r="J13" s="52"/>
    </row>
    <row r="14" spans="2:10" ht="21.95" customHeight="1">
      <c r="B14" s="52" t="s">
        <v>159</v>
      </c>
      <c r="C14" s="52"/>
      <c r="D14" s="52"/>
      <c r="E14" s="52"/>
      <c r="F14" s="68">
        <v>-84999</v>
      </c>
      <c r="H14" s="68">
        <v>-224243</v>
      </c>
      <c r="I14" s="52"/>
      <c r="J14" s="52"/>
    </row>
    <row r="15" spans="2:10" ht="21.95" customHeight="1">
      <c r="B15" s="52" t="s">
        <v>80</v>
      </c>
      <c r="C15" s="52"/>
      <c r="D15" s="52"/>
      <c r="E15" s="52"/>
      <c r="F15" s="68">
        <v>-18212304</v>
      </c>
      <c r="H15" s="68">
        <v>-17932694</v>
      </c>
      <c r="I15" s="52"/>
      <c r="J15" s="52"/>
    </row>
    <row r="16" spans="2:10" ht="21.95" customHeight="1">
      <c r="B16" s="52" t="s">
        <v>160</v>
      </c>
      <c r="C16" s="52"/>
      <c r="D16" s="52"/>
      <c r="E16" s="52"/>
      <c r="F16" s="68">
        <v>-1952337</v>
      </c>
      <c r="H16" s="68">
        <v>-2820702</v>
      </c>
      <c r="I16" s="52"/>
      <c r="J16" s="52"/>
    </row>
    <row r="17" spans="2:10" ht="21.95" customHeight="1">
      <c r="B17" s="52" t="s">
        <v>161</v>
      </c>
      <c r="C17" s="52"/>
      <c r="D17" s="52"/>
      <c r="E17" s="52"/>
      <c r="F17" s="68">
        <v>-810912</v>
      </c>
      <c r="H17" s="68">
        <v>-818208</v>
      </c>
      <c r="I17" s="52"/>
      <c r="J17" s="52"/>
    </row>
    <row r="18" spans="2:10" ht="21.95" customHeight="1">
      <c r="B18" s="99" t="s">
        <v>162</v>
      </c>
      <c r="C18" s="99"/>
      <c r="D18" s="99"/>
      <c r="E18" s="99"/>
      <c r="F18" s="68">
        <v>6874499</v>
      </c>
      <c r="H18" s="68">
        <v>7208905</v>
      </c>
      <c r="I18" s="99"/>
      <c r="J18" s="99"/>
    </row>
    <row r="19" spans="2:10" ht="21.95" customHeight="1">
      <c r="B19" s="52" t="s">
        <v>163</v>
      </c>
      <c r="C19" s="52"/>
      <c r="D19" s="10"/>
      <c r="E19" s="52"/>
      <c r="F19" s="68">
        <v>-3730756</v>
      </c>
      <c r="H19" s="68">
        <v>-743547</v>
      </c>
      <c r="I19" s="52"/>
      <c r="J19" s="52"/>
    </row>
    <row r="20" spans="2:10" ht="21.95" customHeight="1">
      <c r="B20" s="58" t="s">
        <v>164</v>
      </c>
      <c r="C20" s="58"/>
      <c r="D20" s="52"/>
      <c r="E20" s="52"/>
      <c r="F20" s="82"/>
      <c r="G20" s="68"/>
      <c r="H20" s="82"/>
      <c r="I20" s="58"/>
      <c r="J20" s="58"/>
    </row>
    <row r="21" spans="2:10" ht="21.95" customHeight="1">
      <c r="B21" s="42"/>
      <c r="C21" s="36" t="s">
        <v>165</v>
      </c>
      <c r="D21" s="58"/>
      <c r="E21" s="58"/>
      <c r="F21" s="20">
        <f>SUM(F8:F19)</f>
        <v>79788358</v>
      </c>
      <c r="G21" s="69"/>
      <c r="H21" s="20">
        <f>SUM(H8:H19)</f>
        <v>83758703</v>
      </c>
      <c r="I21" s="42"/>
      <c r="J21" s="36"/>
    </row>
    <row r="22" spans="2:10" ht="9.9499999999999993" customHeight="1">
      <c r="B22" s="70"/>
      <c r="C22" s="70"/>
      <c r="D22" s="70"/>
      <c r="E22" s="70"/>
      <c r="F22" s="71"/>
      <c r="G22" s="71"/>
      <c r="H22" s="71"/>
      <c r="I22" s="70"/>
      <c r="J22" s="70"/>
    </row>
    <row r="23" spans="2:10" ht="21.95" customHeight="1">
      <c r="B23" s="63" t="s">
        <v>166</v>
      </c>
      <c r="C23" s="63"/>
      <c r="D23" s="63"/>
      <c r="E23" s="63"/>
      <c r="F23" s="72"/>
      <c r="G23" s="72"/>
      <c r="H23" s="72"/>
      <c r="I23" s="63"/>
      <c r="J23" s="63"/>
    </row>
    <row r="24" spans="2:10" ht="21.95" customHeight="1">
      <c r="B24" s="52" t="s">
        <v>9</v>
      </c>
      <c r="C24" s="52"/>
      <c r="D24" s="52"/>
      <c r="E24" s="52"/>
      <c r="F24" s="68">
        <v>-6667193</v>
      </c>
      <c r="G24" s="68"/>
      <c r="H24" s="68">
        <v>2452033</v>
      </c>
      <c r="I24" s="52"/>
      <c r="J24" s="52"/>
    </row>
    <row r="25" spans="2:10" ht="21.95" customHeight="1">
      <c r="B25" s="52" t="s">
        <v>12</v>
      </c>
      <c r="C25" s="52"/>
      <c r="D25" s="52"/>
      <c r="E25" s="52"/>
      <c r="F25" s="68">
        <v>-4875104</v>
      </c>
      <c r="G25" s="68"/>
      <c r="H25" s="68">
        <v>-386092</v>
      </c>
      <c r="I25" s="52"/>
      <c r="J25" s="52"/>
    </row>
    <row r="26" spans="2:10" ht="21.95" customHeight="1">
      <c r="B26" s="52" t="s">
        <v>13</v>
      </c>
      <c r="C26" s="52"/>
      <c r="D26" s="52"/>
      <c r="E26" s="52"/>
      <c r="F26" s="68">
        <v>262429</v>
      </c>
      <c r="G26" s="68"/>
      <c r="H26" s="68">
        <v>314523</v>
      </c>
      <c r="I26" s="52"/>
      <c r="J26" s="52"/>
    </row>
    <row r="27" spans="2:10" ht="21.95" customHeight="1">
      <c r="B27" s="52" t="s">
        <v>28</v>
      </c>
      <c r="C27" s="52"/>
      <c r="D27" s="52"/>
      <c r="E27" s="52"/>
      <c r="F27" s="68">
        <v>-206630</v>
      </c>
      <c r="G27" s="68"/>
      <c r="H27" s="68">
        <v>321451</v>
      </c>
      <c r="I27" s="52"/>
      <c r="J27" s="52"/>
    </row>
    <row r="28" spans="2:10" ht="21.95" customHeight="1">
      <c r="B28" s="58" t="s">
        <v>167</v>
      </c>
      <c r="C28" s="58"/>
      <c r="D28" s="58"/>
      <c r="E28" s="58"/>
      <c r="F28" s="18">
        <f>SUM(F24:F27)</f>
        <v>-11486498</v>
      </c>
      <c r="G28" s="69"/>
      <c r="H28" s="18">
        <f>SUM(H24:H27)</f>
        <v>2701915</v>
      </c>
      <c r="I28" s="58"/>
      <c r="J28" s="58"/>
    </row>
    <row r="29" spans="2:10" ht="9.9499999999999993" customHeight="1">
      <c r="B29" s="70"/>
      <c r="C29" s="70"/>
      <c r="D29" s="70"/>
      <c r="E29" s="70"/>
      <c r="F29" s="73"/>
      <c r="G29" s="73"/>
      <c r="H29" s="73"/>
      <c r="I29" s="70"/>
      <c r="J29" s="70"/>
    </row>
    <row r="30" spans="2:10" ht="23.1" customHeight="1">
      <c r="B30" s="17"/>
      <c r="C30" s="17"/>
      <c r="D30" s="17"/>
      <c r="E30" s="17"/>
      <c r="I30" s="17"/>
      <c r="J30" s="17"/>
    </row>
    <row r="31" spans="2:10" ht="23.1" customHeight="1">
      <c r="B31" s="17" t="s">
        <v>0</v>
      </c>
      <c r="C31" s="17"/>
      <c r="D31" s="17"/>
      <c r="E31" s="17"/>
      <c r="I31" s="17"/>
      <c r="J31" s="17"/>
    </row>
    <row r="32" spans="2:10" ht="23.1" customHeight="1">
      <c r="B32" s="17" t="s">
        <v>168</v>
      </c>
      <c r="C32" s="17"/>
      <c r="D32" s="17"/>
      <c r="E32" s="17"/>
      <c r="I32" s="17"/>
      <c r="J32" s="17"/>
    </row>
    <row r="33" spans="2:11" ht="23.1" customHeight="1">
      <c r="B33" s="16" t="str">
        <f>B3</f>
        <v>สำหรับปีสิ้นสุดวันที่ 31 ธันวาคม 2560</v>
      </c>
      <c r="C33" s="1"/>
      <c r="D33" s="1"/>
      <c r="E33" s="1"/>
      <c r="I33" s="16"/>
      <c r="J33" s="1"/>
    </row>
    <row r="34" spans="2:11" ht="21" customHeight="1">
      <c r="B34" s="1"/>
      <c r="C34" s="1"/>
      <c r="D34" s="1"/>
      <c r="E34" s="1"/>
      <c r="F34" s="94"/>
      <c r="G34" s="94"/>
      <c r="H34" s="94"/>
      <c r="I34" s="1"/>
      <c r="J34" s="1"/>
    </row>
    <row r="35" spans="2:11" ht="23.1" customHeight="1">
      <c r="B35" s="74"/>
      <c r="C35" s="74"/>
      <c r="D35" s="7" t="s">
        <v>4</v>
      </c>
      <c r="E35" s="74"/>
      <c r="F35" s="54">
        <f>F5</f>
        <v>2560</v>
      </c>
      <c r="G35" s="54"/>
      <c r="H35" s="54">
        <f>H5</f>
        <v>2559</v>
      </c>
      <c r="I35" s="74"/>
      <c r="J35" s="74"/>
    </row>
    <row r="36" spans="2:11" ht="23.1" customHeight="1">
      <c r="B36" s="6"/>
      <c r="C36" s="6"/>
      <c r="D36" s="6"/>
      <c r="E36" s="6"/>
      <c r="F36" s="66" t="s">
        <v>5</v>
      </c>
      <c r="G36" s="66"/>
      <c r="H36" s="66"/>
      <c r="I36" s="6"/>
      <c r="J36" s="6"/>
    </row>
    <row r="37" spans="2:11" ht="21.95" customHeight="1">
      <c r="B37" s="63" t="s">
        <v>169</v>
      </c>
      <c r="C37" s="63"/>
      <c r="D37" s="63"/>
      <c r="E37" s="63"/>
      <c r="F37" s="72"/>
      <c r="G37" s="72"/>
      <c r="H37" s="72"/>
      <c r="I37" s="63"/>
      <c r="J37" s="52"/>
    </row>
    <row r="38" spans="2:11" ht="21.95" customHeight="1">
      <c r="B38" s="52" t="s">
        <v>34</v>
      </c>
      <c r="C38" s="52"/>
      <c r="D38" s="52"/>
      <c r="E38" s="52"/>
      <c r="F38" s="68">
        <v>-1506543</v>
      </c>
      <c r="G38" s="68"/>
      <c r="H38" s="68">
        <v>-3743109</v>
      </c>
      <c r="I38" s="52"/>
      <c r="J38" s="52"/>
      <c r="K38" s="89"/>
    </row>
    <row r="39" spans="2:11" ht="21.95" customHeight="1">
      <c r="B39" s="52" t="s">
        <v>40</v>
      </c>
      <c r="C39" s="52"/>
      <c r="D39" s="52"/>
      <c r="E39" s="52"/>
      <c r="F39" s="68">
        <v>6564</v>
      </c>
      <c r="G39" s="68"/>
      <c r="H39" s="68">
        <v>460210</v>
      </c>
      <c r="I39" s="52"/>
      <c r="K39" s="89"/>
    </row>
    <row r="40" spans="2:11" ht="21.95" customHeight="1">
      <c r="B40" s="75" t="s">
        <v>170</v>
      </c>
      <c r="D40" s="113"/>
      <c r="E40" s="113"/>
      <c r="F40" s="68">
        <v>-603063</v>
      </c>
      <c r="G40" s="76"/>
      <c r="H40" s="68">
        <v>-416900</v>
      </c>
      <c r="K40" s="89"/>
    </row>
    <row r="41" spans="2:11" ht="21.95" customHeight="1">
      <c r="B41" s="75" t="s">
        <v>47</v>
      </c>
      <c r="F41" s="68">
        <v>245929</v>
      </c>
      <c r="G41" s="76"/>
      <c r="H41" s="68">
        <v>-82334</v>
      </c>
      <c r="J41" s="77"/>
      <c r="K41" s="89"/>
    </row>
    <row r="42" spans="2:11" ht="21.95" customHeight="1">
      <c r="B42" s="77" t="s">
        <v>209</v>
      </c>
      <c r="C42" s="77"/>
      <c r="D42" s="77"/>
      <c r="E42" s="77"/>
      <c r="F42" s="18">
        <f>SUM(F38:F41)</f>
        <v>-1857113</v>
      </c>
      <c r="G42" s="13"/>
      <c r="H42" s="18">
        <f>SUM(H38:H41)</f>
        <v>-3782133</v>
      </c>
      <c r="I42" s="77"/>
      <c r="J42" s="77"/>
      <c r="K42" s="89"/>
    </row>
    <row r="43" spans="2:11" ht="5.0999999999999996" customHeight="1">
      <c r="B43" s="77"/>
      <c r="C43" s="77"/>
      <c r="D43" s="77"/>
      <c r="E43" s="77"/>
      <c r="F43" s="13"/>
      <c r="G43" s="13"/>
      <c r="H43" s="13"/>
      <c r="I43" s="77"/>
      <c r="J43" s="77"/>
      <c r="K43" s="89"/>
    </row>
    <row r="44" spans="2:11" ht="21.95" customHeight="1">
      <c r="B44" s="77" t="s">
        <v>171</v>
      </c>
      <c r="C44" s="77"/>
      <c r="D44" s="77"/>
      <c r="E44" s="77"/>
      <c r="F44" s="13">
        <f>SUM(F42,F28,F21)</f>
        <v>66444747</v>
      </c>
      <c r="G44" s="13"/>
      <c r="H44" s="13">
        <f>SUM(H42,H28,H21)</f>
        <v>82678485</v>
      </c>
      <c r="I44" s="77"/>
      <c r="K44" s="89"/>
    </row>
    <row r="45" spans="2:11" ht="21.95" customHeight="1">
      <c r="B45" s="75" t="s">
        <v>172</v>
      </c>
      <c r="F45" s="85">
        <v>-5752533</v>
      </c>
      <c r="G45" s="76"/>
      <c r="H45" s="85">
        <v>-7007236</v>
      </c>
      <c r="K45" s="89"/>
    </row>
    <row r="46" spans="2:11" ht="5.0999999999999996" customHeight="1">
      <c r="F46" s="76"/>
      <c r="G46" s="76"/>
      <c r="H46" s="76"/>
      <c r="J46" s="58"/>
      <c r="K46" s="89"/>
    </row>
    <row r="47" spans="2:11" ht="21.95" customHeight="1">
      <c r="B47" s="58" t="s">
        <v>173</v>
      </c>
      <c r="C47" s="58"/>
      <c r="D47" s="58"/>
      <c r="E47" s="58"/>
      <c r="F47" s="20">
        <f>SUM(F44:F45)</f>
        <v>60692214</v>
      </c>
      <c r="G47" s="69"/>
      <c r="H47" s="20">
        <f>SUM(H44:H45)</f>
        <v>75671249</v>
      </c>
      <c r="I47" s="58"/>
      <c r="J47" s="58"/>
      <c r="K47" s="89"/>
    </row>
    <row r="48" spans="2:11" ht="5.0999999999999996" customHeight="1">
      <c r="B48" s="58"/>
      <c r="C48" s="58"/>
      <c r="D48" s="58"/>
      <c r="E48" s="58"/>
      <c r="F48" s="13"/>
      <c r="G48" s="69"/>
      <c r="H48" s="13"/>
      <c r="I48" s="58"/>
      <c r="J48" s="31"/>
      <c r="K48" s="89"/>
    </row>
    <row r="49" spans="2:11" ht="21.95" customHeight="1">
      <c r="B49" s="31" t="s">
        <v>174</v>
      </c>
      <c r="C49" s="31"/>
      <c r="D49" s="31"/>
      <c r="E49" s="31"/>
      <c r="F49" s="78"/>
      <c r="G49" s="79"/>
      <c r="H49" s="78"/>
      <c r="I49" s="31"/>
      <c r="K49" s="89"/>
    </row>
    <row r="50" spans="2:11" ht="21.95" customHeight="1">
      <c r="B50" s="75" t="s">
        <v>175</v>
      </c>
      <c r="D50" s="80" t="s">
        <v>210</v>
      </c>
      <c r="F50" s="76">
        <v>-4363906</v>
      </c>
      <c r="G50" s="76"/>
      <c r="H50" s="76">
        <v>-543960</v>
      </c>
      <c r="K50" s="89"/>
    </row>
    <row r="51" spans="2:11" ht="21.95" customHeight="1">
      <c r="B51" s="75" t="s">
        <v>176</v>
      </c>
      <c r="D51" s="80"/>
      <c r="F51" s="76">
        <v>-4061291</v>
      </c>
      <c r="G51" s="76"/>
      <c r="H51" s="76">
        <v>-28000</v>
      </c>
      <c r="K51" s="89"/>
    </row>
    <row r="52" spans="2:11" ht="21.95" customHeight="1">
      <c r="B52" s="75" t="s">
        <v>177</v>
      </c>
      <c r="D52" s="31"/>
      <c r="E52" s="31"/>
      <c r="F52" s="76">
        <v>30801747</v>
      </c>
      <c r="G52" s="76"/>
      <c r="H52" s="76">
        <v>41055624</v>
      </c>
      <c r="K52" s="89"/>
    </row>
    <row r="53" spans="2:11" ht="21.95" customHeight="1">
      <c r="B53" s="75" t="s">
        <v>8</v>
      </c>
      <c r="D53" s="7"/>
      <c r="F53" s="76">
        <v>-19437934</v>
      </c>
      <c r="G53" s="76"/>
      <c r="H53" s="76">
        <v>-34996117</v>
      </c>
      <c r="K53" s="89"/>
    </row>
    <row r="54" spans="2:11" ht="21.95" customHeight="1">
      <c r="B54" s="75" t="s">
        <v>216</v>
      </c>
      <c r="D54" s="7"/>
      <c r="F54" s="76">
        <v>-2137212</v>
      </c>
      <c r="G54" s="76"/>
      <c r="H54" s="76">
        <v>-2558277</v>
      </c>
      <c r="K54" s="89"/>
    </row>
    <row r="55" spans="2:11" ht="21.95" customHeight="1">
      <c r="B55" s="75" t="s">
        <v>178</v>
      </c>
      <c r="D55" s="80"/>
      <c r="F55" s="76">
        <v>1398748</v>
      </c>
      <c r="G55" s="76"/>
      <c r="H55" s="76">
        <v>544872</v>
      </c>
      <c r="K55" s="89"/>
    </row>
    <row r="56" spans="2:11" ht="21.95" customHeight="1">
      <c r="B56" s="75" t="s">
        <v>179</v>
      </c>
      <c r="D56" s="80"/>
      <c r="F56" s="76">
        <v>-22395749</v>
      </c>
      <c r="G56" s="76"/>
      <c r="H56" s="76">
        <v>-30684457</v>
      </c>
      <c r="K56" s="89"/>
    </row>
    <row r="57" spans="2:11" ht="21.95" customHeight="1">
      <c r="B57" s="75" t="s">
        <v>180</v>
      </c>
      <c r="D57" s="80"/>
      <c r="F57" s="76">
        <v>-3312175</v>
      </c>
      <c r="G57" s="76"/>
      <c r="H57" s="76">
        <v>-1329240</v>
      </c>
      <c r="K57" s="89"/>
    </row>
    <row r="58" spans="2:11" ht="21.95" customHeight="1">
      <c r="B58" s="75" t="s">
        <v>181</v>
      </c>
      <c r="F58" s="76">
        <v>23266</v>
      </c>
      <c r="G58" s="76"/>
      <c r="H58" s="76">
        <v>0</v>
      </c>
      <c r="K58" s="89"/>
    </row>
    <row r="59" spans="2:11" ht="21.95" customHeight="1">
      <c r="B59" s="75" t="s">
        <v>182</v>
      </c>
      <c r="F59" s="76">
        <v>18329472</v>
      </c>
      <c r="G59" s="76"/>
      <c r="H59" s="76">
        <v>12864470</v>
      </c>
      <c r="J59" s="52"/>
      <c r="K59" s="89"/>
    </row>
    <row r="60" spans="2:11" ht="21.95" customHeight="1">
      <c r="B60" s="52" t="s">
        <v>183</v>
      </c>
      <c r="C60" s="52"/>
      <c r="D60" s="52"/>
      <c r="E60" s="52"/>
      <c r="F60" s="76">
        <v>846165</v>
      </c>
      <c r="G60" s="76"/>
      <c r="H60" s="76">
        <v>864564</v>
      </c>
      <c r="I60" s="52"/>
      <c r="J60" s="52"/>
      <c r="K60" s="89"/>
    </row>
    <row r="61" spans="2:11" ht="21.95" customHeight="1">
      <c r="B61" s="52" t="s">
        <v>184</v>
      </c>
      <c r="C61" s="52"/>
      <c r="D61" s="52"/>
      <c r="E61" s="52"/>
      <c r="F61" s="76">
        <v>-813571</v>
      </c>
      <c r="G61" s="76"/>
      <c r="H61" s="76">
        <v>0</v>
      </c>
      <c r="I61" s="52"/>
      <c r="K61" s="89"/>
    </row>
    <row r="62" spans="2:11" ht="5.0999999999999996" customHeight="1">
      <c r="D62" s="6"/>
      <c r="E62" s="6"/>
      <c r="F62" s="81"/>
      <c r="G62" s="76"/>
      <c r="H62" s="81"/>
      <c r="J62" s="6"/>
      <c r="K62" s="89"/>
    </row>
    <row r="63" spans="2:11" ht="21.95" customHeight="1">
      <c r="B63" s="6" t="s">
        <v>185</v>
      </c>
      <c r="C63" s="6"/>
      <c r="D63" s="6"/>
      <c r="E63" s="6"/>
      <c r="F63" s="20">
        <f>SUM(F50:F61)</f>
        <v>-5122440</v>
      </c>
      <c r="G63" s="13"/>
      <c r="H63" s="20">
        <f>SUM(H50:H61)</f>
        <v>-14810521</v>
      </c>
      <c r="I63" s="6"/>
      <c r="J63" s="6"/>
      <c r="K63" s="89"/>
    </row>
    <row r="64" spans="2:11" ht="21.2" customHeight="1">
      <c r="B64" s="6"/>
      <c r="C64" s="6"/>
      <c r="D64" s="17"/>
      <c r="E64" s="17"/>
      <c r="F64" s="79"/>
      <c r="G64" s="79"/>
      <c r="H64" s="79"/>
      <c r="I64" s="6"/>
      <c r="J64" s="17"/>
      <c r="K64" s="89"/>
    </row>
    <row r="65" spans="2:11" ht="23.1" customHeight="1">
      <c r="B65" s="17" t="s">
        <v>0</v>
      </c>
      <c r="C65" s="17"/>
      <c r="D65" s="17"/>
      <c r="E65" s="17"/>
      <c r="I65" s="17"/>
      <c r="J65" s="17"/>
      <c r="K65" s="89"/>
    </row>
    <row r="66" spans="2:11" ht="23.1" customHeight="1">
      <c r="B66" s="17" t="s">
        <v>168</v>
      </c>
      <c r="C66" s="17"/>
      <c r="D66" s="1"/>
      <c r="E66" s="1"/>
      <c r="I66" s="17"/>
      <c r="J66" s="1"/>
      <c r="K66" s="89"/>
    </row>
    <row r="67" spans="2:11" ht="23.25" customHeight="1">
      <c r="B67" s="16" t="str">
        <f>B3</f>
        <v>สำหรับปีสิ้นสุดวันที่ 31 ธันวาคม 2560</v>
      </c>
      <c r="C67" s="1"/>
      <c r="D67" s="1"/>
      <c r="E67" s="1"/>
      <c r="I67" s="16"/>
      <c r="J67" s="1"/>
      <c r="K67" s="89"/>
    </row>
    <row r="68" spans="2:11" ht="21" customHeight="1">
      <c r="B68" s="1"/>
      <c r="C68" s="1"/>
      <c r="D68" s="74"/>
      <c r="E68" s="74"/>
      <c r="F68" s="94"/>
      <c r="G68" s="94"/>
      <c r="H68" s="94"/>
      <c r="I68" s="1"/>
      <c r="J68" s="74"/>
      <c r="K68" s="89"/>
    </row>
    <row r="69" spans="2:11" ht="23.1" customHeight="1">
      <c r="B69" s="74"/>
      <c r="C69" s="74"/>
      <c r="D69" s="7" t="s">
        <v>4</v>
      </c>
      <c r="E69" s="6"/>
      <c r="F69" s="54">
        <f>F5</f>
        <v>2560</v>
      </c>
      <c r="G69" s="54"/>
      <c r="H69" s="54">
        <f>H5</f>
        <v>2559</v>
      </c>
      <c r="I69" s="74"/>
      <c r="J69" s="6"/>
      <c r="K69" s="89"/>
    </row>
    <row r="70" spans="2:11" ht="23.1" customHeight="1">
      <c r="B70" s="6"/>
      <c r="C70" s="6"/>
      <c r="D70" s="31"/>
      <c r="E70" s="31"/>
      <c r="F70" s="66" t="s">
        <v>5</v>
      </c>
      <c r="G70" s="66"/>
      <c r="H70" s="66"/>
      <c r="I70" s="6"/>
      <c r="J70" s="31"/>
      <c r="K70" s="89"/>
    </row>
    <row r="71" spans="2:11" ht="21.95" customHeight="1">
      <c r="B71" s="31" t="s">
        <v>186</v>
      </c>
      <c r="C71" s="31"/>
      <c r="D71" s="31"/>
      <c r="E71" s="31"/>
      <c r="F71" s="78"/>
      <c r="G71" s="79"/>
      <c r="H71" s="78"/>
      <c r="I71" s="31"/>
      <c r="K71" s="89"/>
    </row>
    <row r="72" spans="2:11" ht="21.95" customHeight="1">
      <c r="B72" s="75" t="s">
        <v>187</v>
      </c>
      <c r="F72" s="76"/>
      <c r="G72" s="76"/>
      <c r="H72" s="76"/>
      <c r="K72" s="89"/>
    </row>
    <row r="73" spans="2:11" ht="21.95" customHeight="1">
      <c r="C73" s="75" t="s">
        <v>188</v>
      </c>
      <c r="F73" s="76">
        <v>154164</v>
      </c>
      <c r="G73" s="76"/>
      <c r="H73" s="76">
        <v>2059715</v>
      </c>
      <c r="K73" s="89"/>
    </row>
    <row r="74" spans="2:11" ht="21.95" customHeight="1">
      <c r="B74" s="75" t="s">
        <v>189</v>
      </c>
      <c r="D74" s="6"/>
      <c r="E74" s="6"/>
      <c r="F74" s="76"/>
      <c r="G74" s="76"/>
      <c r="H74" s="76"/>
      <c r="K74" s="89"/>
    </row>
    <row r="75" spans="2:11" ht="21.95" customHeight="1">
      <c r="C75" s="75" t="s">
        <v>188</v>
      </c>
      <c r="D75" s="80" t="s">
        <v>210</v>
      </c>
      <c r="F75" s="76">
        <v>-3352204</v>
      </c>
      <c r="G75" s="76"/>
      <c r="H75" s="76">
        <v>-2259013</v>
      </c>
      <c r="J75" s="31"/>
      <c r="K75" s="89"/>
    </row>
    <row r="76" spans="2:11" ht="21.95" customHeight="1">
      <c r="B76" s="31" t="s">
        <v>190</v>
      </c>
      <c r="C76" s="31"/>
      <c r="D76" s="52"/>
      <c r="E76" s="52"/>
      <c r="F76" s="78"/>
      <c r="G76" s="79"/>
      <c r="H76" s="78"/>
      <c r="I76" s="31"/>
      <c r="K76" s="89"/>
    </row>
    <row r="77" spans="2:11" ht="21.95" customHeight="1">
      <c r="B77" s="75" t="s">
        <v>217</v>
      </c>
      <c r="F77" s="76">
        <v>2725729</v>
      </c>
      <c r="G77" s="79"/>
      <c r="H77" s="76">
        <v>-898881</v>
      </c>
      <c r="K77" s="89"/>
    </row>
    <row r="78" spans="2:11" ht="21.95" customHeight="1">
      <c r="B78" s="75" t="s">
        <v>191</v>
      </c>
      <c r="D78" s="6"/>
      <c r="E78" s="6"/>
      <c r="F78" s="76">
        <v>962423</v>
      </c>
      <c r="G78" s="79"/>
      <c r="H78" s="76">
        <v>1450455</v>
      </c>
      <c r="K78" s="89"/>
    </row>
    <row r="79" spans="2:11" ht="21.95" customHeight="1">
      <c r="B79" s="75" t="s">
        <v>192</v>
      </c>
      <c r="F79" s="76">
        <v>-12132093</v>
      </c>
      <c r="G79" s="79"/>
      <c r="H79" s="76">
        <v>-9943398</v>
      </c>
      <c r="K79" s="89"/>
    </row>
    <row r="80" spans="2:11" ht="21.95" customHeight="1">
      <c r="B80" s="75" t="s">
        <v>193</v>
      </c>
      <c r="F80" s="76">
        <v>-160455</v>
      </c>
      <c r="G80" s="79"/>
      <c r="H80" s="76">
        <v>-81746</v>
      </c>
      <c r="K80" s="89"/>
    </row>
    <row r="81" spans="2:11" ht="21.95" customHeight="1">
      <c r="B81" s="75" t="s">
        <v>194</v>
      </c>
      <c r="F81" s="76">
        <v>59949830</v>
      </c>
      <c r="G81" s="79"/>
      <c r="H81" s="76">
        <v>49968663</v>
      </c>
      <c r="K81" s="89"/>
    </row>
    <row r="82" spans="2:11" ht="21.95" customHeight="1">
      <c r="B82" s="75" t="s">
        <v>195</v>
      </c>
      <c r="F82" s="76">
        <v>-44928595</v>
      </c>
      <c r="G82" s="79"/>
      <c r="H82" s="76">
        <v>-49961424</v>
      </c>
      <c r="J82" s="6"/>
      <c r="K82" s="89"/>
    </row>
    <row r="83" spans="2:11" ht="21.95" customHeight="1">
      <c r="B83" s="6" t="s">
        <v>211</v>
      </c>
      <c r="C83" s="6"/>
      <c r="D83" s="6"/>
      <c r="E83" s="6"/>
      <c r="F83" s="18">
        <f>SUM(F77:F82)</f>
        <v>6416839</v>
      </c>
      <c r="G83" s="13"/>
      <c r="H83" s="18">
        <f>SUM(H77:H82)</f>
        <v>-9466331</v>
      </c>
      <c r="I83" s="6"/>
      <c r="K83" s="89"/>
    </row>
    <row r="84" spans="2:11" ht="21.95" customHeight="1">
      <c r="B84" s="6" t="s">
        <v>196</v>
      </c>
      <c r="D84" s="6"/>
      <c r="E84" s="6"/>
      <c r="F84" s="76"/>
      <c r="G84" s="76"/>
      <c r="H84" s="76"/>
      <c r="I84" s="6"/>
      <c r="J84" s="42"/>
      <c r="K84" s="89"/>
    </row>
    <row r="85" spans="2:11" ht="21.95" customHeight="1">
      <c r="B85" s="75" t="s">
        <v>197</v>
      </c>
      <c r="C85" s="42"/>
      <c r="D85" s="6"/>
      <c r="E85" s="6"/>
      <c r="F85" s="76">
        <v>-22799366</v>
      </c>
      <c r="G85" s="76"/>
      <c r="H85" s="76">
        <v>-20398454</v>
      </c>
      <c r="J85" s="42"/>
      <c r="K85" s="89"/>
    </row>
    <row r="86" spans="2:11" ht="21.95" customHeight="1">
      <c r="B86" s="75" t="s">
        <v>198</v>
      </c>
      <c r="C86" s="42"/>
      <c r="D86" s="6"/>
      <c r="E86" s="6"/>
      <c r="F86" s="76">
        <v>-11585336</v>
      </c>
      <c r="G86" s="76"/>
      <c r="H86" s="76">
        <v>-11516182</v>
      </c>
      <c r="J86" s="42"/>
      <c r="K86" s="89"/>
    </row>
    <row r="87" spans="2:11" ht="21.95" customHeight="1">
      <c r="B87" s="6" t="s">
        <v>199</v>
      </c>
      <c r="C87" s="42"/>
      <c r="D87" s="6"/>
      <c r="E87" s="6"/>
      <c r="F87" s="23">
        <f>SUM(F85:F86)</f>
        <v>-34384702</v>
      </c>
      <c r="G87" s="76"/>
      <c r="H87" s="23">
        <f>SUM(H85:H86)</f>
        <v>-31914636</v>
      </c>
      <c r="I87" s="6"/>
      <c r="J87" s="52"/>
      <c r="K87" s="89"/>
    </row>
    <row r="88" spans="2:11" ht="21.95" customHeight="1">
      <c r="B88" s="52" t="s">
        <v>200</v>
      </c>
      <c r="C88" s="52"/>
      <c r="F88" s="76">
        <v>-7534427</v>
      </c>
      <c r="G88" s="79"/>
      <c r="H88" s="76">
        <v>-7595570</v>
      </c>
      <c r="I88" s="52"/>
      <c r="K88" s="89"/>
    </row>
    <row r="89" spans="2:11" ht="5.0999999999999996" customHeight="1">
      <c r="D89" s="6"/>
      <c r="E89" s="6"/>
      <c r="F89" s="82"/>
      <c r="G89" s="76"/>
      <c r="H89" s="82"/>
      <c r="J89" s="6"/>
      <c r="K89" s="89"/>
    </row>
    <row r="90" spans="2:11" ht="21.95" customHeight="1">
      <c r="B90" s="6" t="s">
        <v>201</v>
      </c>
      <c r="C90" s="6"/>
      <c r="D90" s="83"/>
      <c r="E90" s="83"/>
      <c r="F90" s="20">
        <f>SUM(F73:F75,F83,F87,F88)</f>
        <v>-38700330</v>
      </c>
      <c r="G90" s="13"/>
      <c r="H90" s="20">
        <f>SUM(H73:H75,H83,H87,H88)</f>
        <v>-49175835</v>
      </c>
      <c r="I90" s="6"/>
      <c r="J90" s="83"/>
      <c r="K90" s="89"/>
    </row>
    <row r="91" spans="2:11" s="36" customFormat="1" ht="5.0999999999999996" customHeight="1">
      <c r="B91" s="83"/>
      <c r="C91" s="83"/>
      <c r="D91" s="6"/>
      <c r="E91" s="6"/>
      <c r="F91" s="84"/>
      <c r="G91" s="84"/>
      <c r="H91" s="84"/>
      <c r="I91" s="83"/>
      <c r="J91" s="6"/>
      <c r="K91" s="90"/>
    </row>
    <row r="92" spans="2:11" ht="21.95" customHeight="1">
      <c r="B92" s="6" t="s">
        <v>212</v>
      </c>
      <c r="C92" s="6"/>
      <c r="D92" s="6"/>
      <c r="E92" s="6"/>
      <c r="F92" s="13">
        <f>SUM(F47,F63,F90)</f>
        <v>16869444</v>
      </c>
      <c r="G92" s="13"/>
      <c r="H92" s="13">
        <f>SUM(H47,H63,H90)</f>
        <v>11684893</v>
      </c>
      <c r="I92" s="6"/>
      <c r="K92" s="89"/>
    </row>
    <row r="93" spans="2:11" ht="21.95" customHeight="1">
      <c r="B93" s="75" t="s">
        <v>202</v>
      </c>
      <c r="F93" s="76">
        <v>-642151</v>
      </c>
      <c r="G93" s="76"/>
      <c r="H93" s="76">
        <v>-53337</v>
      </c>
      <c r="K93" s="89"/>
    </row>
    <row r="94" spans="2:11" ht="21.95" customHeight="1">
      <c r="B94" s="75" t="s">
        <v>213</v>
      </c>
      <c r="F94" s="85">
        <v>27709352</v>
      </c>
      <c r="G94" s="76"/>
      <c r="H94" s="85">
        <v>16077796</v>
      </c>
      <c r="K94" s="89"/>
    </row>
    <row r="95" spans="2:11" ht="5.0999999999999996" customHeight="1">
      <c r="D95" s="6"/>
      <c r="E95" s="6"/>
      <c r="F95" s="76"/>
      <c r="G95" s="76"/>
      <c r="H95" s="76"/>
      <c r="J95" s="6"/>
      <c r="K95" s="89"/>
    </row>
    <row r="96" spans="2:11" ht="21.95" customHeight="1" thickBot="1">
      <c r="B96" s="6" t="s">
        <v>214</v>
      </c>
      <c r="C96" s="6"/>
      <c r="F96" s="15">
        <f>SUM(F92:F94)</f>
        <v>43936645</v>
      </c>
      <c r="G96" s="13"/>
      <c r="H96" s="15">
        <f>SUM(H92:H94)</f>
        <v>27709352</v>
      </c>
      <c r="I96" s="6"/>
      <c r="K96" s="89"/>
    </row>
    <row r="97" spans="2:11" ht="5.0999999999999996" customHeight="1" thickTop="1">
      <c r="D97" s="86"/>
      <c r="E97" s="86"/>
      <c r="F97" s="87"/>
      <c r="G97" s="76"/>
      <c r="H97" s="87"/>
      <c r="J97" s="86"/>
      <c r="K97" s="89"/>
    </row>
    <row r="98" spans="2:11" ht="21.95" customHeight="1">
      <c r="B98" s="86" t="s">
        <v>203</v>
      </c>
      <c r="C98" s="86"/>
      <c r="D98" s="88"/>
      <c r="E98" s="88"/>
      <c r="F98" s="87"/>
      <c r="G98" s="87"/>
      <c r="H98" s="87"/>
      <c r="I98" s="86"/>
      <c r="J98" s="88"/>
      <c r="K98" s="89"/>
    </row>
    <row r="99" spans="2:11" ht="21.95" customHeight="1">
      <c r="B99" s="88" t="s">
        <v>204</v>
      </c>
      <c r="C99" s="88"/>
      <c r="D99" s="97"/>
      <c r="E99" s="97"/>
      <c r="F99" s="87"/>
      <c r="G99" s="87"/>
      <c r="H99" s="87"/>
      <c r="I99" s="88"/>
      <c r="J99" s="88"/>
      <c r="K99" s="89"/>
    </row>
    <row r="100" spans="2:11" ht="21.95" customHeight="1">
      <c r="B100" s="97" t="s">
        <v>205</v>
      </c>
      <c r="C100" s="88"/>
      <c r="D100" s="97"/>
      <c r="E100" s="97"/>
      <c r="F100" s="87">
        <v>2523241</v>
      </c>
      <c r="G100" s="87"/>
      <c r="H100" s="87">
        <v>4304417</v>
      </c>
      <c r="I100" s="97"/>
      <c r="J100" s="97"/>
      <c r="K100" s="89"/>
    </row>
    <row r="101" spans="2:11" ht="21.95" customHeight="1">
      <c r="B101" s="97" t="s">
        <v>206</v>
      </c>
      <c r="C101" s="97"/>
      <c r="F101" s="87">
        <v>1728468</v>
      </c>
      <c r="G101" s="87"/>
      <c r="H101" s="87">
        <v>237032.62400000001</v>
      </c>
      <c r="I101" s="97"/>
      <c r="J101" s="97"/>
      <c r="K101" s="89"/>
    </row>
    <row r="102" spans="2:11" ht="23.1" customHeight="1">
      <c r="B102" s="97"/>
      <c r="C102" s="97"/>
      <c r="F102" s="87"/>
      <c r="G102" s="87"/>
      <c r="H102" s="87"/>
      <c r="I102" s="97"/>
      <c r="K102" s="89"/>
    </row>
    <row r="103" spans="2:11" ht="23.25" customHeight="1">
      <c r="K103" s="89"/>
    </row>
    <row r="104" spans="2:11" ht="23.25" customHeight="1">
      <c r="K104" s="89"/>
    </row>
    <row r="105" spans="2:11" ht="23.25" customHeight="1">
      <c r="K105" s="89"/>
    </row>
    <row r="106" spans="2:11" ht="23.25" customHeight="1">
      <c r="K106" s="89"/>
    </row>
    <row r="107" spans="2:11" ht="23.25" customHeight="1">
      <c r="K107" s="89"/>
    </row>
    <row r="108" spans="2:11" ht="23.25" customHeight="1">
      <c r="K108" s="89"/>
    </row>
    <row r="109" spans="2:11" ht="23.25" customHeight="1">
      <c r="K109" s="89"/>
    </row>
    <row r="110" spans="2:11" ht="23.25" customHeight="1">
      <c r="K110" s="89"/>
    </row>
  </sheetData>
  <pageMargins left="0.82677165354330717" right="0.59055118110236227" top="0.59055118110236227" bottom="0.59055118110236227" header="0.59055118110236227" footer="0.39370078740157483"/>
  <pageSetup paperSize="9" firstPageNumber="16" orientation="portrait" blackAndWhite="1" cellComments="asDisplayed" useFirstPageNumber="1" r:id="rId1"/>
  <headerFooter alignWithMargins="0">
    <oddFooter>&amp;L&amp;14   หมายเหตุประกอบงบการเงินเป็นส่วนหนึ่งของงบการเงินนี้
&amp;C&amp;P</oddFooter>
  </headerFooter>
  <rowBreaks count="2" manualBreakCount="2">
    <brk id="30" max="16383" man="1"/>
    <brk id="6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1</vt:lpstr>
      <vt:lpstr>2</vt:lpstr>
      <vt:lpstr>3</vt:lpstr>
      <vt:lpstr>'1'!Print_Area</vt:lpstr>
      <vt:lpstr>'2'!Print_Area</vt:lpstr>
      <vt:lpstr>'3'!Print_Area</vt:lpstr>
      <vt:lpstr>'2'!Print_Titles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Supitchaya Patanasirimongkol</dc:creator>
  <cp:lastModifiedBy>ALISRA HUAWANICH</cp:lastModifiedBy>
  <cp:lastPrinted>2018-02-06T09:04:50Z</cp:lastPrinted>
  <dcterms:created xsi:type="dcterms:W3CDTF">2018-01-30T14:15:40Z</dcterms:created>
  <dcterms:modified xsi:type="dcterms:W3CDTF">2018-07-25T02:55:08Z</dcterms:modified>
</cp:coreProperties>
</file>