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ห้องเรียนนักลงทุน_24Hrs\Slide\11_StatementofCashFlows\"/>
    </mc:Choice>
  </mc:AlternateContent>
  <xr:revisionPtr revIDLastSave="0" documentId="11_F8A56F093AF995B4A93B5C286391EAA7F2F0FF2D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BS" sheetId="4" r:id="rId1"/>
    <sheet name="PL&amp;CF" sheetId="1" r:id="rId2"/>
    <sheet name="CE1" sheetId="2" r:id="rId3"/>
    <sheet name="CE2" sheetId="3" r:id="rId4"/>
  </sheets>
  <definedNames>
    <definedName name="_xlnm.Print_Area" localSheetId="0">BS!$A$1:$L$99</definedName>
    <definedName name="_xlnm.Print_Area" localSheetId="2">'CE1'!$A$1:$AF$31</definedName>
    <definedName name="_xlnm.Print_Area" localSheetId="3">'CE2'!$A$1:$P$27</definedName>
    <definedName name="_xlnm.Print_Area" localSheetId="1">'PL&amp;CF'!$A$1:$M$183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J115" i="1"/>
  <c r="J173" i="1"/>
  <c r="F173" i="1"/>
  <c r="F73" i="1"/>
  <c r="F95" i="1"/>
  <c r="J172" i="1"/>
  <c r="J175" i="1"/>
  <c r="J156" i="1"/>
  <c r="F89" i="4"/>
  <c r="F28" i="4"/>
  <c r="Z26" i="2"/>
  <c r="AB26" i="2"/>
  <c r="AF26" i="2"/>
  <c r="F62" i="4"/>
  <c r="L23" i="3"/>
  <c r="L16" i="3"/>
  <c r="L17" i="3"/>
  <c r="L19" i="3"/>
  <c r="L21" i="3"/>
  <c r="T24" i="2"/>
  <c r="L28" i="4"/>
  <c r="J28" i="4"/>
  <c r="H28" i="4"/>
  <c r="H172" i="1"/>
  <c r="L172" i="1"/>
  <c r="H156" i="1"/>
  <c r="L156" i="1"/>
  <c r="H58" i="1"/>
  <c r="J58" i="1"/>
  <c r="L58" i="1"/>
  <c r="H66" i="1"/>
  <c r="H67" i="1" s="1"/>
  <c r="J66" i="1"/>
  <c r="J67" i="1"/>
  <c r="L66" i="1"/>
  <c r="H17" i="1"/>
  <c r="J17" i="1"/>
  <c r="L17" i="1"/>
  <c r="H24" i="1"/>
  <c r="J24" i="1"/>
  <c r="L24" i="1"/>
  <c r="L26" i="1" s="1"/>
  <c r="H52" i="4"/>
  <c r="J52" i="4"/>
  <c r="L52" i="4"/>
  <c r="H62" i="4"/>
  <c r="H63" i="4" s="1"/>
  <c r="J62" i="4"/>
  <c r="L62" i="4"/>
  <c r="L63" i="4" s="1"/>
  <c r="H16" i="4"/>
  <c r="H29" i="4"/>
  <c r="J16" i="4"/>
  <c r="L16" i="4"/>
  <c r="L29" i="4"/>
  <c r="Z13" i="2"/>
  <c r="N18" i="3"/>
  <c r="J18" i="3"/>
  <c r="P18" i="3" s="1"/>
  <c r="H26" i="1"/>
  <c r="H29" i="1"/>
  <c r="H31" i="1"/>
  <c r="J63" i="4"/>
  <c r="L29" i="1"/>
  <c r="L31" i="1"/>
  <c r="J26" i="1"/>
  <c r="J29" i="1"/>
  <c r="J31" i="1"/>
  <c r="L67" i="1"/>
  <c r="J29" i="4"/>
  <c r="N14" i="3"/>
  <c r="P14" i="3"/>
  <c r="R24" i="2"/>
  <c r="AD23" i="2"/>
  <c r="AD14" i="2"/>
  <c r="F175" i="1"/>
  <c r="H17" i="3"/>
  <c r="H19" i="3"/>
  <c r="F17" i="3"/>
  <c r="F19" i="3"/>
  <c r="F21" i="3"/>
  <c r="D17" i="3"/>
  <c r="D19" i="3"/>
  <c r="D21" i="3"/>
  <c r="J16" i="3"/>
  <c r="F66" i="1"/>
  <c r="F58" i="1"/>
  <c r="F67" i="1"/>
  <c r="F17" i="1"/>
  <c r="J23" i="3"/>
  <c r="X25" i="2"/>
  <c r="V25" i="2"/>
  <c r="N25" i="2"/>
  <c r="L25" i="2"/>
  <c r="J25" i="2"/>
  <c r="H25" i="2"/>
  <c r="F25" i="2"/>
  <c r="D25" i="2"/>
  <c r="H89" i="4"/>
  <c r="H91" i="4"/>
  <c r="L89" i="4"/>
  <c r="J89" i="4"/>
  <c r="J91" i="4"/>
  <c r="J92" i="4"/>
  <c r="F172" i="1"/>
  <c r="R25" i="2"/>
  <c r="D16" i="2"/>
  <c r="X16" i="2"/>
  <c r="X20" i="2"/>
  <c r="X22" i="2"/>
  <c r="X29" i="2"/>
  <c r="V16" i="2"/>
  <c r="V20" i="2"/>
  <c r="V22" i="2"/>
  <c r="V29" i="2"/>
  <c r="T16" i="2"/>
  <c r="T20" i="2"/>
  <c r="R16" i="2"/>
  <c r="R20" i="2"/>
  <c r="R22" i="2"/>
  <c r="R29" i="2"/>
  <c r="N16" i="2"/>
  <c r="N20" i="2"/>
  <c r="N22" i="2"/>
  <c r="N29" i="2" s="1"/>
  <c r="N30" i="2" s="1"/>
  <c r="L16" i="2"/>
  <c r="L20" i="2"/>
  <c r="L22" i="2"/>
  <c r="J16" i="2"/>
  <c r="J20" i="2"/>
  <c r="J22" i="2"/>
  <c r="J29" i="2"/>
  <c r="J30" i="2"/>
  <c r="H16" i="2"/>
  <c r="H20" i="2"/>
  <c r="F16" i="2"/>
  <c r="F20" i="2"/>
  <c r="D24" i="3"/>
  <c r="L29" i="2"/>
  <c r="L30" i="2"/>
  <c r="F22" i="2"/>
  <c r="F29" i="2"/>
  <c r="F30" i="2"/>
  <c r="H22" i="2"/>
  <c r="H29" i="2"/>
  <c r="H30" i="2"/>
  <c r="T22" i="2"/>
  <c r="D20" i="2"/>
  <c r="D22" i="2"/>
  <c r="N23" i="3"/>
  <c r="P23" i="3"/>
  <c r="N22" i="3"/>
  <c r="N24" i="3"/>
  <c r="L24" i="3"/>
  <c r="F24" i="3"/>
  <c r="H24" i="3"/>
  <c r="Z23" i="2"/>
  <c r="Z14" i="2"/>
  <c r="Z15" i="2"/>
  <c r="AB15" i="2"/>
  <c r="AF15" i="2"/>
  <c r="H21" i="3"/>
  <c r="H25" i="3" s="1"/>
  <c r="H26" i="3" s="1"/>
  <c r="F25" i="3"/>
  <c r="F26" i="3"/>
  <c r="N16" i="3"/>
  <c r="P16" i="3"/>
  <c r="Z16" i="2"/>
  <c r="N15" i="3"/>
  <c r="N17" i="3"/>
  <c r="N19" i="3"/>
  <c r="N21" i="3"/>
  <c r="N25" i="3"/>
  <c r="L25" i="3"/>
  <c r="L26" i="3"/>
  <c r="Z17" i="2"/>
  <c r="AD16" i="2"/>
  <c r="AD20" i="2"/>
  <c r="AD22" i="2"/>
  <c r="AB17" i="2"/>
  <c r="AF17" i="2"/>
  <c r="F16" i="4"/>
  <c r="F52" i="4"/>
  <c r="F63" i="4"/>
  <c r="L91" i="4"/>
  <c r="F91" i="4"/>
  <c r="F29" i="4"/>
  <c r="H92" i="4"/>
  <c r="F24" i="1"/>
  <c r="F26" i="1"/>
  <c r="F29" i="1"/>
  <c r="F31" i="1"/>
  <c r="F156" i="1"/>
  <c r="Z28" i="2"/>
  <c r="Z19" i="2"/>
  <c r="AB19" i="2"/>
  <c r="AF19" i="2"/>
  <c r="AB28" i="2"/>
  <c r="AF28" i="2"/>
  <c r="F84" i="1"/>
  <c r="F108" i="1"/>
  <c r="F129" i="1"/>
  <c r="F134" i="1"/>
  <c r="F174" i="1"/>
  <c r="F176" i="1"/>
  <c r="F177" i="1"/>
  <c r="F33" i="1"/>
  <c r="D29" i="2"/>
  <c r="D30" i="2"/>
  <c r="D25" i="3"/>
  <c r="D26" i="3"/>
  <c r="J93" i="4"/>
  <c r="Z22" i="2"/>
  <c r="J84" i="1"/>
  <c r="J108" i="1"/>
  <c r="J129" i="1"/>
  <c r="J134" i="1"/>
  <c r="J174" i="1"/>
  <c r="J176" i="1"/>
  <c r="J177" i="1"/>
  <c r="J33" i="1"/>
  <c r="H33" i="1"/>
  <c r="H84" i="1"/>
  <c r="H108" i="1"/>
  <c r="H129" i="1"/>
  <c r="H134" i="1"/>
  <c r="H174" i="1"/>
  <c r="H176" i="1"/>
  <c r="H177" i="1"/>
  <c r="Z24" i="2"/>
  <c r="Z25" i="2"/>
  <c r="Z29" i="2" s="1"/>
  <c r="Z30" i="2" s="1"/>
  <c r="T25" i="2"/>
  <c r="T29" i="2"/>
  <c r="L84" i="1"/>
  <c r="L108" i="1"/>
  <c r="L129" i="1"/>
  <c r="L134" i="1"/>
  <c r="L174" i="1"/>
  <c r="L176" i="1"/>
  <c r="L177" i="1"/>
  <c r="L33" i="1"/>
  <c r="F92" i="4"/>
  <c r="F93" i="4"/>
  <c r="AB13" i="2"/>
  <c r="Z20" i="2"/>
  <c r="H93" i="4"/>
  <c r="AD24" i="2"/>
  <c r="H49" i="1"/>
  <c r="H69" i="1"/>
  <c r="H72" i="1"/>
  <c r="H74" i="1"/>
  <c r="H36" i="1"/>
  <c r="AF13" i="2"/>
  <c r="J36" i="1"/>
  <c r="J40" i="1"/>
  <c r="J49" i="1"/>
  <c r="L49" i="1"/>
  <c r="L36" i="1"/>
  <c r="L40" i="1"/>
  <c r="P24" i="2"/>
  <c r="AB24" i="2"/>
  <c r="AF24" i="2"/>
  <c r="AD25" i="2"/>
  <c r="AD29" i="2"/>
  <c r="F49" i="1"/>
  <c r="F69" i="1"/>
  <c r="F72" i="1"/>
  <c r="F74" i="1"/>
  <c r="F36" i="1"/>
  <c r="P23" i="2"/>
  <c r="F38" i="1"/>
  <c r="F40" i="1"/>
  <c r="L69" i="1"/>
  <c r="L72" i="1"/>
  <c r="J15" i="3"/>
  <c r="J22" i="3"/>
  <c r="J69" i="1"/>
  <c r="J72" i="1"/>
  <c r="H40" i="1"/>
  <c r="H38" i="1"/>
  <c r="P14" i="2"/>
  <c r="J24" i="3"/>
  <c r="P22" i="3"/>
  <c r="P24" i="3"/>
  <c r="P16" i="2"/>
  <c r="P20" i="2"/>
  <c r="P22" i="2"/>
  <c r="AB14" i="2"/>
  <c r="P15" i="3"/>
  <c r="P17" i="3"/>
  <c r="P19" i="3"/>
  <c r="J17" i="3"/>
  <c r="J19" i="3"/>
  <c r="J21" i="3"/>
  <c r="J25" i="3"/>
  <c r="J26" i="3"/>
  <c r="AB23" i="2"/>
  <c r="P25" i="2"/>
  <c r="AF14" i="2"/>
  <c r="AF16" i="2"/>
  <c r="AF20" i="2"/>
  <c r="AF21" i="2"/>
  <c r="AB16" i="2"/>
  <c r="AB20" i="2"/>
  <c r="P29" i="2"/>
  <c r="P30" i="2"/>
  <c r="AB22" i="2"/>
  <c r="AB25" i="2"/>
  <c r="AF23" i="2"/>
  <c r="AF25" i="2"/>
  <c r="P21" i="3"/>
  <c r="P25" i="3"/>
  <c r="P26" i="3"/>
  <c r="P20" i="3"/>
  <c r="AF22" i="2"/>
  <c r="AF29" i="2"/>
  <c r="AF30" i="2"/>
  <c r="AB29" i="2"/>
  <c r="AB30" i="2"/>
  <c r="L92" i="4" l="1"/>
  <c r="L93" i="4" s="1"/>
</calcChain>
</file>

<file path=xl/sharedStrings.xml><?xml version="1.0" encoding="utf-8"?>
<sst xmlns="http://schemas.openxmlformats.org/spreadsheetml/2006/main" count="385" uniqueCount="273">
  <si>
    <t>บริษัท จีเอ็มเอ็ม แกรมมี่ จำกัด (มหาชน) และบริษัทย่อย</t>
  </si>
  <si>
    <t>งบแสดงฐานะการเงิน</t>
  </si>
  <si>
    <t xml:space="preserve">ณ วันที่ 31 ธันวาคม 2560 </t>
  </si>
  <si>
    <t>(หน่วย: บาท)</t>
  </si>
  <si>
    <t>งบการเงินรวม</t>
  </si>
  <si>
    <t>งบการเงินเฉพาะกิจการ</t>
  </si>
  <si>
    <t>หมายเหตุ</t>
  </si>
  <si>
    <t>สินทรัพย์</t>
  </si>
  <si>
    <t>สินทรัพย์หมุนเวียน</t>
  </si>
  <si>
    <t xml:space="preserve">เงินสดและรายการเทียบเท่าเงินสด </t>
  </si>
  <si>
    <t>เงินลงทุนชั่วคราว</t>
  </si>
  <si>
    <t>ลูกหนี้การค้าและลูกหนี้อื่น</t>
  </si>
  <si>
    <t>ค่าใช้จ่ายจ่ายล่วงหน้า</t>
  </si>
  <si>
    <t>สินค้าคงเหลือ</t>
  </si>
  <si>
    <t>เงินทดรองจ่าย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</si>
  <si>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</si>
  <si>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</si>
  <si>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</si>
  <si>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เงินลงทุนในบริษัทย่อย</t>
  </si>
  <si>
    <t>เงินลงทุนในการร่วมค้า</t>
  </si>
  <si>
    <t>เงินลงทุนในบริษัทร่วม</t>
  </si>
  <si>
    <t>เงินลงทุนระยะยาวอื่น</t>
  </si>
  <si>
    <t>เงินให้กู้ยืมแก่กิจการที่เกี่ยวข้องกัน</t>
  </si>
  <si>
    <t>ส่วนปรับปรุงสินทรัพย์เช่าและอุปกรณ์</t>
  </si>
  <si>
    <t>ต้นทุนการได้รับใบอนุญาตให้ใช้คลื่นความถี่</t>
  </si>
  <si>
    <t>สินทรัพย์ไม่มีตัวตนอื่น</t>
  </si>
  <si>
    <t>สินทรัพย์ภาษีเงินได้รอการตัดบัญชี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</si>
  <si>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</si>
  <si>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</si>
  <si>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</si>
  <si>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หมายเหตุประกอบงบการเงินเป็นส่วนหนึ่งของงบการเงินนี้</t>
  </si>
  <si>
    <t>งบแสดงฐานะการเงิน (ต่อ)</t>
  </si>
  <si>
    <t>หนี้สินและส่วนของผู้ถือหุ้น</t>
  </si>
  <si>
    <t>หนี้สินหมุนเวียน</t>
  </si>
  <si>
    <t>เงินกู้ยืมระยะสั้นจากธนาคาร</t>
  </si>
  <si>
    <t>เจ้าหนี้การค้าและเจ้าหนี้อื่น</t>
  </si>
  <si>
    <t>รายได้รับล่วงหน้า</t>
  </si>
  <si>
    <t>เงินกู้ยืมระยะสั้นจากกิจการที่เกี่ยวข้องกันและกรรมการ</t>
  </si>
  <si>
    <t>ส่วนของเงินกู้ยืมระยะยาวที่ถึงกำหนดชำระ</t>
  </si>
  <si>
    <t xml:space="preserve">   ภายในหนึ่งปี</t>
  </si>
  <si>
    <t>หนี้สินตามสัญญาเช่าการเงินที่ถึงกำหนดชำระ</t>
  </si>
  <si>
    <t>ต้นทุนการได้รับใบอนุญาตให้ใช้คลื่นความถี่ค้างจ่าย</t>
  </si>
  <si>
    <t xml:space="preserve">   ที่ถึงกำหนดชำระภายในหนึ่งปี</t>
  </si>
  <si>
    <t>ภาษีเงินได้ค้างจ่าย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</si>
  <si>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</si>
  <si>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</si>
  <si>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</si>
  <si>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 - สุทธิจากส่วนที่ถึงกำหนดชำระ</t>
  </si>
  <si>
    <t>หนี้สินตามสัญญาเช่าการเงิน - สุทธิจากส่วนที่</t>
  </si>
  <si>
    <t xml:space="preserve">   ถึงกำหนดชำระภายในหนึ่งปี</t>
  </si>
  <si>
    <t xml:space="preserve">   - สุทธิจากส่วนที่ถึงกำหนดชำระภายในหนึ่งปี</t>
  </si>
  <si>
    <t>สำรองผลประโยชน์ระยะยาวของพนักงาน</t>
  </si>
  <si>
    <t>หนี้สินภาษีเงินได้รอการตัดบัญชี</t>
  </si>
  <si>
    <t>รวมหนี้สินไม่หมุนเวียน</t>
  </si>
  <si>
    <t>รวมหนี้สิน</t>
  </si>
  <si>
    <t>ส่วนของผู้ถือหุ้น</t>
  </si>
  <si>
    <t>ทุนเรือนหุ้น</t>
  </si>
  <si>
    <t xml:space="preserve">   ทุนจดทะเบียน</t>
  </si>
  <si>
    <t xml:space="preserve">      หุ้นสามัญ 819,949,729 หุ้น มูลค่าหุ้นละ 1 บาท</t>
  </si>
  <si>
    <t xml:space="preserve">   ทุนออกจำหน่ายและชำระเต็มมูลค่าแล้ว</t>
  </si>
  <si>
    <t>ส่วนเกินทุน</t>
  </si>
  <si>
    <t xml:space="preserve">   ส่วนเกินกว่ามูลค่าหุ้นสามัญ</t>
  </si>
  <si>
    <t xml:space="preserve">   ส่วนเกินกว่ามูลค่าหุ้นสามัญที่โอนชดเชย</t>
  </si>
  <si>
    <t xml:space="preserve">      ขาดทุนสะสมในงบการเงินเฉพาะกิจการ</t>
  </si>
  <si>
    <t>ส่วนเกินทุนจากส่วนล้ำมูลค่าหุ้นของบริษัทย่อย</t>
  </si>
  <si>
    <t>กำไรสะสม</t>
  </si>
  <si>
    <t xml:space="preserve">   จัดสรรแล้ว - สำรองตามกฎหมาย</t>
  </si>
  <si>
    <t xml:space="preserve">   สำรองตามกฎหมายที่โอนชดเชยขาดทุนสะสม</t>
  </si>
  <si>
    <t xml:space="preserve">      ในงบการเงินเฉพาะกิจการ</t>
  </si>
  <si>
    <t xml:space="preserve">   ยังไม่ได้จัดสรร (ขาดทุนสะสม)</t>
  </si>
  <si>
    <t>องค์ประกอบอื่นของส่วนของผู้ถือหุ้น</t>
  </si>
  <si>
    <t>ส่วนของผู้ถือหุ้นของบริษัทฯ</t>
  </si>
  <si>
    <t>ส่วนของผู้มีส่วนได้เสียที่ไม่มีอำนาจควบคุมของบริษัทย่อย</t>
  </si>
  <si>
    <t>รวมส่วนของผู้ถือหุ้น</t>
  </si>
  <si>
    <t>รวมหนี้สินและส่วนของผู้ถือหุ้น</t>
  </si>
  <si>
    <t xml:space="preserve">               </t>
  </si>
  <si>
    <t>กรรมการ</t>
  </si>
  <si>
    <t>งบกำไรขาดทุน</t>
  </si>
  <si>
    <t>สำหรับปีสิ้นสุดวันที่ 31 ธันวาคม 2560</t>
  </si>
  <si>
    <t>รายได้</t>
  </si>
  <si>
    <t>รายได้จากการขายสินค้า</t>
  </si>
  <si>
    <t>รายได้จากการให้บริการ</t>
  </si>
  <si>
    <t>รายได้จากค่าลิขสิทธิ์</t>
  </si>
  <si>
    <t>ดอกเบี้ยรับ</t>
  </si>
  <si>
    <t>เงินปันผลรับ</t>
  </si>
  <si>
    <t>กำไรจากการขายเงินลงทุนในบริษัทย่อย</t>
  </si>
  <si>
    <t>กำไรที่เกิดจากการสูญเสียการควบคุมในบริษัทย่อย</t>
  </si>
  <si>
    <t>กำไรเสมือนขายจริงจากการลดสัดส่วนเงินลงทุนในการร่วมค้า</t>
  </si>
  <si>
    <t>รายได้อื่น</t>
  </si>
  <si>
    <t>รวมรายได้</t>
  </si>
  <si>
    <t>ค่าใช้จ่าย</t>
  </si>
  <si>
    <t>ต้นทุนขายและบริการ</t>
  </si>
  <si>
    <t>ค่าใช้จ่ายในการขายและการบริการ</t>
  </si>
  <si>
    <t>ค่าใช้จ่ายในการบริหาร</t>
  </si>
  <si>
    <t>ขาดทุนจากการด้อยค่าของเงินลงทุนในบริษัทย่อย</t>
  </si>
  <si>
    <t>ค่าใช้จ่ายการระงับข้อพิพาททางกฎหมาย</t>
  </si>
  <si>
    <t>รวมค่าใช้จ่าย</t>
  </si>
  <si>
    <t xml:space="preserve">กำไร (ขาดทุน) ก่อนส่วนแบ่งกำไร (ขาดทุน) จากเงินลงทุนในการร่วมค้า </t>
  </si>
  <si>
    <t xml:space="preserve">   และบริษัทร่วม ค่าใช้จ่ายทางการเงินและค่าใช้จ่ายภาษีเงินได้</t>
  </si>
  <si>
    <t>ส่วนแบ่งขาดทุนจากเงินลงทุนในการร่วมค้า</t>
  </si>
  <si>
    <t>ส่วนแบ่งกำไรจากเงินลงทุนในบริษัทร่วม</t>
  </si>
  <si>
    <t>กำไร (ขาดทุน) ก่อนค่าใช้จ่ายทางการเงินและค่าใช้จ่ายภาษีเงินได้</t>
  </si>
  <si>
    <t>ค่าใช้จ่ายทางการเงิน</t>
  </si>
  <si>
    <t>กำไร (ขาดทุน) ก่อนค่าใช้จ่ายภาษีเงินได้</t>
  </si>
  <si>
    <t>รายได้ (ค่าใช้จ่าย) ภาษีเงินได้</t>
  </si>
  <si>
    <t>กำไร (ขาดทุน) สำหรับปี</t>
  </si>
  <si>
    <t>การแบ่งปันกำไร (ขาดทุน)</t>
  </si>
  <si>
    <t>ส่วนที่เป็นของผู้ถือหุ้นของบริษัทฯ</t>
  </si>
  <si>
    <t>ส่วนที่เป็นของผู้มีส่วนได้เสียที่ไม่มีอำนาจควบคุมของบริษัทย่อย</t>
  </si>
  <si>
    <t>กำไร (ขาดทุน) ต่อหุ้นขั้นพื้นฐาน (บาท)</t>
  </si>
  <si>
    <t>กำไร (ขาดทุน) ส่วนที่เป็นของผู้ถือหุ้นของบริษัทฯ</t>
  </si>
  <si>
    <t>งบกำไรขาดทุนเบ็ดเสร็จ</t>
  </si>
  <si>
    <t>กำไรขาดทุนเบ็ดเสร็จอื่น:</t>
  </si>
  <si>
    <t>รายการที่จะถูกบันทึกในส่วนของกำไรหรือขาดทุนในภายหลัง</t>
  </si>
  <si>
    <t>ผลต่างของอัตราแลกเปลี่ยนจากการแปลงค่างบการเงิน</t>
  </si>
  <si>
    <t xml:space="preserve">    ที่เป็นเงินตราต่างประเทศ - สุทธิจากภาษีเงินได้</t>
  </si>
  <si>
    <t xml:space="preserve">ผลขาดทุนจากการวัดมูลค่าเงินลงทุนในหลักทรัพย์เผื่อขาย </t>
  </si>
  <si>
    <t xml:space="preserve">   - สุทธิจากภาษีเงินได้</t>
  </si>
  <si>
    <t>รายการที่จะไม่ถูกบันทึกในส่วนของกำไรหรือขาดทุนในภายหลัง</t>
  </si>
  <si>
    <t>ผลกำไรจากการประมาณการตามหลักคณิตศาสตร์</t>
  </si>
  <si>
    <t xml:space="preserve">   ประกันภัย - สุทธิจากภาษีเงินได้</t>
  </si>
  <si>
    <t>ส่วนแบ่งผลกำไรจากการประมาณการตามหลักคณิตศาสตร์</t>
  </si>
  <si>
    <t xml:space="preserve">   ประกันภัยของการร่วมค้า - สุทธิจากภาษีเงินได้</t>
  </si>
  <si>
    <t xml:space="preserve">    - สุทธิจากภาษีเงินได้</t>
  </si>
  <si>
    <t>กำไรขาดทุนเบ็ดเสร็จอื่นสำหรับปี</t>
  </si>
  <si>
    <t>กำไรขาดทุนเบ็ดเสร็จรวมสำหรับปี</t>
  </si>
  <si>
    <t>การแบ่งปันกำไรขาดทุนเบ็ดเสร็จรวม</t>
  </si>
  <si>
    <t>งบกระแสเงินสด</t>
  </si>
  <si>
    <t>กระแสเงินสดจากกิจกรรมดำเนินงาน</t>
  </si>
  <si>
    <t>กำไร (ขาดทุน) ก่อนภาษี</t>
  </si>
  <si>
    <t>รายการปรับกระทบยอดกำไร (ขาดทุน) ก่อนภาษีเป็นเงินสดรับ (จ่าย)</t>
  </si>
  <si>
    <t xml:space="preserve">   จากกิจกรรมดำเนินงาน</t>
  </si>
  <si>
    <t xml:space="preserve">   ค่าเสื่อมราคา</t>
  </si>
  <si>
    <t xml:space="preserve">   ค่าตัดจำหน่าย</t>
  </si>
  <si>
    <t xml:space="preserve">   ค่าตัดจำหน่ายใบอนุญาตให้ใช้คลื่นความถี่</t>
  </si>
  <si>
    <t xml:space="preserve">   หนี้สูญและหนี้สงสัยจะสูญ</t>
  </si>
  <si>
    <t xml:space="preserve">   การปรับลดราคาทุนของสินค้าคงเหลือเป็นมูลค่าสุทธิที่จะได้รับ (โอนกลับ)</t>
  </si>
  <si>
    <t xml:space="preserve">   ค่าเผื่อการด้อยค่าของเงินลงทุนในบริษัทย่อย</t>
  </si>
  <si>
    <t xml:space="preserve">   ค่าเผื่อการด้อยค่าของสินทรัพย์ (โอนกลับ)</t>
  </si>
  <si>
    <t xml:space="preserve">   ค่าเผื่อการด้อยค่าของค่าความนิยม</t>
  </si>
  <si>
    <t xml:space="preserve">   ค่าเผื่อการด้อยค่าของสินทรัพย์ไม่มีตัวตน (โอนกลับ)</t>
  </si>
  <si>
    <t xml:space="preserve">   สำรองสินค้ารับคืน (โอนกลับ)</t>
  </si>
  <si>
    <t xml:space="preserve">   ขาดทุน (กำไร) จากการจำหน่ายอุปกรณ์</t>
  </si>
  <si>
    <t xml:space="preserve">   ส่วนแบ่งขาดทุนจากเงินลงทุนในการร่วมค้า</t>
  </si>
  <si>
    <t xml:space="preserve">   ส่วนแบ่งกำไรจากเงินลงทุนในบริษัทร่วม</t>
  </si>
  <si>
    <t xml:space="preserve">   ค่าใช้จ่ายผลประโยชน์ระยะยาวของพนักงาน</t>
  </si>
  <si>
    <t xml:space="preserve">   ดอกเบี้ยรับ</t>
  </si>
  <si>
    <t xml:space="preserve">   เงินปันผลรับ</t>
  </si>
  <si>
    <t xml:space="preserve">   กำไรจากการขายเงินลงทุนในบริษัทย่อย</t>
  </si>
  <si>
    <t xml:space="preserve">   กำไรที่เกิดจากการสูญเสียอำนาจควบคุมในบริษัทย่อย </t>
  </si>
  <si>
    <t xml:space="preserve">   กำไรเสมือนขายจริงจากการลดสัดส่วนเงินลงทุนในการร่วมค้า</t>
  </si>
  <si>
    <t xml:space="preserve">   ค่าใช้จ่ายดอกเบี้ย</t>
  </si>
  <si>
    <t>กำไรจากการดำเนินงานก่อนการเปลี่ยนแปลงในสินทรัพย์</t>
  </si>
  <si>
    <t xml:space="preserve">   และหนี้สินดำเนินงาน</t>
  </si>
  <si>
    <t>สินทรัพย์ดำเนินงาน (เพิ่มขึ้น) ลดลง</t>
  </si>
  <si>
    <t xml:space="preserve">   ลูกหนี้การค้าและลูกหนี้อื่น</t>
  </si>
  <si>
    <t xml:space="preserve">   ค่าใช้จ่ายจ่ายล่วงหน้า</t>
  </si>
  <si>
    <t xml:space="preserve">   สินค้าคงเหลือ</t>
  </si>
  <si>
    <t xml:space="preserve">   เงินทดรองจ่าย</t>
  </si>
  <si>
    <t xml:space="preserve">   สินทรัพย์หมุนเวียนอื่น</t>
  </si>
  <si>
    <t xml:space="preserve">   สินทรัพย์ไม่หมุนเวียนอื่น</t>
  </si>
  <si>
    <t>งบกระแสเงินสด (ต่อ)</t>
  </si>
  <si>
    <t>หนี้สินดำเนินงานเพิ่มขึ้น (ลดลง)</t>
  </si>
  <si>
    <t xml:space="preserve">   เจ้าหนี้การค้าและเจ้าหนี้อื่น</t>
  </si>
  <si>
    <t xml:space="preserve">   รายได้รับล่วงหน้า</t>
  </si>
  <si>
    <t xml:space="preserve">   หนี้สินหมุนเวียนอื่น</t>
  </si>
  <si>
    <t xml:space="preserve">   สำรองผลประโยชน์ระยะยาวพนักงาน</t>
  </si>
  <si>
    <t xml:space="preserve"> เงินสดจาก (ใช้ไปใน) กิจกรรมดำเนินงาน</t>
  </si>
  <si>
    <t xml:space="preserve">   จ่ายดอกเบี้ย</t>
  </si>
  <si>
    <t xml:space="preserve">   จ่ายภาษีเงินได้</t>
  </si>
  <si>
    <t xml:space="preserve">   จ่ายชดเชยการเลิกจ้าง</t>
  </si>
  <si>
    <t xml:space="preserve">   เงินสดรับจากการขอคืนภาษีเงินได้</t>
  </si>
  <si>
    <t>เงินสดสุทธิจาก (ใช้ไปใน) กิจกรรมดำเนินงาน</t>
  </si>
  <si>
    <t>กระแสเงินสดจากกิจกรรมลงทุน</t>
  </si>
  <si>
    <t>ซื้ออุปกรณ์</t>
  </si>
  <si>
    <t>เจ้าหนี้ค่าซื้อทรัพย์สินเพิ่มขึ้น (ลดลง)</t>
  </si>
  <si>
    <t>เงินสดรับจากการคืนทุนในบริษัทย่อย</t>
  </si>
  <si>
    <t>เงินสดจ่ายจากการลงทุนเพิ่มในบริษัทย่อย</t>
  </si>
  <si>
    <t>เงินสดรับจากการขายเงินลงทุนในบริษัทย่อย (หมายเหตุ 31)</t>
  </si>
  <si>
    <t>เงินสดลดลงสุทธิจากการสูญเสียการควบคุมในบริษัทย่อย (หมายเหตุ 30)</t>
  </si>
  <si>
    <t>เงินสดจ่ายซื้อสิทธิเรียกร้องจากการได้รับชำระเงินคืนทุนจาก</t>
  </si>
  <si>
    <t xml:space="preserve">   การชำระบัญชีของบริษัทย่อย</t>
  </si>
  <si>
    <t>เงินสดรับจากการขายเงินลงทุนในบริษัทร่วม</t>
  </si>
  <si>
    <t>เงินสดรับจากการคืนทุนในบริษัทร่วม</t>
  </si>
  <si>
    <t>เงินสดจ่ายจากการลงทุนเพิ่มในบริษัทร่วม</t>
  </si>
  <si>
    <t>เงินสดจ่ายซื้อเงินลงทุนระยะยาวอื่น</t>
  </si>
  <si>
    <t>เงินสดรับจากการจำหน่ายอุปกรณ์</t>
  </si>
  <si>
    <t>เงินให้กู้ยืมแก่กิจการที่เกี่ยวข้องกันลดลง</t>
  </si>
  <si>
    <t>เงินปันผลรับจากบริษัทย่อยและบริษัทร่วม</t>
  </si>
  <si>
    <t>เงินปันผลรับจากเงินลงทุนระยะยาวอื่น</t>
  </si>
  <si>
    <t>เงินสดจ่ายให้ผู้มีส่วนได้เสียที่ไม่มีอำนาจควบคุมจากการลงทุนในบริษัทย่อย</t>
  </si>
  <si>
    <t>เงินลงทุนชั่วคราวลดลง (เพิ่มขึ้น)</t>
  </si>
  <si>
    <t>เงินสดจ่ายค่าธรรมเนียมใบอนุญาตให้ใช้คลื่นความถี่</t>
  </si>
  <si>
    <t>เงินสดสุทธิจาก (ใช้ไปใน) กิจกรรมลงทุน</t>
  </si>
  <si>
    <t>กระแสเงินสดจากกิจกรรมจัดหาเงิน</t>
  </si>
  <si>
    <t>เงินกู้ยืมระยะสั้นจากธนาคารเพิ่มขึ้น</t>
  </si>
  <si>
    <t>เงินสดรับจากเงินกู้ยืมระยะสั้นจากกรรมการ</t>
  </si>
  <si>
    <t>เงินสดรับจากเงินกู้ยืมระยะยาว</t>
  </si>
  <si>
    <t>เงินกู้ยืมระยะสั้นจากกิจการที่เกี่ยวข้องกันลดลง</t>
  </si>
  <si>
    <t>จ่ายชำระหนี้ตามสัญญาเช่าการเงิน</t>
  </si>
  <si>
    <t>เงินปันผลจ่ายให้ส่วนได้เสียที่ไม่มีอำนาจควบคุม</t>
  </si>
  <si>
    <t>เงินสดสุทธิจาก (ใช้ไปใน) กิจกรรมจัดหาเงิน</t>
  </si>
  <si>
    <t>ผลต่างจากการแปลงค่างบการเงินเพิ่มขึ้น</t>
  </si>
  <si>
    <t>เงินสดและรายการเทียบเท่าเงินสดลดลงสุทธิ</t>
  </si>
  <si>
    <t>เงินสดและรายการเทียบเท่าเงินสด ณ วันต้นปี</t>
  </si>
  <si>
    <t>เงินสดและรายการเทียบเท่าเงินสด ณ วันสิ้นปี</t>
  </si>
  <si>
    <t>ข้อมูลกระแสเงินสดเปิดเผยเพิ่มเติม</t>
  </si>
  <si>
    <t>รายการที่ไม่ใช่เงินสด</t>
  </si>
  <si>
    <t xml:space="preserve">   ซื้อทรัพย์สินถาวรซึ่งยังไม่ได้ชำระเงิน</t>
  </si>
  <si>
    <t xml:space="preserve">   สินทรัพย์เพิ่มขึ้นจากสัญญาเช่าการเงิน</t>
  </si>
  <si>
    <t xml:space="preserve">งบแสดงการเปลี่ยนแปลงส่วนของผู้ถือหุ้น </t>
  </si>
  <si>
    <t>ส่วนเกินกว่ามูลค่า</t>
  </si>
  <si>
    <t>สำรองตามกฎหมาย</t>
  </si>
  <si>
    <t>กำไรขาดทุนเบ็ดเสร็จอื่น</t>
  </si>
  <si>
    <t>รายการอื่นของการเปลี่ยนแปลง</t>
  </si>
  <si>
    <t>ส่วนของผู้มี</t>
  </si>
  <si>
    <t>หุ้นสามัญที่โอนชดเชย</t>
  </si>
  <si>
    <t>ที่โอนชดเชย</t>
  </si>
  <si>
    <t>ผลต่างจาก</t>
  </si>
  <si>
    <t>ส่วนเกิน (ต่ำกว่า) ทุน</t>
  </si>
  <si>
    <t>ที่เกิดจากผู้ถือหุ้น</t>
  </si>
  <si>
    <t>ส่วนได้เสียที่</t>
  </si>
  <si>
    <t>ขาดทุนสะสมใน</t>
  </si>
  <si>
    <t>ส่วนเกินทุนจาก</t>
  </si>
  <si>
    <t>การแปลงค่า</t>
  </si>
  <si>
    <t>จากการวัด</t>
  </si>
  <si>
    <t>ส่วนต่ำกว่าทุนจาก</t>
  </si>
  <si>
    <t>ส่วนต่างที่เกิดจาก</t>
  </si>
  <si>
    <t>รวม</t>
  </si>
  <si>
    <t>ไม่มีอำนาจ</t>
  </si>
  <si>
    <t>ทุนเรือนหุ้นที่ออก</t>
  </si>
  <si>
    <t>ส่วนเกินกว่า</t>
  </si>
  <si>
    <t>งบการเงิน</t>
  </si>
  <si>
    <t>ส่วนล้ำมูลค่าหุ้น</t>
  </si>
  <si>
    <t>จัดสรรแล้ว -</t>
  </si>
  <si>
    <t>ยังไม่ได้จัดสรร</t>
  </si>
  <si>
    <t>งบการเงินที่เป็น</t>
  </si>
  <si>
    <t>มูลค่าเงินลงทุนใน</t>
  </si>
  <si>
    <t>การรวมธุรกิจภายใต้</t>
  </si>
  <si>
    <t>การแลกหุ้นของ</t>
  </si>
  <si>
    <t>องค์ประกอบอื่น</t>
  </si>
  <si>
    <t>ควบคุม</t>
  </si>
  <si>
    <t>ส่วนของ</t>
  </si>
  <si>
    <t>และชำระแล้ว</t>
  </si>
  <si>
    <t>มูลค่าหุ้นสามัญ</t>
  </si>
  <si>
    <t>เฉพาะกิจการ</t>
  </si>
  <si>
    <t>ของบริษัทย่อย</t>
  </si>
  <si>
    <t>(ขาดทุนสะสม)</t>
  </si>
  <si>
    <t>เงินตราต่างประเทศ</t>
  </si>
  <si>
    <t>หลักทรัพย์เผื่อขาย</t>
  </si>
  <si>
    <t>การควบคุมเดียวกัน</t>
  </si>
  <si>
    <t>บริษัทฯกับบริษัทย่อย</t>
  </si>
  <si>
    <t>ของส่วนของผู้ถือหุ้น</t>
  </si>
  <si>
    <t>ของบริษัทฯ</t>
  </si>
  <si>
    <t>ผู้ถือหุ้น</t>
  </si>
  <si>
    <t>ยอดคงเหลือ ณ วันที่ 31 ธันวาคม 2558</t>
  </si>
  <si>
    <t xml:space="preserve">ขาดทุนสำหรับปี </t>
  </si>
  <si>
    <t xml:space="preserve">กำไรขาดทุนเบ็ดเสร็จอื่นสำหรับปี </t>
  </si>
  <si>
    <t>จัดสรรสำรองตามกฎหมาย (หมายเหตุ 26)</t>
  </si>
  <si>
    <t>ส่วนของผู้มีส่วนได้เสียที่ไม่มีอำนาจควบคุม</t>
  </si>
  <si>
    <t xml:space="preserve">   ของบริษัทย่อย</t>
  </si>
  <si>
    <t>ยอดคงเหลือ ณ วันที่ 31 ธันวาคม 2559</t>
  </si>
  <si>
    <t>ขาดทุนสำหรับปี</t>
  </si>
  <si>
    <t>ขายเงินลงทุนในบริษัทย่อย</t>
  </si>
  <si>
    <t>ยอดคงเหลือ ณ วันที่ 31 ธันวาคม 2560</t>
  </si>
  <si>
    <t>งบแสดงการเปลี่ยนแปลงส่วนของผู้ถือหุ้น (ต่อ)</t>
  </si>
  <si>
    <t>กำไรขาดทุน</t>
  </si>
  <si>
    <t>เบ็ดเสร็จอื่น</t>
  </si>
  <si>
    <t>จากการวัดมูลค่า</t>
  </si>
  <si>
    <t>เงินลงทุนใน</t>
  </si>
  <si>
    <t>ของส่วนของ</t>
  </si>
  <si>
    <t>กำไรสำหรับปี</t>
  </si>
  <si>
    <t>จัดสรรสำรองตามกฎหมาย  (หมายเหตุ 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</si>
</sst>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฿&quot;* #,##0_-;\-&quot;฿&quot;* #,##0_-;_-&quot;฿&quot;* &quot;-&quot;_-;_-@_-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_([$€-2]\ * #,##0.00_);_([$€-2]\ * \(#,##0.00\);_([$€-2]\ * &quot;-&quot;??_);_(@_)"/>
    <numFmt numFmtId="169" formatCode="_(* #,##0.0000_);_(* \(#,##0.0000\);_(* &quot;-&quot;_);_(@_)"/>
    <numFmt numFmtId="170" formatCode="#,##0.00\ &quot;F&quot;;\-#,##0.00\ &quot;F&quot;"/>
    <numFmt numFmtId="171" formatCode="dd\-mmm\-yy_)"/>
    <numFmt numFmtId="172" formatCode="0.0%"/>
    <numFmt numFmtId="173" formatCode="0.00_)"/>
    <numFmt numFmtId="174" formatCode="mm/dd/yy"/>
    <numFmt numFmtId="175" formatCode="#,##0.0_);[Red]\(#,##0.0\)"/>
    <numFmt numFmtId="176" formatCode="_([$€-2]* #,##0.00_);_([$€-2]* \(#,##0.00\);_([$€-2]* &quot;-&quot;??_)"/>
    <numFmt numFmtId="177" formatCode="mmm"/>
    <numFmt numFmtId="178" formatCode="0.0"/>
    <numFmt numFmtId="179" formatCode="#,##0.0;\(#,##0.0\)"/>
    <numFmt numFmtId="180" formatCode="0.000"/>
    <numFmt numFmtId="181" formatCode="yyyy/mm/dd\ "/>
    <numFmt numFmtId="182" formatCode="_-* #,##0.0000_-;\-* #,##0.0000_-;_-* &quot;-&quot;??_-;_-@_-"/>
    <numFmt numFmtId="183" formatCode="d\.m\.yy\ h:mm"/>
    <numFmt numFmtId="184" formatCode="&quot;?&quot;#,##0.00_);[Red]\(&quot;?&quot;#,##0.00\)"/>
    <numFmt numFmtId="185" formatCode="_-* #,##0\ _F_-;\-* #,##0\ _F_-;_-* &quot;-&quot;\ _F_-;_-@_-"/>
    <numFmt numFmtId="186" formatCode="#,##0_);[Red]\(#,##0\);"/>
    <numFmt numFmtId="187" formatCode="_-* #,##0.00\ _F_-;\-* #,##0.00\ _F_-;_-* &quot;-&quot;??\ _F_-;_-@_-"/>
    <numFmt numFmtId="188" formatCode="_-[$€-2]* #,##0.00_-;\-[$€-2]* #,##0.00_-;_-[$€-2]* &quot;-&quot;??_-"/>
    <numFmt numFmtId="189" formatCode=";;;"/>
    <numFmt numFmtId="190" formatCode="#,##0.0;[Red]\-#,##0.0"/>
    <numFmt numFmtId="191" formatCode="0.00_);[Red]\(0.00\)"/>
    <numFmt numFmtId="192" formatCode="#,##0.00\ ;\-#,##0.00\ ;&quot; -&quot;#\ ;@\ "/>
    <numFmt numFmtId="193" formatCode="&quot;ผ&quot;#,##0.00_);[Red]\(&quot;ผ&quot;#,##0.00\)"/>
    <numFmt numFmtId="194" formatCode="_(* #,##0.00_);_(* \(#,##0.00\);_(* &quot;-&quot;_);_(@_)"/>
    <numFmt numFmtId="195" formatCode="#,##0.00000_);[Red]\(#,##0.00000\)"/>
  </numFmts>
  <fonts count="173">
    <font>
      <sz val="10"/>
      <color theme="1"/>
      <name val="Arial"/>
      <family val="2"/>
    </font>
    <font>
      <b/>
      <sz val="16"/>
      <name val="Angsana New"/>
      <family val="1"/>
    </font>
    <font>
      <sz val="16"/>
      <name val="Angsana New"/>
      <family val="1"/>
    </font>
    <font>
      <u/>
      <sz val="16"/>
      <name val="Angsana New"/>
      <family val="1"/>
    </font>
    <font>
      <i/>
      <sz val="16"/>
      <name val="Angsana New"/>
      <family val="1"/>
    </font>
    <font>
      <sz val="10"/>
      <name val="ApFont"/>
    </font>
    <font>
      <sz val="14"/>
      <name val="AngsanaUPC"/>
      <family val="1"/>
      <charset val="222"/>
    </font>
    <font>
      <sz val="8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name val="Arial"/>
      <family val="2"/>
    </font>
    <font>
      <sz val="14"/>
      <name val="FreesiaUPC"/>
      <family val="2"/>
      <charset val="222"/>
    </font>
    <font>
      <sz val="12"/>
      <name val="Tms Rmn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16"/>
      <name val="AngsanaUPC"/>
      <family val="1"/>
      <charset val="222"/>
    </font>
    <font>
      <sz val="8"/>
      <name val="Helv"/>
    </font>
    <font>
      <b/>
      <sz val="8"/>
      <color indexed="8"/>
      <name val="Helv"/>
    </font>
    <font>
      <sz val="12"/>
      <name val="Helv"/>
      <charset val="222"/>
    </font>
    <font>
      <sz val="12"/>
      <name val="Arial"/>
      <family val="2"/>
    </font>
    <font>
      <b/>
      <sz val="18"/>
      <name val="Arial"/>
      <family val="2"/>
    </font>
    <font>
      <b/>
      <sz val="11"/>
      <name val="Times New Roman"/>
      <family val="1"/>
      <charset val="222"/>
    </font>
    <font>
      <b/>
      <sz val="24"/>
      <name val="AngsanaUPC"/>
      <family val="1"/>
      <charset val="222"/>
    </font>
    <font>
      <sz val="14"/>
      <name val="CordiaUPC"/>
      <family val="2"/>
      <charset val="222"/>
    </font>
    <font>
      <sz val="14"/>
      <name val="Cordia New"/>
      <family val="2"/>
    </font>
    <font>
      <sz val="14"/>
      <name val="FreesiaUPC"/>
      <family val="2"/>
    </font>
    <font>
      <sz val="14"/>
      <name val="AngsanaUPC"/>
      <family val="1"/>
    </font>
    <font>
      <sz val="16"/>
      <name val="AngsanaUPC"/>
      <family val="1"/>
    </font>
    <font>
      <b/>
      <sz val="24"/>
      <name val="AngsanaUPC"/>
      <family val="1"/>
    </font>
    <font>
      <sz val="11"/>
      <color indexed="8"/>
      <name val="Tahoma"/>
      <family val="2"/>
      <charset val="222"/>
    </font>
    <font>
      <b/>
      <sz val="10"/>
      <color indexed="12"/>
      <name val="Tms Rm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sz val="11"/>
      <color indexed="20"/>
      <name val="Calibri"/>
      <family val="2"/>
    </font>
    <font>
      <sz val="11"/>
      <color indexed="20"/>
      <name val="Tahoma"/>
      <family val="2"/>
      <charset val="222"/>
    </font>
    <font>
      <b/>
      <u/>
      <sz val="10"/>
      <color indexed="12"/>
      <name val="Tms Rmn"/>
      <family val="1"/>
    </font>
    <font>
      <sz val="10"/>
      <color indexed="12"/>
      <name val="Tms Rmn"/>
      <family val="1"/>
    </font>
    <font>
      <sz val="10"/>
      <name val="Tms Rmn"/>
      <family val="1"/>
    </font>
    <font>
      <b/>
      <sz val="11"/>
      <color indexed="10"/>
      <name val="Calibri"/>
      <family val="2"/>
    </font>
    <font>
      <b/>
      <sz val="10"/>
      <color indexed="10"/>
      <name val="Arial"/>
      <family val="2"/>
    </font>
    <font>
      <b/>
      <sz val="11"/>
      <color indexed="10"/>
      <name val="Tahoma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Tahoma"/>
      <family val="2"/>
      <charset val="222"/>
    </font>
    <font>
      <sz val="10"/>
      <name val="Helv"/>
      <charset val="222"/>
    </font>
    <font>
      <sz val="10"/>
      <name val="Tms Rmn"/>
    </font>
    <font>
      <sz val="11"/>
      <name val="Arial"/>
      <family val="2"/>
    </font>
    <font>
      <sz val="10"/>
      <name val="MS Sans Serif"/>
      <family val="2"/>
      <charset val="222"/>
    </font>
    <font>
      <sz val="11"/>
      <color indexed="8"/>
      <name val="Calibri"/>
      <family val="2"/>
      <charset val="222"/>
    </font>
    <font>
      <sz val="12"/>
      <name val="Helv"/>
    </font>
    <font>
      <sz val="14"/>
      <name val="Palatino"/>
      <family val="1"/>
      <charset val="222"/>
    </font>
    <font>
      <sz val="16"/>
      <name val="Palatino"/>
      <family val="1"/>
      <charset val="222"/>
    </font>
    <font>
      <sz val="32"/>
      <name val="Helvetica-Black"/>
      <charset val="222"/>
    </font>
    <font>
      <b/>
      <sz val="7"/>
      <name val="Helv"/>
      <charset val="222"/>
    </font>
    <font>
      <sz val="12"/>
      <name val="Tms Rmn"/>
      <charset val="222"/>
    </font>
    <font>
      <i/>
      <sz val="11"/>
      <color indexed="23"/>
      <name val="Calibri"/>
      <family val="2"/>
    </font>
    <font>
      <i/>
      <sz val="11"/>
      <color indexed="23"/>
      <name val="Tahoma"/>
      <family val="2"/>
      <charset val="222"/>
    </font>
    <font>
      <sz val="6"/>
      <color indexed="23"/>
      <name val="Helvetica-Black"/>
      <charset val="222"/>
    </font>
    <font>
      <sz val="9.5"/>
      <color indexed="23"/>
      <name val="Helvetica-Black"/>
      <charset val="222"/>
    </font>
    <font>
      <sz val="7"/>
      <name val="Palatino"/>
      <family val="1"/>
      <charset val="222"/>
    </font>
    <font>
      <sz val="11"/>
      <color indexed="17"/>
      <name val="Calibri"/>
      <family val="2"/>
    </font>
    <font>
      <sz val="11"/>
      <color indexed="17"/>
      <name val="Tahoma"/>
      <family val="2"/>
      <charset val="222"/>
    </font>
    <font>
      <sz val="6"/>
      <name val="Palatino"/>
      <family val="1"/>
      <charset val="222"/>
    </font>
    <font>
      <b/>
      <sz val="15"/>
      <color indexed="62"/>
      <name val="Calibri"/>
      <family val="2"/>
    </font>
    <font>
      <b/>
      <sz val="15"/>
      <color indexed="62"/>
      <name val="Tahoma"/>
      <family val="2"/>
      <charset val="222"/>
    </font>
    <font>
      <b/>
      <sz val="15"/>
      <color indexed="62"/>
      <name val="Arial"/>
      <family val="2"/>
    </font>
    <font>
      <sz val="10"/>
      <name val="Helvetica-Black"/>
      <charset val="222"/>
    </font>
    <font>
      <sz val="28"/>
      <name val="Helvetica-Black"/>
      <charset val="222"/>
    </font>
    <font>
      <b/>
      <sz val="13"/>
      <color indexed="62"/>
      <name val="Calibri"/>
      <family val="2"/>
    </font>
    <font>
      <b/>
      <sz val="13"/>
      <color indexed="62"/>
      <name val="Tahoma"/>
      <family val="2"/>
      <charset val="222"/>
    </font>
    <font>
      <b/>
      <sz val="13"/>
      <color indexed="62"/>
      <name val="Arial"/>
      <family val="2"/>
    </font>
    <font>
      <sz val="10"/>
      <name val="Palatino"/>
      <family val="1"/>
    </font>
    <font>
      <sz val="18"/>
      <name val="Palatino"/>
      <family val="1"/>
      <charset val="222"/>
    </font>
    <font>
      <b/>
      <sz val="11"/>
      <color indexed="62"/>
      <name val="Calibri"/>
      <family val="2"/>
    </font>
    <font>
      <b/>
      <sz val="11"/>
      <color indexed="62"/>
      <name val="Tahoma"/>
      <family val="2"/>
      <charset val="222"/>
    </font>
    <font>
      <b/>
      <sz val="11"/>
      <color indexed="62"/>
      <name val="Arial"/>
      <family val="2"/>
    </font>
    <font>
      <i/>
      <sz val="14"/>
      <name val="Palatino"/>
      <family val="1"/>
      <charset val="222"/>
    </font>
    <font>
      <b/>
      <u/>
      <sz val="12"/>
      <color indexed="12"/>
      <name val="Tms Rmn"/>
      <family val="1"/>
    </font>
    <font>
      <sz val="10"/>
      <color indexed="62"/>
      <name val="Arial"/>
      <family val="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0"/>
      <name val="Tahoma"/>
      <family val="2"/>
      <charset val="222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indexed="19"/>
      <name val="Calibri"/>
      <family val="2"/>
    </font>
    <font>
      <sz val="10"/>
      <color indexed="19"/>
      <name val="Arial"/>
      <family val="2"/>
    </font>
    <font>
      <sz val="11"/>
      <color indexed="19"/>
      <name val="Tahoma"/>
      <family val="2"/>
      <charset val="222"/>
    </font>
    <font>
      <sz val="10"/>
      <color indexed="8"/>
      <name val="MS Sans Serif"/>
      <family val="2"/>
      <charset val="222"/>
    </font>
    <font>
      <sz val="10"/>
      <color indexed="8"/>
      <name val="Calibri"/>
      <family val="2"/>
    </font>
    <font>
      <sz val="10"/>
      <name val="Courier New"/>
      <family val="3"/>
    </font>
    <font>
      <sz val="10"/>
      <name val="Palatino"/>
      <family val="1"/>
      <charset val="222"/>
    </font>
    <font>
      <sz val="10"/>
      <name val="ApFont"/>
      <charset val="222"/>
    </font>
    <font>
      <b/>
      <sz val="11"/>
      <color indexed="63"/>
      <name val="Calibri"/>
      <family val="2"/>
    </font>
    <font>
      <b/>
      <sz val="11"/>
      <color indexed="63"/>
      <name val="Tahoma"/>
      <family val="2"/>
      <charset val="222"/>
    </font>
    <font>
      <sz val="12"/>
      <name val="Helvetica-Black"/>
      <charset val="222"/>
    </font>
    <font>
      <sz val="10"/>
      <color indexed="9"/>
      <name val="Arial"/>
      <family val="2"/>
    </font>
    <font>
      <b/>
      <sz val="10"/>
      <name val="Palatino"/>
      <family val="1"/>
      <charset val="222"/>
    </font>
    <font>
      <sz val="9"/>
      <name val="Tms Rmn"/>
    </font>
    <font>
      <sz val="12"/>
      <name val="Palatino"/>
      <family val="1"/>
      <charset val="222"/>
    </font>
    <font>
      <sz val="11"/>
      <name val="Helvetica-Black"/>
      <charset val="222"/>
    </font>
    <font>
      <sz val="9"/>
      <name val="Tms Rmn"/>
      <charset val="222"/>
    </font>
    <font>
      <b/>
      <sz val="18"/>
      <color indexed="62"/>
      <name val="Cambria"/>
      <family val="2"/>
    </font>
    <font>
      <b/>
      <sz val="18"/>
      <color indexed="62"/>
      <name val="Tahoma"/>
      <family val="2"/>
      <charset val="222"/>
    </font>
    <font>
      <b/>
      <sz val="18"/>
      <color indexed="62"/>
      <name val="Tahoma"/>
      <family val="2"/>
    </font>
    <font>
      <b/>
      <sz val="11"/>
      <color indexed="8"/>
      <name val="Calibri"/>
      <family val="2"/>
    </font>
    <font>
      <b/>
      <sz val="11"/>
      <color indexed="51"/>
      <name val="Tahoma"/>
      <family val="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sz val="14"/>
      <name val="Cordia New"/>
      <family val="1"/>
    </font>
    <font>
      <sz val="10"/>
      <name val="Arial"/>
      <family val="2"/>
      <charset val="222"/>
    </font>
    <font>
      <sz val="11"/>
      <name val="Tahoma"/>
      <family val="2"/>
    </font>
    <font>
      <b/>
      <sz val="18"/>
      <color indexed="61"/>
      <name val="Tahoma"/>
      <family val="2"/>
    </font>
    <font>
      <b/>
      <sz val="18"/>
      <color indexed="56"/>
      <name val="Tahoma"/>
      <family val="2"/>
      <charset val="222"/>
    </font>
    <font>
      <u/>
      <sz val="14"/>
      <color indexed="12"/>
      <name val="Cordia New"/>
      <family val="2"/>
    </font>
    <font>
      <b/>
      <sz val="11"/>
      <color indexed="9"/>
      <name val="Tahoma"/>
      <family val="2"/>
    </font>
    <font>
      <sz val="11"/>
      <color indexed="51"/>
      <name val="Tahoma"/>
      <family val="2"/>
    </font>
    <font>
      <sz val="11"/>
      <color indexed="52"/>
      <name val="Tahoma"/>
      <family val="2"/>
      <charset val="222"/>
    </font>
    <font>
      <sz val="12"/>
      <name val="ทsฒำฉ๚ล้"/>
      <family val="1"/>
      <charset val="136"/>
    </font>
    <font>
      <sz val="11"/>
      <color indexed="17"/>
      <name val="Tahoma"/>
      <family val="2"/>
    </font>
    <font>
      <u/>
      <sz val="14"/>
      <color indexed="36"/>
      <name val="Cordia New"/>
      <family val="2"/>
    </font>
    <font>
      <sz val="12"/>
      <name val="นูลมรผ"/>
      <charset val="222"/>
    </font>
    <font>
      <sz val="11"/>
      <color indexed="8"/>
      <name val="DilleniaUPC"/>
      <family val="2"/>
      <charset val="222"/>
    </font>
    <font>
      <sz val="14"/>
      <name val="Cordia New"/>
      <family val="2"/>
      <charset val="222"/>
    </font>
    <font>
      <sz val="11"/>
      <color indexed="61"/>
      <name val="Tahoma"/>
      <family val="2"/>
    </font>
    <font>
      <sz val="11"/>
      <color indexed="59"/>
      <name val="Tahoma"/>
      <family val="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</font>
    <font>
      <b/>
      <sz val="11"/>
      <color indexed="8"/>
      <name val="Tahoma"/>
      <family val="2"/>
      <charset val="222"/>
    </font>
    <font>
      <sz val="11"/>
      <color indexed="20"/>
      <name val="Tahoma"/>
      <family val="2"/>
    </font>
    <font>
      <b/>
      <sz val="16"/>
      <name val="BrowalliaUPC"/>
      <family val="2"/>
      <charset val="222"/>
    </font>
    <font>
      <b/>
      <sz val="11"/>
      <color indexed="62"/>
      <name val="Tahoma"/>
      <family val="2"/>
    </font>
    <font>
      <b/>
      <sz val="15"/>
      <color indexed="61"/>
      <name val="Tahoma"/>
      <family val="2"/>
    </font>
    <font>
      <b/>
      <sz val="15"/>
      <color indexed="56"/>
      <name val="Tahoma"/>
      <family val="2"/>
      <charset val="222"/>
    </font>
    <font>
      <b/>
      <sz val="13"/>
      <color indexed="61"/>
      <name val="Tahoma"/>
      <family val="2"/>
    </font>
    <font>
      <b/>
      <sz val="13"/>
      <color indexed="56"/>
      <name val="Tahoma"/>
      <family val="2"/>
      <charset val="222"/>
    </font>
    <font>
      <b/>
      <sz val="11"/>
      <color indexed="61"/>
      <name val="Tahoma"/>
      <family val="2"/>
    </font>
    <font>
      <b/>
      <sz val="11"/>
      <color indexed="56"/>
      <name val="Tahoma"/>
      <family val="2"/>
      <charset val="222"/>
    </font>
    <font>
      <sz val="12"/>
      <name val="新細明體"/>
      <family val="1"/>
      <charset val="136"/>
    </font>
    <font>
      <sz val="14"/>
      <name val="Book Antiqua"/>
      <family val="1"/>
    </font>
    <font>
      <sz val="12"/>
      <name val="宋体"/>
      <charset val="134"/>
    </font>
    <font>
      <sz val="11"/>
      <color indexed="8"/>
      <name val="Calibri"/>
      <family val="2"/>
      <charset val="128"/>
    </font>
    <font>
      <u/>
      <sz val="12"/>
      <color indexed="12"/>
      <name val="新細明體"/>
      <family val="1"/>
      <charset val="136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color theme="0"/>
      <name val="Arial"/>
      <family val="2"/>
    </font>
    <font>
      <sz val="11"/>
      <color rgb="FF9C0006"/>
      <name val="Calibri"/>
      <family val="2"/>
      <charset val="222"/>
      <scheme val="minor"/>
    </font>
    <font>
      <sz val="10"/>
      <color rgb="FF9C0006"/>
      <name val="Arial"/>
      <family val="2"/>
    </font>
    <font>
      <b/>
      <sz val="11"/>
      <color indexed="10"/>
      <name val="Calibri"/>
      <family val="2"/>
      <charset val="222"/>
      <scheme val="minor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rgb="FF006100"/>
      <name val="Calibri"/>
      <family val="2"/>
      <charset val="222"/>
      <scheme val="minor"/>
    </font>
    <font>
      <sz val="10"/>
      <color rgb="FF006100"/>
      <name val="Arial"/>
      <family val="2"/>
    </font>
    <font>
      <sz val="11"/>
      <color rgb="FF3F3F76"/>
      <name val="Calibri"/>
      <family val="2"/>
      <charset val="222"/>
      <scheme val="minor"/>
    </font>
    <font>
      <sz val="10"/>
      <color rgb="FF3F3F76"/>
      <name val="Arial"/>
      <family val="2"/>
    </font>
    <font>
      <sz val="11"/>
      <color indexed="19"/>
      <name val="Calibri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  <font>
      <b/>
      <sz val="11"/>
      <color rgb="FF3F3F3F"/>
      <name val="Calibri"/>
      <family val="2"/>
      <charset val="222"/>
      <scheme val="minor"/>
    </font>
    <font>
      <b/>
      <sz val="10"/>
      <color rgb="FF3F3F3F"/>
      <name val="Arial"/>
      <family val="2"/>
    </font>
    <font>
      <b/>
      <sz val="11"/>
      <color theme="1"/>
      <name val="Calibri"/>
      <family val="2"/>
      <charset val="22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8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3"/>
      </patternFill>
    </fill>
    <fill>
      <patternFill patternType="solid">
        <fgColor indexed="26"/>
        <bgColor indexed="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double">
        <color indexed="5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54">
    <xf numFmtId="0" fontId="0" fillId="0" borderId="0"/>
    <xf numFmtId="177" fontId="32" fillId="0" borderId="0">
      <alignment horizontal="center"/>
      <protection locked="0"/>
    </xf>
    <xf numFmtId="44" fontId="10" fillId="0" borderId="0" applyFont="0" applyFill="0" applyBorder="0" applyAlignment="0" applyProtection="0"/>
    <xf numFmtId="39" fontId="20" fillId="0" borderId="0"/>
    <xf numFmtId="39" fontId="20" fillId="0" borderId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39" fontId="20" fillId="0" borderId="0"/>
    <xf numFmtId="39" fontId="20" fillId="0" borderId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39" fontId="20" fillId="0" borderId="0"/>
    <xf numFmtId="39" fontId="20" fillId="0" borderId="0"/>
    <xf numFmtId="0" fontId="33" fillId="0" borderId="0"/>
    <xf numFmtId="0" fontId="10" fillId="0" borderId="0"/>
    <xf numFmtId="0" fontId="34" fillId="3" borderId="0" applyNumberFormat="0" applyBorder="0" applyAlignment="0" applyProtection="0"/>
    <xf numFmtId="0" fontId="13" fillId="2" borderId="0" applyNumberFormat="0" applyBorder="0" applyAlignment="0" applyProtection="0"/>
    <xf numFmtId="0" fontId="151" fillId="3" borderId="0" applyNumberFormat="0" applyBorder="0" applyAlignment="0" applyProtection="0"/>
    <xf numFmtId="0" fontId="151" fillId="3" borderId="0" applyNumberFormat="0" applyBorder="0" applyAlignment="0" applyProtection="0"/>
    <xf numFmtId="0" fontId="149" fillId="3" borderId="0" applyNumberFormat="0" applyBorder="0" applyAlignment="0" applyProtection="0"/>
    <xf numFmtId="0" fontId="31" fillId="3" borderId="0" applyNumberFormat="0" applyBorder="0" applyAlignment="0" applyProtection="0"/>
    <xf numFmtId="0" fontId="34" fillId="5" borderId="0" applyNumberFormat="0" applyBorder="0" applyAlignment="0" applyProtection="0"/>
    <xf numFmtId="0" fontId="13" fillId="4" borderId="0" applyNumberFormat="0" applyBorder="0" applyAlignment="0" applyProtection="0"/>
    <xf numFmtId="0" fontId="151" fillId="5" borderId="0" applyNumberFormat="0" applyBorder="0" applyAlignment="0" applyProtection="0"/>
    <xf numFmtId="0" fontId="151" fillId="5" borderId="0" applyNumberFormat="0" applyBorder="0" applyAlignment="0" applyProtection="0"/>
    <xf numFmtId="0" fontId="149" fillId="5" borderId="0" applyNumberFormat="0" applyBorder="0" applyAlignment="0" applyProtection="0"/>
    <xf numFmtId="0" fontId="31" fillId="5" borderId="0" applyNumberFormat="0" applyBorder="0" applyAlignment="0" applyProtection="0"/>
    <xf numFmtId="0" fontId="34" fillId="7" borderId="0" applyNumberFormat="0" applyBorder="0" applyAlignment="0" applyProtection="0"/>
    <xf numFmtId="0" fontId="13" fillId="6" borderId="0" applyNumberFormat="0" applyBorder="0" applyAlignment="0" applyProtection="0"/>
    <xf numFmtId="0" fontId="151" fillId="7" borderId="0" applyNumberFormat="0" applyBorder="0" applyAlignment="0" applyProtection="0"/>
    <xf numFmtId="0" fontId="151" fillId="7" borderId="0" applyNumberFormat="0" applyBorder="0" applyAlignment="0" applyProtection="0"/>
    <xf numFmtId="0" fontId="149" fillId="7" borderId="0" applyNumberFormat="0" applyBorder="0" applyAlignment="0" applyProtection="0"/>
    <xf numFmtId="0" fontId="31" fillId="7" borderId="0" applyNumberFormat="0" applyBorder="0" applyAlignment="0" applyProtection="0"/>
    <xf numFmtId="0" fontId="34" fillId="9" borderId="0" applyNumberFormat="0" applyBorder="0" applyAlignment="0" applyProtection="0"/>
    <xf numFmtId="0" fontId="13" fillId="8" borderId="0" applyNumberFormat="0" applyBorder="0" applyAlignment="0" applyProtection="0"/>
    <xf numFmtId="0" fontId="151" fillId="9" borderId="0" applyNumberFormat="0" applyBorder="0" applyAlignment="0" applyProtection="0"/>
    <xf numFmtId="0" fontId="151" fillId="9" borderId="0" applyNumberFormat="0" applyBorder="0" applyAlignment="0" applyProtection="0"/>
    <xf numFmtId="0" fontId="149" fillId="9" borderId="0" applyNumberFormat="0" applyBorder="0" applyAlignment="0" applyProtection="0"/>
    <xf numFmtId="0" fontId="31" fillId="9" borderId="0" applyNumberFormat="0" applyBorder="0" applyAlignment="0" applyProtection="0"/>
    <xf numFmtId="0" fontId="34" fillId="10" borderId="0" applyNumberFormat="0" applyBorder="0" applyAlignment="0" applyProtection="0"/>
    <xf numFmtId="0" fontId="13" fillId="10" borderId="0" applyNumberFormat="0" applyBorder="0" applyAlignment="0" applyProtection="0"/>
    <xf numFmtId="0" fontId="149" fillId="37" borderId="0" applyNumberFormat="0" applyBorder="0" applyAlignment="0" applyProtection="0"/>
    <xf numFmtId="0" fontId="31" fillId="10" borderId="0" applyNumberFormat="0" applyBorder="0" applyAlignment="0" applyProtection="0"/>
    <xf numFmtId="0" fontId="34" fillId="7" borderId="0" applyNumberFormat="0" applyBorder="0" applyAlignment="0" applyProtection="0"/>
    <xf numFmtId="0" fontId="13" fillId="9" borderId="0" applyNumberFormat="0" applyBorder="0" applyAlignment="0" applyProtection="0"/>
    <xf numFmtId="0" fontId="151" fillId="7" borderId="0" applyNumberFormat="0" applyBorder="0" applyAlignment="0" applyProtection="0"/>
    <xf numFmtId="0" fontId="151" fillId="7" borderId="0" applyNumberFormat="0" applyBorder="0" applyAlignment="0" applyProtection="0"/>
    <xf numFmtId="0" fontId="149" fillId="7" borderId="0" applyNumberFormat="0" applyBorder="0" applyAlignment="0" applyProtection="0"/>
    <xf numFmtId="0" fontId="31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1" fillId="9" borderId="0" applyNumberFormat="0" applyBorder="0" applyAlignment="0" applyProtection="0"/>
    <xf numFmtId="0" fontId="31" fillId="7" borderId="0" applyNumberFormat="0" applyBorder="0" applyAlignment="0" applyProtection="0"/>
    <xf numFmtId="0" fontId="34" fillId="10" borderId="0" applyNumberFormat="0" applyBorder="0" applyAlignment="0" applyProtection="0"/>
    <xf numFmtId="0" fontId="13" fillId="3" borderId="0" applyNumberFormat="0" applyBorder="0" applyAlignment="0" applyProtection="0"/>
    <xf numFmtId="0" fontId="151" fillId="10" borderId="0" applyNumberFormat="0" applyBorder="0" applyAlignment="0" applyProtection="0"/>
    <xf numFmtId="0" fontId="151" fillId="10" borderId="0" applyNumberFormat="0" applyBorder="0" applyAlignment="0" applyProtection="0"/>
    <xf numFmtId="0" fontId="149" fillId="10" borderId="0" applyNumberFormat="0" applyBorder="0" applyAlignment="0" applyProtection="0"/>
    <xf numFmtId="0" fontId="31" fillId="10" borderId="0" applyNumberFormat="0" applyBorder="0" applyAlignment="0" applyProtection="0"/>
    <xf numFmtId="0" fontId="34" fillId="5" borderId="0" applyNumberFormat="0" applyBorder="0" applyAlignment="0" applyProtection="0"/>
    <xf numFmtId="0" fontId="13" fillId="5" borderId="0" applyNumberFormat="0" applyBorder="0" applyAlignment="0" applyProtection="0"/>
    <xf numFmtId="0" fontId="149" fillId="38" borderId="0" applyNumberFormat="0" applyBorder="0" applyAlignment="0" applyProtection="0"/>
    <xf numFmtId="0" fontId="31" fillId="5" borderId="0" applyNumberFormat="0" applyBorder="0" applyAlignment="0" applyProtection="0"/>
    <xf numFmtId="0" fontId="34" fillId="13" borderId="0" applyNumberFormat="0" applyBorder="0" applyAlignment="0" applyProtection="0"/>
    <xf numFmtId="0" fontId="13" fillId="12" borderId="0" applyNumberFormat="0" applyBorder="0" applyAlignment="0" applyProtection="0"/>
    <xf numFmtId="0" fontId="151" fillId="13" borderId="0" applyNumberFormat="0" applyBorder="0" applyAlignment="0" applyProtection="0"/>
    <xf numFmtId="0" fontId="151" fillId="13" borderId="0" applyNumberFormat="0" applyBorder="0" applyAlignment="0" applyProtection="0"/>
    <xf numFmtId="0" fontId="149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4" borderId="0" applyNumberFormat="0" applyBorder="0" applyAlignment="0" applyProtection="0"/>
    <xf numFmtId="0" fontId="13" fillId="8" borderId="0" applyNumberFormat="0" applyBorder="0" applyAlignment="0" applyProtection="0"/>
    <xf numFmtId="0" fontId="151" fillId="4" borderId="0" applyNumberFormat="0" applyBorder="0" applyAlignment="0" applyProtection="0"/>
    <xf numFmtId="0" fontId="151" fillId="4" borderId="0" applyNumberFormat="0" applyBorder="0" applyAlignment="0" applyProtection="0"/>
    <xf numFmtId="0" fontId="149" fillId="4" borderId="0" applyNumberFormat="0" applyBorder="0" applyAlignment="0" applyProtection="0"/>
    <xf numFmtId="0" fontId="31" fillId="4" borderId="0" applyNumberFormat="0" applyBorder="0" applyAlignment="0" applyProtection="0"/>
    <xf numFmtId="0" fontId="34" fillId="10" borderId="0" applyNumberFormat="0" applyBorder="0" applyAlignment="0" applyProtection="0"/>
    <xf numFmtId="0" fontId="13" fillId="3" borderId="0" applyNumberFormat="0" applyBorder="0" applyAlignment="0" applyProtection="0"/>
    <xf numFmtId="0" fontId="151" fillId="10" borderId="0" applyNumberFormat="0" applyBorder="0" applyAlignment="0" applyProtection="0"/>
    <xf numFmtId="0" fontId="151" fillId="10" borderId="0" applyNumberFormat="0" applyBorder="0" applyAlignment="0" applyProtection="0"/>
    <xf numFmtId="0" fontId="149" fillId="10" borderId="0" applyNumberFormat="0" applyBorder="0" applyAlignment="0" applyProtection="0"/>
    <xf numFmtId="0" fontId="31" fillId="10" borderId="0" applyNumberFormat="0" applyBorder="0" applyAlignment="0" applyProtection="0"/>
    <xf numFmtId="0" fontId="34" fillId="7" borderId="0" applyNumberFormat="0" applyBorder="0" applyAlignment="0" applyProtection="0"/>
    <xf numFmtId="0" fontId="13" fillId="14" borderId="0" applyNumberFormat="0" applyBorder="0" applyAlignment="0" applyProtection="0"/>
    <xf numFmtId="0" fontId="151" fillId="7" borderId="0" applyNumberFormat="0" applyBorder="0" applyAlignment="0" applyProtection="0"/>
    <xf numFmtId="0" fontId="151" fillId="7" borderId="0" applyNumberFormat="0" applyBorder="0" applyAlignment="0" applyProtection="0"/>
    <xf numFmtId="0" fontId="149" fillId="7" borderId="0" applyNumberFormat="0" applyBorder="0" applyAlignment="0" applyProtection="0"/>
    <xf numFmtId="0" fontId="31" fillId="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1" fillId="3" borderId="0" applyNumberFormat="0" applyBorder="0" applyAlignment="0" applyProtection="0"/>
    <xf numFmtId="0" fontId="31" fillId="10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1" fillId="8" borderId="0" applyNumberFormat="0" applyBorder="0" applyAlignment="0" applyProtection="0"/>
    <xf numFmtId="0" fontId="31" fillId="4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10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7" borderId="0" applyNumberFormat="0" applyBorder="0" applyAlignment="0" applyProtection="0"/>
    <xf numFmtId="0" fontId="36" fillId="10" borderId="0" applyNumberFormat="0" applyBorder="0" applyAlignment="0" applyProtection="0"/>
    <xf numFmtId="0" fontId="152" fillId="10" borderId="0" applyNumberFormat="0" applyBorder="0" applyAlignment="0" applyProtection="0"/>
    <xf numFmtId="0" fontId="152" fillId="10" borderId="0" applyNumberFormat="0" applyBorder="0" applyAlignment="0" applyProtection="0"/>
    <xf numFmtId="0" fontId="153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6" borderId="0" applyNumberFormat="0" applyBorder="0" applyAlignment="0" applyProtection="0"/>
    <xf numFmtId="0" fontId="152" fillId="16" borderId="0" applyNumberFormat="0" applyBorder="0" applyAlignment="0" applyProtection="0"/>
    <xf numFmtId="0" fontId="152" fillId="16" borderId="0" applyNumberFormat="0" applyBorder="0" applyAlignment="0" applyProtection="0"/>
    <xf numFmtId="0" fontId="153" fillId="16" borderId="0" applyNumberFormat="0" applyBorder="0" applyAlignment="0" applyProtection="0"/>
    <xf numFmtId="0" fontId="37" fillId="16" borderId="0" applyNumberFormat="0" applyBorder="0" applyAlignment="0" applyProtection="0"/>
    <xf numFmtId="0" fontId="36" fillId="14" borderId="0" applyNumberFormat="0" applyBorder="0" applyAlignment="0" applyProtection="0"/>
    <xf numFmtId="0" fontId="152" fillId="14" borderId="0" applyNumberFormat="0" applyBorder="0" applyAlignment="0" applyProtection="0"/>
    <xf numFmtId="0" fontId="152" fillId="14" borderId="0" applyNumberFormat="0" applyBorder="0" applyAlignment="0" applyProtection="0"/>
    <xf numFmtId="0" fontId="153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4" borderId="0" applyNumberFormat="0" applyBorder="0" applyAlignment="0" applyProtection="0"/>
    <xf numFmtId="0" fontId="152" fillId="4" borderId="0" applyNumberFormat="0" applyBorder="0" applyAlignment="0" applyProtection="0"/>
    <xf numFmtId="0" fontId="152" fillId="4" borderId="0" applyNumberFormat="0" applyBorder="0" applyAlignment="0" applyProtection="0"/>
    <xf numFmtId="0" fontId="153" fillId="4" borderId="0" applyNumberFormat="0" applyBorder="0" applyAlignment="0" applyProtection="0"/>
    <xf numFmtId="0" fontId="37" fillId="4" borderId="0" applyNumberFormat="0" applyBorder="0" applyAlignment="0" applyProtection="0"/>
    <xf numFmtId="0" fontId="36" fillId="10" borderId="0" applyNumberFormat="0" applyBorder="0" applyAlignment="0" applyProtection="0"/>
    <xf numFmtId="0" fontId="152" fillId="10" borderId="0" applyNumberFormat="0" applyBorder="0" applyAlignment="0" applyProtection="0"/>
    <xf numFmtId="0" fontId="152" fillId="10" borderId="0" applyNumberFormat="0" applyBorder="0" applyAlignment="0" applyProtection="0"/>
    <xf numFmtId="0" fontId="153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5" borderId="0" applyNumberFormat="0" applyBorder="0" applyAlignment="0" applyProtection="0"/>
    <xf numFmtId="0" fontId="152" fillId="5" borderId="0" applyNumberFormat="0" applyBorder="0" applyAlignment="0" applyProtection="0"/>
    <xf numFmtId="0" fontId="152" fillId="5" borderId="0" applyNumberFormat="0" applyBorder="0" applyAlignment="0" applyProtection="0"/>
    <xf numFmtId="0" fontId="153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16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7" fillId="12" borderId="0" applyNumberFormat="0" applyBorder="0" applyAlignment="0" applyProtection="0"/>
    <xf numFmtId="0" fontId="37" fillId="14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7" fillId="17" borderId="0" applyNumberFormat="0" applyBorder="0" applyAlignment="0" applyProtection="0"/>
    <xf numFmtId="0" fontId="37" fillId="4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0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19" borderId="0" applyNumberFormat="0" applyBorder="0" applyAlignment="0" applyProtection="0"/>
    <xf numFmtId="0" fontId="37" fillId="5" borderId="0" applyNumberFormat="0" applyBorder="0" applyAlignment="0" applyProtection="0"/>
    <xf numFmtId="9" fontId="6" fillId="0" borderId="0"/>
    <xf numFmtId="0" fontId="36" fillId="22" borderId="0" applyNumberFormat="0" applyBorder="0" applyAlignment="0" applyProtection="0"/>
    <xf numFmtId="0" fontId="152" fillId="22" borderId="0" applyNumberFormat="0" applyBorder="0" applyAlignment="0" applyProtection="0"/>
    <xf numFmtId="0" fontId="152" fillId="22" borderId="0" applyNumberFormat="0" applyBorder="0" applyAlignment="0" applyProtection="0"/>
    <xf numFmtId="0" fontId="153" fillId="22" borderId="0" applyNumberFormat="0" applyBorder="0" applyAlignment="0" applyProtection="0"/>
    <xf numFmtId="0" fontId="37" fillId="22" borderId="0" applyNumberFormat="0" applyBorder="0" applyAlignment="0" applyProtection="0"/>
    <xf numFmtId="0" fontId="36" fillId="16" borderId="0" applyNumberFormat="0" applyBorder="0" applyAlignment="0" applyProtection="0"/>
    <xf numFmtId="0" fontId="152" fillId="16" borderId="0" applyNumberFormat="0" applyBorder="0" applyAlignment="0" applyProtection="0"/>
    <xf numFmtId="0" fontId="152" fillId="16" borderId="0" applyNumberFormat="0" applyBorder="0" applyAlignment="0" applyProtection="0"/>
    <xf numFmtId="0" fontId="153" fillId="16" borderId="0" applyNumberFormat="0" applyBorder="0" applyAlignment="0" applyProtection="0"/>
    <xf numFmtId="0" fontId="37" fillId="16" borderId="0" applyNumberFormat="0" applyBorder="0" applyAlignment="0" applyProtection="0"/>
    <xf numFmtId="0" fontId="36" fillId="14" borderId="0" applyNumberFormat="0" applyBorder="0" applyAlignment="0" applyProtection="0"/>
    <xf numFmtId="0" fontId="152" fillId="14" borderId="0" applyNumberFormat="0" applyBorder="0" applyAlignment="0" applyProtection="0"/>
    <xf numFmtId="0" fontId="152" fillId="14" borderId="0" applyNumberFormat="0" applyBorder="0" applyAlignment="0" applyProtection="0"/>
    <xf numFmtId="0" fontId="153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25" borderId="0" applyNumberFormat="0" applyBorder="0" applyAlignment="0" applyProtection="0"/>
    <xf numFmtId="0" fontId="152" fillId="25" borderId="0" applyNumberFormat="0" applyBorder="0" applyAlignment="0" applyProtection="0"/>
    <xf numFmtId="0" fontId="152" fillId="25" borderId="0" applyNumberFormat="0" applyBorder="0" applyAlignment="0" applyProtection="0"/>
    <xf numFmtId="0" fontId="153" fillId="25" borderId="0" applyNumberFormat="0" applyBorder="0" applyAlignment="0" applyProtection="0"/>
    <xf numFmtId="0" fontId="37" fillId="25" borderId="0" applyNumberFormat="0" applyBorder="0" applyAlignment="0" applyProtection="0"/>
    <xf numFmtId="0" fontId="36" fillId="18" borderId="0" applyNumberFormat="0" applyBorder="0" applyAlignment="0" applyProtection="0"/>
    <xf numFmtId="0" fontId="153" fillId="39" borderId="0" applyNumberFormat="0" applyBorder="0" applyAlignment="0" applyProtection="0"/>
    <xf numFmtId="0" fontId="37" fillId="18" borderId="0" applyNumberFormat="0" applyBorder="0" applyAlignment="0" applyProtection="0"/>
    <xf numFmtId="0" fontId="36" fillId="23" borderId="0" applyNumberFormat="0" applyBorder="0" applyAlignment="0" applyProtection="0"/>
    <xf numFmtId="0" fontId="152" fillId="23" borderId="0" applyNumberFormat="0" applyBorder="0" applyAlignment="0" applyProtection="0"/>
    <xf numFmtId="0" fontId="152" fillId="23" borderId="0" applyNumberFormat="0" applyBorder="0" applyAlignment="0" applyProtection="0"/>
    <xf numFmtId="0" fontId="153" fillId="23" borderId="0" applyNumberFormat="0" applyBorder="0" applyAlignment="0" applyProtection="0"/>
    <xf numFmtId="0" fontId="37" fillId="23" borderId="0" applyNumberFormat="0" applyBorder="0" applyAlignment="0" applyProtection="0"/>
    <xf numFmtId="43" fontId="2" fillId="0" borderId="0" applyFont="0" applyBorder="0" applyAlignment="0"/>
    <xf numFmtId="0" fontId="39" fillId="8" borderId="0" applyNumberFormat="0" applyBorder="0" applyAlignment="0" applyProtection="0"/>
    <xf numFmtId="0" fontId="154" fillId="8" borderId="0" applyNumberFormat="0" applyBorder="0" applyAlignment="0" applyProtection="0"/>
    <xf numFmtId="0" fontId="154" fillId="8" borderId="0" applyNumberFormat="0" applyBorder="0" applyAlignment="0" applyProtection="0"/>
    <xf numFmtId="0" fontId="155" fillId="8" borderId="0" applyNumberFormat="0" applyBorder="0" applyAlignment="0" applyProtection="0"/>
    <xf numFmtId="0" fontId="40" fillId="8" borderId="0" applyNumberFormat="0" applyBorder="0" applyAlignment="0" applyProtection="0"/>
    <xf numFmtId="0" fontId="12" fillId="0" borderId="0" applyNumberFormat="0" applyFill="0" applyBorder="0" applyAlignment="0" applyProtection="0"/>
    <xf numFmtId="178" fontId="41" fillId="0" borderId="0">
      <alignment horizontal="left"/>
      <protection locked="0"/>
    </xf>
    <xf numFmtId="178" fontId="42" fillId="0" borderId="0">
      <alignment horizontal="left"/>
      <protection locked="0"/>
    </xf>
    <xf numFmtId="179" fontId="43" fillId="0" borderId="1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44" fillId="26" borderId="2" applyNumberFormat="0" applyAlignment="0" applyProtection="0"/>
    <xf numFmtId="0" fontId="156" fillId="26" borderId="34" applyNumberFormat="0" applyAlignment="0" applyProtection="0"/>
    <xf numFmtId="0" fontId="156" fillId="26" borderId="34" applyNumberFormat="0" applyAlignment="0" applyProtection="0"/>
    <xf numFmtId="0" fontId="45" fillId="26" borderId="34" applyNumberFormat="0" applyAlignment="0" applyProtection="0"/>
    <xf numFmtId="0" fontId="46" fillId="26" borderId="2" applyNumberFormat="0" applyAlignment="0" applyProtection="0"/>
    <xf numFmtId="0" fontId="47" fillId="27" borderId="3" applyNumberFormat="0" applyAlignment="0" applyProtection="0"/>
    <xf numFmtId="0" fontId="157" fillId="40" borderId="35" applyNumberFormat="0" applyAlignment="0" applyProtection="0"/>
    <xf numFmtId="0" fontId="48" fillId="27" borderId="3" applyNumberFormat="0" applyAlignment="0" applyProtection="0"/>
    <xf numFmtId="43" fontId="149" fillId="0" borderId="0" applyFont="0" applyFill="0" applyBorder="0" applyAlignment="0" applyProtection="0"/>
    <xf numFmtId="39" fontId="49" fillId="0" borderId="0"/>
    <xf numFmtId="39" fontId="49" fillId="0" borderId="0"/>
    <xf numFmtId="39" fontId="49" fillId="0" borderId="0"/>
    <xf numFmtId="39" fontId="49" fillId="0" borderId="0"/>
    <xf numFmtId="39" fontId="49" fillId="0" borderId="0"/>
    <xf numFmtId="39" fontId="49" fillId="0" borderId="0"/>
    <xf numFmtId="39" fontId="20" fillId="0" borderId="0"/>
    <xf numFmtId="39" fontId="49" fillId="0" borderId="0"/>
    <xf numFmtId="39" fontId="20" fillId="0" borderId="0"/>
    <xf numFmtId="39" fontId="49" fillId="0" borderId="0"/>
    <xf numFmtId="175" fontId="50" fillId="0" borderId="0" applyFill="0" applyBorder="0" applyAlignment="0" applyProtection="0"/>
    <xf numFmtId="40" fontId="50" fillId="0" borderId="0" applyFill="0" applyBorder="0" applyAlignment="0" applyProtection="0"/>
    <xf numFmtId="7" fontId="25" fillId="26" borderId="0" applyFill="0" applyBorder="0" applyAlignment="0">
      <alignment vertical="top"/>
    </xf>
    <xf numFmtId="180" fontId="25" fillId="0" borderId="0" applyFill="0" applyBorder="0" applyAlignment="0" applyProtection="0"/>
    <xf numFmtId="3" fontId="27" fillId="0" borderId="4" applyFont="0" applyFill="0" applyAlignment="0" applyProtection="0"/>
    <xf numFmtId="166" fontId="26" fillId="0" borderId="0" applyFont="0" applyFill="0" applyBorder="0" applyAlignment="0" applyProtection="0"/>
    <xf numFmtId="3" fontId="11" fillId="0" borderId="4" applyFont="0" applyFill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149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top"/>
    </xf>
    <xf numFmtId="43" fontId="13" fillId="0" borderId="0" applyFont="0" applyFill="0" applyBorder="0" applyAlignment="0" applyProtection="0">
      <alignment vertical="top"/>
    </xf>
    <xf numFmtId="43" fontId="14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9" fillId="0" borderId="0" applyFont="0" applyFill="0" applyBorder="0" applyAlignment="0" applyProtection="0"/>
    <xf numFmtId="166" fontId="31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/>
    <xf numFmtId="4" fontId="5" fillId="0" borderId="0" applyFont="0" applyFill="0" applyBorder="0" applyAlignment="0" applyProtection="0"/>
    <xf numFmtId="43" fontId="11" fillId="0" borderId="4" applyFont="0" applyFill="0" applyAlignment="0" applyProtection="0"/>
    <xf numFmtId="43" fontId="11" fillId="0" borderId="4" applyFont="0" applyFill="0" applyAlignment="0" applyProtection="0"/>
    <xf numFmtId="166" fontId="35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1" fillId="0" borderId="0" applyFont="0" applyFill="0" applyBorder="0" applyAlignment="0" applyProtection="0"/>
    <xf numFmtId="4" fontId="5" fillId="0" borderId="0" applyFont="0" applyFill="0" applyBorder="0" applyAlignment="0" applyProtection="0"/>
    <xf numFmtId="166" fontId="10" fillId="0" borderId="0" applyFont="0" applyFill="0" applyBorder="0" applyAlignment="0" applyProtection="0"/>
    <xf numFmtId="41" fontId="26" fillId="0" borderId="0" applyFont="0" applyFill="0" applyBorder="0" applyAlignment="0" applyProtection="0"/>
    <xf numFmtId="3" fontId="11" fillId="0" borderId="4" applyFont="0" applyFill="0" applyAlignment="0" applyProtection="0"/>
    <xf numFmtId="166" fontId="10" fillId="0" borderId="0" applyFont="0" applyFill="0" applyBorder="0" applyAlignment="0" applyProtection="0"/>
    <xf numFmtId="166" fontId="31" fillId="0" borderId="0" applyFont="0" applyFill="0" applyBorder="0" applyAlignment="0" applyProtection="0"/>
    <xf numFmtId="3" fontId="11" fillId="0" borderId="4" applyFont="0" applyFill="0" applyAlignment="0" applyProtection="0"/>
    <xf numFmtId="166" fontId="31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9" fillId="0" borderId="0" applyFont="0" applyFill="0" applyBorder="0" applyAlignment="0" applyProtection="0"/>
    <xf numFmtId="3" fontId="27" fillId="0" borderId="4" applyFont="0" applyFill="0" applyAlignment="0" applyProtection="0"/>
    <xf numFmtId="43" fontId="13" fillId="0" borderId="0" applyFont="0" applyFill="0" applyBorder="0" applyAlignment="0" applyProtection="0"/>
    <xf numFmtId="43" fontId="149" fillId="0" borderId="0" applyFont="0" applyFill="0" applyBorder="0" applyAlignment="0" applyProtection="0"/>
    <xf numFmtId="3" fontId="27" fillId="0" borderId="4" applyFont="0" applyFill="0" applyAlignment="0" applyProtection="0"/>
    <xf numFmtId="43" fontId="149" fillId="0" borderId="0" applyFont="0" applyFill="0" applyBorder="0" applyAlignment="0" applyProtection="0"/>
    <xf numFmtId="3" fontId="27" fillId="0" borderId="4" applyFont="0" applyFill="0" applyAlignment="0" applyProtection="0"/>
    <xf numFmtId="3" fontId="27" fillId="0" borderId="4" applyFont="0" applyFill="0" applyAlignment="0" applyProtection="0"/>
    <xf numFmtId="3" fontId="27" fillId="0" borderId="4" applyFont="0" applyFill="0" applyAlignment="0" applyProtection="0"/>
    <xf numFmtId="3" fontId="11" fillId="0" borderId="4" applyFont="0" applyFill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1" fillId="0" borderId="4" applyFont="0" applyFill="0" applyAlignment="0" applyProtection="0"/>
    <xf numFmtId="166" fontId="31" fillId="0" borderId="0" applyFont="0" applyFill="0" applyBorder="0" applyAlignment="0" applyProtection="0"/>
    <xf numFmtId="166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6" fontId="10" fillId="0" borderId="0" applyFont="0" applyFill="0" applyBorder="0" applyAlignment="0" applyProtection="0"/>
    <xf numFmtId="41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31" fillId="0" borderId="0" applyFont="0" applyFill="0" applyBorder="0" applyAlignment="0" applyProtection="0"/>
    <xf numFmtId="43" fontId="11" fillId="0" borderId="4" applyFont="0" applyFill="0" applyAlignment="0" applyProtection="0"/>
    <xf numFmtId="166" fontId="3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3" fillId="0" borderId="0" applyFont="0" applyFill="0" applyBorder="0" applyAlignment="0" applyProtection="0"/>
    <xf numFmtId="40" fontId="52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72" fontId="26" fillId="0" borderId="0" applyFont="0" applyFill="0" applyBorder="0" applyAlignment="0" applyProtection="0"/>
    <xf numFmtId="3" fontId="27" fillId="0" borderId="4" applyFont="0" applyFill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72" fontId="26" fillId="0" borderId="0" applyFont="0" applyFill="0" applyBorder="0" applyAlignment="0" applyProtection="0"/>
    <xf numFmtId="3" fontId="27" fillId="0" borderId="4" applyFont="0" applyFill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82" fontId="10" fillId="0" borderId="0" applyFont="0" applyFill="0" applyBorder="0" applyAlignment="0" applyProtection="0"/>
    <xf numFmtId="3" fontId="27" fillId="0" borderId="4" applyFon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27" fillId="0" borderId="4" applyFont="0" applyFill="0" applyAlignment="0" applyProtection="0"/>
    <xf numFmtId="43" fontId="13" fillId="0" borderId="0" applyFont="0" applyFill="0" applyBorder="0" applyAlignment="0" applyProtection="0"/>
    <xf numFmtId="166" fontId="26" fillId="0" borderId="0" applyFont="0" applyFill="0" applyBorder="0" applyAlignment="0" applyProtection="0"/>
    <xf numFmtId="170" fontId="6" fillId="0" borderId="0"/>
    <xf numFmtId="170" fontId="28" fillId="0" borderId="0"/>
    <xf numFmtId="183" fontId="54" fillId="0" borderId="0"/>
    <xf numFmtId="170" fontId="28" fillId="0" borderId="0"/>
    <xf numFmtId="170" fontId="28" fillId="0" borderId="0"/>
    <xf numFmtId="0" fontId="14" fillId="0" borderId="0" applyNumberFormat="0" applyAlignment="0">
      <alignment horizontal="left"/>
    </xf>
    <xf numFmtId="0" fontId="55" fillId="0" borderId="0">
      <alignment horizontal="left"/>
    </xf>
    <xf numFmtId="0" fontId="56" fillId="0" borderId="0"/>
    <xf numFmtId="0" fontId="57" fillId="0" borderId="0">
      <alignment horizontal="left"/>
    </xf>
    <xf numFmtId="0" fontId="25" fillId="26" borderId="5" applyFill="0" applyBorder="0" applyAlignment="0">
      <alignment horizontal="right"/>
    </xf>
    <xf numFmtId="184" fontId="52" fillId="0" borderId="0" applyFont="0" applyFill="0" applyBorder="0" applyAlignment="0" applyProtection="0"/>
    <xf numFmtId="171" fontId="6" fillId="0" borderId="0"/>
    <xf numFmtId="171" fontId="28" fillId="0" borderId="0"/>
    <xf numFmtId="185" fontId="54" fillId="0" borderId="0"/>
    <xf numFmtId="171" fontId="28" fillId="0" borderId="0"/>
    <xf numFmtId="171" fontId="28" fillId="0" borderId="0"/>
    <xf numFmtId="186" fontId="58" fillId="28" borderId="0">
      <protection hidden="1"/>
    </xf>
    <xf numFmtId="0" fontId="21" fillId="0" borderId="0" applyProtection="0"/>
    <xf numFmtId="177" fontId="41" fillId="0" borderId="0">
      <alignment horizontal="center"/>
      <protection locked="0"/>
    </xf>
    <xf numFmtId="172" fontId="6" fillId="0" borderId="0"/>
    <xf numFmtId="172" fontId="28" fillId="0" borderId="0"/>
    <xf numFmtId="187" fontId="54" fillId="0" borderId="0"/>
    <xf numFmtId="172" fontId="28" fillId="0" borderId="0"/>
    <xf numFmtId="172" fontId="28" fillId="0" borderId="0"/>
    <xf numFmtId="0" fontId="1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Alignment="0">
      <alignment horizontal="left"/>
    </xf>
    <xf numFmtId="176" fontId="26" fillId="0" borderId="0" applyFont="0" applyFill="0" applyBorder="0" applyAlignment="0" applyProtection="0"/>
    <xf numFmtId="188" fontId="2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2" fontId="21" fillId="0" borderId="0" applyProtection="0"/>
    <xf numFmtId="0" fontId="62" fillId="0" borderId="0">
      <alignment horizontal="left"/>
    </xf>
    <xf numFmtId="0" fontId="63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5" fillId="10" borderId="0" applyNumberFormat="0" applyBorder="0" applyAlignment="0" applyProtection="0"/>
    <xf numFmtId="0" fontId="159" fillId="10" borderId="0" applyNumberFormat="0" applyBorder="0" applyAlignment="0" applyProtection="0"/>
    <xf numFmtId="0" fontId="159" fillId="10" borderId="0" applyNumberFormat="0" applyBorder="0" applyAlignment="0" applyProtection="0"/>
    <xf numFmtId="0" fontId="160" fillId="10" borderId="0" applyNumberFormat="0" applyBorder="0" applyAlignment="0" applyProtection="0"/>
    <xf numFmtId="0" fontId="66" fillId="10" borderId="0" applyNumberFormat="0" applyBorder="0" applyAlignment="0" applyProtection="0"/>
    <xf numFmtId="38" fontId="7" fillId="29" borderId="0" applyNumberFormat="0" applyBorder="0" applyAlignment="0" applyProtection="0"/>
    <xf numFmtId="0" fontId="67" fillId="0" borderId="0">
      <alignment horizontal="left"/>
    </xf>
    <xf numFmtId="0" fontId="67" fillId="0" borderId="0">
      <alignment horizontal="left"/>
    </xf>
    <xf numFmtId="0" fontId="67" fillId="0" borderId="0">
      <alignment horizontal="left"/>
    </xf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70" fillId="0" borderId="9" applyNumberFormat="0" applyFill="0" applyAlignment="0" applyProtection="0"/>
    <xf numFmtId="0" fontId="69" fillId="0" borderId="9" applyNumberFormat="0" applyFill="0" applyAlignment="0" applyProtection="0"/>
    <xf numFmtId="0" fontId="71" fillId="0" borderId="0">
      <alignment horizontal="left"/>
    </xf>
    <xf numFmtId="0" fontId="72" fillId="0" borderId="10">
      <alignment horizontal="left" vertical="top"/>
    </xf>
    <xf numFmtId="0" fontId="73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5" fillId="0" borderId="12" applyNumberFormat="0" applyFill="0" applyAlignment="0" applyProtection="0"/>
    <xf numFmtId="0" fontId="74" fillId="0" borderId="12" applyNumberFormat="0" applyFill="0" applyAlignment="0" applyProtection="0"/>
    <xf numFmtId="0" fontId="76" fillId="0" borderId="0">
      <alignment horizontal="left"/>
    </xf>
    <xf numFmtId="0" fontId="77" fillId="0" borderId="10">
      <alignment horizontal="left" vertical="top"/>
    </xf>
    <xf numFmtId="0" fontId="78" fillId="0" borderId="14" applyNumberFormat="0" applyFill="0" applyAlignment="0" applyProtection="0"/>
    <xf numFmtId="0" fontId="79" fillId="0" borderId="14" applyNumberFormat="0" applyFill="0" applyAlignment="0" applyProtection="0"/>
    <xf numFmtId="0" fontId="79" fillId="0" borderId="14" applyNumberFormat="0" applyFill="0" applyAlignment="0" applyProtection="0"/>
    <xf numFmtId="0" fontId="80" fillId="0" borderId="14" applyNumberFormat="0" applyFill="0" applyAlignment="0" applyProtection="0"/>
    <xf numFmtId="0" fontId="79" fillId="0" borderId="14" applyNumberFormat="0" applyFill="0" applyAlignment="0" applyProtection="0"/>
    <xf numFmtId="0" fontId="81" fillId="0" borderId="0">
      <alignment horizontal="left"/>
    </xf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2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178" fontId="82" fillId="0" borderId="0">
      <alignment horizontal="center"/>
      <protection locked="0"/>
    </xf>
    <xf numFmtId="189" fontId="50" fillId="0" borderId="0" applyFill="0" applyBorder="0" applyAlignment="0" applyProtection="0"/>
    <xf numFmtId="10" fontId="7" fillId="30" borderId="15" applyNumberFormat="0" applyBorder="0" applyAlignment="0" applyProtection="0"/>
    <xf numFmtId="0" fontId="83" fillId="9" borderId="2" applyNumberFormat="0" applyAlignment="0" applyProtection="0"/>
    <xf numFmtId="0" fontId="83" fillId="9" borderId="2" applyNumberFormat="0" applyAlignment="0" applyProtection="0"/>
    <xf numFmtId="0" fontId="83" fillId="9" borderId="2" applyNumberFormat="0" applyAlignment="0" applyProtection="0"/>
    <xf numFmtId="0" fontId="84" fillId="13" borderId="2" applyNumberFormat="0" applyAlignment="0" applyProtection="0"/>
    <xf numFmtId="0" fontId="84" fillId="13" borderId="2" applyNumberFormat="0" applyAlignment="0" applyProtection="0"/>
    <xf numFmtId="0" fontId="84" fillId="13" borderId="2" applyNumberFormat="0" applyAlignment="0" applyProtection="0"/>
    <xf numFmtId="0" fontId="84" fillId="13" borderId="2" applyNumberFormat="0" applyAlignment="0" applyProtection="0"/>
    <xf numFmtId="0" fontId="85" fillId="13" borderId="2" applyNumberFormat="0" applyAlignment="0" applyProtection="0"/>
    <xf numFmtId="0" fontId="161" fillId="13" borderId="34" applyNumberFormat="0" applyAlignment="0" applyProtection="0"/>
    <xf numFmtId="0" fontId="161" fillId="13" borderId="34" applyNumberFormat="0" applyAlignment="0" applyProtection="0"/>
    <xf numFmtId="0" fontId="162" fillId="13" borderId="34" applyNumberFormat="0" applyAlignment="0" applyProtection="0"/>
    <xf numFmtId="0" fontId="162" fillId="13" borderId="34" applyNumberFormat="0" applyAlignment="0" applyProtection="0"/>
    <xf numFmtId="0" fontId="162" fillId="13" borderId="34" applyNumberFormat="0" applyAlignment="0" applyProtection="0"/>
    <xf numFmtId="0" fontId="162" fillId="13" borderId="34" applyNumberFormat="0" applyAlignment="0" applyProtection="0"/>
    <xf numFmtId="0" fontId="162" fillId="13" borderId="34" applyNumberFormat="0" applyAlignment="0" applyProtection="0"/>
    <xf numFmtId="0" fontId="83" fillId="9" borderId="2" applyNumberFormat="0" applyAlignment="0" applyProtection="0"/>
    <xf numFmtId="0" fontId="86" fillId="0" borderId="17" applyNumberFormat="0" applyFill="0" applyAlignment="0" applyProtection="0"/>
    <xf numFmtId="0" fontId="87" fillId="0" borderId="17" applyNumberFormat="0" applyFill="0" applyAlignment="0" applyProtection="0"/>
    <xf numFmtId="0" fontId="87" fillId="0" borderId="17" applyNumberFormat="0" applyFill="0" applyAlignment="0" applyProtection="0"/>
    <xf numFmtId="0" fontId="88" fillId="0" borderId="17" applyNumberFormat="0" applyFill="0" applyAlignment="0" applyProtection="0"/>
    <xf numFmtId="0" fontId="87" fillId="0" borderId="17" applyNumberFormat="0" applyFill="0" applyAlignment="0" applyProtection="0"/>
    <xf numFmtId="0" fontId="89" fillId="0" borderId="0" applyNumberFormat="0" applyFill="0" applyBorder="0" applyAlignment="0" applyProtection="0"/>
    <xf numFmtId="0" fontId="10" fillId="0" borderId="0"/>
    <xf numFmtId="0" fontId="90" fillId="13" borderId="0" applyNumberFormat="0" applyBorder="0" applyAlignment="0" applyProtection="0"/>
    <xf numFmtId="0" fontId="163" fillId="41" borderId="0" applyNumberFormat="0" applyBorder="0" applyAlignment="0" applyProtection="0"/>
    <xf numFmtId="0" fontId="163" fillId="41" borderId="0" applyNumberFormat="0" applyBorder="0" applyAlignment="0" applyProtection="0"/>
    <xf numFmtId="0" fontId="91" fillId="41" borderId="0" applyNumberFormat="0" applyBorder="0" applyAlignment="0" applyProtection="0"/>
    <xf numFmtId="0" fontId="92" fillId="13" borderId="0" applyNumberFormat="0" applyBorder="0" applyAlignment="0" applyProtection="0"/>
    <xf numFmtId="37" fontId="8" fillId="0" borderId="0"/>
    <xf numFmtId="173" fontId="9" fillId="0" borderId="0"/>
    <xf numFmtId="0" fontId="17" fillId="0" borderId="0"/>
    <xf numFmtId="0" fontId="17" fillId="0" borderId="0"/>
    <xf numFmtId="0" fontId="29" fillId="0" borderId="0"/>
    <xf numFmtId="0" fontId="54" fillId="0" borderId="0"/>
    <xf numFmtId="0" fontId="29" fillId="0" borderId="0"/>
    <xf numFmtId="173" fontId="9" fillId="0" borderId="0"/>
    <xf numFmtId="0" fontId="29" fillId="0" borderId="0"/>
    <xf numFmtId="0" fontId="11" fillId="0" borderId="0"/>
    <xf numFmtId="0" fontId="31" fillId="0" borderId="0"/>
    <xf numFmtId="0" fontId="10" fillId="0" borderId="0"/>
    <xf numFmtId="0" fontId="151" fillId="0" borderId="0"/>
    <xf numFmtId="0" fontId="151" fillId="0" borderId="0"/>
    <xf numFmtId="0" fontId="149" fillId="0" borderId="0"/>
    <xf numFmtId="0" fontId="10" fillId="0" borderId="0"/>
    <xf numFmtId="0" fontId="151" fillId="0" borderId="0"/>
    <xf numFmtId="0" fontId="149" fillId="0" borderId="0"/>
    <xf numFmtId="0" fontId="151" fillId="0" borderId="0"/>
    <xf numFmtId="0" fontId="27" fillId="0" borderId="0"/>
    <xf numFmtId="0" fontId="149" fillId="0" borderId="0"/>
    <xf numFmtId="0" fontId="13" fillId="0" borderId="0"/>
    <xf numFmtId="0" fontId="149" fillId="0" borderId="0"/>
    <xf numFmtId="0" fontId="164" fillId="0" borderId="0"/>
    <xf numFmtId="0" fontId="149" fillId="0" borderId="0"/>
    <xf numFmtId="0" fontId="11" fillId="0" borderId="0"/>
    <xf numFmtId="0" fontId="149" fillId="0" borderId="0"/>
    <xf numFmtId="0" fontId="11" fillId="0" borderId="0"/>
    <xf numFmtId="0" fontId="149" fillId="0" borderId="0"/>
    <xf numFmtId="0" fontId="149" fillId="0" borderId="0"/>
    <xf numFmtId="0" fontId="149" fillId="0" borderId="0"/>
    <xf numFmtId="0" fontId="5" fillId="0" borderId="0"/>
    <xf numFmtId="0" fontId="11" fillId="0" borderId="0"/>
    <xf numFmtId="0" fontId="11" fillId="0" borderId="0"/>
    <xf numFmtId="0" fontId="10" fillId="0" borderId="0"/>
    <xf numFmtId="0" fontId="165" fillId="0" borderId="0"/>
    <xf numFmtId="0" fontId="35" fillId="0" borderId="0"/>
    <xf numFmtId="0" fontId="10" fillId="0" borderId="0"/>
    <xf numFmtId="0" fontId="151" fillId="0" borderId="0"/>
    <xf numFmtId="0" fontId="5" fillId="0" borderId="0"/>
    <xf numFmtId="0" fontId="26" fillId="0" borderId="0"/>
    <xf numFmtId="0" fontId="11" fillId="0" borderId="0"/>
    <xf numFmtId="0" fontId="31" fillId="0" borderId="0"/>
    <xf numFmtId="0" fontId="31" fillId="0" borderId="0"/>
    <xf numFmtId="0" fontId="149" fillId="0" borderId="0"/>
    <xf numFmtId="0" fontId="149" fillId="0" borderId="0"/>
    <xf numFmtId="0" fontId="149" fillId="0" borderId="0"/>
    <xf numFmtId="0" fontId="151" fillId="0" borderId="0"/>
    <xf numFmtId="0" fontId="149" fillId="0" borderId="0"/>
    <xf numFmtId="0" fontId="31" fillId="0" borderId="0"/>
    <xf numFmtId="0" fontId="151" fillId="0" borderId="0"/>
    <xf numFmtId="0" fontId="164" fillId="0" borderId="0"/>
    <xf numFmtId="0" fontId="27" fillId="0" borderId="0"/>
    <xf numFmtId="0" fontId="151" fillId="0" borderId="0"/>
    <xf numFmtId="0" fontId="151" fillId="0" borderId="0"/>
    <xf numFmtId="0" fontId="27" fillId="0" borderId="0"/>
    <xf numFmtId="0" fontId="149" fillId="0" borderId="0"/>
    <xf numFmtId="0" fontId="11" fillId="0" borderId="0"/>
    <xf numFmtId="0" fontId="151" fillId="0" borderId="0"/>
    <xf numFmtId="0" fontId="10" fillId="0" borderId="0"/>
    <xf numFmtId="0" fontId="26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64" fillId="0" borderId="0"/>
    <xf numFmtId="0" fontId="11" fillId="0" borderId="0"/>
    <xf numFmtId="0" fontId="151" fillId="0" borderId="0"/>
    <xf numFmtId="0" fontId="93" fillId="0" borderId="0"/>
    <xf numFmtId="0" fontId="94" fillId="0" borderId="0"/>
    <xf numFmtId="0" fontId="95" fillId="0" borderId="0"/>
    <xf numFmtId="0" fontId="10" fillId="0" borderId="0"/>
    <xf numFmtId="0" fontId="35" fillId="0" borderId="0"/>
    <xf numFmtId="0" fontId="10" fillId="0" borderId="0"/>
    <xf numFmtId="0" fontId="151" fillId="0" borderId="0"/>
    <xf numFmtId="0" fontId="164" fillId="0" borderId="0"/>
    <xf numFmtId="0" fontId="35" fillId="0" borderId="0"/>
    <xf numFmtId="0" fontId="151" fillId="0" borderId="0"/>
    <xf numFmtId="0" fontId="151" fillId="0" borderId="0"/>
    <xf numFmtId="0" fontId="31" fillId="0" borderId="0"/>
    <xf numFmtId="0" fontId="26" fillId="0" borderId="0"/>
    <xf numFmtId="0" fontId="35" fillId="0" borderId="0"/>
    <xf numFmtId="0" fontId="53" fillId="0" borderId="0"/>
    <xf numFmtId="0" fontId="11" fillId="0" borderId="0"/>
    <xf numFmtId="0" fontId="10" fillId="0" borderId="0"/>
    <xf numFmtId="0" fontId="26" fillId="0" borderId="0"/>
    <xf numFmtId="0" fontId="11" fillId="0" borderId="0"/>
    <xf numFmtId="0" fontId="26" fillId="0" borderId="0"/>
    <xf numFmtId="0" fontId="164" fillId="0" borderId="0"/>
    <xf numFmtId="0" fontId="31" fillId="0" borderId="0"/>
    <xf numFmtId="0" fontId="53" fillId="0" borderId="0"/>
    <xf numFmtId="0" fontId="26" fillId="0" borderId="0"/>
    <xf numFmtId="0" fontId="11" fillId="0" borderId="0"/>
    <xf numFmtId="0" fontId="51" fillId="0" borderId="0"/>
    <xf numFmtId="0" fontId="164" fillId="0" borderId="0"/>
    <xf numFmtId="0" fontId="31" fillId="0" borderId="0"/>
    <xf numFmtId="0" fontId="10" fillId="0" borderId="0"/>
    <xf numFmtId="0" fontId="51" fillId="0" borderId="0"/>
    <xf numFmtId="0" fontId="11" fillId="0" borderId="0"/>
    <xf numFmtId="0" fontId="164" fillId="0" borderId="0"/>
    <xf numFmtId="0" fontId="164" fillId="0" borderId="0"/>
    <xf numFmtId="0" fontId="31" fillId="0" borderId="0"/>
    <xf numFmtId="0" fontId="10" fillId="0" borderId="0"/>
    <xf numFmtId="0" fontId="13" fillId="0" borderId="0">
      <alignment vertical="top"/>
    </xf>
    <xf numFmtId="0" fontId="10" fillId="0" borderId="0"/>
    <xf numFmtId="0" fontId="96" fillId="0" borderId="0"/>
    <xf numFmtId="0" fontId="97" fillId="7" borderId="18" applyNumberFormat="0" applyFont="0" applyAlignment="0" applyProtection="0"/>
    <xf numFmtId="0" fontId="13" fillId="7" borderId="18" applyNumberFormat="0" applyFont="0" applyAlignment="0" applyProtection="0"/>
    <xf numFmtId="0" fontId="31" fillId="42" borderId="36" applyNumberFormat="0" applyFont="0" applyAlignment="0" applyProtection="0"/>
    <xf numFmtId="0" fontId="31" fillId="42" borderId="36" applyNumberFormat="0" applyFont="0" applyAlignment="0" applyProtection="0"/>
    <xf numFmtId="0" fontId="13" fillId="42" borderId="36" applyNumberFormat="0" applyFont="0" applyAlignment="0" applyProtection="0"/>
    <xf numFmtId="0" fontId="27" fillId="7" borderId="18" applyNumberFormat="0" applyFont="0" applyAlignment="0" applyProtection="0"/>
    <xf numFmtId="0" fontId="98" fillId="26" borderId="19" applyNumberFormat="0" applyAlignment="0" applyProtection="0"/>
    <xf numFmtId="0" fontId="166" fillId="26" borderId="37" applyNumberFormat="0" applyAlignment="0" applyProtection="0"/>
    <xf numFmtId="0" fontId="166" fillId="26" borderId="37" applyNumberFormat="0" applyAlignment="0" applyProtection="0"/>
    <xf numFmtId="0" fontId="167" fillId="26" borderId="37" applyNumberFormat="0" applyAlignment="0" applyProtection="0"/>
    <xf numFmtId="0" fontId="99" fillId="26" borderId="19" applyNumberFormat="0" applyAlignment="0" applyProtection="0"/>
    <xf numFmtId="0" fontId="100" fillId="0" borderId="0">
      <alignment horizontal="left"/>
    </xf>
    <xf numFmtId="9" fontId="149" fillId="0" borderId="0" applyFont="0" applyFill="0" applyBorder="0" applyAlignment="0" applyProtection="0"/>
    <xf numFmtId="0" fontId="25" fillId="26" borderId="0" applyFill="0" applyBorder="0" applyAlignment="0" applyProtection="0">
      <protection locked="0"/>
    </xf>
    <xf numFmtId="190" fontId="25" fillId="26" borderId="0" applyFill="0" applyBorder="0" applyAlignment="0" applyProtection="0">
      <alignment vertical="top"/>
    </xf>
    <xf numFmtId="191" fontId="25" fillId="0" borderId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1" fontId="10" fillId="0" borderId="20" applyNumberFormat="0" applyFill="0" applyAlignment="0" applyProtection="0">
      <alignment horizontal="center" vertical="center"/>
    </xf>
    <xf numFmtId="1" fontId="10" fillId="0" borderId="20" applyNumberFormat="0" applyFill="0" applyAlignment="0" applyProtection="0">
      <alignment horizontal="center" vertical="center"/>
    </xf>
    <xf numFmtId="1" fontId="10" fillId="0" borderId="20" applyNumberFormat="0" applyFill="0" applyAlignment="0" applyProtection="0">
      <alignment horizontal="center" vertical="center"/>
    </xf>
    <xf numFmtId="174" fontId="18" fillId="0" borderId="0" applyNumberFormat="0" applyFill="0" applyBorder="0" applyAlignment="0" applyProtection="0">
      <alignment horizontal="left"/>
    </xf>
    <xf numFmtId="0" fontId="63" fillId="0" borderId="21">
      <alignment vertical="center"/>
    </xf>
    <xf numFmtId="179" fontId="43" fillId="0" borderId="4"/>
    <xf numFmtId="0" fontId="101" fillId="31" borderId="0" applyNumberFormat="0" applyBorder="0" applyAlignment="0" applyProtection="0"/>
    <xf numFmtId="0" fontId="10" fillId="0" borderId="0" applyNumberFormat="0" applyFont="0" applyFill="0" applyBorder="0" applyAlignment="0" applyProtection="0"/>
    <xf numFmtId="0" fontId="101" fillId="31" borderId="0" applyNumberFormat="0" applyBorder="0" applyAlignment="0" applyProtection="0"/>
    <xf numFmtId="0" fontId="10" fillId="30" borderId="0" applyNumberFormat="0" applyAlignment="0" applyProtection="0"/>
    <xf numFmtId="3" fontId="10" fillId="0" borderId="0" applyNumberFormat="0" applyFont="0" applyFill="0" applyBorder="0" applyAlignment="0" applyProtection="0"/>
    <xf numFmtId="0" fontId="101" fillId="31" borderId="0" applyNumberFormat="0" applyBorder="0" applyAlignment="0" applyProtection="0"/>
    <xf numFmtId="0" fontId="10" fillId="30" borderId="0" applyNumberFormat="0" applyBorder="0" applyAlignment="0" applyProtection="0"/>
    <xf numFmtId="3" fontId="10" fillId="0" borderId="0" applyNumberFormat="0" applyFont="0" applyFill="0" applyBorder="0" applyAlignment="0" applyProtection="0"/>
    <xf numFmtId="0" fontId="10" fillId="32" borderId="0" applyNumberFormat="0" applyBorder="0" applyAlignment="0" applyProtection="0"/>
    <xf numFmtId="0" fontId="101" fillId="32" borderId="0" applyNumberFormat="0" applyBorder="0" applyAlignment="0" applyProtection="0"/>
    <xf numFmtId="3" fontId="10" fillId="0" borderId="0" applyNumberFormat="0" applyFont="0" applyFill="0" applyBorder="0" applyAlignment="0" applyProtection="0"/>
    <xf numFmtId="3" fontId="101" fillId="33" borderId="0" applyNumberFormat="0" applyBorder="0" applyAlignment="0" applyProtection="0"/>
    <xf numFmtId="3" fontId="101" fillId="33" borderId="0" applyNumberFormat="0" applyBorder="0" applyAlignment="0" applyProtection="0"/>
    <xf numFmtId="3" fontId="10" fillId="0" borderId="0" applyNumberFormat="0" applyFont="0" applyFill="0" applyBorder="0" applyAlignment="0" applyProtection="0"/>
    <xf numFmtId="3" fontId="101" fillId="34" borderId="0" applyNumberFormat="0" applyBorder="0" applyAlignment="0" applyProtection="0"/>
    <xf numFmtId="3" fontId="101" fillId="34" borderId="0" applyNumberFormat="0" applyBorder="0" applyAlignment="0" applyProtection="0"/>
    <xf numFmtId="0" fontId="10" fillId="0" borderId="0" applyFont="0" applyFill="0" applyBorder="0" applyAlignment="0" applyProtection="0"/>
    <xf numFmtId="3" fontId="10" fillId="29" borderId="0" applyFont="0" applyBorder="0" applyAlignment="0" applyProtection="0"/>
    <xf numFmtId="0" fontId="10" fillId="34" borderId="0" applyNumberFormat="0" applyFont="0" applyBorder="0" applyAlignment="0" applyProtection="0"/>
    <xf numFmtId="4" fontId="10" fillId="29" borderId="0" applyFont="0" applyBorder="0" applyAlignment="0" applyProtection="0"/>
    <xf numFmtId="0" fontId="33" fillId="0" borderId="0"/>
    <xf numFmtId="0" fontId="13" fillId="0" borderId="0">
      <alignment vertical="top"/>
    </xf>
    <xf numFmtId="0" fontId="33" fillId="0" borderId="0"/>
    <xf numFmtId="0" fontId="13" fillId="0" borderId="0">
      <alignment vertical="top"/>
    </xf>
    <xf numFmtId="40" fontId="19" fillId="0" borderId="0" applyBorder="0">
      <alignment horizontal="right"/>
    </xf>
    <xf numFmtId="0" fontId="102" fillId="0" borderId="0">
      <alignment horizontal="left"/>
    </xf>
    <xf numFmtId="0" fontId="64" fillId="0" borderId="0">
      <alignment horizontal="left"/>
    </xf>
    <xf numFmtId="0" fontId="76" fillId="0" borderId="0"/>
    <xf numFmtId="0" fontId="71" fillId="0" borderId="0"/>
    <xf numFmtId="0" fontId="64" fillId="0" borderId="0"/>
    <xf numFmtId="0" fontId="103" fillId="0" borderId="0" applyNumberFormat="0" applyFill="0" applyBorder="0" applyAlignment="0" applyProtection="0"/>
    <xf numFmtId="0" fontId="104" fillId="0" borderId="0"/>
    <xf numFmtId="0" fontId="104" fillId="0" borderId="0"/>
    <xf numFmtId="0" fontId="105" fillId="0" borderId="0"/>
    <xf numFmtId="0" fontId="105" fillId="0" borderId="0"/>
    <xf numFmtId="0" fontId="104" fillId="0" borderId="0"/>
    <xf numFmtId="0" fontId="104" fillId="0" borderId="0"/>
    <xf numFmtId="0" fontId="106" fillId="0" borderId="0" applyNumberFormat="0" applyFill="0" applyBorder="0" applyAlignment="0" applyProtection="0"/>
    <xf numFmtId="40" fontId="23" fillId="0" borderId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5" fillId="0" borderId="0"/>
    <xf numFmtId="0" fontId="104" fillId="0" borderId="0"/>
    <xf numFmtId="3" fontId="24" fillId="0" borderId="23">
      <alignment horizontal="center"/>
    </xf>
    <xf numFmtId="0" fontId="110" fillId="0" borderId="24" applyNumberFormat="0" applyFill="0" applyAlignment="0" applyProtection="0"/>
    <xf numFmtId="3" fontId="30" fillId="0" borderId="23">
      <alignment horizontal="center"/>
    </xf>
    <xf numFmtId="0" fontId="168" fillId="0" borderId="24" applyNumberFormat="0" applyFill="0" applyAlignment="0" applyProtection="0"/>
    <xf numFmtId="0" fontId="168" fillId="0" borderId="24" applyNumberFormat="0" applyFill="0" applyAlignment="0" applyProtection="0"/>
    <xf numFmtId="0" fontId="169" fillId="0" borderId="24" applyNumberFormat="0" applyFill="0" applyAlignment="0" applyProtection="0"/>
    <xf numFmtId="3" fontId="30" fillId="0" borderId="23">
      <alignment horizontal="center"/>
    </xf>
    <xf numFmtId="0" fontId="86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1" fillId="26" borderId="2" applyNumberFormat="0" applyAlignment="0" applyProtection="0"/>
    <xf numFmtId="0" fontId="111" fillId="26" borderId="2" applyNumberFormat="0" applyAlignment="0" applyProtection="0"/>
    <xf numFmtId="0" fontId="112" fillId="11" borderId="2" applyNumberFormat="0" applyAlignment="0" applyProtection="0"/>
    <xf numFmtId="0" fontId="46" fillId="26" borderId="2" applyNumberFormat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15" fillId="0" borderId="0"/>
    <xf numFmtId="41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65" fontId="6" fillId="0" borderId="0" applyFont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66" fontId="10" fillId="0" borderId="0" applyFont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66" fontId="117" fillId="0" borderId="0" applyFont="0" applyFill="0" applyBorder="0" applyAlignment="0" applyProtection="0"/>
    <xf numFmtId="166" fontId="10" fillId="0" borderId="0" applyFont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43" fontId="35" fillId="0" borderId="0" applyFont="0" applyFill="0" applyBorder="0" applyAlignment="0" applyProtection="0"/>
    <xf numFmtId="192" fontId="116" fillId="0" borderId="0" applyFill="0" applyBorder="0" applyAlignment="0" applyProtection="0"/>
    <xf numFmtId="43" fontId="35" fillId="0" borderId="0" applyFont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192" fontId="116" fillId="0" borderId="0" applyFill="0" applyBorder="0" applyAlignment="0" applyProtection="0"/>
    <xf numFmtId="43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21" fillId="35" borderId="25" applyNumberFormat="0" applyAlignment="0" applyProtection="0"/>
    <xf numFmtId="0" fontId="121" fillId="35" borderId="25" applyNumberFormat="0" applyAlignment="0" applyProtection="0"/>
    <xf numFmtId="0" fontId="48" fillId="27" borderId="3" applyNumberFormat="0" applyAlignment="0" applyProtection="0"/>
    <xf numFmtId="0" fontId="48" fillId="27" borderId="3" applyNumberFormat="0" applyAlignment="0" applyProtection="0"/>
    <xf numFmtId="0" fontId="122" fillId="0" borderId="26" applyNumberFormat="0" applyFill="0" applyAlignment="0" applyProtection="0"/>
    <xf numFmtId="0" fontId="122" fillId="0" borderId="26" applyNumberFormat="0" applyFill="0" applyAlignment="0" applyProtection="0"/>
    <xf numFmtId="0" fontId="123" fillId="0" borderId="16" applyNumberFormat="0" applyFill="0" applyAlignment="0" applyProtection="0"/>
    <xf numFmtId="0" fontId="87" fillId="0" borderId="17" applyNumberFormat="0" applyFill="0" applyAlignment="0" applyProtection="0"/>
    <xf numFmtId="42" fontId="124" fillId="0" borderId="0" applyFont="0" applyFill="0" applyBorder="0" applyAlignment="0" applyProtection="0"/>
    <xf numFmtId="44" fontId="124" fillId="0" borderId="0" applyFont="0" applyFill="0" applyBorder="0" applyAlignment="0" applyProtection="0"/>
    <xf numFmtId="0" fontId="125" fillId="6" borderId="0" applyNumberFormat="0" applyBorder="0" applyAlignment="0" applyProtection="0"/>
    <xf numFmtId="0" fontId="125" fillId="6" borderId="0" applyNumberFormat="0" applyBorder="0" applyAlignment="0" applyProtection="0"/>
    <xf numFmtId="0" fontId="66" fillId="6" borderId="0" applyNumberFormat="0" applyBorder="0" applyAlignment="0" applyProtection="0"/>
    <xf numFmtId="0" fontId="66" fillId="10" borderId="0" applyNumberFormat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9" fontId="127" fillId="0" borderId="0" applyFont="0" applyFill="0" applyBorder="0" applyAlignment="0" applyProtection="0"/>
    <xf numFmtId="0" fontId="31" fillId="0" borderId="0"/>
    <xf numFmtId="0" fontId="31" fillId="0" borderId="0"/>
    <xf numFmtId="0" fontId="128" fillId="0" borderId="0"/>
    <xf numFmtId="0" fontId="31" fillId="0" borderId="0"/>
    <xf numFmtId="0" fontId="129" fillId="0" borderId="0"/>
    <xf numFmtId="0" fontId="129" fillId="0" borderId="0"/>
    <xf numFmtId="0" fontId="1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6" fillId="0" borderId="0"/>
    <xf numFmtId="0" fontId="117" fillId="0" borderId="0"/>
    <xf numFmtId="0" fontId="13" fillId="0" borderId="0">
      <alignment vertical="top"/>
    </xf>
    <xf numFmtId="0" fontId="129" fillId="0" borderId="0"/>
    <xf numFmtId="0" fontId="129" fillId="0" borderId="0"/>
    <xf numFmtId="0" fontId="1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6" fillId="0" borderId="0"/>
    <xf numFmtId="0" fontId="26" fillId="0" borderId="0"/>
    <xf numFmtId="0" fontId="116" fillId="0" borderId="0"/>
    <xf numFmtId="0" fontId="129" fillId="0" borderId="0"/>
    <xf numFmtId="0" fontId="116" fillId="0" borderId="0"/>
    <xf numFmtId="0" fontId="116" fillId="0" borderId="0"/>
    <xf numFmtId="0" fontId="31" fillId="0" borderId="0"/>
    <xf numFmtId="0" fontId="116" fillId="0" borderId="0"/>
    <xf numFmtId="0" fontId="116" fillId="0" borderId="0"/>
    <xf numFmtId="0" fontId="31" fillId="0" borderId="0"/>
    <xf numFmtId="0" fontId="129" fillId="0" borderId="0"/>
    <xf numFmtId="0" fontId="128" fillId="0" borderId="0"/>
    <xf numFmtId="0" fontId="31" fillId="0" borderId="0"/>
    <xf numFmtId="0" fontId="31" fillId="0" borderId="0"/>
    <xf numFmtId="0" fontId="128" fillId="0" borderId="0"/>
    <xf numFmtId="0" fontId="31" fillId="0" borderId="0"/>
    <xf numFmtId="0" fontId="129" fillId="0" borderId="0"/>
    <xf numFmtId="0" fontId="31" fillId="0" borderId="0"/>
    <xf numFmtId="0" fontId="129" fillId="0" borderId="0"/>
    <xf numFmtId="0" fontId="31" fillId="0" borderId="0"/>
    <xf numFmtId="0" fontId="129" fillId="0" borderId="0"/>
    <xf numFmtId="0" fontId="128" fillId="0" borderId="0"/>
    <xf numFmtId="0" fontId="11" fillId="0" borderId="0"/>
    <xf numFmtId="0" fontId="130" fillId="13" borderId="2" applyNumberFormat="0" applyAlignment="0" applyProtection="0"/>
    <xf numFmtId="0" fontId="130" fillId="13" borderId="2" applyNumberFormat="0" applyAlignment="0" applyProtection="0"/>
    <xf numFmtId="0" fontId="84" fillId="9" borderId="2" applyNumberFormat="0" applyAlignment="0" applyProtection="0"/>
    <xf numFmtId="0" fontId="84" fillId="13" borderId="2" applyNumberFormat="0" applyAlignment="0" applyProtection="0"/>
    <xf numFmtId="0" fontId="131" fillId="13" borderId="0" applyNumberFormat="0" applyBorder="0" applyAlignment="0" applyProtection="0"/>
    <xf numFmtId="0" fontId="131" fillId="13" borderId="0" applyNumberFormat="0" applyBorder="0" applyAlignment="0" applyProtection="0"/>
    <xf numFmtId="0" fontId="132" fillId="13" borderId="0" applyNumberFormat="0" applyBorder="0" applyAlignment="0" applyProtection="0"/>
    <xf numFmtId="0" fontId="92" fillId="13" borderId="0" applyNumberFormat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7" fillId="0" borderId="0" applyFont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9" fontId="116" fillId="0" borderId="0" applyFill="0" applyBorder="0" applyAlignment="0" applyProtection="0"/>
    <xf numFmtId="0" fontId="133" fillId="0" borderId="27" applyNumberFormat="0" applyFill="0" applyAlignment="0" applyProtection="0"/>
    <xf numFmtId="0" fontId="133" fillId="0" borderId="27" applyNumberFormat="0" applyFill="0" applyAlignment="0" applyProtection="0"/>
    <xf numFmtId="0" fontId="134" fillId="0" borderId="22" applyNumberFormat="0" applyFill="0" applyAlignment="0" applyProtection="0"/>
    <xf numFmtId="0" fontId="134" fillId="0" borderId="24" applyNumberFormat="0" applyFill="0" applyAlignment="0" applyProtection="0"/>
    <xf numFmtId="0" fontId="135" fillId="4" borderId="0" applyNumberFormat="0" applyBorder="0" applyAlignment="0" applyProtection="0"/>
    <xf numFmtId="0" fontId="135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8" borderId="0" applyNumberFormat="0" applyBorder="0" applyAlignment="0" applyProtection="0"/>
    <xf numFmtId="0" fontId="127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27" fillId="0" borderId="0"/>
    <xf numFmtId="39" fontId="136" fillId="0" borderId="0" applyFont="0" applyBorder="0" applyAlignment="0">
      <alignment horizontal="center"/>
    </xf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16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7" fillId="24" borderId="0" applyNumberFormat="0" applyBorder="0" applyAlignment="0" applyProtection="0"/>
    <xf numFmtId="0" fontId="37" fillId="14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25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7" fillId="16" borderId="0" applyNumberFormat="0" applyBorder="0" applyAlignment="0" applyProtection="0"/>
    <xf numFmtId="0" fontId="37" fillId="23" borderId="0" applyNumberFormat="0" applyBorder="0" applyAlignment="0" applyProtection="0"/>
    <xf numFmtId="0" fontId="137" fillId="26" borderId="28" applyNumberFormat="0" applyAlignment="0" applyProtection="0"/>
    <xf numFmtId="0" fontId="137" fillId="26" borderId="28" applyNumberFormat="0" applyAlignment="0" applyProtection="0"/>
    <xf numFmtId="0" fontId="99" fillId="11" borderId="19" applyNumberFormat="0" applyAlignment="0" applyProtection="0"/>
    <xf numFmtId="0" fontId="99" fillId="26" borderId="19" applyNumberFormat="0" applyAlignment="0" applyProtection="0"/>
    <xf numFmtId="0" fontId="13" fillId="7" borderId="18" applyNumberFormat="0" applyFon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3" fillId="7" borderId="18" applyNumberFormat="0" applyFont="0" applyAlignment="0" applyProtection="0"/>
    <xf numFmtId="0" fontId="31" fillId="7" borderId="18" applyNumberFormat="0" applyFon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116" fillId="36" borderId="18" applyNumberFormat="0" applyAlignment="0" applyProtection="0"/>
    <xf numFmtId="0" fontId="31" fillId="7" borderId="18" applyNumberFormat="0" applyFont="0" applyAlignment="0" applyProtection="0"/>
    <xf numFmtId="0" fontId="138" fillId="0" borderId="29" applyNumberFormat="0" applyFill="0" applyAlignment="0" applyProtection="0"/>
    <xf numFmtId="0" fontId="138" fillId="0" borderId="29" applyNumberFormat="0" applyFill="0" applyAlignment="0" applyProtection="0"/>
    <xf numFmtId="0" fontId="139" fillId="0" borderId="8" applyNumberFormat="0" applyFill="0" applyAlignment="0" applyProtection="0"/>
    <xf numFmtId="0" fontId="69" fillId="0" borderId="9" applyNumberFormat="0" applyFill="0" applyAlignment="0" applyProtection="0"/>
    <xf numFmtId="0" fontId="140" fillId="0" borderId="11" applyNumberFormat="0" applyFill="0" applyAlignment="0" applyProtection="0"/>
    <xf numFmtId="0" fontId="140" fillId="0" borderId="11" applyNumberFormat="0" applyFill="0" applyAlignment="0" applyProtection="0"/>
    <xf numFmtId="0" fontId="141" fillId="0" borderId="11" applyNumberFormat="0" applyFill="0" applyAlignment="0" applyProtection="0"/>
    <xf numFmtId="0" fontId="74" fillId="0" borderId="12" applyNumberFormat="0" applyFill="0" applyAlignment="0" applyProtection="0"/>
    <xf numFmtId="0" fontId="142" fillId="0" borderId="30" applyNumberFormat="0" applyFill="0" applyAlignment="0" applyProtection="0"/>
    <xf numFmtId="0" fontId="142" fillId="0" borderId="30" applyNumberFormat="0" applyFill="0" applyAlignment="0" applyProtection="0"/>
    <xf numFmtId="0" fontId="143" fillId="0" borderId="13" applyNumberFormat="0" applyFill="0" applyAlignment="0" applyProtection="0"/>
    <xf numFmtId="0" fontId="79" fillId="0" borderId="14" applyNumberFormat="0" applyFill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44" fillId="0" borderId="0">
      <alignment vertical="center"/>
    </xf>
    <xf numFmtId="166" fontId="145" fillId="0" borderId="0" applyFont="0" applyFill="0" applyBorder="0" applyAlignment="0" applyProtection="0"/>
    <xf numFmtId="41" fontId="33" fillId="0" borderId="0" applyFont="0" applyFill="0" applyBorder="0" applyAlignment="0" applyProtection="0"/>
    <xf numFmtId="43" fontId="144" fillId="0" borderId="0" applyFont="0" applyFill="0" applyBorder="0" applyAlignment="0" applyProtection="0">
      <alignment vertical="center"/>
    </xf>
    <xf numFmtId="0" fontId="146" fillId="0" borderId="0"/>
    <xf numFmtId="165" fontId="147" fillId="0" borderId="0" applyFont="0" applyFill="0" applyBorder="0" applyAlignment="0" applyProtection="0"/>
    <xf numFmtId="0" fontId="10" fillId="0" borderId="0"/>
    <xf numFmtId="0" fontId="148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37" fontId="1" fillId="0" borderId="31" xfId="0" applyNumberFormat="1" applyFont="1" applyFill="1" applyBorder="1" applyAlignment="1">
      <alignment horizontal="center"/>
    </xf>
    <xf numFmtId="37" fontId="1" fillId="0" borderId="0" xfId="0" applyNumberFormat="1" applyFont="1" applyFill="1" applyAlignment="1">
      <alignment horizontal="center"/>
    </xf>
    <xf numFmtId="37" fontId="1" fillId="0" borderId="31" xfId="0" quotePrefix="1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8" fontId="1" fillId="0" borderId="0" xfId="0" applyNumberFormat="1" applyFont="1" applyFill="1"/>
    <xf numFmtId="38" fontId="2" fillId="0" borderId="0" xfId="0" applyNumberFormat="1" applyFont="1" applyFill="1"/>
    <xf numFmtId="167" fontId="2" fillId="0" borderId="0" xfId="0" applyNumberFormat="1" applyFont="1" applyFill="1" applyAlignment="1">
      <alignment horizontal="center"/>
    </xf>
    <xf numFmtId="41" fontId="2" fillId="0" borderId="31" xfId="0" applyNumberFormat="1" applyFont="1" applyFill="1" applyBorder="1" applyAlignment="1">
      <alignment horizontal="right"/>
    </xf>
    <xf numFmtId="41" fontId="2" fillId="0" borderId="7" xfId="0" applyNumberFormat="1" applyFont="1" applyFill="1" applyBorder="1" applyAlignment="1">
      <alignment horizontal="right"/>
    </xf>
    <xf numFmtId="37" fontId="2" fillId="0" borderId="0" xfId="0" applyNumberFormat="1" applyFont="1" applyFill="1"/>
    <xf numFmtId="41" fontId="2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38" fontId="2" fillId="0" borderId="0" xfId="0" applyNumberFormat="1" applyFont="1" applyFill="1" applyBorder="1"/>
    <xf numFmtId="0" fontId="1" fillId="0" borderId="0" xfId="0" quotePrefix="1" applyFont="1" applyFill="1" applyAlignment="1">
      <alignment horizontal="left"/>
    </xf>
    <xf numFmtId="37" fontId="1" fillId="0" borderId="0" xfId="0" applyNumberFormat="1" applyFont="1" applyFill="1" applyAlignment="1">
      <alignment horizontal="left"/>
    </xf>
    <xf numFmtId="0" fontId="3" fillId="0" borderId="0" xfId="0" quotePrefix="1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37" fontId="1" fillId="0" borderId="0" xfId="0" applyNumberFormat="1" applyFont="1" applyFill="1" applyAlignment="1">
      <alignment horizontal="left" vertical="top"/>
    </xf>
    <xf numFmtId="41" fontId="2" fillId="0" borderId="32" xfId="0" applyNumberFormat="1" applyFont="1" applyFill="1" applyBorder="1" applyAlignment="1">
      <alignment horizontal="right"/>
    </xf>
    <xf numFmtId="0" fontId="1" fillId="0" borderId="0" xfId="0" applyNumberFormat="1" applyFont="1" applyFill="1" applyAlignment="1">
      <alignment vertical="center"/>
    </xf>
    <xf numFmtId="167" fontId="2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Border="1" applyAlignment="1">
      <alignment horizontal="right" vertical="center"/>
    </xf>
    <xf numFmtId="9" fontId="2" fillId="0" borderId="0" xfId="593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167" fontId="2" fillId="0" borderId="0" xfId="0" applyNumberFormat="1" applyFont="1" applyFill="1" applyAlignment="1">
      <alignment horizontal="right" vertical="center"/>
    </xf>
    <xf numFmtId="167" fontId="2" fillId="0" borderId="0" xfId="0" applyNumberFormat="1" applyFont="1" applyFill="1" applyBorder="1" applyAlignment="1">
      <alignment horizontal="center" vertical="center"/>
    </xf>
    <xf numFmtId="167" fontId="2" fillId="0" borderId="0" xfId="0" quotePrefix="1" applyNumberFormat="1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left" vertical="center"/>
    </xf>
    <xf numFmtId="43" fontId="2" fillId="0" borderId="0" xfId="0" applyNumberFormat="1" applyFont="1" applyFill="1" applyBorder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Border="1" applyAlignment="1">
      <alignment vertical="center"/>
    </xf>
    <xf numFmtId="41" fontId="2" fillId="0" borderId="0" xfId="0" applyNumberFormat="1" applyFont="1" applyFill="1"/>
    <xf numFmtId="41" fontId="171" fillId="0" borderId="1" xfId="0" applyNumberFormat="1" applyFont="1" applyFill="1" applyBorder="1" applyAlignment="1">
      <alignment horizontal="right" vertical="top"/>
    </xf>
    <xf numFmtId="168" fontId="171" fillId="0" borderId="0" xfId="0" applyNumberFormat="1" applyFont="1" applyFill="1" applyAlignment="1">
      <alignment vertical="top"/>
    </xf>
    <xf numFmtId="41" fontId="2" fillId="0" borderId="5" xfId="0" applyNumberFormat="1" applyFont="1" applyFill="1" applyBorder="1" applyAlignment="1">
      <alignment horizontal="right"/>
    </xf>
    <xf numFmtId="41" fontId="172" fillId="0" borderId="0" xfId="0" applyNumberFormat="1" applyFont="1" applyFill="1" applyBorder="1" applyAlignment="1">
      <alignment horizontal="right" vertical="top"/>
    </xf>
    <xf numFmtId="168" fontId="171" fillId="0" borderId="0" xfId="0" applyNumberFormat="1" applyFont="1" applyFill="1" applyBorder="1" applyAlignment="1">
      <alignment vertical="top"/>
    </xf>
    <xf numFmtId="9" fontId="2" fillId="0" borderId="0" xfId="593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/>
    <xf numFmtId="0" fontId="1" fillId="0" borderId="0" xfId="0" applyFont="1" applyFill="1" applyBorder="1"/>
    <xf numFmtId="43" fontId="2" fillId="0" borderId="0" xfId="0" applyNumberFormat="1" applyFont="1" applyFill="1" applyBorder="1" applyAlignment="1">
      <alignment horizontal="right"/>
    </xf>
    <xf numFmtId="0" fontId="1" fillId="0" borderId="0" xfId="506" applyFont="1" applyFill="1" applyAlignment="1"/>
    <xf numFmtId="0" fontId="2" fillId="0" borderId="0" xfId="506" applyFont="1" applyFill="1" applyAlignment="1"/>
    <xf numFmtId="0" fontId="2" fillId="0" borderId="0" xfId="506" applyFont="1" applyFill="1" applyAlignment="1">
      <alignment horizontal="center"/>
    </xf>
    <xf numFmtId="0" fontId="1" fillId="0" borderId="0" xfId="506" applyFont="1" applyFill="1" applyAlignment="1">
      <alignment horizontal="left"/>
    </xf>
    <xf numFmtId="0" fontId="2" fillId="0" borderId="0" xfId="506" applyFont="1" applyFill="1" applyAlignment="1">
      <alignment horizontal="centerContinuous"/>
    </xf>
    <xf numFmtId="37" fontId="2" fillId="0" borderId="0" xfId="506" applyNumberFormat="1" applyFont="1" applyFill="1" applyAlignment="1">
      <alignment horizontal="centerContinuous"/>
    </xf>
    <xf numFmtId="0" fontId="2" fillId="0" borderId="0" xfId="506" applyFont="1" applyFill="1" applyAlignment="1">
      <alignment horizontal="left"/>
    </xf>
    <xf numFmtId="37" fontId="2" fillId="0" borderId="0" xfId="506" applyNumberFormat="1" applyFont="1" applyFill="1" applyAlignment="1"/>
    <xf numFmtId="37" fontId="2" fillId="0" borderId="0" xfId="506" applyNumberFormat="1" applyFont="1" applyFill="1" applyAlignment="1">
      <alignment horizontal="right"/>
    </xf>
    <xf numFmtId="0" fontId="1" fillId="0" borderId="0" xfId="506" applyFont="1" applyFill="1" applyAlignment="1">
      <alignment horizontal="center"/>
    </xf>
    <xf numFmtId="0" fontId="2" fillId="0" borderId="0" xfId="506" applyNumberFormat="1" applyFont="1" applyFill="1" applyAlignment="1"/>
    <xf numFmtId="0" fontId="3" fillId="0" borderId="0" xfId="506" applyNumberFormat="1" applyFont="1" applyFill="1" applyAlignment="1">
      <alignment horizontal="center"/>
    </xf>
    <xf numFmtId="0" fontId="3" fillId="0" borderId="0" xfId="506" applyNumberFormat="1" applyFont="1" applyFill="1" applyBorder="1" applyAlignment="1">
      <alignment horizontal="center"/>
    </xf>
    <xf numFmtId="0" fontId="2" fillId="0" borderId="0" xfId="506" applyNumberFormat="1" applyFont="1" applyFill="1" applyBorder="1" applyAlignment="1"/>
    <xf numFmtId="38" fontId="1" fillId="0" borderId="0" xfId="506" applyNumberFormat="1" applyFont="1" applyFill="1"/>
    <xf numFmtId="38" fontId="2" fillId="0" borderId="0" xfId="506" applyNumberFormat="1" applyFont="1" applyFill="1"/>
    <xf numFmtId="167" fontId="2" fillId="0" borderId="0" xfId="506" applyNumberFormat="1" applyFont="1" applyFill="1"/>
    <xf numFmtId="167" fontId="2" fillId="0" borderId="0" xfId="506" applyNumberFormat="1" applyFont="1" applyFill="1" applyAlignment="1">
      <alignment horizontal="center"/>
    </xf>
    <xf numFmtId="38" fontId="2" fillId="0" borderId="0" xfId="506" applyNumberFormat="1" applyFont="1" applyFill="1" applyAlignment="1">
      <alignment horizontal="center"/>
    </xf>
    <xf numFmtId="38" fontId="4" fillId="0" borderId="0" xfId="506" applyNumberFormat="1" applyFont="1" applyFill="1" applyAlignment="1">
      <alignment horizontal="center"/>
    </xf>
    <xf numFmtId="41" fontId="2" fillId="0" borderId="0" xfId="506" applyNumberFormat="1" applyFont="1" applyFill="1" applyAlignment="1">
      <alignment horizontal="right"/>
    </xf>
    <xf numFmtId="38" fontId="2" fillId="0" borderId="0" xfId="506" applyNumberFormat="1" applyFont="1" applyFill="1" applyAlignment="1">
      <alignment horizontal="left"/>
    </xf>
    <xf numFmtId="41" fontId="2" fillId="0" borderId="0" xfId="506" applyNumberFormat="1" applyFont="1" applyFill="1" applyBorder="1" applyAlignment="1">
      <alignment horizontal="right"/>
    </xf>
    <xf numFmtId="41" fontId="2" fillId="0" borderId="7" xfId="506" applyNumberFormat="1" applyFont="1" applyFill="1" applyBorder="1" applyAlignment="1">
      <alignment horizontal="right"/>
    </xf>
    <xf numFmtId="167" fontId="4" fillId="0" borderId="0" xfId="506" applyNumberFormat="1" applyFont="1" applyFill="1" applyAlignment="1">
      <alignment horizontal="center"/>
    </xf>
    <xf numFmtId="38" fontId="2" fillId="0" borderId="0" xfId="506" applyNumberFormat="1" applyFont="1" applyFill="1" applyBorder="1"/>
    <xf numFmtId="38" fontId="2" fillId="0" borderId="0" xfId="506" applyNumberFormat="1" applyFont="1" applyFill="1" applyAlignment="1">
      <alignment vertical="top"/>
    </xf>
    <xf numFmtId="41" fontId="2" fillId="0" borderId="1" xfId="506" applyNumberFormat="1" applyFont="1" applyFill="1" applyBorder="1" applyAlignment="1">
      <alignment horizontal="right"/>
    </xf>
    <xf numFmtId="0" fontId="2" fillId="0" borderId="0" xfId="506" applyFont="1" applyFill="1"/>
    <xf numFmtId="41" fontId="2" fillId="0" borderId="0" xfId="506" applyNumberFormat="1" applyFont="1" applyFill="1"/>
    <xf numFmtId="37" fontId="2" fillId="0" borderId="0" xfId="506" applyNumberFormat="1" applyFont="1" applyFill="1"/>
    <xf numFmtId="0" fontId="4" fillId="0" borderId="0" xfId="506" applyFont="1" applyFill="1" applyAlignment="1">
      <alignment horizontal="center"/>
    </xf>
    <xf numFmtId="0" fontId="2" fillId="0" borderId="0" xfId="506" applyFont="1" applyFill="1" applyBorder="1"/>
    <xf numFmtId="0" fontId="4" fillId="0" borderId="0" xfId="506" applyFont="1" applyFill="1" applyBorder="1" applyAlignment="1">
      <alignment horizontal="center"/>
    </xf>
    <xf numFmtId="0" fontId="2" fillId="0" borderId="0" xfId="506" applyFont="1" applyFill="1" applyBorder="1" applyAlignment="1">
      <alignment horizontal="center"/>
    </xf>
    <xf numFmtId="41" fontId="2" fillId="0" borderId="31" xfId="506" applyNumberFormat="1" applyFont="1" applyFill="1" applyBorder="1" applyAlignment="1">
      <alignment horizontal="right"/>
    </xf>
    <xf numFmtId="41" fontId="2" fillId="0" borderId="0" xfId="506" applyNumberFormat="1" applyFont="1" applyFill="1" applyBorder="1" applyAlignment="1">
      <alignment horizontal="center"/>
    </xf>
    <xf numFmtId="0" fontId="2" fillId="0" borderId="0" xfId="506" applyNumberFormat="1" applyFont="1" applyFill="1" applyAlignment="1">
      <alignment horizontal="left" vertical="center"/>
    </xf>
    <xf numFmtId="167" fontId="2" fillId="0" borderId="1" xfId="506" applyNumberFormat="1" applyFont="1" applyFill="1" applyBorder="1" applyAlignment="1">
      <alignment horizontal="center"/>
    </xf>
    <xf numFmtId="169" fontId="2" fillId="0" borderId="0" xfId="506" applyNumberFormat="1" applyFont="1" applyFill="1" applyAlignment="1">
      <alignment horizontal="right"/>
    </xf>
    <xf numFmtId="0" fontId="2" fillId="0" borderId="33" xfId="506" applyFont="1" applyFill="1" applyBorder="1"/>
    <xf numFmtId="41" fontId="171" fillId="0" borderId="0" xfId="0" applyNumberFormat="1" applyFont="1" applyFill="1" applyBorder="1" applyAlignment="1">
      <alignment horizontal="right" vertical="top"/>
    </xf>
    <xf numFmtId="41" fontId="2" fillId="0" borderId="0" xfId="0" applyNumberFormat="1" applyFont="1" applyFill="1" applyBorder="1"/>
    <xf numFmtId="38" fontId="2" fillId="0" borderId="0" xfId="0" applyNumberFormat="1" applyFont="1" applyFill="1" applyAlignment="1">
      <alignment vertical="top"/>
    </xf>
    <xf numFmtId="38" fontId="2" fillId="0" borderId="0" xfId="0" applyNumberFormat="1" applyFont="1" applyFill="1" applyAlignment="1">
      <alignment horizontal="left" vertical="top"/>
    </xf>
    <xf numFmtId="38" fontId="2" fillId="0" borderId="0" xfId="0" applyNumberFormat="1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/>
    </xf>
    <xf numFmtId="167" fontId="2" fillId="0" borderId="0" xfId="247" applyNumberFormat="1" applyFont="1" applyFill="1"/>
    <xf numFmtId="0" fontId="1" fillId="0" borderId="0" xfId="0" quotePrefix="1" applyNumberFormat="1" applyFont="1" applyFill="1" applyAlignment="1">
      <alignment horizontal="left" vertical="top"/>
    </xf>
    <xf numFmtId="41" fontId="2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 applyAlignment="1">
      <alignment horizontal="right"/>
    </xf>
    <xf numFmtId="43" fontId="2" fillId="0" borderId="0" xfId="247" applyFont="1" applyFill="1"/>
    <xf numFmtId="37" fontId="1" fillId="0" borderId="0" xfId="506" applyNumberFormat="1" applyFont="1" applyFill="1" applyBorder="1" applyAlignment="1"/>
    <xf numFmtId="37" fontId="1" fillId="0" borderId="0" xfId="506" quotePrefix="1" applyNumberFormat="1" applyFont="1" applyFill="1" applyBorder="1" applyAlignment="1"/>
    <xf numFmtId="41" fontId="2" fillId="0" borderId="32" xfId="0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vertical="center"/>
    </xf>
    <xf numFmtId="38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vertical="center"/>
    </xf>
    <xf numFmtId="43" fontId="2" fillId="0" borderId="1" xfId="0" applyNumberFormat="1" applyFont="1" applyFill="1" applyBorder="1" applyAlignment="1">
      <alignment horizontal="right"/>
    </xf>
    <xf numFmtId="41" fontId="2" fillId="0" borderId="31" xfId="0" applyNumberFormat="1" applyFont="1" applyFill="1" applyBorder="1" applyAlignment="1">
      <alignment horizontal="center"/>
    </xf>
    <xf numFmtId="194" fontId="2" fillId="0" borderId="1" xfId="0" applyNumberFormat="1" applyFont="1" applyFill="1" applyBorder="1" applyAlignment="1">
      <alignment horizontal="right"/>
    </xf>
    <xf numFmtId="194" fontId="2" fillId="0" borderId="0" xfId="506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right" vertical="center"/>
    </xf>
    <xf numFmtId="37" fontId="2" fillId="0" borderId="0" xfId="0" applyNumberFormat="1" applyFont="1" applyFill="1" applyAlignment="1">
      <alignment horizontal="left" vertical="top"/>
    </xf>
    <xf numFmtId="38" fontId="1" fillId="0" borderId="0" xfId="0" quotePrefix="1" applyNumberFormat="1" applyFont="1" applyFill="1" applyBorder="1" applyAlignment="1">
      <alignment horizontal="left"/>
    </xf>
    <xf numFmtId="38" fontId="1" fillId="0" borderId="0" xfId="0" applyNumberFormat="1" applyFont="1" applyFill="1" applyBorder="1"/>
    <xf numFmtId="0" fontId="1" fillId="0" borderId="0" xfId="0" applyNumberFormat="1" applyFont="1" applyFill="1" applyAlignment="1">
      <alignment horizontal="left" vertical="center"/>
    </xf>
    <xf numFmtId="41" fontId="2" fillId="0" borderId="0" xfId="0" applyNumberFormat="1" applyFont="1" applyFill="1" applyAlignment="1">
      <alignment horizontal="center"/>
    </xf>
    <xf numFmtId="195" fontId="2" fillId="0" borderId="0" xfId="506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37" fontId="1" fillId="0" borderId="31" xfId="506" applyNumberFormat="1" applyFont="1" applyFill="1" applyBorder="1" applyAlignment="1">
      <alignment horizontal="center"/>
    </xf>
    <xf numFmtId="37" fontId="1" fillId="0" borderId="31" xfId="506" quotePrefix="1" applyNumberFormat="1" applyFont="1" applyFill="1" applyBorder="1" applyAlignment="1">
      <alignment horizontal="center"/>
    </xf>
    <xf numFmtId="37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vertic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31" xfId="0" applyFont="1" applyFill="1" applyBorder="1" applyAlignment="1">
      <alignment horizontal="center"/>
    </xf>
  </cellXfs>
  <cellStyles count="954">
    <cellStyle name="$" xfId="1" xr:uid="{00000000-0005-0000-0000-000000000000}"/>
    <cellStyle name="??" xfId="2" xr:uid="{00000000-0005-0000-0000-000001000000}"/>
    <cellStyle name="?? - Style1" xfId="3" xr:uid="{00000000-0005-0000-0000-000002000000}"/>
    <cellStyle name="?? [0] - Style2" xfId="4" xr:uid="{00000000-0005-0000-0000-000003000000}"/>
    <cellStyle name="?? [0]_PERSONAL" xfId="5" xr:uid="{00000000-0005-0000-0000-000004000000}"/>
    <cellStyle name="?? 10" xfId="6" xr:uid="{00000000-0005-0000-0000-000005000000}"/>
    <cellStyle name="?? 11" xfId="7" xr:uid="{00000000-0005-0000-0000-000006000000}"/>
    <cellStyle name="?? 12" xfId="8" xr:uid="{00000000-0005-0000-0000-000007000000}"/>
    <cellStyle name="?? 13" xfId="9" xr:uid="{00000000-0005-0000-0000-000008000000}"/>
    <cellStyle name="?? 14" xfId="10" xr:uid="{00000000-0005-0000-0000-000009000000}"/>
    <cellStyle name="?? 2" xfId="11" xr:uid="{00000000-0005-0000-0000-00000A000000}"/>
    <cellStyle name="?? 3" xfId="12" xr:uid="{00000000-0005-0000-0000-00000B000000}"/>
    <cellStyle name="?? 4" xfId="13" xr:uid="{00000000-0005-0000-0000-00000C000000}"/>
    <cellStyle name="?? 5" xfId="14" xr:uid="{00000000-0005-0000-0000-00000D000000}"/>
    <cellStyle name="?? 6" xfId="15" xr:uid="{00000000-0005-0000-0000-00000E000000}"/>
    <cellStyle name="?? 7" xfId="16" xr:uid="{00000000-0005-0000-0000-00000F000000}"/>
    <cellStyle name="?? 8" xfId="17" xr:uid="{00000000-0005-0000-0000-000010000000}"/>
    <cellStyle name="?? 9" xfId="18" xr:uid="{00000000-0005-0000-0000-000011000000}"/>
    <cellStyle name="?????? - Style3" xfId="19" xr:uid="{00000000-0005-0000-0000-000012000000}"/>
    <cellStyle name="?????? - Style4" xfId="20" xr:uid="{00000000-0005-0000-0000-000013000000}"/>
    <cellStyle name="??????????????????? [0]_PERSONAL" xfId="21" xr:uid="{00000000-0005-0000-0000-000014000000}"/>
    <cellStyle name="???????????????????_PERSONAL" xfId="22" xr:uid="{00000000-0005-0000-0000-000015000000}"/>
    <cellStyle name="????_P - Style5" xfId="23" xr:uid="{00000000-0005-0000-0000-000016000000}"/>
    <cellStyle name="??_PER - Style6" xfId="24" xr:uid="{00000000-0005-0000-0000-000017000000}"/>
    <cellStyle name="0,0_x000d__x000a_NA_x000d__x000a_" xfId="25" xr:uid="{00000000-0005-0000-0000-000018000000}"/>
    <cellStyle name="0,0_x000d__x000a_NA_x000d__x000a_ 2" xfId="26" xr:uid="{00000000-0005-0000-0000-000019000000}"/>
    <cellStyle name="20% - Accent1 2" xfId="27" xr:uid="{00000000-0005-0000-0000-00001A000000}"/>
    <cellStyle name="20% - Accent1 2 2" xfId="28" xr:uid="{00000000-0005-0000-0000-00001B000000}"/>
    <cellStyle name="20% - Accent1 3" xfId="29" xr:uid="{00000000-0005-0000-0000-00001C000000}"/>
    <cellStyle name="20% - Accent1 3 2" xfId="30" xr:uid="{00000000-0005-0000-0000-00001D000000}"/>
    <cellStyle name="20% - Accent1 4" xfId="31" xr:uid="{00000000-0005-0000-0000-00001E000000}"/>
    <cellStyle name="20% - Accent1 5" xfId="32" xr:uid="{00000000-0005-0000-0000-00001F000000}"/>
    <cellStyle name="20% - Accent2 2" xfId="33" xr:uid="{00000000-0005-0000-0000-000020000000}"/>
    <cellStyle name="20% - Accent2 2 2" xfId="34" xr:uid="{00000000-0005-0000-0000-000021000000}"/>
    <cellStyle name="20% - Accent2 3" xfId="35" xr:uid="{00000000-0005-0000-0000-000022000000}"/>
    <cellStyle name="20% - Accent2 3 2" xfId="36" xr:uid="{00000000-0005-0000-0000-000023000000}"/>
    <cellStyle name="20% - Accent2 4" xfId="37" xr:uid="{00000000-0005-0000-0000-000024000000}"/>
    <cellStyle name="20% - Accent2 5" xfId="38" xr:uid="{00000000-0005-0000-0000-000025000000}"/>
    <cellStyle name="20% - Accent3 2" xfId="39" xr:uid="{00000000-0005-0000-0000-000026000000}"/>
    <cellStyle name="20% - Accent3 2 2" xfId="40" xr:uid="{00000000-0005-0000-0000-000027000000}"/>
    <cellStyle name="20% - Accent3 3" xfId="41" xr:uid="{00000000-0005-0000-0000-000028000000}"/>
    <cellStyle name="20% - Accent3 3 2" xfId="42" xr:uid="{00000000-0005-0000-0000-000029000000}"/>
    <cellStyle name="20% - Accent3 4" xfId="43" xr:uid="{00000000-0005-0000-0000-00002A000000}"/>
    <cellStyle name="20% - Accent3 5" xfId="44" xr:uid="{00000000-0005-0000-0000-00002B000000}"/>
    <cellStyle name="20% - Accent4 2" xfId="45" xr:uid="{00000000-0005-0000-0000-00002C000000}"/>
    <cellStyle name="20% - Accent4 2 2" xfId="46" xr:uid="{00000000-0005-0000-0000-00002D000000}"/>
    <cellStyle name="20% - Accent4 3" xfId="47" xr:uid="{00000000-0005-0000-0000-00002E000000}"/>
    <cellStyle name="20% - Accent4 3 2" xfId="48" xr:uid="{00000000-0005-0000-0000-00002F000000}"/>
    <cellStyle name="20% - Accent4 4" xfId="49" xr:uid="{00000000-0005-0000-0000-000030000000}"/>
    <cellStyle name="20% - Accent4 5" xfId="50" xr:uid="{00000000-0005-0000-0000-000031000000}"/>
    <cellStyle name="20% - Accent5 2" xfId="51" xr:uid="{00000000-0005-0000-0000-000032000000}"/>
    <cellStyle name="20% - Accent5 2 2" xfId="52" xr:uid="{00000000-0005-0000-0000-000033000000}"/>
    <cellStyle name="20% - Accent5 3" xfId="53" xr:uid="{00000000-0005-0000-0000-000034000000}"/>
    <cellStyle name="20% - Accent5 4" xfId="54" xr:uid="{00000000-0005-0000-0000-000035000000}"/>
    <cellStyle name="20% - Accent6 2" xfId="55" xr:uid="{00000000-0005-0000-0000-000036000000}"/>
    <cellStyle name="20% - Accent6 2 2" xfId="56" xr:uid="{00000000-0005-0000-0000-000037000000}"/>
    <cellStyle name="20% - Accent6 3" xfId="57" xr:uid="{00000000-0005-0000-0000-000038000000}"/>
    <cellStyle name="20% - Accent6 3 2" xfId="58" xr:uid="{00000000-0005-0000-0000-000039000000}"/>
    <cellStyle name="20% - Accent6 4" xfId="59" xr:uid="{00000000-0005-0000-0000-00003A000000}"/>
    <cellStyle name="20% - Accent6 5" xfId="60" xr:uid="{00000000-0005-0000-0000-00003B000000}"/>
    <cellStyle name="20% - ส่วนที่ถูกเน้น1" xfId="61" xr:uid="{00000000-0005-0000-0000-00003C000000}"/>
    <cellStyle name="20% - ส่วนที่ถูกเน้น1 2" xfId="62" xr:uid="{00000000-0005-0000-0000-00003D000000}"/>
    <cellStyle name="20% - ส่วนที่ถูกเน้น1 3" xfId="63" xr:uid="{00000000-0005-0000-0000-00003E000000}"/>
    <cellStyle name="20% - ส่วนที่ถูกเน้น1_DT_GMMB" xfId="64" xr:uid="{00000000-0005-0000-0000-00003F000000}"/>
    <cellStyle name="20% - ส่วนที่ถูกเน้น2" xfId="65" xr:uid="{00000000-0005-0000-0000-000040000000}"/>
    <cellStyle name="20% - ส่วนที่ถูกเน้น2 2" xfId="66" xr:uid="{00000000-0005-0000-0000-000041000000}"/>
    <cellStyle name="20% - ส่วนที่ถูกเน้น2 3" xfId="67" xr:uid="{00000000-0005-0000-0000-000042000000}"/>
    <cellStyle name="20% - ส่วนที่ถูกเน้น2_DT_GMMB" xfId="68" xr:uid="{00000000-0005-0000-0000-000043000000}"/>
    <cellStyle name="20% - ส่วนที่ถูกเน้น3" xfId="69" xr:uid="{00000000-0005-0000-0000-000044000000}"/>
    <cellStyle name="20% - ส่วนที่ถูกเน้น3 2" xfId="70" xr:uid="{00000000-0005-0000-0000-000045000000}"/>
    <cellStyle name="20% - ส่วนที่ถูกเน้น3 3" xfId="71" xr:uid="{00000000-0005-0000-0000-000046000000}"/>
    <cellStyle name="20% - ส่วนที่ถูกเน้น3_DT_GMMB" xfId="72" xr:uid="{00000000-0005-0000-0000-000047000000}"/>
    <cellStyle name="20% - ส่วนที่ถูกเน้น4" xfId="73" xr:uid="{00000000-0005-0000-0000-000048000000}"/>
    <cellStyle name="20% - ส่วนที่ถูกเน้น4 2" xfId="74" xr:uid="{00000000-0005-0000-0000-000049000000}"/>
    <cellStyle name="20% - ส่วนที่ถูกเน้น4 3" xfId="75" xr:uid="{00000000-0005-0000-0000-00004A000000}"/>
    <cellStyle name="20% - ส่วนที่ถูกเน้น4_DT_GMMB" xfId="76" xr:uid="{00000000-0005-0000-0000-00004B000000}"/>
    <cellStyle name="20% - ส่วนที่ถูกเน้น5" xfId="77" xr:uid="{00000000-0005-0000-0000-00004C000000}"/>
    <cellStyle name="20% - ส่วนที่ถูกเน้น5 2" xfId="78" xr:uid="{00000000-0005-0000-0000-00004D000000}"/>
    <cellStyle name="20% - ส่วนที่ถูกเน้น5 3" xfId="79" xr:uid="{00000000-0005-0000-0000-00004E000000}"/>
    <cellStyle name="20% - ส่วนที่ถูกเน้น5_DT_GMMB" xfId="80" xr:uid="{00000000-0005-0000-0000-00004F000000}"/>
    <cellStyle name="20% - ส่วนที่ถูกเน้น6" xfId="81" xr:uid="{00000000-0005-0000-0000-000050000000}"/>
    <cellStyle name="20% - ส่วนที่ถูกเน้น6 2" xfId="82" xr:uid="{00000000-0005-0000-0000-000051000000}"/>
    <cellStyle name="20% - ส่วนที่ถูกเน้น6 3" xfId="83" xr:uid="{00000000-0005-0000-0000-000052000000}"/>
    <cellStyle name="20% - ส่วนที่ถูกเน้น6_DT_GMMB" xfId="84" xr:uid="{00000000-0005-0000-0000-000053000000}"/>
    <cellStyle name="40% - Accent1 2" xfId="85" xr:uid="{00000000-0005-0000-0000-000054000000}"/>
    <cellStyle name="40% - Accent1 2 2" xfId="86" xr:uid="{00000000-0005-0000-0000-000055000000}"/>
    <cellStyle name="40% - Accent1 3" xfId="87" xr:uid="{00000000-0005-0000-0000-000056000000}"/>
    <cellStyle name="40% - Accent1 3 2" xfId="88" xr:uid="{00000000-0005-0000-0000-000057000000}"/>
    <cellStyle name="40% - Accent1 4" xfId="89" xr:uid="{00000000-0005-0000-0000-000058000000}"/>
    <cellStyle name="40% - Accent1 5" xfId="90" xr:uid="{00000000-0005-0000-0000-000059000000}"/>
    <cellStyle name="40% - Accent2 2" xfId="91" xr:uid="{00000000-0005-0000-0000-00005A000000}"/>
    <cellStyle name="40% - Accent2 2 2" xfId="92" xr:uid="{00000000-0005-0000-0000-00005B000000}"/>
    <cellStyle name="40% - Accent2 3" xfId="93" xr:uid="{00000000-0005-0000-0000-00005C000000}"/>
    <cellStyle name="40% - Accent2 4" xfId="94" xr:uid="{00000000-0005-0000-0000-00005D000000}"/>
    <cellStyle name="40% - Accent3 2" xfId="95" xr:uid="{00000000-0005-0000-0000-00005E000000}"/>
    <cellStyle name="40% - Accent3 2 2" xfId="96" xr:uid="{00000000-0005-0000-0000-00005F000000}"/>
    <cellStyle name="40% - Accent3 3" xfId="97" xr:uid="{00000000-0005-0000-0000-000060000000}"/>
    <cellStyle name="40% - Accent3 3 2" xfId="98" xr:uid="{00000000-0005-0000-0000-000061000000}"/>
    <cellStyle name="40% - Accent3 4" xfId="99" xr:uid="{00000000-0005-0000-0000-000062000000}"/>
    <cellStyle name="40% - Accent3 5" xfId="100" xr:uid="{00000000-0005-0000-0000-000063000000}"/>
    <cellStyle name="40% - Accent4 2" xfId="101" xr:uid="{00000000-0005-0000-0000-000064000000}"/>
    <cellStyle name="40% - Accent4 2 2" xfId="102" xr:uid="{00000000-0005-0000-0000-000065000000}"/>
    <cellStyle name="40% - Accent4 3" xfId="103" xr:uid="{00000000-0005-0000-0000-000066000000}"/>
    <cellStyle name="40% - Accent4 3 2" xfId="104" xr:uid="{00000000-0005-0000-0000-000067000000}"/>
    <cellStyle name="40% - Accent4 4" xfId="105" xr:uid="{00000000-0005-0000-0000-000068000000}"/>
    <cellStyle name="40% - Accent4 5" xfId="106" xr:uid="{00000000-0005-0000-0000-000069000000}"/>
    <cellStyle name="40% - Accent5 2" xfId="107" xr:uid="{00000000-0005-0000-0000-00006A000000}"/>
    <cellStyle name="40% - Accent5 2 2" xfId="108" xr:uid="{00000000-0005-0000-0000-00006B000000}"/>
    <cellStyle name="40% - Accent5 3" xfId="109" xr:uid="{00000000-0005-0000-0000-00006C000000}"/>
    <cellStyle name="40% - Accent5 3 2" xfId="110" xr:uid="{00000000-0005-0000-0000-00006D000000}"/>
    <cellStyle name="40% - Accent5 4" xfId="111" xr:uid="{00000000-0005-0000-0000-00006E000000}"/>
    <cellStyle name="40% - Accent5 5" xfId="112" xr:uid="{00000000-0005-0000-0000-00006F000000}"/>
    <cellStyle name="40% - Accent6 2" xfId="113" xr:uid="{00000000-0005-0000-0000-000070000000}"/>
    <cellStyle name="40% - Accent6 2 2" xfId="114" xr:uid="{00000000-0005-0000-0000-000071000000}"/>
    <cellStyle name="40% - Accent6 3" xfId="115" xr:uid="{00000000-0005-0000-0000-000072000000}"/>
    <cellStyle name="40% - Accent6 3 2" xfId="116" xr:uid="{00000000-0005-0000-0000-000073000000}"/>
    <cellStyle name="40% - Accent6 4" xfId="117" xr:uid="{00000000-0005-0000-0000-000074000000}"/>
    <cellStyle name="40% - Accent6 5" xfId="118" xr:uid="{00000000-0005-0000-0000-000075000000}"/>
    <cellStyle name="40% - ส่วนที่ถูกเน้น1" xfId="119" xr:uid="{00000000-0005-0000-0000-000076000000}"/>
    <cellStyle name="40% - ส่วนที่ถูกเน้น1 2" xfId="120" xr:uid="{00000000-0005-0000-0000-000077000000}"/>
    <cellStyle name="40% - ส่วนที่ถูกเน้น1 3" xfId="121" xr:uid="{00000000-0005-0000-0000-000078000000}"/>
    <cellStyle name="40% - ส่วนที่ถูกเน้น1_DT_GMMB" xfId="122" xr:uid="{00000000-0005-0000-0000-000079000000}"/>
    <cellStyle name="40% - ส่วนที่ถูกเน้น2" xfId="123" xr:uid="{00000000-0005-0000-0000-00007A000000}"/>
    <cellStyle name="40% - ส่วนที่ถูกเน้น2 2" xfId="124" xr:uid="{00000000-0005-0000-0000-00007B000000}"/>
    <cellStyle name="40% - ส่วนที่ถูกเน้น2 3" xfId="125" xr:uid="{00000000-0005-0000-0000-00007C000000}"/>
    <cellStyle name="40% - ส่วนที่ถูกเน้น2_DT_GMMB" xfId="126" xr:uid="{00000000-0005-0000-0000-00007D000000}"/>
    <cellStyle name="40% - ส่วนที่ถูกเน้น3" xfId="127" xr:uid="{00000000-0005-0000-0000-00007E000000}"/>
    <cellStyle name="40% - ส่วนที่ถูกเน้น3 2" xfId="128" xr:uid="{00000000-0005-0000-0000-00007F000000}"/>
    <cellStyle name="40% - ส่วนที่ถูกเน้น3 3" xfId="129" xr:uid="{00000000-0005-0000-0000-000080000000}"/>
    <cellStyle name="40% - ส่วนที่ถูกเน้น3_DT_GMMB" xfId="130" xr:uid="{00000000-0005-0000-0000-000081000000}"/>
    <cellStyle name="40% - ส่วนที่ถูกเน้น4" xfId="131" xr:uid="{00000000-0005-0000-0000-000082000000}"/>
    <cellStyle name="40% - ส่วนที่ถูกเน้น4 2" xfId="132" xr:uid="{00000000-0005-0000-0000-000083000000}"/>
    <cellStyle name="40% - ส่วนที่ถูกเน้น4 3" xfId="133" xr:uid="{00000000-0005-0000-0000-000084000000}"/>
    <cellStyle name="40% - ส่วนที่ถูกเน้น4_DT_GMMB" xfId="134" xr:uid="{00000000-0005-0000-0000-000085000000}"/>
    <cellStyle name="40% - ส่วนที่ถูกเน้น5" xfId="135" xr:uid="{00000000-0005-0000-0000-000086000000}"/>
    <cellStyle name="40% - ส่วนที่ถูกเน้น5 2" xfId="136" xr:uid="{00000000-0005-0000-0000-000087000000}"/>
    <cellStyle name="40% - ส่วนที่ถูกเน้น5 3" xfId="137" xr:uid="{00000000-0005-0000-0000-000088000000}"/>
    <cellStyle name="40% - ส่วนที่ถูกเน้น5_DT_GMMB" xfId="138" xr:uid="{00000000-0005-0000-0000-000089000000}"/>
    <cellStyle name="40% - ส่วนที่ถูกเน้น6" xfId="139" xr:uid="{00000000-0005-0000-0000-00008A000000}"/>
    <cellStyle name="40% - ส่วนที่ถูกเน้น6 2" xfId="140" xr:uid="{00000000-0005-0000-0000-00008B000000}"/>
    <cellStyle name="40% - ส่วนที่ถูกเน้น6 3" xfId="141" xr:uid="{00000000-0005-0000-0000-00008C000000}"/>
    <cellStyle name="40% - ส่วนที่ถูกเน้น6_DT_GMMB" xfId="142" xr:uid="{00000000-0005-0000-0000-00008D000000}"/>
    <cellStyle name="60% - Accent1 2" xfId="143" xr:uid="{00000000-0005-0000-0000-00008E000000}"/>
    <cellStyle name="60% - Accent1 3" xfId="144" xr:uid="{00000000-0005-0000-0000-00008F000000}"/>
    <cellStyle name="60% - Accent1 3 2" xfId="145" xr:uid="{00000000-0005-0000-0000-000090000000}"/>
    <cellStyle name="60% - Accent1 4" xfId="146" xr:uid="{00000000-0005-0000-0000-000091000000}"/>
    <cellStyle name="60% - Accent1 5" xfId="147" xr:uid="{00000000-0005-0000-0000-000092000000}"/>
    <cellStyle name="60% - Accent2 2" xfId="148" xr:uid="{00000000-0005-0000-0000-000093000000}"/>
    <cellStyle name="60% - Accent2 3" xfId="149" xr:uid="{00000000-0005-0000-0000-000094000000}"/>
    <cellStyle name="60% - Accent2 3 2" xfId="150" xr:uid="{00000000-0005-0000-0000-000095000000}"/>
    <cellStyle name="60% - Accent2 4" xfId="151" xr:uid="{00000000-0005-0000-0000-000096000000}"/>
    <cellStyle name="60% - Accent2 5" xfId="152" xr:uid="{00000000-0005-0000-0000-000097000000}"/>
    <cellStyle name="60% - Accent3 2" xfId="153" xr:uid="{00000000-0005-0000-0000-000098000000}"/>
    <cellStyle name="60% - Accent3 3" xfId="154" xr:uid="{00000000-0005-0000-0000-000099000000}"/>
    <cellStyle name="60% - Accent3 3 2" xfId="155" xr:uid="{00000000-0005-0000-0000-00009A000000}"/>
    <cellStyle name="60% - Accent3 4" xfId="156" xr:uid="{00000000-0005-0000-0000-00009B000000}"/>
    <cellStyle name="60% - Accent3 5" xfId="157" xr:uid="{00000000-0005-0000-0000-00009C000000}"/>
    <cellStyle name="60% - Accent4 2" xfId="158" xr:uid="{00000000-0005-0000-0000-00009D000000}"/>
    <cellStyle name="60% - Accent4 3" xfId="159" xr:uid="{00000000-0005-0000-0000-00009E000000}"/>
    <cellStyle name="60% - Accent4 3 2" xfId="160" xr:uid="{00000000-0005-0000-0000-00009F000000}"/>
    <cellStyle name="60% - Accent4 4" xfId="161" xr:uid="{00000000-0005-0000-0000-0000A0000000}"/>
    <cellStyle name="60% - Accent4 5" xfId="162" xr:uid="{00000000-0005-0000-0000-0000A1000000}"/>
    <cellStyle name="60% - Accent5 2" xfId="163" xr:uid="{00000000-0005-0000-0000-0000A2000000}"/>
    <cellStyle name="60% - Accent5 3" xfId="164" xr:uid="{00000000-0005-0000-0000-0000A3000000}"/>
    <cellStyle name="60% - Accent5 3 2" xfId="165" xr:uid="{00000000-0005-0000-0000-0000A4000000}"/>
    <cellStyle name="60% - Accent5 4" xfId="166" xr:uid="{00000000-0005-0000-0000-0000A5000000}"/>
    <cellStyle name="60% - Accent5 5" xfId="167" xr:uid="{00000000-0005-0000-0000-0000A6000000}"/>
    <cellStyle name="60% - Accent6 2" xfId="168" xr:uid="{00000000-0005-0000-0000-0000A7000000}"/>
    <cellStyle name="60% - Accent6 3" xfId="169" xr:uid="{00000000-0005-0000-0000-0000A8000000}"/>
    <cellStyle name="60% - Accent6 3 2" xfId="170" xr:uid="{00000000-0005-0000-0000-0000A9000000}"/>
    <cellStyle name="60% - Accent6 4" xfId="171" xr:uid="{00000000-0005-0000-0000-0000AA000000}"/>
    <cellStyle name="60% - Accent6 5" xfId="172" xr:uid="{00000000-0005-0000-0000-0000AB000000}"/>
    <cellStyle name="60% - ส่วนที่ถูกเน้น1" xfId="173" xr:uid="{00000000-0005-0000-0000-0000AC000000}"/>
    <cellStyle name="60% - ส่วนที่ถูกเน้น1 2" xfId="174" xr:uid="{00000000-0005-0000-0000-0000AD000000}"/>
    <cellStyle name="60% - ส่วนที่ถูกเน้น1 3" xfId="175" xr:uid="{00000000-0005-0000-0000-0000AE000000}"/>
    <cellStyle name="60% - ส่วนที่ถูกเน้น1_DT_GMMB" xfId="176" xr:uid="{00000000-0005-0000-0000-0000AF000000}"/>
    <cellStyle name="60% - ส่วนที่ถูกเน้น2" xfId="177" xr:uid="{00000000-0005-0000-0000-0000B0000000}"/>
    <cellStyle name="60% - ส่วนที่ถูกเน้น2 2" xfId="178" xr:uid="{00000000-0005-0000-0000-0000B1000000}"/>
    <cellStyle name="60% - ส่วนที่ถูกเน้น2 3" xfId="179" xr:uid="{00000000-0005-0000-0000-0000B2000000}"/>
    <cellStyle name="60% - ส่วนที่ถูกเน้น2_DT_GMMB" xfId="180" xr:uid="{00000000-0005-0000-0000-0000B3000000}"/>
    <cellStyle name="60% - ส่วนที่ถูกเน้น3" xfId="181" xr:uid="{00000000-0005-0000-0000-0000B4000000}"/>
    <cellStyle name="60% - ส่วนที่ถูกเน้น3 2" xfId="182" xr:uid="{00000000-0005-0000-0000-0000B5000000}"/>
    <cellStyle name="60% - ส่วนที่ถูกเน้น3 3" xfId="183" xr:uid="{00000000-0005-0000-0000-0000B6000000}"/>
    <cellStyle name="60% - ส่วนที่ถูกเน้น3_DT_GMMB" xfId="184" xr:uid="{00000000-0005-0000-0000-0000B7000000}"/>
    <cellStyle name="60% - ส่วนที่ถูกเน้น4" xfId="185" xr:uid="{00000000-0005-0000-0000-0000B8000000}"/>
    <cellStyle name="60% - ส่วนที่ถูกเน้น4 2" xfId="186" xr:uid="{00000000-0005-0000-0000-0000B9000000}"/>
    <cellStyle name="60% - ส่วนที่ถูกเน้น4 3" xfId="187" xr:uid="{00000000-0005-0000-0000-0000BA000000}"/>
    <cellStyle name="60% - ส่วนที่ถูกเน้น4_DT_GMMB" xfId="188" xr:uid="{00000000-0005-0000-0000-0000BB000000}"/>
    <cellStyle name="60% - ส่วนที่ถูกเน้น5" xfId="189" xr:uid="{00000000-0005-0000-0000-0000BC000000}"/>
    <cellStyle name="60% - ส่วนที่ถูกเน้น5 2" xfId="190" xr:uid="{00000000-0005-0000-0000-0000BD000000}"/>
    <cellStyle name="60% - ส่วนที่ถูกเน้น5 3" xfId="191" xr:uid="{00000000-0005-0000-0000-0000BE000000}"/>
    <cellStyle name="60% - ส่วนที่ถูกเน้น5_DT_GMMB" xfId="192" xr:uid="{00000000-0005-0000-0000-0000BF000000}"/>
    <cellStyle name="60% - ส่วนที่ถูกเน้น6" xfId="193" xr:uid="{00000000-0005-0000-0000-0000C0000000}"/>
    <cellStyle name="60% - ส่วนที่ถูกเน้น6 2" xfId="194" xr:uid="{00000000-0005-0000-0000-0000C1000000}"/>
    <cellStyle name="60% - ส่วนที่ถูกเน้น6 3" xfId="195" xr:uid="{00000000-0005-0000-0000-0000C2000000}"/>
    <cellStyle name="60% - ส่วนที่ถูกเน้น6_DT_GMMB" xfId="196" xr:uid="{00000000-0005-0000-0000-0000C3000000}"/>
    <cellStyle name="75" xfId="197" xr:uid="{00000000-0005-0000-0000-0000C4000000}"/>
    <cellStyle name="Accent1 2" xfId="198" xr:uid="{00000000-0005-0000-0000-0000C5000000}"/>
    <cellStyle name="Accent1 3" xfId="199" xr:uid="{00000000-0005-0000-0000-0000C6000000}"/>
    <cellStyle name="Accent1 3 2" xfId="200" xr:uid="{00000000-0005-0000-0000-0000C7000000}"/>
    <cellStyle name="Accent1 4" xfId="201" xr:uid="{00000000-0005-0000-0000-0000C8000000}"/>
    <cellStyle name="Accent1 5" xfId="202" xr:uid="{00000000-0005-0000-0000-0000C9000000}"/>
    <cellStyle name="Accent2 2" xfId="203" xr:uid="{00000000-0005-0000-0000-0000CA000000}"/>
    <cellStyle name="Accent2 3" xfId="204" xr:uid="{00000000-0005-0000-0000-0000CB000000}"/>
    <cellStyle name="Accent2 3 2" xfId="205" xr:uid="{00000000-0005-0000-0000-0000CC000000}"/>
    <cellStyle name="Accent2 4" xfId="206" xr:uid="{00000000-0005-0000-0000-0000CD000000}"/>
    <cellStyle name="Accent2 5" xfId="207" xr:uid="{00000000-0005-0000-0000-0000CE000000}"/>
    <cellStyle name="Accent3 2" xfId="208" xr:uid="{00000000-0005-0000-0000-0000CF000000}"/>
    <cellStyle name="Accent3 3" xfId="209" xr:uid="{00000000-0005-0000-0000-0000D0000000}"/>
    <cellStyle name="Accent3 3 2" xfId="210" xr:uid="{00000000-0005-0000-0000-0000D1000000}"/>
    <cellStyle name="Accent3 4" xfId="211" xr:uid="{00000000-0005-0000-0000-0000D2000000}"/>
    <cellStyle name="Accent3 5" xfId="212" xr:uid="{00000000-0005-0000-0000-0000D3000000}"/>
    <cellStyle name="Accent4 2" xfId="213" xr:uid="{00000000-0005-0000-0000-0000D4000000}"/>
    <cellStyle name="Accent4 3" xfId="214" xr:uid="{00000000-0005-0000-0000-0000D5000000}"/>
    <cellStyle name="Accent4 3 2" xfId="215" xr:uid="{00000000-0005-0000-0000-0000D6000000}"/>
    <cellStyle name="Accent4 4" xfId="216" xr:uid="{00000000-0005-0000-0000-0000D7000000}"/>
    <cellStyle name="Accent4 5" xfId="217" xr:uid="{00000000-0005-0000-0000-0000D8000000}"/>
    <cellStyle name="Accent5 2" xfId="218" xr:uid="{00000000-0005-0000-0000-0000D9000000}"/>
    <cellStyle name="Accent5 3" xfId="219" xr:uid="{00000000-0005-0000-0000-0000DA000000}"/>
    <cellStyle name="Accent5 4" xfId="220" xr:uid="{00000000-0005-0000-0000-0000DB000000}"/>
    <cellStyle name="Accent6 2" xfId="221" xr:uid="{00000000-0005-0000-0000-0000DC000000}"/>
    <cellStyle name="Accent6 3" xfId="222" xr:uid="{00000000-0005-0000-0000-0000DD000000}"/>
    <cellStyle name="Accent6 3 2" xfId="223" xr:uid="{00000000-0005-0000-0000-0000DE000000}"/>
    <cellStyle name="Accent6 4" xfId="224" xr:uid="{00000000-0005-0000-0000-0000DF000000}"/>
    <cellStyle name="Accent6 5" xfId="225" xr:uid="{00000000-0005-0000-0000-0000E0000000}"/>
    <cellStyle name="amount" xfId="226" xr:uid="{00000000-0005-0000-0000-0000E1000000}"/>
    <cellStyle name="Bad 2" xfId="227" xr:uid="{00000000-0005-0000-0000-0000E2000000}"/>
    <cellStyle name="Bad 3" xfId="228" xr:uid="{00000000-0005-0000-0000-0000E3000000}"/>
    <cellStyle name="Bad 3 2" xfId="229" xr:uid="{00000000-0005-0000-0000-0000E4000000}"/>
    <cellStyle name="Bad 4" xfId="230" xr:uid="{00000000-0005-0000-0000-0000E5000000}"/>
    <cellStyle name="Bad 5" xfId="231" xr:uid="{00000000-0005-0000-0000-0000E6000000}"/>
    <cellStyle name="Body" xfId="232" xr:uid="{00000000-0005-0000-0000-0000E7000000}"/>
    <cellStyle name="BODYHEADING" xfId="233" xr:uid="{00000000-0005-0000-0000-0000E8000000}"/>
    <cellStyle name="BODYTEXT" xfId="234" xr:uid="{00000000-0005-0000-0000-0000E9000000}"/>
    <cellStyle name="BOUBLINE" xfId="235" xr:uid="{00000000-0005-0000-0000-0000EA000000}"/>
    <cellStyle name="Calc Currency (0)" xfId="236" xr:uid="{00000000-0005-0000-0000-0000EB000000}"/>
    <cellStyle name="Calc Currency (0) 2" xfId="237" xr:uid="{00000000-0005-0000-0000-0000EC000000}"/>
    <cellStyle name="Calc Currency (0) 2 2" xfId="238" xr:uid="{00000000-0005-0000-0000-0000ED000000}"/>
    <cellStyle name="Calculation 2" xfId="239" xr:uid="{00000000-0005-0000-0000-0000EE000000}"/>
    <cellStyle name="Calculation 3" xfId="240" xr:uid="{00000000-0005-0000-0000-0000EF000000}"/>
    <cellStyle name="Calculation 3 2" xfId="241" xr:uid="{00000000-0005-0000-0000-0000F0000000}"/>
    <cellStyle name="Calculation 4" xfId="242" xr:uid="{00000000-0005-0000-0000-0000F1000000}"/>
    <cellStyle name="Calculation 5" xfId="243" xr:uid="{00000000-0005-0000-0000-0000F2000000}"/>
    <cellStyle name="Check Cell 2" xfId="244" xr:uid="{00000000-0005-0000-0000-0000F3000000}"/>
    <cellStyle name="Check Cell 3" xfId="245" xr:uid="{00000000-0005-0000-0000-0000F4000000}"/>
    <cellStyle name="Check Cell 4" xfId="246" xr:uid="{00000000-0005-0000-0000-0000F5000000}"/>
    <cellStyle name="Comma" xfId="247" builtinId="3"/>
    <cellStyle name="Comma  - Style1" xfId="248" xr:uid="{00000000-0005-0000-0000-0000F7000000}"/>
    <cellStyle name="Comma  - Style2" xfId="249" xr:uid="{00000000-0005-0000-0000-0000F8000000}"/>
    <cellStyle name="Comma  - Style3" xfId="250" xr:uid="{00000000-0005-0000-0000-0000F9000000}"/>
    <cellStyle name="Comma  - Style4" xfId="251" xr:uid="{00000000-0005-0000-0000-0000FA000000}"/>
    <cellStyle name="Comma  - Style5" xfId="252" xr:uid="{00000000-0005-0000-0000-0000FB000000}"/>
    <cellStyle name="Comma  - Style6" xfId="253" xr:uid="{00000000-0005-0000-0000-0000FC000000}"/>
    <cellStyle name="Comma  - Style7" xfId="254" xr:uid="{00000000-0005-0000-0000-0000FD000000}"/>
    <cellStyle name="Comma  - Style7 2" xfId="255" xr:uid="{00000000-0005-0000-0000-0000FE000000}"/>
    <cellStyle name="Comma  - Style8" xfId="256" xr:uid="{00000000-0005-0000-0000-0000FF000000}"/>
    <cellStyle name="Comma  - Style8 2" xfId="257" xr:uid="{00000000-0005-0000-0000-000000010000}"/>
    <cellStyle name="Comma (0.0)" xfId="258" xr:uid="{00000000-0005-0000-0000-000001010000}"/>
    <cellStyle name="Comma (0.00)" xfId="259" xr:uid="{00000000-0005-0000-0000-000002010000}"/>
    <cellStyle name="Comma (hidden)" xfId="260" xr:uid="{00000000-0005-0000-0000-000003010000}"/>
    <cellStyle name="Comma (index)" xfId="261" xr:uid="{00000000-0005-0000-0000-000004010000}"/>
    <cellStyle name="Comma 10" xfId="262" xr:uid="{00000000-0005-0000-0000-000005010000}"/>
    <cellStyle name="Comma 10 2" xfId="263" xr:uid="{00000000-0005-0000-0000-000006010000}"/>
    <cellStyle name="Comma 11" xfId="264" xr:uid="{00000000-0005-0000-0000-000007010000}"/>
    <cellStyle name="Comma 11 2" xfId="265" xr:uid="{00000000-0005-0000-0000-000008010000}"/>
    <cellStyle name="Comma 11 3" xfId="266" xr:uid="{00000000-0005-0000-0000-000009010000}"/>
    <cellStyle name="Comma 11 4" xfId="267" xr:uid="{00000000-0005-0000-0000-00000A010000}"/>
    <cellStyle name="Comma 12" xfId="268" xr:uid="{00000000-0005-0000-0000-00000B010000}"/>
    <cellStyle name="Comma 12 2" xfId="269" xr:uid="{00000000-0005-0000-0000-00000C010000}"/>
    <cellStyle name="Comma 12 3" xfId="270" xr:uid="{00000000-0005-0000-0000-00000D010000}"/>
    <cellStyle name="Comma 12 4" xfId="271" xr:uid="{00000000-0005-0000-0000-00000E010000}"/>
    <cellStyle name="Comma 13" xfId="272" xr:uid="{00000000-0005-0000-0000-00000F010000}"/>
    <cellStyle name="Comma 13 2" xfId="273" xr:uid="{00000000-0005-0000-0000-000010010000}"/>
    <cellStyle name="Comma 13 3" xfId="274" xr:uid="{00000000-0005-0000-0000-000011010000}"/>
    <cellStyle name="Comma 14" xfId="275" xr:uid="{00000000-0005-0000-0000-000012010000}"/>
    <cellStyle name="Comma 14 2" xfId="276" xr:uid="{00000000-0005-0000-0000-000013010000}"/>
    <cellStyle name="Comma 14 3" xfId="277" xr:uid="{00000000-0005-0000-0000-000014010000}"/>
    <cellStyle name="Comma 15" xfId="278" xr:uid="{00000000-0005-0000-0000-000015010000}"/>
    <cellStyle name="Comma 15 2" xfId="279" xr:uid="{00000000-0005-0000-0000-000016010000}"/>
    <cellStyle name="Comma 15 3" xfId="280" xr:uid="{00000000-0005-0000-0000-000017010000}"/>
    <cellStyle name="Comma 16" xfId="281" xr:uid="{00000000-0005-0000-0000-000018010000}"/>
    <cellStyle name="Comma 16 2" xfId="282" xr:uid="{00000000-0005-0000-0000-000019010000}"/>
    <cellStyle name="Comma 17" xfId="283" xr:uid="{00000000-0005-0000-0000-00001A010000}"/>
    <cellStyle name="Comma 17 2" xfId="284" xr:uid="{00000000-0005-0000-0000-00001B010000}"/>
    <cellStyle name="Comma 18" xfId="285" xr:uid="{00000000-0005-0000-0000-00001C010000}"/>
    <cellStyle name="Comma 18 2" xfId="286" xr:uid="{00000000-0005-0000-0000-00001D010000}"/>
    <cellStyle name="Comma 19" xfId="287" xr:uid="{00000000-0005-0000-0000-00001E010000}"/>
    <cellStyle name="Comma 19 2" xfId="288" xr:uid="{00000000-0005-0000-0000-00001F010000}"/>
    <cellStyle name="Comma 2" xfId="289" xr:uid="{00000000-0005-0000-0000-000020010000}"/>
    <cellStyle name="Comma 2 2" xfId="290" xr:uid="{00000000-0005-0000-0000-000021010000}"/>
    <cellStyle name="Comma 2 2 2" xfId="291" xr:uid="{00000000-0005-0000-0000-000022010000}"/>
    <cellStyle name="Comma 2 2 2 2" xfId="292" xr:uid="{00000000-0005-0000-0000-000023010000}"/>
    <cellStyle name="Comma 2 2 3" xfId="293" xr:uid="{00000000-0005-0000-0000-000024010000}"/>
    <cellStyle name="Comma 2 2 4" xfId="294" xr:uid="{00000000-0005-0000-0000-000025010000}"/>
    <cellStyle name="Comma 2 2 5" xfId="295" xr:uid="{00000000-0005-0000-0000-000026010000}"/>
    <cellStyle name="Comma 2 3" xfId="296" xr:uid="{00000000-0005-0000-0000-000027010000}"/>
    <cellStyle name="Comma 2 3 2" xfId="297" xr:uid="{00000000-0005-0000-0000-000028010000}"/>
    <cellStyle name="Comma 2 3 3" xfId="298" xr:uid="{00000000-0005-0000-0000-000029010000}"/>
    <cellStyle name="Comma 2 4" xfId="299" xr:uid="{00000000-0005-0000-0000-00002A010000}"/>
    <cellStyle name="Comma 2 5" xfId="300" xr:uid="{00000000-0005-0000-0000-00002B010000}"/>
    <cellStyle name="Comma 2 6" xfId="301" xr:uid="{00000000-0005-0000-0000-00002C010000}"/>
    <cellStyle name="Comma 2 7" xfId="302" xr:uid="{00000000-0005-0000-0000-00002D010000}"/>
    <cellStyle name="Comma 2_Exact" xfId="303" xr:uid="{00000000-0005-0000-0000-00002E010000}"/>
    <cellStyle name="Comma 20" xfId="304" xr:uid="{00000000-0005-0000-0000-00002F010000}"/>
    <cellStyle name="Comma 20 2" xfId="305" xr:uid="{00000000-0005-0000-0000-000030010000}"/>
    <cellStyle name="Comma 21" xfId="306" xr:uid="{00000000-0005-0000-0000-000031010000}"/>
    <cellStyle name="Comma 21 2" xfId="307" xr:uid="{00000000-0005-0000-0000-000032010000}"/>
    <cellStyle name="Comma 22" xfId="308" xr:uid="{00000000-0005-0000-0000-000033010000}"/>
    <cellStyle name="Comma 22 2" xfId="309" xr:uid="{00000000-0005-0000-0000-000034010000}"/>
    <cellStyle name="Comma 22 3" xfId="310" xr:uid="{00000000-0005-0000-0000-000035010000}"/>
    <cellStyle name="Comma 23" xfId="311" xr:uid="{00000000-0005-0000-0000-000036010000}"/>
    <cellStyle name="Comma 23 2" xfId="312" xr:uid="{00000000-0005-0000-0000-000037010000}"/>
    <cellStyle name="Comma 24" xfId="313" xr:uid="{00000000-0005-0000-0000-000038010000}"/>
    <cellStyle name="Comma 24 2" xfId="314" xr:uid="{00000000-0005-0000-0000-000039010000}"/>
    <cellStyle name="Comma 25" xfId="315" xr:uid="{00000000-0005-0000-0000-00003A010000}"/>
    <cellStyle name="Comma 26" xfId="316" xr:uid="{00000000-0005-0000-0000-00003B010000}"/>
    <cellStyle name="Comma 27" xfId="317" xr:uid="{00000000-0005-0000-0000-00003C010000}"/>
    <cellStyle name="Comma 28" xfId="318" xr:uid="{00000000-0005-0000-0000-00003D010000}"/>
    <cellStyle name="Comma 29" xfId="319" xr:uid="{00000000-0005-0000-0000-00003E010000}"/>
    <cellStyle name="Comma 3" xfId="320" xr:uid="{00000000-0005-0000-0000-00003F010000}"/>
    <cellStyle name="Comma 3 2" xfId="321" xr:uid="{00000000-0005-0000-0000-000040010000}"/>
    <cellStyle name="Comma 3 2 2" xfId="322" xr:uid="{00000000-0005-0000-0000-000041010000}"/>
    <cellStyle name="Comma 3 3" xfId="323" xr:uid="{00000000-0005-0000-0000-000042010000}"/>
    <cellStyle name="Comma 3 4" xfId="324" xr:uid="{00000000-0005-0000-0000-000043010000}"/>
    <cellStyle name="Comma 3 5" xfId="325" xr:uid="{00000000-0005-0000-0000-000044010000}"/>
    <cellStyle name="Comma 3_Exact" xfId="326" xr:uid="{00000000-0005-0000-0000-000045010000}"/>
    <cellStyle name="Comma 30" xfId="327" xr:uid="{00000000-0005-0000-0000-000046010000}"/>
    <cellStyle name="Comma 31" xfId="328" xr:uid="{00000000-0005-0000-0000-000047010000}"/>
    <cellStyle name="Comma 32" xfId="329" xr:uid="{00000000-0005-0000-0000-000048010000}"/>
    <cellStyle name="Comma 36" xfId="330" xr:uid="{00000000-0005-0000-0000-000049010000}"/>
    <cellStyle name="Comma 4" xfId="331" xr:uid="{00000000-0005-0000-0000-00004A010000}"/>
    <cellStyle name="Comma 4 2" xfId="332" xr:uid="{00000000-0005-0000-0000-00004B010000}"/>
    <cellStyle name="Comma 4 2 2" xfId="333" xr:uid="{00000000-0005-0000-0000-00004C010000}"/>
    <cellStyle name="Comma 4 3" xfId="334" xr:uid="{00000000-0005-0000-0000-00004D010000}"/>
    <cellStyle name="Comma 4 4" xfId="335" xr:uid="{00000000-0005-0000-0000-00004E010000}"/>
    <cellStyle name="Comma 5" xfId="336" xr:uid="{00000000-0005-0000-0000-00004F010000}"/>
    <cellStyle name="Comma 5 2" xfId="337" xr:uid="{00000000-0005-0000-0000-000050010000}"/>
    <cellStyle name="Comma 5 3" xfId="338" xr:uid="{00000000-0005-0000-0000-000051010000}"/>
    <cellStyle name="Comma 5 4" xfId="339" xr:uid="{00000000-0005-0000-0000-000052010000}"/>
    <cellStyle name="Comma 5 5" xfId="340" xr:uid="{00000000-0005-0000-0000-000053010000}"/>
    <cellStyle name="Comma 5 6" xfId="341" xr:uid="{00000000-0005-0000-0000-000054010000}"/>
    <cellStyle name="Comma 5 7" xfId="342" xr:uid="{00000000-0005-0000-0000-000055010000}"/>
    <cellStyle name="Comma 6" xfId="343" xr:uid="{00000000-0005-0000-0000-000056010000}"/>
    <cellStyle name="Comma 6 2" xfId="344" xr:uid="{00000000-0005-0000-0000-000057010000}"/>
    <cellStyle name="Comma 6 3" xfId="345" xr:uid="{00000000-0005-0000-0000-000058010000}"/>
    <cellStyle name="Comma 6 4" xfId="346" xr:uid="{00000000-0005-0000-0000-000059010000}"/>
    <cellStyle name="Comma 6 5" xfId="347" xr:uid="{00000000-0005-0000-0000-00005A010000}"/>
    <cellStyle name="Comma 6 6" xfId="348" xr:uid="{00000000-0005-0000-0000-00005B010000}"/>
    <cellStyle name="Comma 6 7" xfId="349" xr:uid="{00000000-0005-0000-0000-00005C010000}"/>
    <cellStyle name="Comma 7" xfId="350" xr:uid="{00000000-0005-0000-0000-00005D010000}"/>
    <cellStyle name="Comma 7 2" xfId="351" xr:uid="{00000000-0005-0000-0000-00005E010000}"/>
    <cellStyle name="Comma 7 3" xfId="352" xr:uid="{00000000-0005-0000-0000-00005F010000}"/>
    <cellStyle name="Comma 7 4" xfId="353" xr:uid="{00000000-0005-0000-0000-000060010000}"/>
    <cellStyle name="Comma 7 5" xfId="354" xr:uid="{00000000-0005-0000-0000-000061010000}"/>
    <cellStyle name="Comma 7 6" xfId="355" xr:uid="{00000000-0005-0000-0000-000062010000}"/>
    <cellStyle name="Comma 7 7" xfId="356" xr:uid="{00000000-0005-0000-0000-000063010000}"/>
    <cellStyle name="Comma 8" xfId="357" xr:uid="{00000000-0005-0000-0000-000064010000}"/>
    <cellStyle name="Comma 8 2" xfId="358" xr:uid="{00000000-0005-0000-0000-000065010000}"/>
    <cellStyle name="Comma 8 2 2" xfId="359" xr:uid="{00000000-0005-0000-0000-000066010000}"/>
    <cellStyle name="Comma 8 3" xfId="360" xr:uid="{00000000-0005-0000-0000-000067010000}"/>
    <cellStyle name="Comma 8 4" xfId="361" xr:uid="{00000000-0005-0000-0000-000068010000}"/>
    <cellStyle name="Comma 8_Mind Dojo group TB" xfId="362" xr:uid="{00000000-0005-0000-0000-000069010000}"/>
    <cellStyle name="Comma 9" xfId="363" xr:uid="{00000000-0005-0000-0000-00006A010000}"/>
    <cellStyle name="Comma 9 2" xfId="364" xr:uid="{00000000-0005-0000-0000-00006B010000}"/>
    <cellStyle name="Comma 9 3" xfId="365" xr:uid="{00000000-0005-0000-0000-00006C010000}"/>
    <cellStyle name="comma zerodec" xfId="366" xr:uid="{00000000-0005-0000-0000-00006D010000}"/>
    <cellStyle name="comma zerodec 2" xfId="367" xr:uid="{00000000-0005-0000-0000-00006E010000}"/>
    <cellStyle name="comma zerodec 2 2" xfId="368" xr:uid="{00000000-0005-0000-0000-00006F010000}"/>
    <cellStyle name="comma zerodec 3" xfId="369" xr:uid="{00000000-0005-0000-0000-000070010000}"/>
    <cellStyle name="comma zerodec_DT_GMMB" xfId="370" xr:uid="{00000000-0005-0000-0000-000071010000}"/>
    <cellStyle name="Copied" xfId="371" xr:uid="{00000000-0005-0000-0000-000072010000}"/>
    <cellStyle name="Cover Date" xfId="372" xr:uid="{00000000-0005-0000-0000-000073010000}"/>
    <cellStyle name="Cover Subtitle" xfId="373" xr:uid="{00000000-0005-0000-0000-000074010000}"/>
    <cellStyle name="Cover Title" xfId="374" xr:uid="{00000000-0005-0000-0000-000075010000}"/>
    <cellStyle name="Currency (hidden)" xfId="375" xr:uid="{00000000-0005-0000-0000-000076010000}"/>
    <cellStyle name="Currency 2" xfId="376" xr:uid="{00000000-0005-0000-0000-000077010000}"/>
    <cellStyle name="Currency1" xfId="377" xr:uid="{00000000-0005-0000-0000-000078010000}"/>
    <cellStyle name="Currency1 2" xfId="378" xr:uid="{00000000-0005-0000-0000-000079010000}"/>
    <cellStyle name="Currency1 2 2" xfId="379" xr:uid="{00000000-0005-0000-0000-00007A010000}"/>
    <cellStyle name="Currency1 3" xfId="380" xr:uid="{00000000-0005-0000-0000-00007B010000}"/>
    <cellStyle name="Currency1_DT_GMMB" xfId="381" xr:uid="{00000000-0005-0000-0000-00007C010000}"/>
    <cellStyle name="Custom" xfId="382" xr:uid="{00000000-0005-0000-0000-00007D010000}"/>
    <cellStyle name="Date" xfId="383" xr:uid="{00000000-0005-0000-0000-00007E010000}"/>
    <cellStyle name="DATES" xfId="384" xr:uid="{00000000-0005-0000-0000-00007F010000}"/>
    <cellStyle name="Dollar (zero dec)" xfId="385" xr:uid="{00000000-0005-0000-0000-000080010000}"/>
    <cellStyle name="Dollar (zero dec) 2" xfId="386" xr:uid="{00000000-0005-0000-0000-000081010000}"/>
    <cellStyle name="Dollar (zero dec) 2 2" xfId="387" xr:uid="{00000000-0005-0000-0000-000082010000}"/>
    <cellStyle name="Dollar (zero dec) 3" xfId="388" xr:uid="{00000000-0005-0000-0000-000083010000}"/>
    <cellStyle name="Dollar (zero dec)_DT_GMMB" xfId="389" xr:uid="{00000000-0005-0000-0000-000084010000}"/>
    <cellStyle name="E&amp;Y House" xfId="390" xr:uid="{00000000-0005-0000-0000-000085010000}"/>
    <cellStyle name="E&amp;Y House 2" xfId="391" xr:uid="{00000000-0005-0000-0000-000086010000}"/>
    <cellStyle name="Entered" xfId="392" xr:uid="{00000000-0005-0000-0000-000087010000}"/>
    <cellStyle name="Euro" xfId="393" xr:uid="{00000000-0005-0000-0000-000088010000}"/>
    <cellStyle name="Euro 2" xfId="394" xr:uid="{00000000-0005-0000-0000-000089010000}"/>
    <cellStyle name="Explanatory Text 2" xfId="395" xr:uid="{00000000-0005-0000-0000-00008A010000}"/>
    <cellStyle name="Explanatory Text 3" xfId="396" xr:uid="{00000000-0005-0000-0000-00008B010000}"/>
    <cellStyle name="Explanatory Text 4" xfId="397" xr:uid="{00000000-0005-0000-0000-00008C010000}"/>
    <cellStyle name="Fixed" xfId="398" xr:uid="{00000000-0005-0000-0000-00008D010000}"/>
    <cellStyle name="Footer SBILogo1" xfId="399" xr:uid="{00000000-0005-0000-0000-00008E010000}"/>
    <cellStyle name="Footer SBILogo2" xfId="400" xr:uid="{00000000-0005-0000-0000-00008F010000}"/>
    <cellStyle name="Footnote" xfId="401" xr:uid="{00000000-0005-0000-0000-000090010000}"/>
    <cellStyle name="Footnote Reference" xfId="402" xr:uid="{00000000-0005-0000-0000-000091010000}"/>
    <cellStyle name="Footnote_A147_2008_Q3_LeadSheet_IBIS Patong_owner" xfId="403" xr:uid="{00000000-0005-0000-0000-000092010000}"/>
    <cellStyle name="Good 2" xfId="404" xr:uid="{00000000-0005-0000-0000-000093010000}"/>
    <cellStyle name="Good 3" xfId="405" xr:uid="{00000000-0005-0000-0000-000094010000}"/>
    <cellStyle name="Good 3 2" xfId="406" xr:uid="{00000000-0005-0000-0000-000095010000}"/>
    <cellStyle name="Good 4" xfId="407" xr:uid="{00000000-0005-0000-0000-000096010000}"/>
    <cellStyle name="Good 5" xfId="408" xr:uid="{00000000-0005-0000-0000-000097010000}"/>
    <cellStyle name="Grey" xfId="409" xr:uid="{00000000-0005-0000-0000-000098010000}"/>
    <cellStyle name="Header" xfId="410" xr:uid="{00000000-0005-0000-0000-000099010000}"/>
    <cellStyle name="Header Draft Stamp" xfId="411" xr:uid="{00000000-0005-0000-0000-00009A010000}"/>
    <cellStyle name="Header_A147_2008_Q3_LeadSheet_IBIS Patong_owner" xfId="412" xr:uid="{00000000-0005-0000-0000-00009B010000}"/>
    <cellStyle name="Header1" xfId="413" xr:uid="{00000000-0005-0000-0000-00009C010000}"/>
    <cellStyle name="Header2" xfId="414" xr:uid="{00000000-0005-0000-0000-00009D010000}"/>
    <cellStyle name="Heading 1 2" xfId="415" xr:uid="{00000000-0005-0000-0000-00009E010000}"/>
    <cellStyle name="Heading 1 3" xfId="416" xr:uid="{00000000-0005-0000-0000-00009F010000}"/>
    <cellStyle name="Heading 1 3 2" xfId="417" xr:uid="{00000000-0005-0000-0000-0000A0010000}"/>
    <cellStyle name="Heading 1 4" xfId="418" xr:uid="{00000000-0005-0000-0000-0000A1010000}"/>
    <cellStyle name="Heading 1 5" xfId="419" xr:uid="{00000000-0005-0000-0000-0000A2010000}"/>
    <cellStyle name="Heading 1 Above" xfId="420" xr:uid="{00000000-0005-0000-0000-0000A3010000}"/>
    <cellStyle name="Heading 1+" xfId="421" xr:uid="{00000000-0005-0000-0000-0000A4010000}"/>
    <cellStyle name="Heading 2 2" xfId="422" xr:uid="{00000000-0005-0000-0000-0000A5010000}"/>
    <cellStyle name="Heading 2 3" xfId="423" xr:uid="{00000000-0005-0000-0000-0000A6010000}"/>
    <cellStyle name="Heading 2 3 2" xfId="424" xr:uid="{00000000-0005-0000-0000-0000A7010000}"/>
    <cellStyle name="Heading 2 4" xfId="425" xr:uid="{00000000-0005-0000-0000-0000A8010000}"/>
    <cellStyle name="Heading 2 5" xfId="426" xr:uid="{00000000-0005-0000-0000-0000A9010000}"/>
    <cellStyle name="Heading 2 Below" xfId="427" xr:uid="{00000000-0005-0000-0000-0000AA010000}"/>
    <cellStyle name="Heading 2+" xfId="428" xr:uid="{00000000-0005-0000-0000-0000AB010000}"/>
    <cellStyle name="Heading 3 2" xfId="429" xr:uid="{00000000-0005-0000-0000-0000AC010000}"/>
    <cellStyle name="Heading 3 3" xfId="430" xr:uid="{00000000-0005-0000-0000-0000AD010000}"/>
    <cellStyle name="Heading 3 3 2" xfId="431" xr:uid="{00000000-0005-0000-0000-0000AE010000}"/>
    <cellStyle name="Heading 3 4" xfId="432" xr:uid="{00000000-0005-0000-0000-0000AF010000}"/>
    <cellStyle name="Heading 3 5" xfId="433" xr:uid="{00000000-0005-0000-0000-0000B0010000}"/>
    <cellStyle name="Heading 3+" xfId="434" xr:uid="{00000000-0005-0000-0000-0000B1010000}"/>
    <cellStyle name="Heading 4 2" xfId="435" xr:uid="{00000000-0005-0000-0000-0000B2010000}"/>
    <cellStyle name="Heading 4 3" xfId="436" xr:uid="{00000000-0005-0000-0000-0000B3010000}"/>
    <cellStyle name="Heading 4 3 2" xfId="437" xr:uid="{00000000-0005-0000-0000-0000B4010000}"/>
    <cellStyle name="Heading 4 4" xfId="438" xr:uid="{00000000-0005-0000-0000-0000B5010000}"/>
    <cellStyle name="Heading 4 5" xfId="439" xr:uid="{00000000-0005-0000-0000-0000B6010000}"/>
    <cellStyle name="HEADING1" xfId="440" xr:uid="{00000000-0005-0000-0000-0000B7010000}"/>
    <cellStyle name="HEADING2" xfId="441" xr:uid="{00000000-0005-0000-0000-0000B8010000}"/>
    <cellStyle name="HEADING2 2" xfId="442" xr:uid="{00000000-0005-0000-0000-0000B9010000}"/>
    <cellStyle name="HEADING2_DT_GMMB" xfId="443" xr:uid="{00000000-0005-0000-0000-0000BA010000}"/>
    <cellStyle name="HEADINGTEXT" xfId="444" xr:uid="{00000000-0005-0000-0000-0000BB010000}"/>
    <cellStyle name="Hidden" xfId="445" xr:uid="{00000000-0005-0000-0000-0000BC010000}"/>
    <cellStyle name="Input [yellow]" xfId="446" xr:uid="{00000000-0005-0000-0000-0000BD010000}"/>
    <cellStyle name="Input 10" xfId="447" xr:uid="{00000000-0005-0000-0000-0000BE010000}"/>
    <cellStyle name="Input 11" xfId="448" xr:uid="{00000000-0005-0000-0000-0000BF010000}"/>
    <cellStyle name="Input 12" xfId="449" xr:uid="{00000000-0005-0000-0000-0000C0010000}"/>
    <cellStyle name="Input 13" xfId="450" xr:uid="{00000000-0005-0000-0000-0000C1010000}"/>
    <cellStyle name="Input 14" xfId="451" xr:uid="{00000000-0005-0000-0000-0000C2010000}"/>
    <cellStyle name="Input 15" xfId="452" xr:uid="{00000000-0005-0000-0000-0000C3010000}"/>
    <cellStyle name="Input 16" xfId="453" xr:uid="{00000000-0005-0000-0000-0000C4010000}"/>
    <cellStyle name="Input 2" xfId="454" xr:uid="{00000000-0005-0000-0000-0000C5010000}"/>
    <cellStyle name="Input 3" xfId="455" xr:uid="{00000000-0005-0000-0000-0000C6010000}"/>
    <cellStyle name="Input 3 2" xfId="456" xr:uid="{00000000-0005-0000-0000-0000C7010000}"/>
    <cellStyle name="Input 4" xfId="457" xr:uid="{00000000-0005-0000-0000-0000C8010000}"/>
    <cellStyle name="Input 5" xfId="458" xr:uid="{00000000-0005-0000-0000-0000C9010000}"/>
    <cellStyle name="Input 6" xfId="459" xr:uid="{00000000-0005-0000-0000-0000CA010000}"/>
    <cellStyle name="Input 7" xfId="460" xr:uid="{00000000-0005-0000-0000-0000CB010000}"/>
    <cellStyle name="Input 8" xfId="461" xr:uid="{00000000-0005-0000-0000-0000CC010000}"/>
    <cellStyle name="Input 9" xfId="462" xr:uid="{00000000-0005-0000-0000-0000CD010000}"/>
    <cellStyle name="Linked Cell 2" xfId="463" xr:uid="{00000000-0005-0000-0000-0000CE010000}"/>
    <cellStyle name="Linked Cell 3" xfId="464" xr:uid="{00000000-0005-0000-0000-0000CF010000}"/>
    <cellStyle name="Linked Cell 3 2" xfId="465" xr:uid="{00000000-0005-0000-0000-0000D0010000}"/>
    <cellStyle name="Linked Cell 4" xfId="466" xr:uid="{00000000-0005-0000-0000-0000D1010000}"/>
    <cellStyle name="Linked Cell 5" xfId="467" xr:uid="{00000000-0005-0000-0000-0000D2010000}"/>
    <cellStyle name="MS_COL_STYLE" xfId="468" xr:uid="{00000000-0005-0000-0000-0000D3010000}"/>
    <cellStyle name="NavStyleDefault" xfId="469" xr:uid="{00000000-0005-0000-0000-0000D4010000}"/>
    <cellStyle name="Neutral 2" xfId="470" xr:uid="{00000000-0005-0000-0000-0000D5010000}"/>
    <cellStyle name="Neutral 3" xfId="471" xr:uid="{00000000-0005-0000-0000-0000D6010000}"/>
    <cellStyle name="Neutral 3 2" xfId="472" xr:uid="{00000000-0005-0000-0000-0000D7010000}"/>
    <cellStyle name="Neutral 4" xfId="473" xr:uid="{00000000-0005-0000-0000-0000D8010000}"/>
    <cellStyle name="Neutral 5" xfId="474" xr:uid="{00000000-0005-0000-0000-0000D9010000}"/>
    <cellStyle name="no dec" xfId="475" xr:uid="{00000000-0005-0000-0000-0000DA010000}"/>
    <cellStyle name="Normal" xfId="0" builtinId="0"/>
    <cellStyle name="Normal - Style1" xfId="476" xr:uid="{00000000-0005-0000-0000-0000DC010000}"/>
    <cellStyle name="Normal - Style1 2" xfId="477" xr:uid="{00000000-0005-0000-0000-0000DD010000}"/>
    <cellStyle name="Normal - Style1 2 2" xfId="478" xr:uid="{00000000-0005-0000-0000-0000DE010000}"/>
    <cellStyle name="Normal - Style1 2 2 2" xfId="479" xr:uid="{00000000-0005-0000-0000-0000DF010000}"/>
    <cellStyle name="Normal - Style1 2 3" xfId="480" xr:uid="{00000000-0005-0000-0000-0000E0010000}"/>
    <cellStyle name="Normal - Style1 2 4" xfId="481" xr:uid="{00000000-0005-0000-0000-0000E1010000}"/>
    <cellStyle name="Normal - Style1 3" xfId="482" xr:uid="{00000000-0005-0000-0000-0000E2010000}"/>
    <cellStyle name="Normal - Style1_DT_GMMB" xfId="483" xr:uid="{00000000-0005-0000-0000-0000E3010000}"/>
    <cellStyle name="Normal 10" xfId="484" xr:uid="{00000000-0005-0000-0000-0000E4010000}"/>
    <cellStyle name="Normal 10 2" xfId="485" xr:uid="{00000000-0005-0000-0000-0000E5010000}"/>
    <cellStyle name="Normal 10 3" xfId="486" xr:uid="{00000000-0005-0000-0000-0000E6010000}"/>
    <cellStyle name="Normal 10 4" xfId="487" xr:uid="{00000000-0005-0000-0000-0000E7010000}"/>
    <cellStyle name="Normal 10 5" xfId="488" xr:uid="{00000000-0005-0000-0000-0000E8010000}"/>
    <cellStyle name="Normal 11" xfId="489" xr:uid="{00000000-0005-0000-0000-0000E9010000}"/>
    <cellStyle name="Normal 11 2" xfId="490" xr:uid="{00000000-0005-0000-0000-0000EA010000}"/>
    <cellStyle name="Normal 11 3" xfId="491" xr:uid="{00000000-0005-0000-0000-0000EB010000}"/>
    <cellStyle name="Normal 12" xfId="492" xr:uid="{00000000-0005-0000-0000-0000EC010000}"/>
    <cellStyle name="Normal 12 2" xfId="493" xr:uid="{00000000-0005-0000-0000-0000ED010000}"/>
    <cellStyle name="Normal 12 3" xfId="494" xr:uid="{00000000-0005-0000-0000-0000EE010000}"/>
    <cellStyle name="Normal 13" xfId="495" xr:uid="{00000000-0005-0000-0000-0000EF010000}"/>
    <cellStyle name="Normal 13 2" xfId="496" xr:uid="{00000000-0005-0000-0000-0000F0010000}"/>
    <cellStyle name="Normal 14" xfId="497" xr:uid="{00000000-0005-0000-0000-0000F1010000}"/>
    <cellStyle name="Normal 14 2" xfId="498" xr:uid="{00000000-0005-0000-0000-0000F2010000}"/>
    <cellStyle name="Normal 15" xfId="499" xr:uid="{00000000-0005-0000-0000-0000F3010000}"/>
    <cellStyle name="Normal 15 2" xfId="500" xr:uid="{00000000-0005-0000-0000-0000F4010000}"/>
    <cellStyle name="Normal 16" xfId="501" xr:uid="{00000000-0005-0000-0000-0000F5010000}"/>
    <cellStyle name="Normal 16 2" xfId="502" xr:uid="{00000000-0005-0000-0000-0000F6010000}"/>
    <cellStyle name="Normal 17" xfId="503" xr:uid="{00000000-0005-0000-0000-0000F7010000}"/>
    <cellStyle name="Normal 18" xfId="504" xr:uid="{00000000-0005-0000-0000-0000F8010000}"/>
    <cellStyle name="Normal 19" xfId="505" xr:uid="{00000000-0005-0000-0000-0000F9010000}"/>
    <cellStyle name="Normal 2" xfId="506" xr:uid="{00000000-0005-0000-0000-0000FA010000}"/>
    <cellStyle name="Normal 2 2" xfId="507" xr:uid="{00000000-0005-0000-0000-0000FB010000}"/>
    <cellStyle name="Normal 2 2 2" xfId="508" xr:uid="{00000000-0005-0000-0000-0000FC010000}"/>
    <cellStyle name="Normal 2 2 2 2" xfId="509" xr:uid="{00000000-0005-0000-0000-0000FD010000}"/>
    <cellStyle name="Normal 2 2 3" xfId="510" xr:uid="{00000000-0005-0000-0000-0000FE010000}"/>
    <cellStyle name="Normal 2 2 4" xfId="511" xr:uid="{00000000-0005-0000-0000-0000FF010000}"/>
    <cellStyle name="Normal 2 2 5" xfId="512" xr:uid="{00000000-0005-0000-0000-000000020000}"/>
    <cellStyle name="Normal 2 2 6" xfId="513" xr:uid="{00000000-0005-0000-0000-000001020000}"/>
    <cellStyle name="Normal 2 3" xfId="514" xr:uid="{00000000-0005-0000-0000-000002020000}"/>
    <cellStyle name="Normal 2 3 2" xfId="515" xr:uid="{00000000-0005-0000-0000-000003020000}"/>
    <cellStyle name="Normal 2 4" xfId="516" xr:uid="{00000000-0005-0000-0000-000004020000}"/>
    <cellStyle name="Normal 2 5" xfId="517" xr:uid="{00000000-0005-0000-0000-000005020000}"/>
    <cellStyle name="Normal 2_Exact" xfId="518" xr:uid="{00000000-0005-0000-0000-000006020000}"/>
    <cellStyle name="Normal 20" xfId="519" xr:uid="{00000000-0005-0000-0000-000007020000}"/>
    <cellStyle name="Normal 21" xfId="520" xr:uid="{00000000-0005-0000-0000-000008020000}"/>
    <cellStyle name="Normal 22" xfId="521" xr:uid="{00000000-0005-0000-0000-000009020000}"/>
    <cellStyle name="Normal 22 2" xfId="522" xr:uid="{00000000-0005-0000-0000-00000A020000}"/>
    <cellStyle name="Normal 23" xfId="523" xr:uid="{00000000-0005-0000-0000-00000B020000}"/>
    <cellStyle name="Normal 23 2" xfId="524" xr:uid="{00000000-0005-0000-0000-00000C020000}"/>
    <cellStyle name="Normal 23 3" xfId="525" xr:uid="{00000000-0005-0000-0000-00000D020000}"/>
    <cellStyle name="Normal 24" xfId="526" xr:uid="{00000000-0005-0000-0000-00000E020000}"/>
    <cellStyle name="Normal 25" xfId="527" xr:uid="{00000000-0005-0000-0000-00000F020000}"/>
    <cellStyle name="Normal 26" xfId="528" xr:uid="{00000000-0005-0000-0000-000010020000}"/>
    <cellStyle name="Normal 27" xfId="529" xr:uid="{00000000-0005-0000-0000-000011020000}"/>
    <cellStyle name="Normal 28" xfId="530" xr:uid="{00000000-0005-0000-0000-000012020000}"/>
    <cellStyle name="Normal 29" xfId="531" xr:uid="{00000000-0005-0000-0000-000013020000}"/>
    <cellStyle name="Normal 3" xfId="532" xr:uid="{00000000-0005-0000-0000-000014020000}"/>
    <cellStyle name="Normal 3 2" xfId="533" xr:uid="{00000000-0005-0000-0000-000015020000}"/>
    <cellStyle name="Normal 3 2 2" xfId="534" xr:uid="{00000000-0005-0000-0000-000016020000}"/>
    <cellStyle name="Normal 3 3" xfId="535" xr:uid="{00000000-0005-0000-0000-000017020000}"/>
    <cellStyle name="Normal 30" xfId="536" xr:uid="{00000000-0005-0000-0000-000018020000}"/>
    <cellStyle name="Normal 31" xfId="537" xr:uid="{00000000-0005-0000-0000-000019020000}"/>
    <cellStyle name="Normal 32" xfId="538" xr:uid="{00000000-0005-0000-0000-00001A020000}"/>
    <cellStyle name="Normal 33" xfId="539" xr:uid="{00000000-0005-0000-0000-00001B020000}"/>
    <cellStyle name="Normal 38" xfId="540" xr:uid="{00000000-0005-0000-0000-00001C020000}"/>
    <cellStyle name="Normal 4" xfId="541" xr:uid="{00000000-0005-0000-0000-00001D020000}"/>
    <cellStyle name="Normal 4 2" xfId="542" xr:uid="{00000000-0005-0000-0000-00001E020000}"/>
    <cellStyle name="Normal 4 2 2" xfId="543" xr:uid="{00000000-0005-0000-0000-00001F020000}"/>
    <cellStyle name="Normal 4 3" xfId="544" xr:uid="{00000000-0005-0000-0000-000020020000}"/>
    <cellStyle name="Normal 4 4" xfId="545" xr:uid="{00000000-0005-0000-0000-000021020000}"/>
    <cellStyle name="Normal 4 5" xfId="546" xr:uid="{00000000-0005-0000-0000-000022020000}"/>
    <cellStyle name="Normal 4 6" xfId="547" xr:uid="{00000000-0005-0000-0000-000023020000}"/>
    <cellStyle name="Normal 4_Exact" xfId="548" xr:uid="{00000000-0005-0000-0000-000024020000}"/>
    <cellStyle name="Normal 5" xfId="549" xr:uid="{00000000-0005-0000-0000-000025020000}"/>
    <cellStyle name="Normal 5 2" xfId="550" xr:uid="{00000000-0005-0000-0000-000026020000}"/>
    <cellStyle name="Normal 5 2 2" xfId="551" xr:uid="{00000000-0005-0000-0000-000027020000}"/>
    <cellStyle name="Normal 5 2 3" xfId="552" xr:uid="{00000000-0005-0000-0000-000028020000}"/>
    <cellStyle name="Normal 5 2 4" xfId="553" xr:uid="{00000000-0005-0000-0000-000029020000}"/>
    <cellStyle name="Normal 5 3" xfId="554" xr:uid="{00000000-0005-0000-0000-00002A020000}"/>
    <cellStyle name="Normal 5 4" xfId="555" xr:uid="{00000000-0005-0000-0000-00002B020000}"/>
    <cellStyle name="Normal 5 5" xfId="556" xr:uid="{00000000-0005-0000-0000-00002C020000}"/>
    <cellStyle name="Normal 5_Content Sports&amp;Byrdland" xfId="557" xr:uid="{00000000-0005-0000-0000-00002D020000}"/>
    <cellStyle name="Normal 6" xfId="558" xr:uid="{00000000-0005-0000-0000-00002E020000}"/>
    <cellStyle name="Normal 6 2" xfId="559" xr:uid="{00000000-0005-0000-0000-00002F020000}"/>
    <cellStyle name="Normal 6 3" xfId="560" xr:uid="{00000000-0005-0000-0000-000030020000}"/>
    <cellStyle name="Normal 7" xfId="561" xr:uid="{00000000-0005-0000-0000-000031020000}"/>
    <cellStyle name="Normal 7 2" xfId="562" xr:uid="{00000000-0005-0000-0000-000032020000}"/>
    <cellStyle name="Normal 7 3" xfId="563" xr:uid="{00000000-0005-0000-0000-000033020000}"/>
    <cellStyle name="Normal 7 4" xfId="564" xr:uid="{00000000-0005-0000-0000-000034020000}"/>
    <cellStyle name="Normal 7 5" xfId="565" xr:uid="{00000000-0005-0000-0000-000035020000}"/>
    <cellStyle name="Normal 7 6" xfId="566" xr:uid="{00000000-0005-0000-0000-000036020000}"/>
    <cellStyle name="Normal 8" xfId="567" xr:uid="{00000000-0005-0000-0000-000037020000}"/>
    <cellStyle name="Normal 8 2" xfId="568" xr:uid="{00000000-0005-0000-0000-000038020000}"/>
    <cellStyle name="Normal 8 3" xfId="569" xr:uid="{00000000-0005-0000-0000-000039020000}"/>
    <cellStyle name="Normal 8 4" xfId="570" xr:uid="{00000000-0005-0000-0000-00003A020000}"/>
    <cellStyle name="Normal 8 5" xfId="571" xr:uid="{00000000-0005-0000-0000-00003B020000}"/>
    <cellStyle name="Normal 8 6" xfId="572" xr:uid="{00000000-0005-0000-0000-00003C020000}"/>
    <cellStyle name="Normal 9" xfId="573" xr:uid="{00000000-0005-0000-0000-00003D020000}"/>
    <cellStyle name="Normal 9 2" xfId="574" xr:uid="{00000000-0005-0000-0000-00003E020000}"/>
    <cellStyle name="Normal 9 3" xfId="575" xr:uid="{00000000-0005-0000-0000-00003F020000}"/>
    <cellStyle name="Normal 9 4" xfId="576" xr:uid="{00000000-0005-0000-0000-000040020000}"/>
    <cellStyle name="Normal 9 5" xfId="577" xr:uid="{00000000-0005-0000-0000-000041020000}"/>
    <cellStyle name="Normal 9 6" xfId="578" xr:uid="{00000000-0005-0000-0000-000042020000}"/>
    <cellStyle name="Normal 9_Exact" xfId="579" xr:uid="{00000000-0005-0000-0000-000043020000}"/>
    <cellStyle name="NormalGB" xfId="580" xr:uid="{00000000-0005-0000-0000-000044020000}"/>
    <cellStyle name="Note 2" xfId="581" xr:uid="{00000000-0005-0000-0000-000045020000}"/>
    <cellStyle name="Note 2 2" xfId="582" xr:uid="{00000000-0005-0000-0000-000046020000}"/>
    <cellStyle name="Note 3" xfId="583" xr:uid="{00000000-0005-0000-0000-000047020000}"/>
    <cellStyle name="Note 3 2" xfId="584" xr:uid="{00000000-0005-0000-0000-000048020000}"/>
    <cellStyle name="Note 4" xfId="585" xr:uid="{00000000-0005-0000-0000-000049020000}"/>
    <cellStyle name="Note 5" xfId="586" xr:uid="{00000000-0005-0000-0000-00004A020000}"/>
    <cellStyle name="Output 2" xfId="587" xr:uid="{00000000-0005-0000-0000-00004B020000}"/>
    <cellStyle name="Output 3" xfId="588" xr:uid="{00000000-0005-0000-0000-00004C020000}"/>
    <cellStyle name="Output 3 2" xfId="589" xr:uid="{00000000-0005-0000-0000-00004D020000}"/>
    <cellStyle name="Output 4" xfId="590" xr:uid="{00000000-0005-0000-0000-00004E020000}"/>
    <cellStyle name="Output 5" xfId="591" xr:uid="{00000000-0005-0000-0000-00004F020000}"/>
    <cellStyle name="Page Number" xfId="592" xr:uid="{00000000-0005-0000-0000-000050020000}"/>
    <cellStyle name="Percent" xfId="593" builtinId="5"/>
    <cellStyle name="Percent (0%)" xfId="594" xr:uid="{00000000-0005-0000-0000-000052020000}"/>
    <cellStyle name="Percent (0.0%)" xfId="595" xr:uid="{00000000-0005-0000-0000-000053020000}"/>
    <cellStyle name="Percent (0.00%)" xfId="596" xr:uid="{00000000-0005-0000-0000-000054020000}"/>
    <cellStyle name="Percent [2]" xfId="597" xr:uid="{00000000-0005-0000-0000-000055020000}"/>
    <cellStyle name="Percent [2] 2" xfId="598" xr:uid="{00000000-0005-0000-0000-000056020000}"/>
    <cellStyle name="Percent 10" xfId="599" xr:uid="{00000000-0005-0000-0000-000057020000}"/>
    <cellStyle name="Percent 10 2" xfId="600" xr:uid="{00000000-0005-0000-0000-000058020000}"/>
    <cellStyle name="Percent 11" xfId="601" xr:uid="{00000000-0005-0000-0000-000059020000}"/>
    <cellStyle name="Percent 12" xfId="602" xr:uid="{00000000-0005-0000-0000-00005A020000}"/>
    <cellStyle name="Percent 13" xfId="603" xr:uid="{00000000-0005-0000-0000-00005B020000}"/>
    <cellStyle name="Percent 14" xfId="604" xr:uid="{00000000-0005-0000-0000-00005C020000}"/>
    <cellStyle name="Percent 15" xfId="605" xr:uid="{00000000-0005-0000-0000-00005D020000}"/>
    <cellStyle name="Percent 16" xfId="606" xr:uid="{00000000-0005-0000-0000-00005E020000}"/>
    <cellStyle name="Percent 17" xfId="607" xr:uid="{00000000-0005-0000-0000-00005F020000}"/>
    <cellStyle name="Percent 18" xfId="608" xr:uid="{00000000-0005-0000-0000-000060020000}"/>
    <cellStyle name="Percent 19" xfId="609" xr:uid="{00000000-0005-0000-0000-000061020000}"/>
    <cellStyle name="Percent 2" xfId="610" xr:uid="{00000000-0005-0000-0000-000062020000}"/>
    <cellStyle name="Percent 2 2" xfId="611" xr:uid="{00000000-0005-0000-0000-000063020000}"/>
    <cellStyle name="Percent 2 3" xfId="612" xr:uid="{00000000-0005-0000-0000-000064020000}"/>
    <cellStyle name="Percent 2 3 2" xfId="613" xr:uid="{00000000-0005-0000-0000-000065020000}"/>
    <cellStyle name="Percent 2 3 3" xfId="614" xr:uid="{00000000-0005-0000-0000-000066020000}"/>
    <cellStyle name="Percent 2 3 4" xfId="615" xr:uid="{00000000-0005-0000-0000-000067020000}"/>
    <cellStyle name="Percent 2 3 5" xfId="616" xr:uid="{00000000-0005-0000-0000-000068020000}"/>
    <cellStyle name="Percent 2 3 6" xfId="617" xr:uid="{00000000-0005-0000-0000-000069020000}"/>
    <cellStyle name="Percent 2 4" xfId="618" xr:uid="{00000000-0005-0000-0000-00006A020000}"/>
    <cellStyle name="Percent 2 5" xfId="619" xr:uid="{00000000-0005-0000-0000-00006B020000}"/>
    <cellStyle name="Percent 20" xfId="620" xr:uid="{00000000-0005-0000-0000-00006C020000}"/>
    <cellStyle name="Percent 21" xfId="621" xr:uid="{00000000-0005-0000-0000-00006D020000}"/>
    <cellStyle name="Percent 22" xfId="622" xr:uid="{00000000-0005-0000-0000-00006E020000}"/>
    <cellStyle name="Percent 23" xfId="623" xr:uid="{00000000-0005-0000-0000-00006F020000}"/>
    <cellStyle name="Percent 3" xfId="624" xr:uid="{00000000-0005-0000-0000-000070020000}"/>
    <cellStyle name="Percent 3 2" xfId="625" xr:uid="{00000000-0005-0000-0000-000071020000}"/>
    <cellStyle name="Percent 3 3" xfId="626" xr:uid="{00000000-0005-0000-0000-000072020000}"/>
    <cellStyle name="Percent 3 4" xfId="627" xr:uid="{00000000-0005-0000-0000-000073020000}"/>
    <cellStyle name="Percent 4" xfId="628" xr:uid="{00000000-0005-0000-0000-000074020000}"/>
    <cellStyle name="Percent 4 2" xfId="629" xr:uid="{00000000-0005-0000-0000-000075020000}"/>
    <cellStyle name="Percent 5" xfId="630" xr:uid="{00000000-0005-0000-0000-000076020000}"/>
    <cellStyle name="Percent 5 2" xfId="631" xr:uid="{00000000-0005-0000-0000-000077020000}"/>
    <cellStyle name="Percent 6" xfId="632" xr:uid="{00000000-0005-0000-0000-000078020000}"/>
    <cellStyle name="Percent 6 2" xfId="633" xr:uid="{00000000-0005-0000-0000-000079020000}"/>
    <cellStyle name="Percent 7" xfId="634" xr:uid="{00000000-0005-0000-0000-00007A020000}"/>
    <cellStyle name="Percent 7 2" xfId="635" xr:uid="{00000000-0005-0000-0000-00007B020000}"/>
    <cellStyle name="Percent 8" xfId="636" xr:uid="{00000000-0005-0000-0000-00007C020000}"/>
    <cellStyle name="Percent 8 2" xfId="637" xr:uid="{00000000-0005-0000-0000-00007D020000}"/>
    <cellStyle name="Percent 9" xfId="638" xr:uid="{00000000-0005-0000-0000-00007E020000}"/>
    <cellStyle name="Percent 9 2" xfId="639" xr:uid="{00000000-0005-0000-0000-00007F020000}"/>
    <cellStyle name="Quantity" xfId="640" xr:uid="{00000000-0005-0000-0000-000080020000}"/>
    <cellStyle name="Quantity 2" xfId="641" xr:uid="{00000000-0005-0000-0000-000081020000}"/>
    <cellStyle name="Quantity_DT_GMMB" xfId="642" xr:uid="{00000000-0005-0000-0000-000082020000}"/>
    <cellStyle name="RevList" xfId="643" xr:uid="{00000000-0005-0000-0000-000083020000}"/>
    <cellStyle name="Salomon Logo" xfId="644" xr:uid="{00000000-0005-0000-0000-000084020000}"/>
    <cellStyle name="SINGLINE" xfId="645" xr:uid="{00000000-0005-0000-0000-000085020000}"/>
    <cellStyle name="SS Col Hdr" xfId="646" xr:uid="{00000000-0005-0000-0000-000086020000}"/>
    <cellStyle name="SS Dim 1 Blank" xfId="647" xr:uid="{00000000-0005-0000-0000-000087020000}"/>
    <cellStyle name="SS Dim 1 Title" xfId="648" xr:uid="{00000000-0005-0000-0000-000088020000}"/>
    <cellStyle name="SS Dim 1 Value" xfId="649" xr:uid="{00000000-0005-0000-0000-000089020000}"/>
    <cellStyle name="SS Dim 2 Blank" xfId="650" xr:uid="{00000000-0005-0000-0000-00008A020000}"/>
    <cellStyle name="SS Dim 2 Title" xfId="651" xr:uid="{00000000-0005-0000-0000-00008B020000}"/>
    <cellStyle name="SS Dim 2 Value" xfId="652" xr:uid="{00000000-0005-0000-0000-00008C020000}"/>
    <cellStyle name="SS Dim 3 Blank" xfId="653" xr:uid="{00000000-0005-0000-0000-00008D020000}"/>
    <cellStyle name="SS Dim 3 Title" xfId="654" xr:uid="{00000000-0005-0000-0000-00008E020000}"/>
    <cellStyle name="SS Dim 3 Value" xfId="655" xr:uid="{00000000-0005-0000-0000-00008F020000}"/>
    <cellStyle name="SS Dim 4 Blank" xfId="656" xr:uid="{00000000-0005-0000-0000-000090020000}"/>
    <cellStyle name="SS Dim 4 Title" xfId="657" xr:uid="{00000000-0005-0000-0000-000091020000}"/>
    <cellStyle name="SS Dim 4 Value" xfId="658" xr:uid="{00000000-0005-0000-0000-000092020000}"/>
    <cellStyle name="SS Dim 5 Blank" xfId="659" xr:uid="{00000000-0005-0000-0000-000093020000}"/>
    <cellStyle name="SS Dim 5 Title" xfId="660" xr:uid="{00000000-0005-0000-0000-000094020000}"/>
    <cellStyle name="SS Dim 5 Value" xfId="661" xr:uid="{00000000-0005-0000-0000-000095020000}"/>
    <cellStyle name="SS Other Measure" xfId="662" xr:uid="{00000000-0005-0000-0000-000096020000}"/>
    <cellStyle name="SS Sum Measure" xfId="663" xr:uid="{00000000-0005-0000-0000-000097020000}"/>
    <cellStyle name="SS Unbound Dim" xfId="664" xr:uid="{00000000-0005-0000-0000-000098020000}"/>
    <cellStyle name="SS WAvg Measure" xfId="665" xr:uid="{00000000-0005-0000-0000-000099020000}"/>
    <cellStyle name="Style 1" xfId="666" xr:uid="{00000000-0005-0000-0000-00009A020000}"/>
    <cellStyle name="Style 1 2" xfId="667" xr:uid="{00000000-0005-0000-0000-00009B020000}"/>
    <cellStyle name="Style 1 2 2" xfId="668" xr:uid="{00000000-0005-0000-0000-00009C020000}"/>
    <cellStyle name="Style 1 3" xfId="669" xr:uid="{00000000-0005-0000-0000-00009D020000}"/>
    <cellStyle name="Subtotal" xfId="670" xr:uid="{00000000-0005-0000-0000-00009E020000}"/>
    <cellStyle name="Table Head" xfId="671" xr:uid="{00000000-0005-0000-0000-00009F020000}"/>
    <cellStyle name="Table Source" xfId="672" xr:uid="{00000000-0005-0000-0000-0000A0020000}"/>
    <cellStyle name="Table Text" xfId="673" xr:uid="{00000000-0005-0000-0000-0000A1020000}"/>
    <cellStyle name="Table Title" xfId="674" xr:uid="{00000000-0005-0000-0000-0000A2020000}"/>
    <cellStyle name="Table Units" xfId="675" xr:uid="{00000000-0005-0000-0000-0000A3020000}"/>
    <cellStyle name="Text" xfId="676" xr:uid="{00000000-0005-0000-0000-0000A4020000}"/>
    <cellStyle name="Text 1" xfId="677" xr:uid="{00000000-0005-0000-0000-0000A5020000}"/>
    <cellStyle name="Text 2" xfId="678" xr:uid="{00000000-0005-0000-0000-0000A6020000}"/>
    <cellStyle name="Text Head 1" xfId="679" xr:uid="{00000000-0005-0000-0000-0000A7020000}"/>
    <cellStyle name="Text Head 2" xfId="680" xr:uid="{00000000-0005-0000-0000-0000A8020000}"/>
    <cellStyle name="Text Indent 1" xfId="681" xr:uid="{00000000-0005-0000-0000-0000A9020000}"/>
    <cellStyle name="Text Indent 2" xfId="682" xr:uid="{00000000-0005-0000-0000-0000AA020000}"/>
    <cellStyle name="Text_WP-U YE'04" xfId="683" xr:uid="{00000000-0005-0000-0000-0000AB020000}"/>
    <cellStyle name="Times New Roman" xfId="684" xr:uid="{00000000-0005-0000-0000-0000AC020000}"/>
    <cellStyle name="Title 2" xfId="685" xr:uid="{00000000-0005-0000-0000-0000AD020000}"/>
    <cellStyle name="Title 3" xfId="686" xr:uid="{00000000-0005-0000-0000-0000AE020000}"/>
    <cellStyle name="Title 3 2" xfId="687" xr:uid="{00000000-0005-0000-0000-0000AF020000}"/>
    <cellStyle name="Title 4" xfId="688" xr:uid="{00000000-0005-0000-0000-0000B0020000}"/>
    <cellStyle name="Title 5" xfId="689" xr:uid="{00000000-0005-0000-0000-0000B1020000}"/>
    <cellStyle name="TOC 1" xfId="690" xr:uid="{00000000-0005-0000-0000-0000B2020000}"/>
    <cellStyle name="TOC 2" xfId="691" xr:uid="{00000000-0005-0000-0000-0000B3020000}"/>
    <cellStyle name="Total 2" xfId="692" xr:uid="{00000000-0005-0000-0000-0000B4020000}"/>
    <cellStyle name="Total 2 2" xfId="693" xr:uid="{00000000-0005-0000-0000-0000B5020000}"/>
    <cellStyle name="Total 3" xfId="694" xr:uid="{00000000-0005-0000-0000-0000B6020000}"/>
    <cellStyle name="Total 3 2" xfId="695" xr:uid="{00000000-0005-0000-0000-0000B7020000}"/>
    <cellStyle name="Total 3 3" xfId="696" xr:uid="{00000000-0005-0000-0000-0000B8020000}"/>
    <cellStyle name="Total 4" xfId="697" xr:uid="{00000000-0005-0000-0000-0000B9020000}"/>
    <cellStyle name="Total 5" xfId="698" xr:uid="{00000000-0005-0000-0000-0000BA020000}"/>
    <cellStyle name="Warning Text 2" xfId="699" xr:uid="{00000000-0005-0000-0000-0000BB020000}"/>
    <cellStyle name="Warning Text 3" xfId="700" xr:uid="{00000000-0005-0000-0000-0000BC020000}"/>
    <cellStyle name="Warning Text 4" xfId="701" xr:uid="{00000000-0005-0000-0000-0000BD020000}"/>
    <cellStyle name="เครื่องหมายจุลภาค [0]_PERSONAL" xfId="717" xr:uid="{00000000-0005-0000-0000-0000CD020000}"/>
    <cellStyle name="เครื่องหมายจุลภาค 10" xfId="718" xr:uid="{00000000-0005-0000-0000-0000CE020000}"/>
    <cellStyle name="เครื่องหมายจุลภาค 13" xfId="719" xr:uid="{00000000-0005-0000-0000-0000CF020000}"/>
    <cellStyle name="เครื่องหมายจุลภาค 2" xfId="720" xr:uid="{00000000-0005-0000-0000-0000D0020000}"/>
    <cellStyle name="เครื่องหมายจุลภาค 2 10" xfId="721" xr:uid="{00000000-0005-0000-0000-0000D1020000}"/>
    <cellStyle name="เครื่องหมายจุลภาค 2 11" xfId="722" xr:uid="{00000000-0005-0000-0000-0000D2020000}"/>
    <cellStyle name="เครื่องหมายจุลภาค 2 12" xfId="723" xr:uid="{00000000-0005-0000-0000-0000D3020000}"/>
    <cellStyle name="เครื่องหมายจุลภาค 2 13" xfId="724" xr:uid="{00000000-0005-0000-0000-0000D4020000}"/>
    <cellStyle name="เครื่องหมายจุลภาค 2 14" xfId="725" xr:uid="{00000000-0005-0000-0000-0000D5020000}"/>
    <cellStyle name="เครื่องหมายจุลภาค 2 15" xfId="726" xr:uid="{00000000-0005-0000-0000-0000D6020000}"/>
    <cellStyle name="เครื่องหมายจุลภาค 2 2" xfId="727" xr:uid="{00000000-0005-0000-0000-0000D7020000}"/>
    <cellStyle name="เครื่องหมายจุลภาค 2 2 2" xfId="728" xr:uid="{00000000-0005-0000-0000-0000D8020000}"/>
    <cellStyle name="เครื่องหมายจุลภาค 2 2 3" xfId="729" xr:uid="{00000000-0005-0000-0000-0000D9020000}"/>
    <cellStyle name="เครื่องหมายจุลภาค 2 3" xfId="730" xr:uid="{00000000-0005-0000-0000-0000DA020000}"/>
    <cellStyle name="เครื่องหมายจุลภาค 2 4" xfId="731" xr:uid="{00000000-0005-0000-0000-0000DB020000}"/>
    <cellStyle name="เครื่องหมายจุลภาค 2 5" xfId="732" xr:uid="{00000000-0005-0000-0000-0000DC020000}"/>
    <cellStyle name="เครื่องหมายจุลภาค 2 6" xfId="733" xr:uid="{00000000-0005-0000-0000-0000DD020000}"/>
    <cellStyle name="เครื่องหมายจุลภาค 2 7" xfId="734" xr:uid="{00000000-0005-0000-0000-0000DE020000}"/>
    <cellStyle name="เครื่องหมายจุลภาค 2 8" xfId="735" xr:uid="{00000000-0005-0000-0000-0000DF020000}"/>
    <cellStyle name="เครื่องหมายจุลภาค 2 9" xfId="736" xr:uid="{00000000-0005-0000-0000-0000E0020000}"/>
    <cellStyle name="เครื่องหมายจุลภาค 3" xfId="737" xr:uid="{00000000-0005-0000-0000-0000E1020000}"/>
    <cellStyle name="เครื่องหมายจุลภาค 3 2" xfId="738" xr:uid="{00000000-0005-0000-0000-0000E2020000}"/>
    <cellStyle name="เครื่องหมายจุลภาค 3 3" xfId="739" xr:uid="{00000000-0005-0000-0000-0000E3020000}"/>
    <cellStyle name="เครื่องหมายจุลภาค 4" xfId="740" xr:uid="{00000000-0005-0000-0000-0000E4020000}"/>
    <cellStyle name="เครื่องหมายจุลภาค 4 2" xfId="741" xr:uid="{00000000-0005-0000-0000-0000E5020000}"/>
    <cellStyle name="เครื่องหมายจุลภาค 4 3" xfId="742" xr:uid="{00000000-0005-0000-0000-0000E6020000}"/>
    <cellStyle name="เครื่องหมายจุลภาค 5" xfId="743" xr:uid="{00000000-0005-0000-0000-0000E7020000}"/>
    <cellStyle name="เครื่องหมายจุลภาค 5 2" xfId="744" xr:uid="{00000000-0005-0000-0000-0000E8020000}"/>
    <cellStyle name="เครื่องหมายจุลภาค 6" xfId="745" xr:uid="{00000000-0005-0000-0000-0000E9020000}"/>
    <cellStyle name="เครื่องหมายจุลภาค 6 2" xfId="746" xr:uid="{00000000-0005-0000-0000-0000EA020000}"/>
    <cellStyle name="เครื่องหมายจุลภาค 7" xfId="747" xr:uid="{00000000-0005-0000-0000-0000EB020000}"/>
    <cellStyle name="เครื่องหมายจุลภาค 8" xfId="748" xr:uid="{00000000-0005-0000-0000-0000EC020000}"/>
    <cellStyle name="เครื่องหมายจุลภาค 9" xfId="749" xr:uid="{00000000-0005-0000-0000-0000ED020000}"/>
    <cellStyle name="เครื่องหมายจุลภาค_001K-1,2,3" xfId="750" xr:uid="{00000000-0005-0000-0000-0000EE020000}"/>
    <cellStyle name="เครื่องหมายสกุลเงิน [0]_PERSONAL" xfId="751" xr:uid="{00000000-0005-0000-0000-0000EF020000}"/>
    <cellStyle name="เครื่องหมายสกุลเงิน_MSM BS&amp;PL Q1'01&amp;Q2'01" xfId="752" xr:uid="{00000000-0005-0000-0000-0000F0020000}"/>
    <cellStyle name="เชื่อมโยงหลายมิติ" xfId="757" xr:uid="{00000000-0005-0000-0000-0000F5020000}"/>
    <cellStyle name="เซลล์ตรวจสอบ" xfId="758" xr:uid="{00000000-0005-0000-0000-0000F6020000}"/>
    <cellStyle name="เซลล์ตรวจสอบ 2" xfId="759" xr:uid="{00000000-0005-0000-0000-0000F7020000}"/>
    <cellStyle name="เซลล์ตรวจสอบ 3" xfId="760" xr:uid="{00000000-0005-0000-0000-0000F8020000}"/>
    <cellStyle name="เซลล์ตรวจสอบ_DT_GMMB" xfId="761" xr:uid="{00000000-0005-0000-0000-0000F9020000}"/>
    <cellStyle name="เซลล์ที่มีการเชื่อมโยง" xfId="762" xr:uid="{00000000-0005-0000-0000-0000FA020000}"/>
    <cellStyle name="เซลล์ที่มีการเชื่อมโยง 2" xfId="763" xr:uid="{00000000-0005-0000-0000-0000FB020000}"/>
    <cellStyle name="เซลล์ที่มีการเชื่อมโยง 3" xfId="764" xr:uid="{00000000-0005-0000-0000-0000FC020000}"/>
    <cellStyle name="เซลล์ที่มีการเชื่อมโยง_DT_GMMB" xfId="765" xr:uid="{00000000-0005-0000-0000-0000FD020000}"/>
    <cellStyle name="เปอร์เซ็นต์ 2" xfId="846" xr:uid="{00000000-0005-0000-0000-00004E030000}"/>
    <cellStyle name="เปอร์เซ็นต์ 2 10" xfId="847" xr:uid="{00000000-0005-0000-0000-00004F030000}"/>
    <cellStyle name="เปอร์เซ็นต์ 2 11" xfId="848" xr:uid="{00000000-0005-0000-0000-000050030000}"/>
    <cellStyle name="เปอร์เซ็นต์ 2 12" xfId="849" xr:uid="{00000000-0005-0000-0000-000051030000}"/>
    <cellStyle name="เปอร์เซ็นต์ 2 13" xfId="850" xr:uid="{00000000-0005-0000-0000-000052030000}"/>
    <cellStyle name="เปอร์เซ็นต์ 2 14" xfId="851" xr:uid="{00000000-0005-0000-0000-000053030000}"/>
    <cellStyle name="เปอร์เซ็นต์ 2 15" xfId="852" xr:uid="{00000000-0005-0000-0000-000054030000}"/>
    <cellStyle name="เปอร์เซ็นต์ 2 2" xfId="853" xr:uid="{00000000-0005-0000-0000-000055030000}"/>
    <cellStyle name="เปอร์เซ็นต์ 2 3" xfId="854" xr:uid="{00000000-0005-0000-0000-000056030000}"/>
    <cellStyle name="เปอร์เซ็นต์ 2 4" xfId="855" xr:uid="{00000000-0005-0000-0000-000057030000}"/>
    <cellStyle name="เปอร์เซ็นต์ 2 5" xfId="856" xr:uid="{00000000-0005-0000-0000-000058030000}"/>
    <cellStyle name="เปอร์เซ็นต์ 2 6" xfId="857" xr:uid="{00000000-0005-0000-0000-000059030000}"/>
    <cellStyle name="เปอร์เซ็นต์ 2 7" xfId="858" xr:uid="{00000000-0005-0000-0000-00005A030000}"/>
    <cellStyle name="เปอร์เซ็นต์ 2 8" xfId="859" xr:uid="{00000000-0005-0000-0000-00005B030000}"/>
    <cellStyle name="เปอร์เซ็นต์ 2 9" xfId="860" xr:uid="{00000000-0005-0000-0000-00005C030000}"/>
    <cellStyle name="เปอร์เซ็นต์ 3" xfId="861" xr:uid="{00000000-0005-0000-0000-00005D030000}"/>
    <cellStyle name="เปอร์เซ็นต์ 4" xfId="862" xr:uid="{00000000-0005-0000-0000-00005E030000}"/>
    <cellStyle name="แย่" xfId="867" xr:uid="{00000000-0005-0000-0000-000063030000}"/>
    <cellStyle name="แย่ 2" xfId="868" xr:uid="{00000000-0005-0000-0000-000064030000}"/>
    <cellStyle name="แย่ 3" xfId="869" xr:uid="{00000000-0005-0000-0000-000065030000}"/>
    <cellStyle name="แย่_DT_GMMB" xfId="870" xr:uid="{00000000-0005-0000-0000-000066030000}"/>
    <cellStyle name="แสดงผล" xfId="901" xr:uid="{00000000-0005-0000-0000-000085030000}"/>
    <cellStyle name="แสดงผล 2" xfId="902" xr:uid="{00000000-0005-0000-0000-000086030000}"/>
    <cellStyle name="แสดงผล 3" xfId="903" xr:uid="{00000000-0005-0000-0000-000087030000}"/>
    <cellStyle name="แสดงผล_DT_GMMB" xfId="904" xr:uid="{00000000-0005-0000-0000-000088030000}"/>
    <cellStyle name="การคำนวณ" xfId="702" xr:uid="{00000000-0005-0000-0000-0000BE020000}"/>
    <cellStyle name="การคำนวณ 2" xfId="703" xr:uid="{00000000-0005-0000-0000-0000BF020000}"/>
    <cellStyle name="การคำนวณ 3" xfId="704" xr:uid="{00000000-0005-0000-0000-0000C0020000}"/>
    <cellStyle name="การคำนวณ_DT_GMMB" xfId="705" xr:uid="{00000000-0005-0000-0000-0000C1020000}"/>
    <cellStyle name="ข้อความเตือน" xfId="706" xr:uid="{00000000-0005-0000-0000-0000C2020000}"/>
    <cellStyle name="ข้อความเตือน 2" xfId="707" xr:uid="{00000000-0005-0000-0000-0000C3020000}"/>
    <cellStyle name="ข้อความเตือน 3" xfId="708" xr:uid="{00000000-0005-0000-0000-0000C4020000}"/>
    <cellStyle name="ข้อความเตือน_DT_GMMB" xfId="709" xr:uid="{00000000-0005-0000-0000-0000C5020000}"/>
    <cellStyle name="ข้อความอธิบาย" xfId="710" xr:uid="{00000000-0005-0000-0000-0000C6020000}"/>
    <cellStyle name="ข้อความอธิบาย 2" xfId="711" xr:uid="{00000000-0005-0000-0000-0000C7020000}"/>
    <cellStyle name="ข้อความอธิบาย 3" xfId="712" xr:uid="{00000000-0005-0000-0000-0000C8020000}"/>
    <cellStyle name="ข้อความอธิบาย_DT_GMMB" xfId="713" xr:uid="{00000000-0005-0000-0000-0000C9020000}"/>
    <cellStyle name="ค@ฏ๋_1111D2111DQ2" xfId="714" xr:uid="{00000000-0005-0000-0000-0000CA020000}"/>
    <cellStyle name="คdคภฆ์[0]_1111D2111DQ2" xfId="715" xr:uid="{00000000-0005-0000-0000-0000CB020000}"/>
    <cellStyle name="คdคภฆ์_1111D2111DQ1" xfId="716" xr:uid="{00000000-0005-0000-0000-0000CC020000}"/>
    <cellStyle name="ชื่อเรื่อง" xfId="753" xr:uid="{00000000-0005-0000-0000-0000F1020000}"/>
    <cellStyle name="ชื่อเรื่อง 2" xfId="754" xr:uid="{00000000-0005-0000-0000-0000F2020000}"/>
    <cellStyle name="ชื่อเรื่อง 3" xfId="755" xr:uid="{00000000-0005-0000-0000-0000F3020000}"/>
    <cellStyle name="ชื่อเรื่อง_DT_GMMB" xfId="756" xr:uid="{00000000-0005-0000-0000-0000F4020000}"/>
    <cellStyle name="ณfน๔ [0]_Book1" xfId="766" xr:uid="{00000000-0005-0000-0000-0000FE020000}"/>
    <cellStyle name="ณfน๔_Book1" xfId="767" xr:uid="{00000000-0005-0000-0000-0000FF020000}"/>
    <cellStyle name="ดี" xfId="768" xr:uid="{00000000-0005-0000-0000-000000030000}"/>
    <cellStyle name="ดี 2" xfId="769" xr:uid="{00000000-0005-0000-0000-000001030000}"/>
    <cellStyle name="ดี 3" xfId="770" xr:uid="{00000000-0005-0000-0000-000002030000}"/>
    <cellStyle name="ดี_DT_GMMB" xfId="771" xr:uid="{00000000-0005-0000-0000-000003030000}"/>
    <cellStyle name="ตามการเชื่อมโยงหลายมิติ" xfId="772" xr:uid="{00000000-0005-0000-0000-000004030000}"/>
    <cellStyle name="น้บะภฒ_95" xfId="773" xr:uid="{00000000-0005-0000-0000-000005030000}"/>
    <cellStyle name="ปกติ 10" xfId="774" xr:uid="{00000000-0005-0000-0000-000006030000}"/>
    <cellStyle name="ปกติ 10 2" xfId="775" xr:uid="{00000000-0005-0000-0000-000007030000}"/>
    <cellStyle name="ปกติ 10_'51 บจ.พีพีซี อิเล็กทรอนิกส์" xfId="776" xr:uid="{00000000-0005-0000-0000-000008030000}"/>
    <cellStyle name="ปกติ 11" xfId="777" xr:uid="{00000000-0005-0000-0000-000009030000}"/>
    <cellStyle name="ปกติ 12" xfId="778" xr:uid="{00000000-0005-0000-0000-00000A030000}"/>
    <cellStyle name="ปกติ 13" xfId="779" xr:uid="{00000000-0005-0000-0000-00000B030000}"/>
    <cellStyle name="ปกติ 14" xfId="780" xr:uid="{00000000-0005-0000-0000-00000C030000}"/>
    <cellStyle name="ปกติ 15" xfId="781" xr:uid="{00000000-0005-0000-0000-00000D030000}"/>
    <cellStyle name="ปกติ 16" xfId="782" xr:uid="{00000000-0005-0000-0000-00000E030000}"/>
    <cellStyle name="ปกติ 17" xfId="783" xr:uid="{00000000-0005-0000-0000-00000F030000}"/>
    <cellStyle name="ปกติ 18" xfId="784" xr:uid="{00000000-0005-0000-0000-000010030000}"/>
    <cellStyle name="ปกติ 19" xfId="785" xr:uid="{00000000-0005-0000-0000-000011030000}"/>
    <cellStyle name="ปกติ 2" xfId="786" xr:uid="{00000000-0005-0000-0000-000012030000}"/>
    <cellStyle name="ปกติ 2 10" xfId="787" xr:uid="{00000000-0005-0000-0000-000013030000}"/>
    <cellStyle name="ปกติ 2 10 2" xfId="788" xr:uid="{00000000-0005-0000-0000-000014030000}"/>
    <cellStyle name="ปกติ 2 11" xfId="789" xr:uid="{00000000-0005-0000-0000-000015030000}"/>
    <cellStyle name="ปกติ 2 11 2" xfId="790" xr:uid="{00000000-0005-0000-0000-000016030000}"/>
    <cellStyle name="ปกติ 2 12" xfId="791" xr:uid="{00000000-0005-0000-0000-000017030000}"/>
    <cellStyle name="ปกติ 2 12 2" xfId="792" xr:uid="{00000000-0005-0000-0000-000018030000}"/>
    <cellStyle name="ปกติ 2 13" xfId="793" xr:uid="{00000000-0005-0000-0000-000019030000}"/>
    <cellStyle name="ปกติ 2 13 2" xfId="794" xr:uid="{00000000-0005-0000-0000-00001A030000}"/>
    <cellStyle name="ปกติ 2 14" xfId="795" xr:uid="{00000000-0005-0000-0000-00001B030000}"/>
    <cellStyle name="ปกติ 2 15" xfId="796" xr:uid="{00000000-0005-0000-0000-00001C030000}"/>
    <cellStyle name="ปกติ 2 16" xfId="797" xr:uid="{00000000-0005-0000-0000-00001D030000}"/>
    <cellStyle name="ปกติ 2 2" xfId="798" xr:uid="{00000000-0005-0000-0000-00001E030000}"/>
    <cellStyle name="ปกติ 2 2 2" xfId="799" xr:uid="{00000000-0005-0000-0000-00001F030000}"/>
    <cellStyle name="ปกติ 2 2_'51 บจ.พีพีซี อิเล็กทรอนิกส์" xfId="800" xr:uid="{00000000-0005-0000-0000-000020030000}"/>
    <cellStyle name="ปกติ 2 3" xfId="801" xr:uid="{00000000-0005-0000-0000-000021030000}"/>
    <cellStyle name="ปกติ 2 3 2" xfId="802" xr:uid="{00000000-0005-0000-0000-000022030000}"/>
    <cellStyle name="ปกติ 2 4" xfId="803" xr:uid="{00000000-0005-0000-0000-000023030000}"/>
    <cellStyle name="ปกติ 2 4 2" xfId="804" xr:uid="{00000000-0005-0000-0000-000024030000}"/>
    <cellStyle name="ปกติ 2 5" xfId="805" xr:uid="{00000000-0005-0000-0000-000025030000}"/>
    <cellStyle name="ปกติ 2 5 2" xfId="806" xr:uid="{00000000-0005-0000-0000-000026030000}"/>
    <cellStyle name="ปกติ 2 6" xfId="807" xr:uid="{00000000-0005-0000-0000-000027030000}"/>
    <cellStyle name="ปกติ 2 6 2" xfId="808" xr:uid="{00000000-0005-0000-0000-000028030000}"/>
    <cellStyle name="ปกติ 2 7" xfId="809" xr:uid="{00000000-0005-0000-0000-000029030000}"/>
    <cellStyle name="ปกติ 2 7 2" xfId="810" xr:uid="{00000000-0005-0000-0000-00002A030000}"/>
    <cellStyle name="ปกติ 2 8" xfId="811" xr:uid="{00000000-0005-0000-0000-00002B030000}"/>
    <cellStyle name="ปกติ 2 8 2" xfId="812" xr:uid="{00000000-0005-0000-0000-00002C030000}"/>
    <cellStyle name="ปกติ 2 9" xfId="813" xr:uid="{00000000-0005-0000-0000-00002D030000}"/>
    <cellStyle name="ปกติ 2 9 2" xfId="814" xr:uid="{00000000-0005-0000-0000-00002E030000}"/>
    <cellStyle name="ปกติ 2_'50 บจ.อินฟินิตี้ ทราเวิล" xfId="815" xr:uid="{00000000-0005-0000-0000-00002F030000}"/>
    <cellStyle name="ปกติ 20" xfId="816" xr:uid="{00000000-0005-0000-0000-000030030000}"/>
    <cellStyle name="ปกติ 3" xfId="817" xr:uid="{00000000-0005-0000-0000-000031030000}"/>
    <cellStyle name="ปกติ 3 2" xfId="818" xr:uid="{00000000-0005-0000-0000-000032030000}"/>
    <cellStyle name="ปกติ 3_'51 บจ.โฟร์ซีสเต็ม อินเตอร์เนชั่นแนล" xfId="819" xr:uid="{00000000-0005-0000-0000-000033030000}"/>
    <cellStyle name="ปกติ 4" xfId="820" xr:uid="{00000000-0005-0000-0000-000034030000}"/>
    <cellStyle name="ปกติ 4 2" xfId="821" xr:uid="{00000000-0005-0000-0000-000035030000}"/>
    <cellStyle name="ปกติ 4 3" xfId="822" xr:uid="{00000000-0005-0000-0000-000036030000}"/>
    <cellStyle name="ปกติ 4_'51 บจ.โฟร์ซีสเต็ม อินเตอร์เนชั่นแนล" xfId="823" xr:uid="{00000000-0005-0000-0000-000037030000}"/>
    <cellStyle name="ปกติ 5" xfId="824" xr:uid="{00000000-0005-0000-0000-000038030000}"/>
    <cellStyle name="ปกติ 5 2" xfId="825" xr:uid="{00000000-0005-0000-0000-000039030000}"/>
    <cellStyle name="ปกติ 5_'51 บจ.พีพีซี อิเล็กทรอนิกส์" xfId="826" xr:uid="{00000000-0005-0000-0000-00003A030000}"/>
    <cellStyle name="ปกติ 6" xfId="827" xr:uid="{00000000-0005-0000-0000-00003B030000}"/>
    <cellStyle name="ปกติ 6 2" xfId="828" xr:uid="{00000000-0005-0000-0000-00003C030000}"/>
    <cellStyle name="ปกติ 6_'51 บจ.พีพีซี อิเล็กทรอนิกส์" xfId="829" xr:uid="{00000000-0005-0000-0000-00003D030000}"/>
    <cellStyle name="ปกติ 7" xfId="830" xr:uid="{00000000-0005-0000-0000-00003E030000}"/>
    <cellStyle name="ปกติ 8" xfId="831" xr:uid="{00000000-0005-0000-0000-00003F030000}"/>
    <cellStyle name="ปกติ 8 2" xfId="832" xr:uid="{00000000-0005-0000-0000-000040030000}"/>
    <cellStyle name="ปกติ 8_'51 บจ.พีพีซี อิเล็กทรอนิกส์" xfId="833" xr:uid="{00000000-0005-0000-0000-000041030000}"/>
    <cellStyle name="ปกติ 9" xfId="834" xr:uid="{00000000-0005-0000-0000-000042030000}"/>
    <cellStyle name="ปกติ 9 2" xfId="835" xr:uid="{00000000-0005-0000-0000-000043030000}"/>
    <cellStyle name="ปกติ 9_'51 บจ.พีพีซี อิเล็กทรอนิกส์" xfId="836" xr:uid="{00000000-0005-0000-0000-000044030000}"/>
    <cellStyle name="ปกติ_2Q07-GMM Grammy" xfId="837" xr:uid="{00000000-0005-0000-0000-000045030000}"/>
    <cellStyle name="ป้อนค่า" xfId="838" xr:uid="{00000000-0005-0000-0000-000046030000}"/>
    <cellStyle name="ป้อนค่า 2" xfId="839" xr:uid="{00000000-0005-0000-0000-000047030000}"/>
    <cellStyle name="ป้อนค่า 3" xfId="840" xr:uid="{00000000-0005-0000-0000-000048030000}"/>
    <cellStyle name="ป้อนค่า_DT_GMMB" xfId="841" xr:uid="{00000000-0005-0000-0000-000049030000}"/>
    <cellStyle name="ปานกลาง" xfId="842" xr:uid="{00000000-0005-0000-0000-00004A030000}"/>
    <cellStyle name="ปานกลาง 2" xfId="843" xr:uid="{00000000-0005-0000-0000-00004B030000}"/>
    <cellStyle name="ปานกลาง 3" xfId="844" xr:uid="{00000000-0005-0000-0000-00004C030000}"/>
    <cellStyle name="ปานกลาง_DT_GMMB" xfId="845" xr:uid="{00000000-0005-0000-0000-00004D030000}"/>
    <cellStyle name="ผลรวม" xfId="863" xr:uid="{00000000-0005-0000-0000-00005F030000}"/>
    <cellStyle name="ผลรวม 2" xfId="864" xr:uid="{00000000-0005-0000-0000-000060030000}"/>
    <cellStyle name="ผลรวม 3" xfId="865" xr:uid="{00000000-0005-0000-0000-000061030000}"/>
    <cellStyle name="ผลรวม_DT_GMMB" xfId="866" xr:uid="{00000000-0005-0000-0000-000062030000}"/>
    <cellStyle name="ฤธถ [0]_95" xfId="871" xr:uid="{00000000-0005-0000-0000-000067030000}"/>
    <cellStyle name="ฤธถ_95" xfId="872" xr:uid="{00000000-0005-0000-0000-000068030000}"/>
    <cellStyle name="ล๋ศญ [0]_95" xfId="873" xr:uid="{00000000-0005-0000-0000-000069030000}"/>
    <cellStyle name="ล๋ศญ_95" xfId="874" xr:uid="{00000000-0005-0000-0000-00006A030000}"/>
    <cellStyle name="วฅมุ_4ฟ๙ฝวภ๛" xfId="875" xr:uid="{00000000-0005-0000-0000-00006B030000}"/>
    <cellStyle name="วงเล็บ" xfId="876" xr:uid="{00000000-0005-0000-0000-00006C030000}"/>
    <cellStyle name="ส่วนที่ถูกเน้น1" xfId="877" xr:uid="{00000000-0005-0000-0000-00006D030000}"/>
    <cellStyle name="ส่วนที่ถูกเน้น1 2" xfId="878" xr:uid="{00000000-0005-0000-0000-00006E030000}"/>
    <cellStyle name="ส่วนที่ถูกเน้น1 3" xfId="879" xr:uid="{00000000-0005-0000-0000-00006F030000}"/>
    <cellStyle name="ส่วนที่ถูกเน้น1_DT_GMMB" xfId="880" xr:uid="{00000000-0005-0000-0000-000070030000}"/>
    <cellStyle name="ส่วนที่ถูกเน้น2" xfId="881" xr:uid="{00000000-0005-0000-0000-000071030000}"/>
    <cellStyle name="ส่วนที่ถูกเน้น2 2" xfId="882" xr:uid="{00000000-0005-0000-0000-000072030000}"/>
    <cellStyle name="ส่วนที่ถูกเน้น2 3" xfId="883" xr:uid="{00000000-0005-0000-0000-000073030000}"/>
    <cellStyle name="ส่วนที่ถูกเน้น2_DT_GMMB" xfId="884" xr:uid="{00000000-0005-0000-0000-000074030000}"/>
    <cellStyle name="ส่วนที่ถูกเน้น3" xfId="885" xr:uid="{00000000-0005-0000-0000-000075030000}"/>
    <cellStyle name="ส่วนที่ถูกเน้น3 2" xfId="886" xr:uid="{00000000-0005-0000-0000-000076030000}"/>
    <cellStyle name="ส่วนที่ถูกเน้น3 3" xfId="887" xr:uid="{00000000-0005-0000-0000-000077030000}"/>
    <cellStyle name="ส่วนที่ถูกเน้น3_DT_GMMB" xfId="888" xr:uid="{00000000-0005-0000-0000-000078030000}"/>
    <cellStyle name="ส่วนที่ถูกเน้น4" xfId="889" xr:uid="{00000000-0005-0000-0000-000079030000}"/>
    <cellStyle name="ส่วนที่ถูกเน้น4 2" xfId="890" xr:uid="{00000000-0005-0000-0000-00007A030000}"/>
    <cellStyle name="ส่วนที่ถูกเน้น4 3" xfId="891" xr:uid="{00000000-0005-0000-0000-00007B030000}"/>
    <cellStyle name="ส่วนที่ถูกเน้น4_DT_GMMB" xfId="892" xr:uid="{00000000-0005-0000-0000-00007C030000}"/>
    <cellStyle name="ส่วนที่ถูกเน้น5" xfId="893" xr:uid="{00000000-0005-0000-0000-00007D030000}"/>
    <cellStyle name="ส่วนที่ถูกเน้น5 2" xfId="894" xr:uid="{00000000-0005-0000-0000-00007E030000}"/>
    <cellStyle name="ส่วนที่ถูกเน้น5 3" xfId="895" xr:uid="{00000000-0005-0000-0000-00007F030000}"/>
    <cellStyle name="ส่วนที่ถูกเน้น5_DT_GMMB" xfId="896" xr:uid="{00000000-0005-0000-0000-000080030000}"/>
    <cellStyle name="ส่วนที่ถูกเน้น6" xfId="897" xr:uid="{00000000-0005-0000-0000-000081030000}"/>
    <cellStyle name="ส่วนที่ถูกเน้น6 2" xfId="898" xr:uid="{00000000-0005-0000-0000-000082030000}"/>
    <cellStyle name="ส่วนที่ถูกเน้น6 3" xfId="899" xr:uid="{00000000-0005-0000-0000-000083030000}"/>
    <cellStyle name="ส่วนที่ถูกเน้น6_DT_GMMB" xfId="900" xr:uid="{00000000-0005-0000-0000-000084030000}"/>
    <cellStyle name="หมายเหตุ" xfId="905" xr:uid="{00000000-0005-0000-0000-000089030000}"/>
    <cellStyle name="หมายเหตุ 10" xfId="906" xr:uid="{00000000-0005-0000-0000-00008A030000}"/>
    <cellStyle name="หมายเหตุ 11" xfId="907" xr:uid="{00000000-0005-0000-0000-00008B030000}"/>
    <cellStyle name="หมายเหตุ 12" xfId="908" xr:uid="{00000000-0005-0000-0000-00008C030000}"/>
    <cellStyle name="หมายเหตุ 13" xfId="909" xr:uid="{00000000-0005-0000-0000-00008D030000}"/>
    <cellStyle name="หมายเหตุ 14" xfId="910" xr:uid="{00000000-0005-0000-0000-00008E030000}"/>
    <cellStyle name="หมายเหตุ 2" xfId="911" xr:uid="{00000000-0005-0000-0000-00008F030000}"/>
    <cellStyle name="หมายเหตุ 2 2" xfId="912" xr:uid="{00000000-0005-0000-0000-000090030000}"/>
    <cellStyle name="หมายเหตุ 2_1SKY_IA" xfId="913" xr:uid="{00000000-0005-0000-0000-000091030000}"/>
    <cellStyle name="หมายเหตุ 3" xfId="914" xr:uid="{00000000-0005-0000-0000-000092030000}"/>
    <cellStyle name="หมายเหตุ 3 2" xfId="915" xr:uid="{00000000-0005-0000-0000-000093030000}"/>
    <cellStyle name="หมายเหตุ 3_1SKY_IA" xfId="916" xr:uid="{00000000-0005-0000-0000-000094030000}"/>
    <cellStyle name="หมายเหตุ 4" xfId="917" xr:uid="{00000000-0005-0000-0000-000095030000}"/>
    <cellStyle name="หมายเหตุ 4 2" xfId="918" xr:uid="{00000000-0005-0000-0000-000096030000}"/>
    <cellStyle name="หมายเหตุ 4_1SKY_IA" xfId="919" xr:uid="{00000000-0005-0000-0000-000097030000}"/>
    <cellStyle name="หมายเหตุ 5" xfId="920" xr:uid="{00000000-0005-0000-0000-000098030000}"/>
    <cellStyle name="หมายเหตุ 5 2" xfId="921" xr:uid="{00000000-0005-0000-0000-000099030000}"/>
    <cellStyle name="หมายเหตุ 5_1SKY_IA" xfId="922" xr:uid="{00000000-0005-0000-0000-00009A030000}"/>
    <cellStyle name="หมายเหตุ 6" xfId="923" xr:uid="{00000000-0005-0000-0000-00009B030000}"/>
    <cellStyle name="หมายเหตุ 6 2" xfId="924" xr:uid="{00000000-0005-0000-0000-00009C030000}"/>
    <cellStyle name="หมายเหตุ 6_1SKY_IA" xfId="925" xr:uid="{00000000-0005-0000-0000-00009D030000}"/>
    <cellStyle name="หมายเหตุ 7" xfId="926" xr:uid="{00000000-0005-0000-0000-00009E030000}"/>
    <cellStyle name="หมายเหตุ 8" xfId="927" xr:uid="{00000000-0005-0000-0000-00009F030000}"/>
    <cellStyle name="หมายเหตุ 9" xfId="928" xr:uid="{00000000-0005-0000-0000-0000A0030000}"/>
    <cellStyle name="หมายเหตุ_1SKY_IA" xfId="929" xr:uid="{00000000-0005-0000-0000-0000A1030000}"/>
    <cellStyle name="หัวเรื่อง 1" xfId="930" xr:uid="{00000000-0005-0000-0000-0000A2030000}"/>
    <cellStyle name="หัวเรื่อง 1 2" xfId="931" xr:uid="{00000000-0005-0000-0000-0000A3030000}"/>
    <cellStyle name="หัวเรื่อง 1 3" xfId="932" xr:uid="{00000000-0005-0000-0000-0000A4030000}"/>
    <cellStyle name="หัวเรื่อง 1_DT_GMMB" xfId="933" xr:uid="{00000000-0005-0000-0000-0000A5030000}"/>
    <cellStyle name="หัวเรื่อง 2" xfId="934" xr:uid="{00000000-0005-0000-0000-0000A6030000}"/>
    <cellStyle name="หัวเรื่อง 2 2" xfId="935" xr:uid="{00000000-0005-0000-0000-0000A7030000}"/>
    <cellStyle name="หัวเรื่อง 2 3" xfId="936" xr:uid="{00000000-0005-0000-0000-0000A8030000}"/>
    <cellStyle name="หัวเรื่อง 2_DT_GMMB" xfId="937" xr:uid="{00000000-0005-0000-0000-0000A9030000}"/>
    <cellStyle name="หัวเรื่อง 3" xfId="938" xr:uid="{00000000-0005-0000-0000-0000AA030000}"/>
    <cellStyle name="หัวเรื่อง 3 2" xfId="939" xr:uid="{00000000-0005-0000-0000-0000AB030000}"/>
    <cellStyle name="หัวเรื่อง 3 3" xfId="940" xr:uid="{00000000-0005-0000-0000-0000AC030000}"/>
    <cellStyle name="หัวเรื่อง 3_DT_GMMB" xfId="941" xr:uid="{00000000-0005-0000-0000-0000AD030000}"/>
    <cellStyle name="หัวเรื่อง 4" xfId="942" xr:uid="{00000000-0005-0000-0000-0000AE030000}"/>
    <cellStyle name="หัวเรื่อง 4 2" xfId="943" xr:uid="{00000000-0005-0000-0000-0000AF030000}"/>
    <cellStyle name="หัวเรื่อง 4 3" xfId="944" xr:uid="{00000000-0005-0000-0000-0000B0030000}"/>
    <cellStyle name="หัวเรื่อง 4_DT_GMMB" xfId="945" xr:uid="{00000000-0005-0000-0000-0000B1030000}"/>
    <cellStyle name="一般_05 JUL" xfId="946" xr:uid="{00000000-0005-0000-0000-0000B2030000}"/>
    <cellStyle name="千位分隔_IPE(T) 2003'12 J" xfId="947" xr:uid="{00000000-0005-0000-0000-0000B3030000}"/>
    <cellStyle name="千分位[0]_DEPRECT2003" xfId="948" xr:uid="{00000000-0005-0000-0000-0000B4030000}"/>
    <cellStyle name="千分位_05 JUL" xfId="949" xr:uid="{00000000-0005-0000-0000-0000B5030000}"/>
    <cellStyle name="常规_0511TB" xfId="950" xr:uid="{00000000-0005-0000-0000-0000B6030000}"/>
    <cellStyle name="桁区切り 4" xfId="951" xr:uid="{00000000-0005-0000-0000-0000B7030000}"/>
    <cellStyle name="標準 3" xfId="952" xr:uid="{00000000-0005-0000-0000-0000B8030000}"/>
    <cellStyle name="超連結_Mgt Nov 03" xfId="953" xr:uid="{00000000-0005-0000-0000-0000B9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showGridLines="0" tabSelected="1" zoomScale="85" zoomScaleNormal="85" zoomScaleSheetLayoutView="99" workbookViewId="0">
      <selection activeCell="D26" sqref="D26"/>
    </sheetView>
  </sheetViews>
  <sheetFormatPr defaultColWidth="10.7109375" defaultRowHeight="24" customHeight="1"/>
  <cols>
    <col min="1" max="1" width="40" style="63" customWidth="1"/>
    <col min="2" max="2" width="5.7109375" style="63" customWidth="1"/>
    <col min="3" max="3" width="1.42578125" style="63" customWidth="1"/>
    <col min="4" max="4" width="6.7109375" style="63" customWidth="1"/>
    <col min="5" max="5" width="1.7109375" style="63" customWidth="1"/>
    <col min="6" max="6" width="14.42578125" style="69" customWidth="1"/>
    <col min="7" max="7" width="2" style="69" customWidth="1"/>
    <col min="8" max="8" width="14.42578125" style="69" customWidth="1"/>
    <col min="9" max="9" width="1.42578125" style="69" customWidth="1"/>
    <col min="10" max="10" width="14.42578125" style="69" customWidth="1"/>
    <col min="11" max="11" width="2.140625" style="69" customWidth="1"/>
    <col min="12" max="12" width="14.42578125" style="69" customWidth="1"/>
    <col min="13" max="13" width="1" style="63" customWidth="1"/>
    <col min="14" max="14" width="13.140625" style="63" bestFit="1" customWidth="1"/>
    <col min="15" max="16384" width="10.7109375" style="63"/>
  </cols>
  <sheetData>
    <row r="1" spans="1:16" ht="24" customHeight="1">
      <c r="A1" s="62" t="s">
        <v>0</v>
      </c>
      <c r="F1" s="64"/>
      <c r="G1" s="63"/>
      <c r="H1" s="63"/>
      <c r="I1" s="63"/>
      <c r="J1" s="63"/>
      <c r="K1" s="63"/>
      <c r="L1" s="63"/>
    </row>
    <row r="2" spans="1:16" s="68" customFormat="1" ht="24" customHeight="1">
      <c r="A2" s="65" t="s">
        <v>1</v>
      </c>
      <c r="B2" s="66"/>
      <c r="C2" s="66"/>
      <c r="D2" s="66"/>
      <c r="E2" s="66"/>
      <c r="F2" s="67"/>
      <c r="G2" s="67"/>
      <c r="H2" s="67"/>
      <c r="I2" s="67"/>
      <c r="J2" s="67"/>
      <c r="K2" s="67"/>
      <c r="L2" s="67"/>
    </row>
    <row r="3" spans="1:16" s="68" customFormat="1" ht="24" customHeight="1">
      <c r="A3" s="137" t="s">
        <v>2</v>
      </c>
      <c r="B3" s="66"/>
      <c r="C3" s="66"/>
      <c r="D3" s="66"/>
      <c r="E3" s="66"/>
      <c r="F3" s="67"/>
      <c r="G3" s="67"/>
      <c r="H3" s="67"/>
      <c r="I3" s="67"/>
      <c r="J3" s="67"/>
      <c r="K3" s="67"/>
      <c r="L3" s="67"/>
    </row>
    <row r="4" spans="1:16" s="68" customFormat="1" ht="24" customHeight="1">
      <c r="B4" s="69"/>
      <c r="C4" s="69"/>
      <c r="D4" s="69"/>
      <c r="E4" s="69"/>
      <c r="F4" s="69"/>
      <c r="G4" s="69"/>
      <c r="H4" s="69"/>
      <c r="I4" s="69"/>
      <c r="J4" s="69"/>
      <c r="K4" s="69"/>
      <c r="L4" s="70" t="s">
        <v>3</v>
      </c>
    </row>
    <row r="5" spans="1:16" s="71" customFormat="1" ht="24" customHeight="1">
      <c r="F5" s="138" t="s">
        <v>4</v>
      </c>
      <c r="G5" s="138"/>
      <c r="H5" s="138"/>
      <c r="I5" s="115"/>
      <c r="J5" s="139" t="s">
        <v>5</v>
      </c>
      <c r="K5" s="139"/>
      <c r="L5" s="139"/>
      <c r="M5" s="116"/>
    </row>
    <row r="6" spans="1:16" s="72" customFormat="1" ht="24" customHeight="1">
      <c r="D6" s="73" t="s">
        <v>6</v>
      </c>
      <c r="E6" s="73"/>
      <c r="F6" s="74">
        <v>2560</v>
      </c>
      <c r="G6" s="73"/>
      <c r="H6" s="74">
        <v>2559</v>
      </c>
      <c r="I6" s="74"/>
      <c r="J6" s="74">
        <v>2560</v>
      </c>
      <c r="K6" s="73"/>
      <c r="L6" s="74">
        <v>2559</v>
      </c>
      <c r="M6" s="75"/>
    </row>
    <row r="7" spans="1:16" s="77" customFormat="1" ht="23.25">
      <c r="A7" s="76" t="s">
        <v>7</v>
      </c>
      <c r="E7" s="78"/>
      <c r="F7" s="79"/>
      <c r="G7" s="79"/>
      <c r="H7" s="79"/>
      <c r="I7" s="79"/>
      <c r="J7" s="79"/>
      <c r="K7" s="79"/>
      <c r="L7" s="79"/>
    </row>
    <row r="8" spans="1:16" s="77" customFormat="1" ht="23.25">
      <c r="A8" s="76" t="s">
        <v>8</v>
      </c>
      <c r="C8" s="80"/>
      <c r="E8" s="78"/>
      <c r="F8" s="79"/>
      <c r="G8" s="79"/>
      <c r="H8" s="79"/>
      <c r="I8" s="79"/>
      <c r="J8" s="79"/>
      <c r="K8" s="79"/>
      <c r="L8" s="79"/>
    </row>
    <row r="9" spans="1:16" s="77" customFormat="1" ht="23.25">
      <c r="A9" s="77" t="s">
        <v>9</v>
      </c>
      <c r="C9" s="80"/>
      <c r="D9" s="81">
        <v>7</v>
      </c>
      <c r="E9" s="78"/>
      <c r="F9" s="82">
        <v>744049679</v>
      </c>
      <c r="G9" s="82"/>
      <c r="H9" s="82">
        <v>868821210</v>
      </c>
      <c r="I9" s="82"/>
      <c r="J9" s="82">
        <v>313463030</v>
      </c>
      <c r="K9" s="82"/>
      <c r="L9" s="82">
        <v>401324810</v>
      </c>
    </row>
    <row r="10" spans="1:16" s="77" customFormat="1" ht="23.25">
      <c r="A10" s="77" t="s">
        <v>10</v>
      </c>
      <c r="C10" s="80"/>
      <c r="D10" s="81">
        <v>8</v>
      </c>
      <c r="E10" s="78"/>
      <c r="F10" s="82">
        <v>161394327</v>
      </c>
      <c r="G10" s="82"/>
      <c r="H10" s="82">
        <v>250650590</v>
      </c>
      <c r="I10" s="82"/>
      <c r="J10" s="82">
        <v>150000000</v>
      </c>
      <c r="K10" s="82"/>
      <c r="L10" s="82">
        <v>231178214</v>
      </c>
    </row>
    <row r="11" spans="1:16" s="77" customFormat="1" ht="23.25">
      <c r="A11" s="83" t="s">
        <v>11</v>
      </c>
      <c r="C11" s="80"/>
      <c r="D11" s="81">
        <v>9</v>
      </c>
      <c r="E11" s="78"/>
      <c r="F11" s="84">
        <v>763214560</v>
      </c>
      <c r="G11" s="82"/>
      <c r="H11" s="84">
        <v>1397272280</v>
      </c>
      <c r="I11" s="82"/>
      <c r="J11" s="84">
        <v>505403617</v>
      </c>
      <c r="K11" s="82"/>
      <c r="L11" s="84">
        <v>880088032</v>
      </c>
    </row>
    <row r="12" spans="1:16" s="77" customFormat="1" ht="23.25">
      <c r="A12" s="77" t="s">
        <v>12</v>
      </c>
      <c r="C12" s="80"/>
      <c r="D12" s="80"/>
      <c r="E12" s="79"/>
      <c r="F12" s="84">
        <v>28561728</v>
      </c>
      <c r="G12" s="84"/>
      <c r="H12" s="84">
        <v>62387315</v>
      </c>
      <c r="I12" s="84"/>
      <c r="J12" s="84">
        <v>7844605</v>
      </c>
      <c r="K12" s="84"/>
      <c r="L12" s="84">
        <v>27920709</v>
      </c>
    </row>
    <row r="13" spans="1:16" s="77" customFormat="1" ht="23.25">
      <c r="A13" s="77" t="s">
        <v>13</v>
      </c>
      <c r="C13" s="80"/>
      <c r="D13" s="81">
        <v>10</v>
      </c>
      <c r="E13" s="78"/>
      <c r="F13" s="84">
        <v>146367884</v>
      </c>
      <c r="G13" s="82"/>
      <c r="H13" s="84">
        <v>370797111</v>
      </c>
      <c r="I13" s="82"/>
      <c r="J13" s="84">
        <v>68922327</v>
      </c>
      <c r="K13" s="82"/>
      <c r="L13" s="84">
        <v>115409065</v>
      </c>
    </row>
    <row r="14" spans="1:16" s="77" customFormat="1" ht="23.25">
      <c r="A14" s="77" t="s">
        <v>14</v>
      </c>
      <c r="C14" s="80"/>
      <c r="D14" s="80"/>
      <c r="E14" s="79"/>
      <c r="F14" s="84">
        <v>24922395</v>
      </c>
      <c r="G14" s="84"/>
      <c r="H14" s="84">
        <v>27111615</v>
      </c>
      <c r="I14" s="84"/>
      <c r="J14" s="84">
        <v>13245305</v>
      </c>
      <c r="K14" s="84"/>
      <c r="L14" s="84">
        <v>8217932</v>
      </c>
    </row>
    <row r="15" spans="1:16" s="77" customFormat="1" ht="23.25">
      <c r="A15" s="77" t="s">
        <v>15</v>
      </c>
      <c r="D15" s="81">
        <v>11</v>
      </c>
      <c r="E15" s="79"/>
      <c r="F15" s="84">
        <v>74294248</v>
      </c>
      <c r="G15" s="84"/>
      <c r="H15" s="84">
        <v>267588585</v>
      </c>
      <c r="I15" s="84"/>
      <c r="J15" s="84">
        <v>6350299</v>
      </c>
      <c r="K15" s="84"/>
      <c r="L15" s="84">
        <v>44490218</v>
      </c>
    </row>
    <row r="16" spans="1:16" s="77" customFormat="1" ht="23.25">
      <c r="A16" s="76" t="s">
        <v>16</v>
      </c>
      <c r="D16" s="80"/>
      <c r="E16" s="79"/>
      <c r="F16" s="85">
        <f>SUM(F9:F15)</f>
        <v>1942804821</v>
      </c>
      <c r="G16" s="82"/>
      <c r="H16" s="85">
        <f>SUM(H9:H15)</f>
        <v>3244628706</v>
      </c>
      <c r="I16" s="82"/>
      <c r="J16" s="85">
        <f>SUM(J9:J15)</f>
        <v>1065229183</v>
      </c>
      <c r="K16" s="82"/>
      <c r="L16" s="85">
        <f>SUM(L9:L15)</f>
        <v>1708628980</v>
      </c>
      <c r="M16" s="91"/>
      <c r="N16" s="84"/>
      <c r="P16" s="82"/>
    </row>
    <row r="17" spans="1:14" s="77" customFormat="1" ht="23.25">
      <c r="A17" s="76" t="s">
        <v>17</v>
      </c>
      <c r="D17" s="80"/>
      <c r="E17" s="79"/>
      <c r="F17" s="82"/>
      <c r="G17" s="82"/>
      <c r="H17" s="82"/>
      <c r="I17" s="82"/>
      <c r="J17" s="82"/>
      <c r="K17" s="82"/>
      <c r="L17" s="82"/>
      <c r="N17" s="84"/>
    </row>
    <row r="18" spans="1:14" s="77" customFormat="1" ht="23.25">
      <c r="A18" s="77" t="s">
        <v>18</v>
      </c>
      <c r="C18" s="80"/>
      <c r="D18" s="81">
        <v>12</v>
      </c>
      <c r="E18" s="86"/>
      <c r="F18" s="84">
        <v>0</v>
      </c>
      <c r="G18" s="84"/>
      <c r="H18" s="84">
        <v>0</v>
      </c>
      <c r="I18" s="84"/>
      <c r="J18" s="84">
        <v>936404348</v>
      </c>
      <c r="K18" s="84"/>
      <c r="L18" s="84">
        <v>2001868143</v>
      </c>
      <c r="M18" s="87"/>
    </row>
    <row r="19" spans="1:14" s="77" customFormat="1" ht="23.25">
      <c r="A19" s="88" t="s">
        <v>19</v>
      </c>
      <c r="C19" s="80"/>
      <c r="D19" s="81">
        <v>13</v>
      </c>
      <c r="E19" s="86"/>
      <c r="F19" s="84">
        <v>508434621</v>
      </c>
      <c r="G19" s="84"/>
      <c r="H19" s="84">
        <v>263233090</v>
      </c>
      <c r="I19" s="84"/>
      <c r="J19" s="84">
        <v>1971549400</v>
      </c>
      <c r="K19" s="84"/>
      <c r="L19" s="84">
        <v>971549700</v>
      </c>
      <c r="M19" s="87"/>
    </row>
    <row r="20" spans="1:14" s="77" customFormat="1" ht="23.25">
      <c r="A20" s="77" t="s">
        <v>20</v>
      </c>
      <c r="C20" s="80"/>
      <c r="D20" s="81">
        <v>14</v>
      </c>
      <c r="E20" s="86"/>
      <c r="F20" s="84">
        <v>272384258</v>
      </c>
      <c r="G20" s="84"/>
      <c r="H20" s="84">
        <v>276672051</v>
      </c>
      <c r="I20" s="84"/>
      <c r="J20" s="84">
        <v>213641357</v>
      </c>
      <c r="K20" s="84"/>
      <c r="L20" s="84">
        <v>25000000</v>
      </c>
      <c r="M20" s="87"/>
    </row>
    <row r="21" spans="1:14" s="77" customFormat="1" ht="23.25">
      <c r="A21" s="77" t="s">
        <v>21</v>
      </c>
      <c r="C21" s="80"/>
      <c r="D21" s="81">
        <v>15</v>
      </c>
      <c r="E21" s="86"/>
      <c r="F21" s="84">
        <v>1630908</v>
      </c>
      <c r="G21" s="84"/>
      <c r="H21" s="84">
        <v>3655635</v>
      </c>
      <c r="I21" s="84"/>
      <c r="J21" s="84">
        <v>1630908</v>
      </c>
      <c r="K21" s="84"/>
      <c r="L21" s="84">
        <v>1655935</v>
      </c>
      <c r="M21" s="87"/>
    </row>
    <row r="22" spans="1:14" s="77" customFormat="1" ht="23.25">
      <c r="A22" s="77" t="s">
        <v>22</v>
      </c>
      <c r="C22" s="80"/>
      <c r="D22" s="81">
        <v>6</v>
      </c>
      <c r="E22" s="79"/>
      <c r="F22" s="84">
        <v>0</v>
      </c>
      <c r="G22" s="84"/>
      <c r="H22" s="84">
        <v>0</v>
      </c>
      <c r="I22" s="84"/>
      <c r="J22" s="84">
        <v>39245000</v>
      </c>
      <c r="K22" s="84"/>
      <c r="L22" s="84">
        <v>50180000</v>
      </c>
      <c r="M22" s="87"/>
    </row>
    <row r="23" spans="1:14" s="77" customFormat="1" ht="23.25">
      <c r="A23" s="77" t="s">
        <v>23</v>
      </c>
      <c r="C23" s="80"/>
      <c r="D23" s="81">
        <v>16</v>
      </c>
      <c r="E23" s="86"/>
      <c r="F23" s="82">
        <v>287149550</v>
      </c>
      <c r="G23" s="82"/>
      <c r="H23" s="82">
        <v>429879043</v>
      </c>
      <c r="I23" s="82"/>
      <c r="J23" s="82">
        <v>184270472</v>
      </c>
      <c r="K23" s="82"/>
      <c r="L23" s="82">
        <v>187952041</v>
      </c>
    </row>
    <row r="24" spans="1:14" s="77" customFormat="1" ht="23.25">
      <c r="A24" s="77" t="s">
        <v>24</v>
      </c>
      <c r="C24" s="80"/>
      <c r="D24" s="81">
        <v>17</v>
      </c>
      <c r="E24" s="86"/>
      <c r="F24" s="84">
        <v>0</v>
      </c>
      <c r="G24" s="84"/>
      <c r="H24" s="84">
        <v>1608498811</v>
      </c>
      <c r="I24" s="84"/>
      <c r="J24" s="84">
        <v>0</v>
      </c>
      <c r="K24" s="84"/>
      <c r="L24" s="82">
        <v>0</v>
      </c>
    </row>
    <row r="25" spans="1:14" s="77" customFormat="1" ht="23.25">
      <c r="A25" s="77" t="s">
        <v>25</v>
      </c>
      <c r="C25" s="80"/>
      <c r="D25" s="81">
        <v>18</v>
      </c>
      <c r="E25" s="86"/>
      <c r="F25" s="84">
        <v>296957547</v>
      </c>
      <c r="G25" s="84"/>
      <c r="H25" s="84">
        <v>684312803</v>
      </c>
      <c r="I25" s="84"/>
      <c r="J25" s="84">
        <v>295382239</v>
      </c>
      <c r="K25" s="84"/>
      <c r="L25" s="82">
        <v>566940831</v>
      </c>
    </row>
    <row r="26" spans="1:14" s="77" customFormat="1" ht="23.25">
      <c r="A26" s="77" t="s">
        <v>26</v>
      </c>
      <c r="C26" s="80"/>
      <c r="D26" s="81">
        <v>28</v>
      </c>
      <c r="E26" s="86"/>
      <c r="F26" s="84">
        <v>215239653</v>
      </c>
      <c r="G26" s="84"/>
      <c r="H26" s="84">
        <v>486471235</v>
      </c>
      <c r="I26" s="84"/>
      <c r="J26" s="84">
        <v>156629423</v>
      </c>
      <c r="K26" s="84"/>
      <c r="L26" s="82">
        <v>123266301</v>
      </c>
    </row>
    <row r="27" spans="1:14" s="77" customFormat="1" ht="23.25">
      <c r="A27" s="77" t="s">
        <v>27</v>
      </c>
      <c r="C27" s="80"/>
      <c r="D27" s="81">
        <v>19</v>
      </c>
      <c r="E27" s="86"/>
      <c r="F27" s="84">
        <v>241498463</v>
      </c>
      <c r="G27" s="82"/>
      <c r="H27" s="84">
        <v>251234404</v>
      </c>
      <c r="I27" s="82"/>
      <c r="J27" s="84">
        <v>125714013</v>
      </c>
      <c r="K27" s="82"/>
      <c r="L27" s="84">
        <v>79707486</v>
      </c>
    </row>
    <row r="28" spans="1:14" s="77" customFormat="1" ht="23.25">
      <c r="A28" s="76" t="s">
        <v>28</v>
      </c>
      <c r="D28" s="80"/>
      <c r="E28" s="79"/>
      <c r="F28" s="85">
        <f>SUM(F18:F27)</f>
        <v>1823295000</v>
      </c>
      <c r="G28" s="82"/>
      <c r="H28" s="85">
        <f>SUM(H18:H27)</f>
        <v>4003957072</v>
      </c>
      <c r="I28" s="82"/>
      <c r="J28" s="85">
        <f>SUM(J18:J27)</f>
        <v>3924467160</v>
      </c>
      <c r="K28" s="82"/>
      <c r="L28" s="85">
        <f>SUM(L18:L27)</f>
        <v>4008120437</v>
      </c>
    </row>
    <row r="29" spans="1:14" s="77" customFormat="1" thickBot="1">
      <c r="A29" s="76" t="s">
        <v>29</v>
      </c>
      <c r="C29" s="80"/>
      <c r="E29" s="78"/>
      <c r="F29" s="89">
        <f>F16+F28</f>
        <v>3766099821</v>
      </c>
      <c r="G29" s="82"/>
      <c r="H29" s="89">
        <f>H16+H28</f>
        <v>7248585778</v>
      </c>
      <c r="I29" s="82"/>
      <c r="J29" s="89">
        <f>J16+J28</f>
        <v>4989696343</v>
      </c>
      <c r="K29" s="82"/>
      <c r="L29" s="89">
        <f>L16+L28</f>
        <v>5716749417</v>
      </c>
      <c r="M29" s="91"/>
    </row>
    <row r="30" spans="1:14" s="90" customFormat="1" thickTop="1">
      <c r="C30" s="64"/>
      <c r="E30" s="78"/>
      <c r="F30" s="79"/>
      <c r="G30" s="79"/>
      <c r="H30" s="79"/>
      <c r="I30" s="79"/>
      <c r="J30" s="79"/>
      <c r="K30" s="79"/>
      <c r="L30" s="79"/>
      <c r="N30" s="77"/>
    </row>
    <row r="31" spans="1:14" s="90" customFormat="1" ht="23.25">
      <c r="A31" s="90" t="s">
        <v>30</v>
      </c>
      <c r="C31" s="64"/>
      <c r="F31" s="92"/>
      <c r="G31" s="92"/>
      <c r="H31" s="92"/>
      <c r="I31" s="92"/>
      <c r="J31" s="92"/>
      <c r="K31" s="92"/>
      <c r="L31" s="92"/>
      <c r="N31" s="77"/>
    </row>
    <row r="32" spans="1:14" ht="24" customHeight="1">
      <c r="A32" s="62" t="s">
        <v>0</v>
      </c>
      <c r="F32" s="63"/>
      <c r="G32" s="63"/>
      <c r="H32" s="63"/>
      <c r="I32" s="63"/>
      <c r="J32" s="63"/>
      <c r="K32" s="63"/>
      <c r="L32" s="63"/>
    </row>
    <row r="33" spans="1:14" s="68" customFormat="1" ht="24" customHeight="1">
      <c r="A33" s="65" t="s">
        <v>31</v>
      </c>
      <c r="B33" s="66"/>
      <c r="C33" s="66"/>
      <c r="D33" s="66"/>
      <c r="E33" s="66"/>
      <c r="F33" s="67"/>
      <c r="G33" s="67"/>
      <c r="H33" s="67"/>
      <c r="I33" s="67"/>
      <c r="J33" s="67"/>
      <c r="K33" s="67"/>
      <c r="L33" s="67"/>
    </row>
    <row r="34" spans="1:14" s="68" customFormat="1" ht="24" customHeight="1">
      <c r="A34" s="137" t="s">
        <v>2</v>
      </c>
      <c r="B34" s="66"/>
      <c r="C34" s="66"/>
      <c r="D34" s="66"/>
      <c r="E34" s="66"/>
      <c r="F34" s="67"/>
      <c r="G34" s="67"/>
      <c r="H34" s="67"/>
      <c r="I34" s="67"/>
      <c r="J34" s="67"/>
      <c r="K34" s="67"/>
      <c r="L34" s="67"/>
    </row>
    <row r="35" spans="1:14" s="68" customFormat="1" ht="24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70" t="s">
        <v>3</v>
      </c>
    </row>
    <row r="36" spans="1:14" s="68" customFormat="1" ht="24" customHeight="1">
      <c r="B36" s="69"/>
      <c r="C36" s="69"/>
      <c r="D36" s="71"/>
      <c r="E36" s="71"/>
      <c r="F36" s="138" t="s">
        <v>4</v>
      </c>
      <c r="G36" s="138"/>
      <c r="H36" s="138"/>
      <c r="I36" s="115"/>
      <c r="J36" s="139" t="s">
        <v>5</v>
      </c>
      <c r="K36" s="139"/>
      <c r="L36" s="139"/>
    </row>
    <row r="37" spans="1:14" s="68" customFormat="1" ht="24" customHeight="1">
      <c r="B37" s="69"/>
      <c r="C37" s="69"/>
      <c r="D37" s="73" t="s">
        <v>6</v>
      </c>
      <c r="E37" s="73"/>
      <c r="F37" s="74">
        <v>2560</v>
      </c>
      <c r="G37" s="73"/>
      <c r="H37" s="74">
        <v>2559</v>
      </c>
      <c r="I37" s="74"/>
      <c r="J37" s="74">
        <v>2560</v>
      </c>
      <c r="K37" s="73"/>
      <c r="L37" s="74">
        <v>2559</v>
      </c>
    </row>
    <row r="38" spans="1:14" s="90" customFormat="1" ht="24" customHeight="1">
      <c r="A38" s="76" t="s">
        <v>32</v>
      </c>
      <c r="F38" s="79"/>
      <c r="G38" s="79"/>
      <c r="H38" s="79"/>
      <c r="I38" s="79"/>
      <c r="J38" s="79"/>
      <c r="K38" s="79"/>
      <c r="L38" s="79"/>
      <c r="N38" s="77"/>
    </row>
    <row r="39" spans="1:14" s="90" customFormat="1" ht="24" customHeight="1">
      <c r="A39" s="76" t="s">
        <v>33</v>
      </c>
      <c r="C39" s="64"/>
      <c r="F39" s="79"/>
      <c r="G39" s="79"/>
      <c r="H39" s="79"/>
      <c r="I39" s="79"/>
      <c r="J39" s="79"/>
      <c r="K39" s="79"/>
      <c r="L39" s="79"/>
      <c r="N39" s="77"/>
    </row>
    <row r="40" spans="1:14" s="90" customFormat="1" ht="24" customHeight="1">
      <c r="A40" s="77" t="s">
        <v>34</v>
      </c>
      <c r="C40" s="64"/>
      <c r="D40" s="93">
        <v>20</v>
      </c>
      <c r="F40" s="82">
        <v>0</v>
      </c>
      <c r="G40" s="82"/>
      <c r="H40" s="82">
        <v>322905262</v>
      </c>
      <c r="I40" s="82"/>
      <c r="J40" s="82">
        <v>0</v>
      </c>
      <c r="K40" s="82"/>
      <c r="L40" s="82">
        <v>0</v>
      </c>
      <c r="N40" s="77"/>
    </row>
    <row r="41" spans="1:14" s="90" customFormat="1" ht="24" customHeight="1">
      <c r="A41" s="77" t="s">
        <v>35</v>
      </c>
      <c r="C41" s="64"/>
      <c r="D41" s="93">
        <v>21</v>
      </c>
      <c r="F41" s="82">
        <v>1194410297</v>
      </c>
      <c r="G41" s="82"/>
      <c r="H41" s="82">
        <v>1210404479</v>
      </c>
      <c r="I41" s="82"/>
      <c r="J41" s="82">
        <v>641680934</v>
      </c>
      <c r="K41" s="82"/>
      <c r="L41" s="82">
        <v>481458039</v>
      </c>
      <c r="M41" s="92"/>
      <c r="N41" s="77"/>
    </row>
    <row r="42" spans="1:14" s="90" customFormat="1" ht="23.25">
      <c r="A42" s="83" t="s">
        <v>36</v>
      </c>
      <c r="C42" s="80"/>
      <c r="F42" s="84">
        <v>188827065</v>
      </c>
      <c r="G42" s="84"/>
      <c r="H42" s="84">
        <v>444960726</v>
      </c>
      <c r="I42" s="84"/>
      <c r="J42" s="84">
        <v>90335547</v>
      </c>
      <c r="K42" s="84"/>
      <c r="L42" s="84">
        <v>174198567</v>
      </c>
      <c r="M42" s="92"/>
      <c r="N42" s="77"/>
    </row>
    <row r="43" spans="1:14" s="90" customFormat="1" ht="24" customHeight="1">
      <c r="A43" s="77" t="s">
        <v>37</v>
      </c>
      <c r="C43" s="64"/>
      <c r="D43" s="93">
        <v>6</v>
      </c>
      <c r="F43" s="82">
        <v>0</v>
      </c>
      <c r="G43" s="82"/>
      <c r="H43" s="82">
        <v>3890000</v>
      </c>
      <c r="I43" s="82"/>
      <c r="J43" s="82">
        <v>423500000</v>
      </c>
      <c r="K43" s="82"/>
      <c r="L43" s="82">
        <v>1924500000</v>
      </c>
      <c r="M43" s="92"/>
      <c r="N43" s="77"/>
    </row>
    <row r="44" spans="1:14" s="90" customFormat="1" ht="23.25">
      <c r="A44" s="77" t="s">
        <v>38</v>
      </c>
      <c r="C44" s="77"/>
      <c r="N44" s="77"/>
    </row>
    <row r="45" spans="1:14" s="90" customFormat="1" ht="23.25">
      <c r="A45" s="77" t="s">
        <v>39</v>
      </c>
      <c r="C45" s="77"/>
      <c r="D45" s="93">
        <v>22</v>
      </c>
      <c r="F45" s="82">
        <v>48000000</v>
      </c>
      <c r="G45" s="82"/>
      <c r="H45" s="82">
        <v>1497182404</v>
      </c>
      <c r="I45" s="82"/>
      <c r="J45" s="82">
        <v>48000000</v>
      </c>
      <c r="K45" s="82"/>
      <c r="L45" s="82">
        <v>0</v>
      </c>
      <c r="M45" s="92"/>
      <c r="N45" s="77"/>
    </row>
    <row r="46" spans="1:14" s="90" customFormat="1" ht="23.25">
      <c r="A46" s="77" t="s">
        <v>40</v>
      </c>
      <c r="C46" s="80"/>
      <c r="N46" s="77"/>
    </row>
    <row r="47" spans="1:14" s="90" customFormat="1" ht="23.25">
      <c r="A47" s="77" t="s">
        <v>39</v>
      </c>
      <c r="C47" s="80"/>
      <c r="D47" s="93"/>
      <c r="F47" s="82">
        <v>11481341</v>
      </c>
      <c r="G47" s="82"/>
      <c r="H47" s="82">
        <v>14600349</v>
      </c>
      <c r="I47" s="82"/>
      <c r="J47" s="82">
        <v>10195788</v>
      </c>
      <c r="K47" s="82"/>
      <c r="L47" s="82">
        <v>8246355</v>
      </c>
      <c r="N47" s="77"/>
    </row>
    <row r="48" spans="1:14" s="90" customFormat="1" ht="23.25">
      <c r="A48" s="77" t="s">
        <v>41</v>
      </c>
      <c r="C48" s="80"/>
      <c r="D48" s="93"/>
      <c r="F48" s="82"/>
      <c r="G48" s="82"/>
      <c r="H48" s="82"/>
      <c r="I48" s="82"/>
      <c r="J48" s="82"/>
      <c r="K48" s="82"/>
      <c r="L48" s="82"/>
      <c r="N48" s="77"/>
    </row>
    <row r="49" spans="1:14" s="90" customFormat="1" ht="23.25">
      <c r="A49" s="77" t="s">
        <v>42</v>
      </c>
      <c r="C49" s="80"/>
      <c r="D49" s="93">
        <v>23</v>
      </c>
      <c r="F49" s="82">
        <v>0</v>
      </c>
      <c r="G49" s="82"/>
      <c r="H49" s="82">
        <v>409883586</v>
      </c>
      <c r="I49" s="82"/>
      <c r="J49" s="82">
        <v>0</v>
      </c>
      <c r="K49" s="82"/>
      <c r="L49" s="82">
        <v>0</v>
      </c>
      <c r="N49" s="77"/>
    </row>
    <row r="50" spans="1:14" s="90" customFormat="1" ht="23.25">
      <c r="A50" s="83" t="s">
        <v>43</v>
      </c>
      <c r="C50" s="80"/>
      <c r="D50" s="93"/>
      <c r="F50" s="84">
        <v>173675701</v>
      </c>
      <c r="G50" s="84"/>
      <c r="H50" s="84">
        <v>9112817</v>
      </c>
      <c r="I50" s="84"/>
      <c r="J50" s="84">
        <v>167932133</v>
      </c>
      <c r="K50" s="84"/>
      <c r="L50" s="84">
        <v>0</v>
      </c>
      <c r="M50" s="92"/>
      <c r="N50" s="77"/>
    </row>
    <row r="51" spans="1:14" s="90" customFormat="1" ht="23.25">
      <c r="A51" s="77" t="s">
        <v>44</v>
      </c>
      <c r="C51" s="80"/>
      <c r="D51" s="93">
        <v>24</v>
      </c>
      <c r="F51" s="82">
        <v>241689508</v>
      </c>
      <c r="G51" s="82"/>
      <c r="H51" s="82">
        <v>266332306</v>
      </c>
      <c r="I51" s="82"/>
      <c r="J51" s="82">
        <v>150076363</v>
      </c>
      <c r="K51" s="82"/>
      <c r="L51" s="82">
        <v>182908820</v>
      </c>
      <c r="M51" s="92"/>
      <c r="N51" s="77"/>
    </row>
    <row r="52" spans="1:14" s="94" customFormat="1" ht="23.25">
      <c r="A52" s="76" t="s">
        <v>45</v>
      </c>
      <c r="C52" s="77"/>
      <c r="F52" s="85">
        <f>SUM(F40:F51)</f>
        <v>1858083912</v>
      </c>
      <c r="G52" s="84"/>
      <c r="H52" s="85">
        <f>SUM(H40:H51)</f>
        <v>4179271929</v>
      </c>
      <c r="I52" s="84"/>
      <c r="J52" s="85">
        <f>SUM(J40:J51)</f>
        <v>1531720765</v>
      </c>
      <c r="K52" s="84"/>
      <c r="L52" s="85">
        <f>SUM(L40:L51)</f>
        <v>2771311781</v>
      </c>
      <c r="M52" s="92"/>
      <c r="N52" s="77"/>
    </row>
    <row r="53" spans="1:14" s="94" customFormat="1" ht="23.25">
      <c r="A53" s="76" t="s">
        <v>46</v>
      </c>
      <c r="C53" s="77"/>
      <c r="F53" s="84"/>
      <c r="G53" s="84"/>
      <c r="H53" s="84"/>
      <c r="I53" s="84"/>
      <c r="J53" s="84"/>
      <c r="K53" s="84"/>
      <c r="L53" s="84"/>
      <c r="M53" s="92"/>
      <c r="N53" s="77"/>
    </row>
    <row r="54" spans="1:14" s="94" customFormat="1" ht="23.25">
      <c r="A54" s="77" t="s">
        <v>47</v>
      </c>
      <c r="C54" s="77"/>
      <c r="N54" s="77"/>
    </row>
    <row r="55" spans="1:14" s="94" customFormat="1" ht="23.25">
      <c r="A55" s="77" t="s">
        <v>39</v>
      </c>
      <c r="C55" s="77"/>
      <c r="D55" s="95">
        <v>22</v>
      </c>
      <c r="F55" s="84">
        <v>549635861</v>
      </c>
      <c r="G55" s="84"/>
      <c r="H55" s="84">
        <v>597206017</v>
      </c>
      <c r="I55" s="84"/>
      <c r="J55" s="84">
        <v>549635861</v>
      </c>
      <c r="K55" s="84"/>
      <c r="L55" s="84">
        <v>597206017</v>
      </c>
      <c r="M55" s="92"/>
      <c r="N55" s="77"/>
    </row>
    <row r="56" spans="1:14" s="90" customFormat="1" ht="23.25">
      <c r="A56" s="77" t="s">
        <v>48</v>
      </c>
      <c r="C56" s="77"/>
      <c r="F56" s="82"/>
      <c r="G56" s="82"/>
      <c r="H56" s="82"/>
      <c r="I56" s="82"/>
      <c r="J56" s="82"/>
      <c r="K56" s="82"/>
      <c r="L56" s="82"/>
      <c r="M56" s="92"/>
      <c r="N56" s="77"/>
    </row>
    <row r="57" spans="1:14" s="90" customFormat="1" ht="23.25">
      <c r="A57" s="77" t="s">
        <v>49</v>
      </c>
      <c r="C57" s="77"/>
      <c r="D57" s="93"/>
      <c r="F57" s="82">
        <v>30330147</v>
      </c>
      <c r="G57" s="82"/>
      <c r="H57" s="82">
        <v>26593846</v>
      </c>
      <c r="I57" s="82"/>
      <c r="J57" s="82">
        <v>28538929</v>
      </c>
      <c r="K57" s="82"/>
      <c r="L57" s="82">
        <v>20046282</v>
      </c>
      <c r="M57" s="92"/>
      <c r="N57" s="77"/>
    </row>
    <row r="58" spans="1:14" s="90" customFormat="1" ht="23.25">
      <c r="A58" s="77" t="s">
        <v>41</v>
      </c>
      <c r="C58" s="77"/>
      <c r="D58" s="93"/>
      <c r="F58" s="82"/>
      <c r="G58" s="82"/>
      <c r="H58" s="82"/>
      <c r="I58" s="82"/>
      <c r="J58" s="82"/>
      <c r="K58" s="82"/>
      <c r="L58" s="82"/>
      <c r="M58" s="92"/>
      <c r="N58" s="77"/>
    </row>
    <row r="59" spans="1:14" s="90" customFormat="1" ht="23.25">
      <c r="A59" s="77" t="s">
        <v>50</v>
      </c>
      <c r="C59" s="77"/>
      <c r="D59" s="93">
        <v>23</v>
      </c>
      <c r="F59" s="82">
        <v>0</v>
      </c>
      <c r="G59" s="82"/>
      <c r="H59" s="82">
        <v>679911740</v>
      </c>
      <c r="I59" s="82"/>
      <c r="J59" s="82">
        <v>0</v>
      </c>
      <c r="K59" s="82"/>
      <c r="L59" s="82">
        <v>0</v>
      </c>
      <c r="M59" s="92"/>
      <c r="N59" s="77"/>
    </row>
    <row r="60" spans="1:14" s="90" customFormat="1" ht="23.25">
      <c r="A60" s="77" t="s">
        <v>51</v>
      </c>
      <c r="C60" s="77"/>
      <c r="D60" s="93">
        <v>25</v>
      </c>
      <c r="F60" s="82">
        <v>220717574</v>
      </c>
      <c r="G60" s="82"/>
      <c r="H60" s="82">
        <v>297086277</v>
      </c>
      <c r="I60" s="82"/>
      <c r="J60" s="82">
        <v>186537978</v>
      </c>
      <c r="K60" s="82"/>
      <c r="L60" s="82">
        <v>161451645</v>
      </c>
      <c r="M60" s="92"/>
      <c r="N60" s="77"/>
    </row>
    <row r="61" spans="1:14" s="90" customFormat="1" ht="23.25">
      <c r="A61" s="77" t="s">
        <v>52</v>
      </c>
      <c r="C61" s="77"/>
      <c r="D61" s="93">
        <v>28</v>
      </c>
      <c r="F61" s="82">
        <v>24194</v>
      </c>
      <c r="G61" s="82"/>
      <c r="H61" s="82">
        <v>77536</v>
      </c>
      <c r="I61" s="82"/>
      <c r="J61" s="82">
        <v>0</v>
      </c>
      <c r="K61" s="82"/>
      <c r="L61" s="82">
        <v>0</v>
      </c>
      <c r="M61" s="92"/>
      <c r="N61" s="77"/>
    </row>
    <row r="62" spans="1:14" s="94" customFormat="1" ht="23.25">
      <c r="A62" s="76" t="s">
        <v>53</v>
      </c>
      <c r="C62" s="96"/>
      <c r="F62" s="85">
        <f>SUM(F55:F61)</f>
        <v>800707776</v>
      </c>
      <c r="G62" s="84"/>
      <c r="H62" s="85">
        <f>SUM(H55:H61)</f>
        <v>1600875416</v>
      </c>
      <c r="I62" s="84"/>
      <c r="J62" s="85">
        <f>SUM(J55:J61)</f>
        <v>764712768</v>
      </c>
      <c r="K62" s="84"/>
      <c r="L62" s="85">
        <f>SUM(L55:L61)</f>
        <v>778703944</v>
      </c>
      <c r="M62" s="92"/>
      <c r="N62" s="77"/>
    </row>
    <row r="63" spans="1:14" s="90" customFormat="1" ht="23.25">
      <c r="A63" s="76" t="s">
        <v>54</v>
      </c>
      <c r="C63" s="64"/>
      <c r="F63" s="97">
        <f>F52+F62</f>
        <v>2658791688</v>
      </c>
      <c r="G63" s="84"/>
      <c r="H63" s="97">
        <f>H52+H62</f>
        <v>5780147345</v>
      </c>
      <c r="I63" s="84"/>
      <c r="J63" s="97">
        <f>J52+J62</f>
        <v>2296433533</v>
      </c>
      <c r="K63" s="84"/>
      <c r="L63" s="97">
        <f>L52+L62</f>
        <v>3550015725</v>
      </c>
      <c r="M63" s="91"/>
      <c r="N63" s="77"/>
    </row>
    <row r="64" spans="1:14" s="90" customFormat="1" ht="23.25">
      <c r="A64" s="77"/>
      <c r="C64" s="64"/>
      <c r="F64" s="126"/>
      <c r="G64" s="98"/>
      <c r="H64" s="98"/>
      <c r="I64" s="98"/>
      <c r="J64" s="98"/>
      <c r="K64" s="98"/>
      <c r="L64" s="98"/>
      <c r="M64" s="92"/>
      <c r="N64" s="77"/>
    </row>
    <row r="65" spans="1:14" s="90" customFormat="1" ht="23.25">
      <c r="A65" s="90" t="s">
        <v>30</v>
      </c>
      <c r="C65" s="64"/>
      <c r="F65" s="92"/>
      <c r="G65" s="92"/>
      <c r="H65" s="92"/>
      <c r="I65" s="92"/>
      <c r="J65" s="92"/>
      <c r="K65" s="92"/>
      <c r="L65" s="92"/>
      <c r="M65" s="92"/>
      <c r="N65" s="77"/>
    </row>
    <row r="66" spans="1:14" ht="24" customHeight="1">
      <c r="A66" s="62" t="s">
        <v>0</v>
      </c>
      <c r="F66" s="63"/>
      <c r="G66" s="63"/>
      <c r="H66" s="63"/>
      <c r="I66" s="63"/>
      <c r="J66" s="63"/>
      <c r="K66" s="63"/>
      <c r="L66" s="63"/>
      <c r="N66" s="77"/>
    </row>
    <row r="67" spans="1:14" s="68" customFormat="1" ht="24" customHeight="1">
      <c r="A67" s="65" t="s">
        <v>31</v>
      </c>
      <c r="B67" s="66"/>
      <c r="C67" s="66"/>
      <c r="D67" s="66"/>
      <c r="E67" s="66"/>
      <c r="F67" s="67"/>
      <c r="G67" s="67"/>
      <c r="H67" s="67"/>
      <c r="I67" s="67"/>
      <c r="J67" s="67"/>
      <c r="K67" s="67"/>
      <c r="L67" s="67"/>
      <c r="N67" s="77"/>
    </row>
    <row r="68" spans="1:14" s="68" customFormat="1" ht="24" customHeight="1">
      <c r="A68" s="137" t="s">
        <v>2</v>
      </c>
      <c r="B68" s="66"/>
      <c r="C68" s="66"/>
      <c r="D68" s="66"/>
      <c r="E68" s="66"/>
      <c r="F68" s="67"/>
      <c r="G68" s="67"/>
      <c r="H68" s="67"/>
      <c r="I68" s="67"/>
      <c r="J68" s="67"/>
      <c r="K68" s="67"/>
      <c r="L68" s="67"/>
      <c r="N68" s="77"/>
    </row>
    <row r="69" spans="1:14" s="68" customFormat="1" ht="24" customHeight="1"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70" t="s">
        <v>3</v>
      </c>
      <c r="N69" s="77"/>
    </row>
    <row r="70" spans="1:14" s="68" customFormat="1" ht="24" customHeight="1">
      <c r="B70" s="69"/>
      <c r="C70" s="69"/>
      <c r="D70" s="71"/>
      <c r="E70" s="71"/>
      <c r="F70" s="138" t="s">
        <v>4</v>
      </c>
      <c r="G70" s="138"/>
      <c r="H70" s="138"/>
      <c r="I70" s="115"/>
      <c r="J70" s="139" t="s">
        <v>5</v>
      </c>
      <c r="K70" s="139"/>
      <c r="L70" s="139"/>
      <c r="N70" s="77"/>
    </row>
    <row r="71" spans="1:14" s="68" customFormat="1" ht="24" customHeight="1">
      <c r="B71" s="69"/>
      <c r="C71" s="69"/>
      <c r="D71" s="73" t="s">
        <v>6</v>
      </c>
      <c r="E71" s="73"/>
      <c r="F71" s="74">
        <v>2560</v>
      </c>
      <c r="G71" s="73"/>
      <c r="H71" s="74">
        <v>2559</v>
      </c>
      <c r="I71" s="74"/>
      <c r="J71" s="74">
        <v>2560</v>
      </c>
      <c r="K71" s="73"/>
      <c r="L71" s="74">
        <v>2559</v>
      </c>
      <c r="N71" s="77"/>
    </row>
    <row r="72" spans="1:14" s="90" customFormat="1" ht="23.25">
      <c r="A72" s="76" t="s">
        <v>55</v>
      </c>
      <c r="C72" s="64"/>
      <c r="F72" s="79"/>
      <c r="G72" s="79"/>
      <c r="H72" s="79"/>
      <c r="I72" s="79"/>
      <c r="J72" s="79"/>
      <c r="K72" s="79"/>
      <c r="L72" s="79"/>
      <c r="M72" s="92"/>
      <c r="N72" s="77"/>
    </row>
    <row r="73" spans="1:14" s="90" customFormat="1" ht="23.25">
      <c r="A73" s="77" t="s">
        <v>56</v>
      </c>
      <c r="C73" s="64"/>
      <c r="D73" s="95"/>
      <c r="F73" s="79"/>
      <c r="G73" s="79"/>
      <c r="H73" s="79"/>
      <c r="I73" s="79"/>
      <c r="J73" s="79"/>
      <c r="K73" s="79"/>
      <c r="L73" s="79"/>
      <c r="M73" s="92"/>
      <c r="N73" s="77"/>
    </row>
    <row r="74" spans="1:14" s="90" customFormat="1" ht="23.25">
      <c r="A74" s="99" t="s">
        <v>57</v>
      </c>
      <c r="C74" s="64"/>
      <c r="D74" s="93"/>
      <c r="F74" s="79"/>
      <c r="G74" s="79"/>
      <c r="H74" s="79"/>
      <c r="I74" s="79"/>
      <c r="J74" s="79"/>
      <c r="K74" s="79"/>
      <c r="L74" s="79"/>
      <c r="M74" s="92"/>
      <c r="N74" s="77"/>
    </row>
    <row r="75" spans="1:14" s="90" customFormat="1" thickBot="1">
      <c r="A75" s="99" t="s">
        <v>58</v>
      </c>
      <c r="C75" s="64"/>
      <c r="D75" s="93"/>
      <c r="F75" s="100">
        <v>819949729</v>
      </c>
      <c r="G75" s="79"/>
      <c r="H75" s="100">
        <v>819949729</v>
      </c>
      <c r="I75" s="79"/>
      <c r="J75" s="100">
        <v>819949729</v>
      </c>
      <c r="K75" s="79"/>
      <c r="L75" s="100">
        <v>819949729</v>
      </c>
      <c r="M75" s="92"/>
      <c r="N75" s="77"/>
    </row>
    <row r="76" spans="1:14" s="90" customFormat="1" thickTop="1">
      <c r="A76" s="99" t="s">
        <v>59</v>
      </c>
      <c r="C76" s="64"/>
      <c r="D76" s="93"/>
      <c r="F76" s="79"/>
      <c r="G76" s="79"/>
      <c r="H76" s="79"/>
      <c r="I76" s="79"/>
      <c r="J76" s="79"/>
      <c r="K76" s="79"/>
      <c r="L76" s="79"/>
      <c r="M76" s="92"/>
      <c r="N76" s="77"/>
    </row>
    <row r="77" spans="1:14" s="90" customFormat="1" ht="23.25">
      <c r="A77" s="99" t="s">
        <v>58</v>
      </c>
      <c r="C77" s="64"/>
      <c r="F77" s="84">
        <v>819949729</v>
      </c>
      <c r="G77" s="79"/>
      <c r="H77" s="84">
        <v>819949729</v>
      </c>
      <c r="I77" s="82"/>
      <c r="J77" s="84">
        <v>819949729</v>
      </c>
      <c r="K77" s="84"/>
      <c r="L77" s="84">
        <v>819949729</v>
      </c>
      <c r="M77" s="92"/>
      <c r="N77" s="77"/>
    </row>
    <row r="78" spans="1:14" s="90" customFormat="1" ht="23.25">
      <c r="A78" s="77" t="s">
        <v>60</v>
      </c>
      <c r="C78" s="80"/>
      <c r="D78" s="93"/>
      <c r="F78" s="82"/>
      <c r="G78" s="82"/>
      <c r="H78" s="82"/>
      <c r="I78" s="82"/>
      <c r="J78" s="84"/>
      <c r="K78" s="84"/>
      <c r="L78" s="84"/>
      <c r="M78" s="92"/>
      <c r="N78" s="77"/>
    </row>
    <row r="79" spans="1:14" s="90" customFormat="1" ht="23.25">
      <c r="A79" s="77" t="s">
        <v>61</v>
      </c>
      <c r="C79" s="80"/>
      <c r="D79" s="93"/>
      <c r="F79" s="84">
        <v>4847628795</v>
      </c>
      <c r="G79" s="82"/>
      <c r="H79" s="84">
        <v>4847628795</v>
      </c>
      <c r="I79" s="82"/>
      <c r="J79" s="84">
        <v>4847628795</v>
      </c>
      <c r="K79" s="84"/>
      <c r="L79" s="84">
        <v>4847628795</v>
      </c>
      <c r="M79" s="92"/>
      <c r="N79" s="77"/>
    </row>
    <row r="80" spans="1:14" s="90" customFormat="1" ht="23.25">
      <c r="A80" s="77" t="s">
        <v>62</v>
      </c>
      <c r="C80" s="80"/>
      <c r="F80" s="84"/>
      <c r="G80" s="82"/>
      <c r="H80" s="84"/>
      <c r="I80" s="82"/>
      <c r="J80" s="84"/>
      <c r="K80" s="84"/>
      <c r="L80" s="84"/>
      <c r="M80" s="92"/>
      <c r="N80" s="77"/>
    </row>
    <row r="81" spans="1:14" s="90" customFormat="1" ht="23.25">
      <c r="A81" s="77" t="s">
        <v>63</v>
      </c>
      <c r="C81" s="80"/>
      <c r="D81" s="93"/>
      <c r="F81" s="84">
        <v>271203657</v>
      </c>
      <c r="G81" s="82"/>
      <c r="H81" s="84">
        <v>271203657</v>
      </c>
      <c r="I81" s="82"/>
      <c r="J81" s="84">
        <v>0</v>
      </c>
      <c r="K81" s="84"/>
      <c r="L81" s="84">
        <v>0</v>
      </c>
      <c r="M81" s="92"/>
      <c r="N81" s="77"/>
    </row>
    <row r="82" spans="1:14" s="90" customFormat="1" ht="23.25">
      <c r="A82" s="77" t="s">
        <v>64</v>
      </c>
      <c r="C82" s="80"/>
      <c r="F82" s="84">
        <v>0</v>
      </c>
      <c r="G82" s="82"/>
      <c r="H82" s="84">
        <v>859297366</v>
      </c>
      <c r="I82" s="82"/>
      <c r="J82" s="84">
        <v>0</v>
      </c>
      <c r="K82" s="82"/>
      <c r="L82" s="84">
        <v>0</v>
      </c>
      <c r="M82" s="92"/>
      <c r="N82" s="77"/>
    </row>
    <row r="83" spans="1:14" s="90" customFormat="1" ht="23.25">
      <c r="A83" s="77" t="s">
        <v>65</v>
      </c>
      <c r="C83" s="80"/>
      <c r="F83" s="82"/>
      <c r="G83" s="82"/>
      <c r="H83" s="82"/>
      <c r="I83" s="82"/>
      <c r="J83" s="82"/>
      <c r="K83" s="82"/>
      <c r="L83" s="82"/>
      <c r="M83" s="92"/>
      <c r="N83" s="77"/>
    </row>
    <row r="84" spans="1:14" s="90" customFormat="1" ht="23.25">
      <c r="A84" s="77" t="s">
        <v>66</v>
      </c>
      <c r="C84" s="80"/>
      <c r="D84" s="93">
        <v>26</v>
      </c>
      <c r="F84" s="82">
        <v>81994973</v>
      </c>
      <c r="G84" s="82"/>
      <c r="H84" s="82">
        <v>81994973</v>
      </c>
      <c r="I84" s="82"/>
      <c r="J84" s="82">
        <v>81994973</v>
      </c>
      <c r="K84" s="82"/>
      <c r="L84" s="82">
        <v>81994973</v>
      </c>
      <c r="M84" s="92"/>
      <c r="N84" s="77"/>
    </row>
    <row r="85" spans="1:14" s="90" customFormat="1" ht="23.25">
      <c r="A85" s="77" t="s">
        <v>67</v>
      </c>
      <c r="C85" s="80"/>
      <c r="D85" s="93"/>
      <c r="F85" s="82"/>
      <c r="G85" s="82"/>
      <c r="H85" s="82"/>
      <c r="I85" s="82"/>
      <c r="J85" s="82"/>
      <c r="K85" s="82"/>
      <c r="L85" s="82"/>
      <c r="M85" s="92"/>
      <c r="N85" s="77"/>
    </row>
    <row r="86" spans="1:14" s="90" customFormat="1" ht="23.25">
      <c r="A86" s="77" t="s">
        <v>68</v>
      </c>
      <c r="C86" s="80"/>
      <c r="D86" s="93"/>
      <c r="F86" s="82">
        <v>50000000</v>
      </c>
      <c r="G86" s="82"/>
      <c r="H86" s="82">
        <v>50000000</v>
      </c>
      <c r="I86" s="82"/>
      <c r="J86" s="82">
        <v>0</v>
      </c>
      <c r="K86" s="82"/>
      <c r="L86" s="82">
        <v>0</v>
      </c>
      <c r="M86" s="92"/>
      <c r="N86" s="77"/>
    </row>
    <row r="87" spans="1:14" s="90" customFormat="1" ht="23.25">
      <c r="A87" s="87" t="s">
        <v>69</v>
      </c>
      <c r="B87" s="94"/>
      <c r="C87" s="80"/>
      <c r="D87" s="94"/>
      <c r="E87" s="94"/>
      <c r="F87" s="84">
        <v>-4851260335</v>
      </c>
      <c r="G87" s="84"/>
      <c r="H87" s="84">
        <v>-5160958678</v>
      </c>
      <c r="I87" s="84"/>
      <c r="J87" s="84">
        <v>-3054055177</v>
      </c>
      <c r="K87" s="84"/>
      <c r="L87" s="84">
        <v>-3580604317</v>
      </c>
      <c r="M87" s="92"/>
      <c r="N87" s="77"/>
    </row>
    <row r="88" spans="1:14" s="94" customFormat="1" ht="23.25">
      <c r="A88" s="87" t="s">
        <v>70</v>
      </c>
      <c r="C88" s="80"/>
      <c r="F88" s="97">
        <v>-269674157</v>
      </c>
      <c r="G88" s="84"/>
      <c r="H88" s="97">
        <v>-466945865</v>
      </c>
      <c r="I88" s="84"/>
      <c r="J88" s="97">
        <v>-2255510</v>
      </c>
      <c r="K88" s="84"/>
      <c r="L88" s="97">
        <v>-2235488</v>
      </c>
      <c r="M88" s="92"/>
      <c r="N88" s="77"/>
    </row>
    <row r="89" spans="1:14" s="90" customFormat="1" ht="23.25">
      <c r="A89" s="77" t="s">
        <v>71</v>
      </c>
      <c r="C89" s="80"/>
      <c r="F89" s="84">
        <f>SUM(F77:F88)</f>
        <v>949842662</v>
      </c>
      <c r="G89" s="84"/>
      <c r="H89" s="84">
        <f>SUM(H77:H88)</f>
        <v>1302169977</v>
      </c>
      <c r="I89" s="84"/>
      <c r="J89" s="84">
        <f>SUM(J77:J88)</f>
        <v>2693262810</v>
      </c>
      <c r="K89" s="84"/>
      <c r="L89" s="84">
        <f>SUM(L77:L88)</f>
        <v>2166733692</v>
      </c>
      <c r="M89" s="92"/>
      <c r="N89" s="133"/>
    </row>
    <row r="90" spans="1:14" s="90" customFormat="1" ht="23.25">
      <c r="A90" s="77" t="s">
        <v>72</v>
      </c>
      <c r="C90" s="80"/>
      <c r="F90" s="97">
        <v>157465471</v>
      </c>
      <c r="G90" s="82"/>
      <c r="H90" s="97">
        <v>166268456</v>
      </c>
      <c r="I90" s="82"/>
      <c r="J90" s="97">
        <v>0</v>
      </c>
      <c r="K90" s="82"/>
      <c r="L90" s="97">
        <v>0</v>
      </c>
      <c r="M90" s="92"/>
      <c r="N90" s="77"/>
    </row>
    <row r="91" spans="1:14" s="90" customFormat="1" ht="23.25">
      <c r="A91" s="76" t="s">
        <v>73</v>
      </c>
      <c r="C91" s="64"/>
      <c r="F91" s="97">
        <f>SUM(F89:F90)</f>
        <v>1107308133</v>
      </c>
      <c r="G91" s="82"/>
      <c r="H91" s="97">
        <f>SUM(H89:H90)</f>
        <v>1468438433</v>
      </c>
      <c r="I91" s="82"/>
      <c r="J91" s="97">
        <f>SUM(J89:J90)</f>
        <v>2693262810</v>
      </c>
      <c r="K91" s="84"/>
      <c r="L91" s="97">
        <f>SUM(L89:L90)</f>
        <v>2166733692</v>
      </c>
      <c r="M91" s="91"/>
      <c r="N91" s="77"/>
    </row>
    <row r="92" spans="1:14" s="90" customFormat="1" thickBot="1">
      <c r="A92" s="76" t="s">
        <v>74</v>
      </c>
      <c r="C92" s="64"/>
      <c r="F92" s="89">
        <f>SUM(F63+F91)</f>
        <v>3766099821</v>
      </c>
      <c r="G92" s="82"/>
      <c r="H92" s="89">
        <f>SUM(H63+H91)</f>
        <v>7248585778</v>
      </c>
      <c r="I92" s="82"/>
      <c r="J92" s="89">
        <f>SUM(J63+J91)</f>
        <v>4989696343</v>
      </c>
      <c r="K92" s="82"/>
      <c r="L92" s="89">
        <f>SUM(L63+L91)</f>
        <v>5716749417</v>
      </c>
      <c r="M92" s="92"/>
      <c r="N92" s="77"/>
    </row>
    <row r="93" spans="1:14" s="90" customFormat="1" thickTop="1">
      <c r="C93" s="64"/>
      <c r="F93" s="82">
        <f>F29-F92</f>
        <v>0</v>
      </c>
      <c r="G93" s="101"/>
      <c r="H93" s="82">
        <f>H29-H92</f>
        <v>0</v>
      </c>
      <c r="I93" s="101"/>
      <c r="J93" s="82">
        <f>J29-J92</f>
        <v>0</v>
      </c>
      <c r="K93" s="101"/>
      <c r="L93" s="82">
        <f>L29-L92</f>
        <v>0</v>
      </c>
      <c r="M93" s="92"/>
    </row>
    <row r="94" spans="1:14" s="90" customFormat="1" ht="23.25">
      <c r="A94" s="90" t="s">
        <v>30</v>
      </c>
      <c r="C94" s="64"/>
      <c r="F94" s="92"/>
      <c r="G94" s="92"/>
      <c r="H94" s="92"/>
      <c r="I94" s="92"/>
      <c r="J94" s="92"/>
      <c r="K94" s="92"/>
      <c r="L94" s="92"/>
    </row>
    <row r="95" spans="1:14" s="90" customFormat="1" ht="23.25">
      <c r="C95" s="64"/>
      <c r="F95" s="92"/>
      <c r="G95" s="92"/>
      <c r="H95" s="92"/>
      <c r="I95" s="92"/>
      <c r="J95" s="92"/>
      <c r="K95" s="92"/>
      <c r="L95" s="92" t="s">
        <v>75</v>
      </c>
    </row>
    <row r="96" spans="1:14" s="90" customFormat="1" ht="23.25">
      <c r="A96" s="102"/>
      <c r="B96" s="102"/>
      <c r="C96" s="102"/>
      <c r="D96" s="102"/>
      <c r="F96" s="79"/>
      <c r="G96" s="79"/>
      <c r="H96" s="79"/>
      <c r="J96" s="79"/>
      <c r="K96" s="79"/>
      <c r="L96" s="79"/>
    </row>
    <row r="97" spans="1:12" s="90" customFormat="1" ht="23.25">
      <c r="C97" s="64"/>
      <c r="F97" s="78"/>
      <c r="G97" s="78"/>
      <c r="H97" s="78"/>
      <c r="I97" s="78"/>
      <c r="J97" s="78"/>
      <c r="K97" s="78"/>
      <c r="L97" s="78"/>
    </row>
    <row r="98" spans="1:12" s="90" customFormat="1" ht="23.25">
      <c r="E98" s="68" t="s">
        <v>76</v>
      </c>
      <c r="G98" s="78"/>
      <c r="H98" s="78"/>
      <c r="I98" s="78"/>
      <c r="J98" s="78"/>
      <c r="K98" s="78"/>
      <c r="L98" s="78"/>
    </row>
    <row r="99" spans="1:12" s="90" customFormat="1" ht="23.25">
      <c r="A99" s="102"/>
      <c r="B99" s="102"/>
      <c r="C99" s="102"/>
      <c r="D99" s="102"/>
      <c r="F99" s="92"/>
      <c r="G99" s="92"/>
      <c r="H99" s="92"/>
      <c r="I99" s="92"/>
      <c r="J99" s="92"/>
      <c r="K99" s="92"/>
      <c r="L99" s="92"/>
    </row>
  </sheetData>
  <mergeCells count="6">
    <mergeCell ref="F5:H5"/>
    <mergeCell ref="J5:L5"/>
    <mergeCell ref="F36:H36"/>
    <mergeCell ref="J36:L36"/>
    <mergeCell ref="F70:H70"/>
    <mergeCell ref="J70:L70"/>
  </mergeCells>
  <printOptions gridLinesSet="0"/>
  <pageMargins left="0.98425196850393704" right="0.31496062992125984" top="0.78740157480314965" bottom="0.31496062992125984" header="0.31496062992125984" footer="0.31496062992125984"/>
  <pageSetup paperSize="9" scale="75" fitToHeight="6" orientation="portrait" r:id="rId1"/>
  <headerFooter alignWithMargins="0"/>
  <rowBreaks count="2" manualBreakCount="2">
    <brk id="31" max="16383" man="1"/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3"/>
  <sheetViews>
    <sheetView showGridLines="0" zoomScale="87" zoomScaleNormal="87" zoomScaleSheetLayoutView="85" workbookViewId="0">
      <selection activeCell="J143" sqref="J143"/>
    </sheetView>
  </sheetViews>
  <sheetFormatPr defaultColWidth="10.7109375" defaultRowHeight="24" customHeight="1"/>
  <cols>
    <col min="1" max="1" width="28.28515625" style="2" customWidth="1"/>
    <col min="2" max="3" width="12.42578125" style="2" customWidth="1"/>
    <col min="4" max="4" width="6.85546875" style="2" customWidth="1"/>
    <col min="5" max="5" width="1.7109375" style="2" customWidth="1"/>
    <col min="6" max="6" width="14.7109375" style="16" customWidth="1"/>
    <col min="7" max="7" width="1.42578125" style="16" customWidth="1"/>
    <col min="8" max="8" width="14.7109375" style="16" customWidth="1"/>
    <col min="9" max="9" width="1.42578125" style="16" customWidth="1"/>
    <col min="10" max="10" width="15.85546875" style="16" customWidth="1"/>
    <col min="11" max="11" width="1.42578125" style="16" customWidth="1"/>
    <col min="12" max="12" width="14.7109375" style="16" customWidth="1"/>
    <col min="13" max="13" width="1.42578125" style="2" customWidth="1"/>
    <col min="14" max="14" width="14.28515625" style="2" customWidth="1"/>
    <col min="15" max="16" width="14.85546875" style="2" bestFit="1" customWidth="1"/>
    <col min="17" max="16384" width="10.7109375" style="2"/>
  </cols>
  <sheetData>
    <row r="1" spans="1:16" ht="24" customHeight="1">
      <c r="A1" s="62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6" s="3" customFormat="1" ht="24" customHeight="1">
      <c r="A2" s="24" t="s">
        <v>77</v>
      </c>
      <c r="B2" s="137"/>
      <c r="C2" s="137"/>
      <c r="D2" s="137"/>
      <c r="E2" s="137"/>
      <c r="F2" s="25"/>
      <c r="G2" s="25"/>
      <c r="H2" s="25"/>
      <c r="I2" s="25"/>
      <c r="J2" s="25"/>
      <c r="K2" s="25"/>
      <c r="L2" s="25"/>
    </row>
    <row r="3" spans="1:16" s="3" customFormat="1" ht="24" customHeight="1">
      <c r="A3" s="111" t="s">
        <v>78</v>
      </c>
      <c r="B3" s="137"/>
      <c r="C3" s="137"/>
      <c r="D3" s="137"/>
      <c r="E3" s="137"/>
      <c r="F3" s="25"/>
      <c r="G3" s="25"/>
      <c r="H3" s="25"/>
      <c r="I3" s="25"/>
      <c r="J3" s="25"/>
      <c r="K3" s="25"/>
      <c r="L3" s="25"/>
    </row>
    <row r="4" spans="1:16" s="3" customFormat="1" ht="24" customHeight="1">
      <c r="A4" s="140" t="s">
        <v>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16" s="4" customFormat="1" ht="24" customHeight="1">
      <c r="F5" s="5"/>
      <c r="G5" s="5" t="s">
        <v>4</v>
      </c>
      <c r="H5" s="5"/>
      <c r="I5" s="6"/>
      <c r="J5" s="5"/>
      <c r="K5" s="7" t="s">
        <v>5</v>
      </c>
      <c r="L5" s="5"/>
    </row>
    <row r="6" spans="1:16" s="8" customFormat="1" ht="24" customHeight="1">
      <c r="D6" s="9" t="s">
        <v>6</v>
      </c>
      <c r="E6" s="9"/>
      <c r="F6" s="26">
        <v>2560</v>
      </c>
      <c r="G6" s="9"/>
      <c r="H6" s="26">
        <v>2559</v>
      </c>
      <c r="I6" s="10"/>
      <c r="J6" s="26">
        <v>2560</v>
      </c>
      <c r="K6" s="27"/>
      <c r="L6" s="26">
        <v>2559</v>
      </c>
    </row>
    <row r="7" spans="1:16" ht="24" customHeight="1">
      <c r="A7" s="11" t="s">
        <v>79</v>
      </c>
      <c r="D7" s="18"/>
      <c r="F7" s="13"/>
      <c r="G7" s="13"/>
      <c r="H7" s="13"/>
      <c r="I7" s="13"/>
      <c r="J7" s="13"/>
      <c r="K7" s="13"/>
      <c r="L7" s="13"/>
    </row>
    <row r="8" spans="1:16" ht="24" customHeight="1">
      <c r="A8" s="105" t="s">
        <v>80</v>
      </c>
      <c r="F8" s="113">
        <v>2556444265</v>
      </c>
      <c r="G8" s="113"/>
      <c r="H8" s="113">
        <v>2407780739</v>
      </c>
      <c r="I8" s="113"/>
      <c r="J8" s="113">
        <v>402422909</v>
      </c>
      <c r="K8" s="113"/>
      <c r="L8" s="113">
        <v>509286779</v>
      </c>
    </row>
    <row r="9" spans="1:16" ht="24" customHeight="1">
      <c r="A9" s="106" t="s">
        <v>81</v>
      </c>
      <c r="C9" s="135"/>
      <c r="F9" s="113">
        <v>3708441102</v>
      </c>
      <c r="G9" s="113"/>
      <c r="H9" s="113">
        <v>3638741445</v>
      </c>
      <c r="I9" s="113"/>
      <c r="J9" s="113">
        <v>1967434613</v>
      </c>
      <c r="K9" s="113"/>
      <c r="L9" s="113">
        <v>1463761160</v>
      </c>
      <c r="O9" s="44"/>
    </row>
    <row r="10" spans="1:16" s="19" customFormat="1" ht="24" customHeight="1">
      <c r="A10" s="107" t="s">
        <v>82</v>
      </c>
      <c r="C10" s="20"/>
      <c r="F10" s="112">
        <v>1330449245</v>
      </c>
      <c r="G10" s="112"/>
      <c r="H10" s="112">
        <v>1248115585</v>
      </c>
      <c r="I10" s="112"/>
      <c r="J10" s="112">
        <v>1082699473</v>
      </c>
      <c r="K10" s="112"/>
      <c r="L10" s="113">
        <v>1096279375</v>
      </c>
      <c r="O10" s="104"/>
    </row>
    <row r="11" spans="1:16" ht="24" customHeight="1">
      <c r="A11" s="106" t="s">
        <v>83</v>
      </c>
      <c r="C11" s="135"/>
      <c r="F11" s="113">
        <v>13018287</v>
      </c>
      <c r="G11" s="113"/>
      <c r="H11" s="113">
        <v>12922729</v>
      </c>
      <c r="I11" s="113"/>
      <c r="J11" s="113">
        <v>12551899</v>
      </c>
      <c r="K11" s="113"/>
      <c r="L11" s="113">
        <v>13455361</v>
      </c>
      <c r="P11" s="44"/>
    </row>
    <row r="12" spans="1:16" ht="24" customHeight="1">
      <c r="A12" s="105" t="s">
        <v>84</v>
      </c>
      <c r="C12" s="135"/>
      <c r="F12" s="113">
        <v>4001700</v>
      </c>
      <c r="G12" s="113"/>
      <c r="H12" s="113">
        <v>4500</v>
      </c>
      <c r="I12" s="113"/>
      <c r="J12" s="113">
        <v>304429209</v>
      </c>
      <c r="K12" s="113"/>
      <c r="L12" s="113">
        <v>473689876</v>
      </c>
      <c r="P12" s="44"/>
    </row>
    <row r="13" spans="1:16" ht="24" customHeight="1">
      <c r="A13" s="119" t="s">
        <v>85</v>
      </c>
      <c r="C13" s="135"/>
      <c r="D13" s="18">
        <v>1.2</v>
      </c>
      <c r="F13" s="113">
        <v>5103861</v>
      </c>
      <c r="G13" s="113"/>
      <c r="H13" s="113">
        <v>0</v>
      </c>
      <c r="I13" s="113"/>
      <c r="J13" s="113">
        <v>944236472</v>
      </c>
      <c r="K13" s="113"/>
      <c r="L13" s="113">
        <v>0</v>
      </c>
      <c r="P13" s="44"/>
    </row>
    <row r="14" spans="1:16" ht="24" customHeight="1">
      <c r="A14" s="119" t="s">
        <v>86</v>
      </c>
      <c r="C14" s="135"/>
      <c r="D14" s="18">
        <v>1.2</v>
      </c>
      <c r="F14" s="113">
        <v>1004003404</v>
      </c>
      <c r="G14" s="113"/>
      <c r="H14" s="113">
        <v>2557025</v>
      </c>
      <c r="I14" s="113"/>
      <c r="J14" s="113">
        <v>0</v>
      </c>
      <c r="K14" s="113"/>
      <c r="L14" s="113">
        <v>0</v>
      </c>
    </row>
    <row r="15" spans="1:16" ht="24" customHeight="1">
      <c r="A15" s="119" t="s">
        <v>87</v>
      </c>
      <c r="C15" s="135"/>
      <c r="D15" s="18">
        <v>13</v>
      </c>
      <c r="F15" s="113">
        <v>138721775</v>
      </c>
      <c r="G15" s="113"/>
      <c r="H15" s="113">
        <v>0</v>
      </c>
      <c r="I15" s="113"/>
      <c r="J15" s="113">
        <v>0</v>
      </c>
      <c r="K15" s="113"/>
      <c r="L15" s="113">
        <v>0</v>
      </c>
    </row>
    <row r="16" spans="1:16" ht="24" customHeight="1">
      <c r="A16" s="105" t="s">
        <v>88</v>
      </c>
      <c r="F16" s="113">
        <v>101070927</v>
      </c>
      <c r="G16" s="113"/>
      <c r="H16" s="113">
        <v>119920226</v>
      </c>
      <c r="I16" s="113"/>
      <c r="J16" s="113">
        <v>59629987</v>
      </c>
      <c r="K16" s="113"/>
      <c r="L16" s="113">
        <v>68035725</v>
      </c>
      <c r="N16" s="44"/>
      <c r="P16" s="44"/>
    </row>
    <row r="17" spans="1:16" ht="24" customHeight="1">
      <c r="A17" s="11" t="s">
        <v>89</v>
      </c>
      <c r="C17" s="135"/>
      <c r="F17" s="15">
        <f>SUM(F8:F16)</f>
        <v>8861254566</v>
      </c>
      <c r="G17" s="113"/>
      <c r="H17" s="15">
        <f>SUM(H8:H16)</f>
        <v>7430042249</v>
      </c>
      <c r="I17" s="113"/>
      <c r="J17" s="15">
        <f>SUM(J8:J16)</f>
        <v>4773404562</v>
      </c>
      <c r="K17" s="113"/>
      <c r="L17" s="15">
        <f>SUM(L8:L16)</f>
        <v>3624508276</v>
      </c>
    </row>
    <row r="18" spans="1:16" ht="24" customHeight="1">
      <c r="A18" s="11" t="s">
        <v>90</v>
      </c>
      <c r="C18" s="135"/>
      <c r="F18" s="112"/>
      <c r="G18" s="113"/>
      <c r="H18" s="112"/>
      <c r="I18" s="113"/>
      <c r="J18" s="112"/>
      <c r="K18" s="112"/>
      <c r="L18" s="112"/>
    </row>
    <row r="19" spans="1:16" ht="24" customHeight="1">
      <c r="A19" s="12" t="s">
        <v>91</v>
      </c>
      <c r="C19" s="135"/>
      <c r="F19" s="113">
        <v>4917133677</v>
      </c>
      <c r="G19" s="113"/>
      <c r="H19" s="113">
        <v>4586306058</v>
      </c>
      <c r="I19" s="113"/>
      <c r="J19" s="113">
        <v>2140129266</v>
      </c>
      <c r="K19" s="113"/>
      <c r="L19" s="113">
        <v>1844124121</v>
      </c>
      <c r="O19" s="44"/>
    </row>
    <row r="20" spans="1:16" s="19" customFormat="1" ht="24" customHeight="1">
      <c r="A20" s="12" t="s">
        <v>92</v>
      </c>
      <c r="C20" s="20"/>
      <c r="F20" s="113">
        <v>533125111</v>
      </c>
      <c r="G20" s="113"/>
      <c r="H20" s="113">
        <v>526497470</v>
      </c>
      <c r="I20" s="113"/>
      <c r="J20" s="113">
        <v>80546634</v>
      </c>
      <c r="K20" s="113"/>
      <c r="L20" s="113">
        <v>34560901</v>
      </c>
    </row>
    <row r="21" spans="1:16" s="19" customFormat="1" ht="24" customHeight="1">
      <c r="A21" s="12" t="s">
        <v>93</v>
      </c>
      <c r="C21" s="20"/>
      <c r="F21" s="113">
        <v>2503793221</v>
      </c>
      <c r="G21" s="113"/>
      <c r="H21" s="113">
        <v>2335081318</v>
      </c>
      <c r="I21" s="113"/>
      <c r="J21" s="113">
        <v>1306323278</v>
      </c>
      <c r="K21" s="113"/>
      <c r="L21" s="113">
        <v>1196447996</v>
      </c>
    </row>
    <row r="22" spans="1:16" s="19" customFormat="1" ht="24" customHeight="1">
      <c r="A22" s="12" t="s">
        <v>94</v>
      </c>
      <c r="C22" s="20"/>
      <c r="D22" s="18"/>
      <c r="F22" s="113">
        <v>0</v>
      </c>
      <c r="G22" s="113"/>
      <c r="H22" s="113">
        <v>0</v>
      </c>
      <c r="I22" s="113"/>
      <c r="J22" s="113">
        <v>16499800</v>
      </c>
      <c r="K22" s="113"/>
      <c r="L22" s="113">
        <v>42471660</v>
      </c>
    </row>
    <row r="23" spans="1:16" s="19" customFormat="1" ht="24" customHeight="1">
      <c r="A23" s="12" t="s">
        <v>95</v>
      </c>
      <c r="C23" s="20"/>
      <c r="D23" s="18">
        <v>34.5</v>
      </c>
      <c r="F23" s="113">
        <v>418157768</v>
      </c>
      <c r="G23" s="113"/>
      <c r="H23" s="113">
        <v>0</v>
      </c>
      <c r="I23" s="113"/>
      <c r="J23" s="113">
        <v>418157768</v>
      </c>
      <c r="K23" s="113"/>
      <c r="L23" s="113">
        <v>0</v>
      </c>
    </row>
    <row r="24" spans="1:16" ht="24" customHeight="1">
      <c r="A24" s="11" t="s">
        <v>96</v>
      </c>
      <c r="C24" s="135"/>
      <c r="D24" s="18"/>
      <c r="F24" s="15">
        <f>SUM(F19:F23)</f>
        <v>8372209777</v>
      </c>
      <c r="G24" s="113"/>
      <c r="H24" s="15">
        <f>SUM(H19:H23)</f>
        <v>7447884846</v>
      </c>
      <c r="I24" s="113"/>
      <c r="J24" s="15">
        <f>SUM(J19:J23)</f>
        <v>3961656746</v>
      </c>
      <c r="K24" s="113"/>
      <c r="L24" s="15">
        <f>SUM(L19:L23)</f>
        <v>3117604678</v>
      </c>
    </row>
    <row r="25" spans="1:16" ht="24" customHeight="1">
      <c r="A25" s="28" t="s">
        <v>97</v>
      </c>
      <c r="C25" s="135"/>
      <c r="D25" s="18"/>
      <c r="F25" s="112"/>
      <c r="G25" s="113"/>
      <c r="H25" s="112"/>
      <c r="I25" s="113"/>
      <c r="J25" s="112"/>
      <c r="K25" s="113"/>
      <c r="L25" s="61"/>
    </row>
    <row r="26" spans="1:16" ht="24" customHeight="1">
      <c r="A26" s="28" t="s">
        <v>98</v>
      </c>
      <c r="C26" s="135"/>
      <c r="D26" s="18"/>
      <c r="F26" s="112">
        <f>F17-F24</f>
        <v>489044789</v>
      </c>
      <c r="G26" s="113"/>
      <c r="H26" s="112">
        <f>H17-H24</f>
        <v>-17842597</v>
      </c>
      <c r="I26" s="113"/>
      <c r="J26" s="112">
        <f>J17-J24</f>
        <v>811747816</v>
      </c>
      <c r="K26" s="113"/>
      <c r="L26" s="112">
        <f>L17-L24</f>
        <v>506903598</v>
      </c>
    </row>
    <row r="27" spans="1:16" ht="24" customHeight="1">
      <c r="A27" s="128" t="s">
        <v>99</v>
      </c>
      <c r="C27" s="135"/>
      <c r="D27" s="18">
        <v>13</v>
      </c>
      <c r="F27" s="112">
        <v>-323449977</v>
      </c>
      <c r="G27" s="113"/>
      <c r="H27" s="112">
        <v>-353130178</v>
      </c>
      <c r="I27" s="113"/>
      <c r="J27" s="112">
        <v>0</v>
      </c>
      <c r="K27" s="113"/>
      <c r="L27" s="112">
        <v>0</v>
      </c>
    </row>
    <row r="28" spans="1:16" ht="24" customHeight="1">
      <c r="A28" s="12" t="s">
        <v>100</v>
      </c>
      <c r="C28" s="135"/>
      <c r="D28" s="18">
        <v>14</v>
      </c>
      <c r="F28" s="14">
        <v>8020276</v>
      </c>
      <c r="G28" s="112"/>
      <c r="H28" s="14">
        <v>16615667</v>
      </c>
      <c r="I28" s="112"/>
      <c r="J28" s="14">
        <v>0</v>
      </c>
      <c r="K28" s="112"/>
      <c r="L28" s="14">
        <v>0</v>
      </c>
    </row>
    <row r="29" spans="1:16" ht="24" customHeight="1">
      <c r="A29" s="129" t="s">
        <v>101</v>
      </c>
      <c r="C29" s="135"/>
      <c r="F29" s="29">
        <f>SUM(F26:F28)</f>
        <v>173615088</v>
      </c>
      <c r="G29" s="112"/>
      <c r="H29" s="29">
        <f>SUM(H26:H28)</f>
        <v>-354357108</v>
      </c>
      <c r="I29" s="112"/>
      <c r="J29" s="29">
        <f>SUM(J26:J28)</f>
        <v>811747816</v>
      </c>
      <c r="K29" s="112"/>
      <c r="L29" s="29">
        <f>SUM(L26:L28)</f>
        <v>506903598</v>
      </c>
    </row>
    <row r="30" spans="1:16" ht="24" customHeight="1">
      <c r="A30" s="23" t="s">
        <v>102</v>
      </c>
      <c r="C30" s="135"/>
      <c r="F30" s="112">
        <v>-166669072</v>
      </c>
      <c r="G30" s="112"/>
      <c r="H30" s="112">
        <v>-188173719</v>
      </c>
      <c r="I30" s="112"/>
      <c r="J30" s="112">
        <v>-77362583</v>
      </c>
      <c r="K30" s="112"/>
      <c r="L30" s="112">
        <v>-94290673</v>
      </c>
    </row>
    <row r="31" spans="1:16" ht="24" customHeight="1">
      <c r="A31" s="130" t="s">
        <v>103</v>
      </c>
      <c r="C31" s="135"/>
      <c r="F31" s="29">
        <f>SUM(F29:F30)</f>
        <v>6946016</v>
      </c>
      <c r="G31" s="112"/>
      <c r="H31" s="29">
        <f>SUM(H29:H30)</f>
        <v>-542530827</v>
      </c>
      <c r="I31" s="112"/>
      <c r="J31" s="29">
        <f>SUM(J29:J30)</f>
        <v>734385233</v>
      </c>
      <c r="K31" s="112"/>
      <c r="L31" s="29">
        <f>SUM(L29:L30)</f>
        <v>412612925</v>
      </c>
    </row>
    <row r="32" spans="1:16" ht="24" customHeight="1">
      <c r="A32" s="12" t="s">
        <v>104</v>
      </c>
      <c r="C32" s="135"/>
      <c r="D32" s="18">
        <v>28</v>
      </c>
      <c r="F32" s="14">
        <v>-356687450</v>
      </c>
      <c r="G32" s="113"/>
      <c r="H32" s="14">
        <v>9128615</v>
      </c>
      <c r="I32" s="113"/>
      <c r="J32" s="14">
        <v>-218604383</v>
      </c>
      <c r="K32" s="113"/>
      <c r="L32" s="14">
        <v>-4360547</v>
      </c>
      <c r="P32" s="44"/>
    </row>
    <row r="33" spans="1:12" ht="24" customHeight="1" thickBot="1">
      <c r="A33" s="11" t="s">
        <v>105</v>
      </c>
      <c r="C33" s="135"/>
      <c r="D33" s="18"/>
      <c r="F33" s="47">
        <f>SUM(F31:F32)</f>
        <v>-349741434</v>
      </c>
      <c r="G33" s="113"/>
      <c r="H33" s="47">
        <f>SUM(H31:H32)</f>
        <v>-533402212</v>
      </c>
      <c r="I33" s="113"/>
      <c r="J33" s="47">
        <f>SUM(J31:J32)</f>
        <v>515780850</v>
      </c>
      <c r="K33" s="113"/>
      <c r="L33" s="47">
        <f>SUM(L31:L32)</f>
        <v>408252378</v>
      </c>
    </row>
    <row r="34" spans="1:12" ht="24" customHeight="1" thickTop="1">
      <c r="A34" s="12"/>
      <c r="C34" s="135"/>
    </row>
    <row r="35" spans="1:12" s="31" customFormat="1" ht="23.25" customHeight="1">
      <c r="A35" s="30" t="s">
        <v>106</v>
      </c>
      <c r="C35" s="32"/>
      <c r="E35" s="33"/>
      <c r="F35" s="34"/>
      <c r="G35" s="34"/>
      <c r="H35" s="34"/>
      <c r="I35" s="34"/>
      <c r="J35" s="34"/>
      <c r="K35" s="34"/>
      <c r="L35" s="34"/>
    </row>
    <row r="36" spans="1:12" s="31" customFormat="1" ht="23.25" customHeight="1" thickBot="1">
      <c r="A36" s="35" t="s">
        <v>107</v>
      </c>
      <c r="C36" s="32"/>
      <c r="E36" s="33"/>
      <c r="F36" s="112">
        <f>F33-F37</f>
        <v>-384262166</v>
      </c>
      <c r="H36" s="112">
        <f>H33-H37</f>
        <v>-520148996</v>
      </c>
      <c r="J36" s="17">
        <f>J33</f>
        <v>515780850</v>
      </c>
      <c r="K36" s="36"/>
      <c r="L36" s="127">
        <f>L33</f>
        <v>408252378</v>
      </c>
    </row>
    <row r="37" spans="1:12" s="31" customFormat="1" ht="23.25" customHeight="1" thickTop="1">
      <c r="A37" s="35" t="s">
        <v>108</v>
      </c>
      <c r="C37" s="32"/>
      <c r="E37" s="33"/>
      <c r="F37" s="33">
        <v>34520732</v>
      </c>
      <c r="H37" s="33">
        <v>-13253216</v>
      </c>
      <c r="J37" s="33"/>
      <c r="K37" s="36"/>
      <c r="L37" s="33"/>
    </row>
    <row r="38" spans="1:12" s="31" customFormat="1" ht="23.25" customHeight="1" thickBot="1">
      <c r="A38" s="35"/>
      <c r="C38" s="32"/>
      <c r="E38" s="33"/>
      <c r="F38" s="47">
        <f>F36+F37</f>
        <v>-349741434</v>
      </c>
      <c r="G38" s="37"/>
      <c r="H38" s="47">
        <f>H36+H37</f>
        <v>-533402212</v>
      </c>
      <c r="J38" s="33"/>
      <c r="K38" s="36"/>
      <c r="L38" s="33"/>
    </row>
    <row r="39" spans="1:12" s="31" customFormat="1" ht="23.25" customHeight="1" thickTop="1">
      <c r="A39" s="131" t="s">
        <v>109</v>
      </c>
      <c r="B39" s="38"/>
      <c r="C39" s="32"/>
      <c r="D39" s="18">
        <v>29</v>
      </c>
      <c r="E39" s="33"/>
      <c r="F39" s="36"/>
      <c r="H39" s="36"/>
      <c r="I39" s="36"/>
      <c r="J39" s="36"/>
      <c r="K39" s="36"/>
      <c r="L39" s="36"/>
    </row>
    <row r="40" spans="1:12" s="31" customFormat="1" ht="23.25" customHeight="1" thickBot="1">
      <c r="A40" s="22" t="s">
        <v>110</v>
      </c>
      <c r="B40" s="39"/>
      <c r="C40" s="32"/>
      <c r="E40" s="40"/>
      <c r="F40" s="125">
        <f>F36/819949729</f>
        <v>-0.46864112811969721</v>
      </c>
      <c r="G40" s="41"/>
      <c r="H40" s="125">
        <f>H36/819949729</f>
        <v>-0.6343669344636127</v>
      </c>
      <c r="I40" s="41"/>
      <c r="J40" s="123">
        <f>J36/819949729</f>
        <v>0.62903960054848684</v>
      </c>
      <c r="K40" s="42"/>
      <c r="L40" s="118">
        <f>L36/819949729</f>
        <v>0.4978992779202443</v>
      </c>
    </row>
    <row r="41" spans="1:12" s="31" customFormat="1" ht="23.25" customHeight="1" thickTop="1">
      <c r="A41" s="22"/>
      <c r="B41" s="39"/>
      <c r="C41" s="32"/>
      <c r="E41" s="40"/>
      <c r="F41" s="40"/>
      <c r="G41" s="41"/>
      <c r="H41" s="40"/>
      <c r="I41" s="41"/>
      <c r="J41" s="43"/>
      <c r="K41" s="42"/>
      <c r="L41" s="43"/>
    </row>
    <row r="42" spans="1:12" ht="24" customHeight="1">
      <c r="A42" s="2" t="s">
        <v>30</v>
      </c>
      <c r="C42" s="135"/>
    </row>
    <row r="43" spans="1:12" ht="24" customHeight="1">
      <c r="A43" s="62" t="s">
        <v>0</v>
      </c>
      <c r="C43" s="135"/>
      <c r="F43" s="113"/>
      <c r="G43" s="113"/>
      <c r="H43" s="113"/>
      <c r="I43" s="113"/>
      <c r="J43" s="113"/>
      <c r="K43" s="113"/>
      <c r="L43" s="113"/>
    </row>
    <row r="44" spans="1:12" ht="24" customHeight="1">
      <c r="A44" s="24" t="s">
        <v>111</v>
      </c>
      <c r="C44" s="135"/>
      <c r="F44" s="113"/>
      <c r="G44" s="113"/>
      <c r="H44" s="113"/>
      <c r="I44" s="113"/>
      <c r="J44" s="113"/>
      <c r="K44" s="113"/>
      <c r="L44" s="113"/>
    </row>
    <row r="45" spans="1:12" ht="24" customHeight="1">
      <c r="A45" s="111" t="s">
        <v>78</v>
      </c>
      <c r="C45" s="135"/>
      <c r="F45" s="113"/>
      <c r="G45" s="113"/>
      <c r="H45" s="113"/>
      <c r="I45" s="113"/>
      <c r="J45" s="113"/>
      <c r="K45" s="113"/>
      <c r="L45" s="113"/>
    </row>
    <row r="46" spans="1:12" ht="24" customHeight="1">
      <c r="A46" s="141" t="s">
        <v>3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</row>
    <row r="47" spans="1:12" ht="24" customHeight="1">
      <c r="A47" s="35"/>
      <c r="C47" s="135"/>
      <c r="F47" s="5"/>
      <c r="G47" s="5" t="s">
        <v>4</v>
      </c>
      <c r="H47" s="5"/>
      <c r="I47" s="6"/>
      <c r="J47" s="5"/>
      <c r="K47" s="7" t="s">
        <v>5</v>
      </c>
      <c r="L47" s="5"/>
    </row>
    <row r="48" spans="1:12" ht="24" customHeight="1">
      <c r="A48" s="35"/>
      <c r="C48" s="135"/>
      <c r="D48" s="9" t="s">
        <v>6</v>
      </c>
      <c r="F48" s="26">
        <v>2560</v>
      </c>
      <c r="G48" s="9"/>
      <c r="H48" s="26">
        <v>2559</v>
      </c>
      <c r="I48" s="10"/>
      <c r="J48" s="26">
        <v>2560</v>
      </c>
      <c r="K48" s="27"/>
      <c r="L48" s="26">
        <v>2559</v>
      </c>
    </row>
    <row r="49" spans="1:12" ht="24" customHeight="1">
      <c r="A49" s="30" t="s">
        <v>105</v>
      </c>
      <c r="C49" s="135"/>
      <c r="F49" s="14">
        <f>F33</f>
        <v>-349741434</v>
      </c>
      <c r="G49" s="113"/>
      <c r="H49" s="14">
        <f>H33</f>
        <v>-533402212</v>
      </c>
      <c r="I49" s="113"/>
      <c r="J49" s="14">
        <f>J33</f>
        <v>515780850</v>
      </c>
      <c r="K49" s="113"/>
      <c r="L49" s="14">
        <f>L33</f>
        <v>408252378</v>
      </c>
    </row>
    <row r="50" spans="1:12" ht="24" customHeight="1">
      <c r="A50" s="35"/>
      <c r="C50" s="135"/>
      <c r="F50" s="113"/>
      <c r="G50" s="113"/>
      <c r="H50" s="113"/>
      <c r="I50" s="113"/>
      <c r="J50" s="113"/>
      <c r="K50" s="113"/>
      <c r="L50" s="113"/>
    </row>
    <row r="51" spans="1:12" ht="24" customHeight="1">
      <c r="A51" s="30" t="s">
        <v>112</v>
      </c>
      <c r="C51" s="135"/>
      <c r="F51" s="113"/>
      <c r="G51" s="113"/>
      <c r="H51" s="113"/>
      <c r="I51" s="113"/>
      <c r="J51" s="113"/>
      <c r="K51" s="113"/>
      <c r="L51" s="113"/>
    </row>
    <row r="52" spans="1:12" ht="24" customHeight="1">
      <c r="A52" s="122" t="s">
        <v>113</v>
      </c>
      <c r="C52" s="135"/>
      <c r="F52" s="113"/>
      <c r="G52" s="113"/>
      <c r="H52" s="113"/>
      <c r="I52" s="113"/>
      <c r="J52" s="113"/>
      <c r="K52" s="113"/>
      <c r="L52" s="113"/>
    </row>
    <row r="53" spans="1:12" ht="24" customHeight="1">
      <c r="A53" s="35" t="s">
        <v>114</v>
      </c>
      <c r="C53" s="135"/>
      <c r="F53" s="113"/>
      <c r="G53" s="113"/>
      <c r="H53" s="113"/>
      <c r="I53" s="113"/>
      <c r="J53" s="113"/>
      <c r="K53" s="113"/>
      <c r="L53" s="113"/>
    </row>
    <row r="54" spans="1:12" ht="24" customHeight="1">
      <c r="A54" s="35" t="s">
        <v>115</v>
      </c>
      <c r="C54" s="135"/>
      <c r="F54" s="113">
        <v>2263655</v>
      </c>
      <c r="G54" s="113"/>
      <c r="H54" s="113">
        <v>169588</v>
      </c>
      <c r="I54" s="113"/>
      <c r="J54" s="113">
        <v>0</v>
      </c>
      <c r="K54" s="113"/>
      <c r="L54" s="113">
        <v>0</v>
      </c>
    </row>
    <row r="55" spans="1:12" ht="24" customHeight="1">
      <c r="A55" s="35" t="s">
        <v>116</v>
      </c>
      <c r="C55" s="135"/>
      <c r="F55" s="113"/>
      <c r="G55" s="113"/>
      <c r="H55" s="113"/>
      <c r="I55" s="113"/>
      <c r="J55" s="113"/>
      <c r="K55" s="113"/>
      <c r="L55" s="113"/>
    </row>
    <row r="56" spans="1:12" ht="24" customHeight="1">
      <c r="A56" s="35" t="s">
        <v>117</v>
      </c>
      <c r="C56" s="135"/>
      <c r="F56" s="14">
        <v>-20022</v>
      </c>
      <c r="G56" s="112"/>
      <c r="H56" s="14">
        <v>-67082</v>
      </c>
      <c r="I56" s="112"/>
      <c r="J56" s="14">
        <v>-20022</v>
      </c>
      <c r="K56" s="112"/>
      <c r="L56" s="14">
        <v>-67082</v>
      </c>
    </row>
    <row r="57" spans="1:12" ht="24" customHeight="1">
      <c r="A57" s="35" t="s">
        <v>113</v>
      </c>
      <c r="C57" s="135"/>
      <c r="F57" s="113"/>
      <c r="G57" s="113"/>
      <c r="H57" s="113"/>
      <c r="I57" s="113"/>
      <c r="J57" s="113"/>
      <c r="K57" s="113"/>
      <c r="L57" s="113"/>
    </row>
    <row r="58" spans="1:12" ht="24" customHeight="1">
      <c r="A58" s="35" t="s">
        <v>117</v>
      </c>
      <c r="C58" s="135"/>
      <c r="F58" s="113">
        <f>SUM(F54:F56)</f>
        <v>2243633</v>
      </c>
      <c r="G58" s="113"/>
      <c r="H58" s="113">
        <f>SUM(H54:H56)</f>
        <v>102506</v>
      </c>
      <c r="I58" s="113"/>
      <c r="J58" s="113">
        <f>SUM(J54:J56)</f>
        <v>-20022</v>
      </c>
      <c r="K58" s="113"/>
      <c r="L58" s="113">
        <f>SUM(L54:L56)</f>
        <v>-67082</v>
      </c>
    </row>
    <row r="59" spans="1:12" ht="24" customHeight="1">
      <c r="A59" s="35"/>
      <c r="C59" s="135"/>
      <c r="F59" s="113"/>
      <c r="G59" s="113"/>
      <c r="H59" s="113"/>
      <c r="I59" s="113"/>
      <c r="J59" s="113"/>
      <c r="K59" s="113"/>
      <c r="L59" s="113"/>
    </row>
    <row r="60" spans="1:12" ht="24" customHeight="1">
      <c r="A60" s="122" t="s">
        <v>118</v>
      </c>
      <c r="C60" s="135"/>
      <c r="F60" s="113"/>
      <c r="G60" s="113"/>
      <c r="H60" s="113"/>
      <c r="I60" s="113"/>
      <c r="J60" s="113"/>
      <c r="K60" s="113"/>
      <c r="L60" s="113"/>
    </row>
    <row r="61" spans="1:12" ht="24" customHeight="1">
      <c r="A61" s="35" t="s">
        <v>119</v>
      </c>
      <c r="C61" s="135"/>
      <c r="F61" s="113"/>
      <c r="G61" s="113"/>
      <c r="H61" s="113"/>
      <c r="I61" s="113"/>
      <c r="J61" s="113"/>
      <c r="K61" s="113"/>
      <c r="L61" s="113"/>
    </row>
    <row r="62" spans="1:12" ht="24" customHeight="1">
      <c r="A62" s="35" t="s">
        <v>120</v>
      </c>
      <c r="C62" s="135"/>
      <c r="F62" s="113">
        <v>14496501</v>
      </c>
      <c r="G62" s="113"/>
      <c r="H62" s="113">
        <v>0</v>
      </c>
      <c r="I62" s="113"/>
      <c r="J62" s="113">
        <v>10768290</v>
      </c>
      <c r="K62" s="113"/>
      <c r="L62" s="113">
        <v>0</v>
      </c>
    </row>
    <row r="63" spans="1:12" ht="24" customHeight="1">
      <c r="A63" s="35" t="s">
        <v>121</v>
      </c>
      <c r="C63" s="135"/>
      <c r="F63" s="113"/>
      <c r="G63" s="113"/>
      <c r="H63" s="113"/>
      <c r="I63" s="113"/>
      <c r="J63" s="113"/>
      <c r="K63" s="113"/>
      <c r="L63" s="113"/>
    </row>
    <row r="64" spans="1:12" ht="24" customHeight="1">
      <c r="A64" s="35" t="s">
        <v>122</v>
      </c>
      <c r="C64" s="135"/>
      <c r="D64" s="18">
        <v>13</v>
      </c>
      <c r="F64" s="14">
        <v>16256844</v>
      </c>
      <c r="G64" s="113"/>
      <c r="H64" s="14">
        <v>0</v>
      </c>
      <c r="I64" s="113"/>
      <c r="J64" s="14">
        <v>0</v>
      </c>
      <c r="K64" s="113"/>
      <c r="L64" s="14">
        <v>0</v>
      </c>
    </row>
    <row r="65" spans="1:12" ht="24" customHeight="1">
      <c r="A65" s="35" t="s">
        <v>118</v>
      </c>
      <c r="C65" s="135"/>
      <c r="F65" s="112"/>
      <c r="G65" s="112"/>
      <c r="H65" s="112"/>
      <c r="I65" s="112"/>
      <c r="J65" s="112"/>
      <c r="K65" s="112"/>
      <c r="L65" s="112"/>
    </row>
    <row r="66" spans="1:12" ht="24" customHeight="1">
      <c r="A66" s="35" t="s">
        <v>123</v>
      </c>
      <c r="C66" s="135"/>
      <c r="F66" s="14">
        <f>SUM(F61:F64)</f>
        <v>30753345</v>
      </c>
      <c r="G66" s="113"/>
      <c r="H66" s="14">
        <f>SUM(H61:H64)</f>
        <v>0</v>
      </c>
      <c r="I66" s="113"/>
      <c r="J66" s="14">
        <f>SUM(J61:J64)</f>
        <v>10768290</v>
      </c>
      <c r="K66" s="113"/>
      <c r="L66" s="14">
        <f>SUM(L61:L64)</f>
        <v>0</v>
      </c>
    </row>
    <row r="67" spans="1:12" ht="24" customHeight="1">
      <c r="A67" s="30" t="s">
        <v>124</v>
      </c>
      <c r="C67" s="135"/>
      <c r="F67" s="15">
        <f>F66+F58</f>
        <v>32996978</v>
      </c>
      <c r="G67" s="113"/>
      <c r="H67" s="15">
        <f>H66+H58</f>
        <v>102506</v>
      </c>
      <c r="I67" s="113"/>
      <c r="J67" s="15">
        <f>J66+J58</f>
        <v>10748268</v>
      </c>
      <c r="K67" s="113"/>
      <c r="L67" s="15">
        <f>L66+L58</f>
        <v>-67082</v>
      </c>
    </row>
    <row r="68" spans="1:12" ht="24" customHeight="1">
      <c r="A68" s="35"/>
      <c r="C68" s="135"/>
      <c r="F68" s="113"/>
      <c r="G68" s="113"/>
      <c r="H68" s="113"/>
      <c r="I68" s="113"/>
      <c r="J68" s="113"/>
      <c r="K68" s="113"/>
      <c r="L68" s="113"/>
    </row>
    <row r="69" spans="1:12" ht="24" customHeight="1" thickBot="1">
      <c r="A69" s="30" t="s">
        <v>125</v>
      </c>
      <c r="C69" s="135"/>
      <c r="F69" s="17">
        <f>F49+F67</f>
        <v>-316744456</v>
      </c>
      <c r="G69" s="113"/>
      <c r="H69" s="17">
        <f>H49+H67</f>
        <v>-533299706</v>
      </c>
      <c r="I69" s="113"/>
      <c r="J69" s="17">
        <f>J49+J67</f>
        <v>526529118</v>
      </c>
      <c r="K69" s="113"/>
      <c r="L69" s="17">
        <f>L49+L67</f>
        <v>408185296</v>
      </c>
    </row>
    <row r="70" spans="1:12" ht="24" customHeight="1" thickTop="1">
      <c r="A70" s="35"/>
      <c r="C70" s="135"/>
      <c r="F70" s="113"/>
      <c r="G70" s="113"/>
      <c r="H70" s="113"/>
      <c r="I70" s="113"/>
      <c r="J70" s="113"/>
      <c r="K70" s="113"/>
      <c r="L70" s="113"/>
    </row>
    <row r="71" spans="1:12" ht="24" customHeight="1">
      <c r="A71" s="30" t="s">
        <v>126</v>
      </c>
      <c r="C71" s="135"/>
      <c r="F71" s="113"/>
      <c r="G71" s="113"/>
      <c r="H71" s="113"/>
      <c r="I71" s="113"/>
      <c r="J71" s="113"/>
      <c r="K71" s="113"/>
      <c r="L71" s="113"/>
    </row>
    <row r="72" spans="1:12" ht="24" customHeight="1" thickBot="1">
      <c r="A72" s="35" t="s">
        <v>107</v>
      </c>
      <c r="C72" s="135"/>
      <c r="F72" s="113">
        <f>F69-F73</f>
        <v>-352327315</v>
      </c>
      <c r="G72" s="113"/>
      <c r="H72" s="113">
        <f>H69-H73</f>
        <v>-520046490</v>
      </c>
      <c r="I72" s="113"/>
      <c r="J72" s="45">
        <f>J69</f>
        <v>526529118</v>
      </c>
      <c r="K72" s="46"/>
      <c r="L72" s="45">
        <f>L69</f>
        <v>408185296</v>
      </c>
    </row>
    <row r="73" spans="1:12" ht="24" customHeight="1" thickTop="1">
      <c r="A73" s="35" t="s">
        <v>108</v>
      </c>
      <c r="C73" s="135"/>
      <c r="F73" s="113">
        <f>F37+1062127</f>
        <v>35582859</v>
      </c>
      <c r="G73" s="113"/>
      <c r="H73" s="113">
        <v>-13253216</v>
      </c>
      <c r="I73" s="113"/>
      <c r="J73" s="103"/>
      <c r="K73" s="46"/>
      <c r="L73" s="46"/>
    </row>
    <row r="74" spans="1:12" ht="24" customHeight="1" thickBot="1">
      <c r="A74" s="35"/>
      <c r="C74" s="135"/>
      <c r="F74" s="47">
        <f>SUM(F72:F73)</f>
        <v>-316744456</v>
      </c>
      <c r="G74" s="113"/>
      <c r="H74" s="47">
        <f>SUM(H72:H73)</f>
        <v>-533299706</v>
      </c>
      <c r="I74" s="113"/>
      <c r="J74" s="48"/>
      <c r="K74" s="49"/>
      <c r="L74" s="48"/>
    </row>
    <row r="75" spans="1:12" ht="24" customHeight="1" thickTop="1">
      <c r="A75" s="35"/>
      <c r="C75" s="135"/>
      <c r="F75" s="50"/>
      <c r="G75" s="50"/>
      <c r="H75" s="50"/>
      <c r="I75" s="113"/>
      <c r="J75" s="113"/>
      <c r="K75" s="113"/>
      <c r="L75" s="113"/>
    </row>
    <row r="76" spans="1:12" ht="24" customHeight="1">
      <c r="A76" s="35" t="s">
        <v>30</v>
      </c>
      <c r="C76" s="135"/>
      <c r="F76" s="113"/>
      <c r="G76" s="113"/>
      <c r="H76" s="113"/>
      <c r="I76" s="113"/>
      <c r="J76" s="113"/>
      <c r="K76" s="113"/>
      <c r="L76" s="113"/>
    </row>
    <row r="77" spans="1:12" ht="23.1" customHeight="1">
      <c r="A77" s="62" t="s">
        <v>0</v>
      </c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</row>
    <row r="78" spans="1:12" s="3" customFormat="1" ht="23.1" customHeight="1">
      <c r="A78" s="137" t="s">
        <v>127</v>
      </c>
      <c r="B78" s="137"/>
      <c r="C78" s="137"/>
      <c r="D78" s="137"/>
      <c r="E78" s="137"/>
      <c r="F78" s="25"/>
      <c r="G78" s="25"/>
      <c r="H78" s="25"/>
      <c r="I78" s="25"/>
      <c r="J78" s="25"/>
      <c r="K78" s="25"/>
      <c r="L78" s="25"/>
    </row>
    <row r="79" spans="1:12" s="3" customFormat="1" ht="23.1" customHeight="1">
      <c r="A79" s="111" t="s">
        <v>78</v>
      </c>
      <c r="B79" s="137"/>
      <c r="C79" s="137"/>
      <c r="D79" s="137"/>
      <c r="E79" s="137"/>
      <c r="F79" s="25"/>
      <c r="G79" s="25"/>
      <c r="H79" s="25"/>
      <c r="I79" s="25"/>
      <c r="J79" s="25"/>
      <c r="K79" s="25"/>
      <c r="L79" s="25"/>
    </row>
    <row r="80" spans="1:12" s="3" customFormat="1" ht="23.1" customHeight="1">
      <c r="A80" s="140" t="s">
        <v>3</v>
      </c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</row>
    <row r="81" spans="1:15" s="4" customFormat="1" ht="23.1" customHeight="1">
      <c r="F81" s="5"/>
      <c r="G81" s="5" t="s">
        <v>4</v>
      </c>
      <c r="H81" s="5"/>
      <c r="I81" s="6"/>
      <c r="J81" s="5"/>
      <c r="K81" s="7" t="s">
        <v>5</v>
      </c>
      <c r="L81" s="5"/>
    </row>
    <row r="82" spans="1:15" s="8" customFormat="1" ht="23.1" customHeight="1">
      <c r="D82" s="9"/>
      <c r="E82" s="9"/>
      <c r="F82" s="26">
        <v>2560</v>
      </c>
      <c r="G82" s="9"/>
      <c r="H82" s="26">
        <v>2559</v>
      </c>
      <c r="I82" s="10"/>
      <c r="J82" s="26">
        <v>2560</v>
      </c>
      <c r="K82" s="9"/>
      <c r="L82" s="26">
        <v>2559</v>
      </c>
    </row>
    <row r="83" spans="1:15" ht="23.1" customHeight="1">
      <c r="A83" s="24" t="s">
        <v>128</v>
      </c>
      <c r="C83" s="135"/>
      <c r="F83" s="13"/>
      <c r="G83" s="13"/>
      <c r="H83" s="13"/>
      <c r="I83" s="13"/>
      <c r="J83" s="13"/>
      <c r="K83" s="13"/>
      <c r="L83" s="13"/>
    </row>
    <row r="84" spans="1:15" ht="23.1" customHeight="1">
      <c r="A84" s="2" t="s">
        <v>129</v>
      </c>
      <c r="C84" s="135"/>
      <c r="F84" s="112">
        <f>F31</f>
        <v>6946016</v>
      </c>
      <c r="G84" s="112"/>
      <c r="H84" s="112">
        <f>H31</f>
        <v>-542530827</v>
      </c>
      <c r="I84" s="112"/>
      <c r="J84" s="112">
        <f>J31</f>
        <v>734385233</v>
      </c>
      <c r="K84" s="112"/>
      <c r="L84" s="112">
        <f>L31</f>
        <v>412612925</v>
      </c>
      <c r="N84" s="110"/>
      <c r="O84" s="44"/>
    </row>
    <row r="85" spans="1:15" ht="24" customHeight="1">
      <c r="A85" s="53" t="s">
        <v>130</v>
      </c>
      <c r="B85" s="135"/>
      <c r="F85" s="113"/>
      <c r="G85" s="113"/>
      <c r="H85" s="113"/>
      <c r="I85" s="113"/>
      <c r="J85" s="113"/>
      <c r="K85" s="113"/>
      <c r="L85" s="113"/>
    </row>
    <row r="86" spans="1:15" ht="24" customHeight="1">
      <c r="A86" s="3" t="s">
        <v>131</v>
      </c>
      <c r="B86" s="135"/>
      <c r="F86" s="113"/>
      <c r="G86" s="113"/>
      <c r="H86" s="113"/>
      <c r="I86" s="113"/>
      <c r="J86" s="113"/>
      <c r="K86" s="113"/>
      <c r="L86" s="113"/>
    </row>
    <row r="87" spans="1:15" ht="24" customHeight="1">
      <c r="A87" s="3" t="s">
        <v>132</v>
      </c>
      <c r="B87" s="135"/>
      <c r="F87" s="113">
        <v>124407178</v>
      </c>
      <c r="G87" s="113"/>
      <c r="H87" s="113">
        <v>166441203</v>
      </c>
      <c r="I87" s="113"/>
      <c r="J87" s="113">
        <v>50568189</v>
      </c>
      <c r="K87" s="113"/>
      <c r="L87" s="113">
        <v>56996843</v>
      </c>
    </row>
    <row r="88" spans="1:15" ht="24" customHeight="1">
      <c r="A88" s="3" t="s">
        <v>133</v>
      </c>
      <c r="B88" s="135"/>
      <c r="F88" s="113">
        <v>637043266</v>
      </c>
      <c r="G88" s="113"/>
      <c r="H88" s="113">
        <v>469742419</v>
      </c>
      <c r="I88" s="113"/>
      <c r="J88" s="113">
        <v>328540060</v>
      </c>
      <c r="K88" s="113"/>
      <c r="L88" s="113">
        <v>230686161</v>
      </c>
    </row>
    <row r="89" spans="1:15" ht="24" customHeight="1">
      <c r="A89" s="3" t="s">
        <v>134</v>
      </c>
      <c r="B89" s="135"/>
      <c r="F89" s="113">
        <v>119545751</v>
      </c>
      <c r="G89" s="113"/>
      <c r="H89" s="113">
        <v>130641314</v>
      </c>
      <c r="I89" s="113"/>
      <c r="J89" s="113">
        <v>0</v>
      </c>
      <c r="K89" s="113"/>
      <c r="L89" s="113">
        <v>0</v>
      </c>
    </row>
    <row r="90" spans="1:15" ht="24" customHeight="1">
      <c r="A90" s="3" t="s">
        <v>135</v>
      </c>
      <c r="B90" s="135"/>
      <c r="F90" s="113">
        <v>90867540</v>
      </c>
      <c r="G90" s="113"/>
      <c r="H90" s="113">
        <v>18041061</v>
      </c>
      <c r="I90" s="113"/>
      <c r="J90" s="113">
        <v>94694620</v>
      </c>
      <c r="K90" s="113"/>
      <c r="L90" s="113">
        <v>21178833</v>
      </c>
    </row>
    <row r="91" spans="1:15" ht="24" customHeight="1">
      <c r="A91" s="3" t="s">
        <v>136</v>
      </c>
      <c r="B91" s="135"/>
      <c r="F91" s="113">
        <v>48500180</v>
      </c>
      <c r="G91" s="113"/>
      <c r="H91" s="113">
        <v>-1344458</v>
      </c>
      <c r="I91" s="113"/>
      <c r="J91" s="113">
        <v>59541106</v>
      </c>
      <c r="K91" s="113"/>
      <c r="L91" s="113">
        <v>29511532</v>
      </c>
    </row>
    <row r="92" spans="1:15" ht="24" customHeight="1">
      <c r="A92" s="3" t="s">
        <v>137</v>
      </c>
      <c r="B92" s="135"/>
      <c r="F92" s="113">
        <v>0</v>
      </c>
      <c r="G92" s="113"/>
      <c r="H92" s="113">
        <v>0</v>
      </c>
      <c r="I92" s="113"/>
      <c r="J92" s="113">
        <v>16499800</v>
      </c>
      <c r="K92" s="113"/>
      <c r="L92" s="113">
        <v>42471660</v>
      </c>
    </row>
    <row r="93" spans="1:15" ht="24" customHeight="1">
      <c r="A93" s="120" t="s">
        <v>138</v>
      </c>
      <c r="B93" s="135"/>
      <c r="F93" s="113">
        <v>-1014904</v>
      </c>
      <c r="G93" s="113"/>
      <c r="H93" s="113">
        <v>-21764588</v>
      </c>
      <c r="I93" s="113"/>
      <c r="J93" s="113">
        <v>1285000</v>
      </c>
      <c r="K93" s="113"/>
      <c r="L93" s="113">
        <v>0</v>
      </c>
    </row>
    <row r="94" spans="1:15" ht="24" customHeight="1">
      <c r="A94" s="120" t="s">
        <v>139</v>
      </c>
      <c r="B94" s="135"/>
      <c r="F94" s="113">
        <v>0</v>
      </c>
      <c r="G94" s="113"/>
      <c r="H94" s="113">
        <v>36659796</v>
      </c>
      <c r="I94" s="113"/>
      <c r="J94" s="113">
        <v>0</v>
      </c>
      <c r="K94" s="113"/>
      <c r="L94" s="113">
        <v>0</v>
      </c>
    </row>
    <row r="95" spans="1:15" ht="24" customHeight="1">
      <c r="A95" s="120" t="s">
        <v>140</v>
      </c>
      <c r="B95" s="135"/>
      <c r="F95" s="113">
        <f>44400365</f>
        <v>44400365</v>
      </c>
      <c r="G95" s="113"/>
      <c r="H95" s="113">
        <v>-4441620</v>
      </c>
      <c r="I95" s="113"/>
      <c r="J95" s="113">
        <v>44454917</v>
      </c>
      <c r="K95" s="113"/>
      <c r="L95" s="113">
        <v>0</v>
      </c>
    </row>
    <row r="96" spans="1:15" ht="24" customHeight="1">
      <c r="A96" s="3" t="s">
        <v>141</v>
      </c>
      <c r="B96" s="135"/>
      <c r="F96" s="113">
        <v>-36726112</v>
      </c>
      <c r="G96" s="113"/>
      <c r="H96" s="113">
        <v>85253445</v>
      </c>
      <c r="I96" s="113"/>
      <c r="J96" s="113">
        <v>-34203021</v>
      </c>
      <c r="K96" s="113"/>
      <c r="L96" s="113">
        <v>86848884.040000007</v>
      </c>
    </row>
    <row r="97" spans="1:14" ht="24" customHeight="1">
      <c r="A97" s="3" t="s">
        <v>142</v>
      </c>
      <c r="B97" s="135"/>
      <c r="F97" s="113">
        <v>-1431989</v>
      </c>
      <c r="G97" s="112"/>
      <c r="H97" s="113">
        <v>19104824</v>
      </c>
      <c r="I97" s="112"/>
      <c r="J97" s="113">
        <v>-372528</v>
      </c>
      <c r="K97" s="112"/>
      <c r="L97" s="112">
        <v>-2027795</v>
      </c>
    </row>
    <row r="98" spans="1:14" ht="24" customHeight="1">
      <c r="A98" s="2" t="s">
        <v>143</v>
      </c>
      <c r="B98" s="135"/>
      <c r="F98" s="112">
        <v>323449977</v>
      </c>
      <c r="G98" s="112"/>
      <c r="H98" s="112">
        <v>353130178</v>
      </c>
      <c r="I98" s="112"/>
      <c r="J98" s="112">
        <v>0</v>
      </c>
      <c r="K98" s="112"/>
      <c r="L98" s="112">
        <v>0</v>
      </c>
    </row>
    <row r="99" spans="1:14" ht="24" customHeight="1">
      <c r="A99" s="2" t="s">
        <v>144</v>
      </c>
      <c r="B99" s="135"/>
      <c r="F99" s="112">
        <v>-8020276</v>
      </c>
      <c r="G99" s="112"/>
      <c r="H99" s="112">
        <v>-16615667</v>
      </c>
      <c r="I99" s="112"/>
      <c r="J99" s="112">
        <v>0</v>
      </c>
      <c r="K99" s="112"/>
      <c r="L99" s="112">
        <v>0</v>
      </c>
    </row>
    <row r="100" spans="1:14" ht="24" customHeight="1">
      <c r="A100" s="2" t="s">
        <v>145</v>
      </c>
      <c r="B100" s="135"/>
      <c r="F100" s="112">
        <v>49890512</v>
      </c>
      <c r="G100" s="112"/>
      <c r="H100" s="112">
        <v>80906081</v>
      </c>
      <c r="I100" s="112"/>
      <c r="J100" s="112">
        <v>41103709</v>
      </c>
      <c r="K100" s="112"/>
      <c r="L100" s="112">
        <v>54322627</v>
      </c>
    </row>
    <row r="101" spans="1:14" ht="24" customHeight="1">
      <c r="A101" s="3" t="s">
        <v>146</v>
      </c>
      <c r="B101" s="135"/>
      <c r="F101" s="112">
        <v>-13018287</v>
      </c>
      <c r="G101" s="112"/>
      <c r="H101" s="112">
        <v>-12922729</v>
      </c>
      <c r="I101" s="112"/>
      <c r="J101" s="112">
        <v>-12551899</v>
      </c>
      <c r="K101" s="112"/>
      <c r="L101" s="112">
        <v>-13455361</v>
      </c>
    </row>
    <row r="102" spans="1:14" ht="24" customHeight="1">
      <c r="A102" s="3" t="s">
        <v>147</v>
      </c>
      <c r="B102" s="135"/>
      <c r="F102" s="112">
        <v>-4001700</v>
      </c>
      <c r="G102" s="112"/>
      <c r="H102" s="112">
        <v>-4500</v>
      </c>
      <c r="I102" s="112"/>
      <c r="J102" s="112">
        <v>-304429209</v>
      </c>
      <c r="K102" s="112"/>
      <c r="L102" s="112">
        <v>-473689876</v>
      </c>
    </row>
    <row r="103" spans="1:14" ht="24" customHeight="1">
      <c r="A103" s="3" t="s">
        <v>148</v>
      </c>
      <c r="B103" s="135"/>
      <c r="F103" s="113">
        <v>-5103861</v>
      </c>
      <c r="G103" s="113"/>
      <c r="H103" s="113">
        <v>0</v>
      </c>
      <c r="I103" s="113"/>
      <c r="J103" s="113">
        <v>-944236472</v>
      </c>
      <c r="K103" s="113"/>
      <c r="L103" s="113">
        <v>0</v>
      </c>
    </row>
    <row r="104" spans="1:14" ht="24" customHeight="1">
      <c r="A104" s="2" t="s">
        <v>149</v>
      </c>
      <c r="B104" s="135"/>
      <c r="F104" s="112">
        <v>-1004003404</v>
      </c>
      <c r="G104" s="112"/>
      <c r="H104" s="112">
        <v>-2557025</v>
      </c>
      <c r="I104" s="112"/>
      <c r="J104" s="112">
        <v>0</v>
      </c>
      <c r="K104" s="112"/>
      <c r="L104" s="112">
        <v>0</v>
      </c>
    </row>
    <row r="105" spans="1:14" ht="24" customHeight="1">
      <c r="A105" s="3" t="s">
        <v>150</v>
      </c>
      <c r="B105" s="135"/>
      <c r="F105" s="112">
        <v>-138721775</v>
      </c>
      <c r="G105" s="112"/>
      <c r="H105" s="112">
        <v>0</v>
      </c>
      <c r="I105" s="112"/>
      <c r="J105" s="112">
        <v>0</v>
      </c>
      <c r="K105" s="112"/>
      <c r="L105" s="112">
        <v>0</v>
      </c>
    </row>
    <row r="106" spans="1:14" ht="24" customHeight="1">
      <c r="A106" s="3" t="s">
        <v>151</v>
      </c>
      <c r="B106" s="135"/>
      <c r="F106" s="14">
        <v>166669072</v>
      </c>
      <c r="G106" s="112"/>
      <c r="H106" s="14">
        <v>188173719</v>
      </c>
      <c r="I106" s="112"/>
      <c r="J106" s="14">
        <v>77362583</v>
      </c>
      <c r="K106" s="112"/>
      <c r="L106" s="14">
        <v>94290673</v>
      </c>
    </row>
    <row r="107" spans="1:14" ht="24" customHeight="1">
      <c r="A107" s="3" t="s">
        <v>152</v>
      </c>
      <c r="B107" s="135"/>
      <c r="F107" s="2"/>
      <c r="G107" s="2"/>
      <c r="H107" s="2"/>
      <c r="I107" s="2"/>
      <c r="J107" s="2"/>
      <c r="K107" s="2"/>
      <c r="L107" s="2"/>
    </row>
    <row r="108" spans="1:14" ht="24" customHeight="1">
      <c r="A108" s="3" t="s">
        <v>153</v>
      </c>
      <c r="B108" s="135"/>
      <c r="F108" s="113">
        <f>SUM(F84:F106)</f>
        <v>399677549</v>
      </c>
      <c r="G108" s="113"/>
      <c r="H108" s="113">
        <f>SUM(H84:H106)</f>
        <v>945912626</v>
      </c>
      <c r="I108" s="113"/>
      <c r="J108" s="113">
        <f>SUM(J84:J106)</f>
        <v>152642088</v>
      </c>
      <c r="K108" s="113"/>
      <c r="L108" s="113">
        <f>SUM(L84:L106)</f>
        <v>539747106.03999996</v>
      </c>
    </row>
    <row r="109" spans="1:14" ht="24" customHeight="1">
      <c r="A109" s="2" t="s">
        <v>154</v>
      </c>
      <c r="B109" s="135"/>
      <c r="F109" s="113"/>
      <c r="G109" s="113"/>
      <c r="H109" s="113"/>
      <c r="I109" s="113"/>
      <c r="J109" s="113"/>
      <c r="K109" s="113"/>
      <c r="L109" s="113"/>
    </row>
    <row r="110" spans="1:14" ht="24" customHeight="1">
      <c r="A110" s="2" t="s">
        <v>155</v>
      </c>
      <c r="B110" s="135"/>
      <c r="F110" s="113">
        <v>-27741016</v>
      </c>
      <c r="G110" s="113"/>
      <c r="H110" s="113">
        <v>-26986509</v>
      </c>
      <c r="I110" s="113"/>
      <c r="J110" s="113">
        <v>38024460</v>
      </c>
      <c r="K110" s="113"/>
      <c r="L110" s="113">
        <v>150134689</v>
      </c>
    </row>
    <row r="111" spans="1:14" ht="24" customHeight="1">
      <c r="A111" s="2" t="s">
        <v>156</v>
      </c>
      <c r="B111" s="135"/>
      <c r="F111" s="113">
        <v>-7330692</v>
      </c>
      <c r="G111" s="113"/>
      <c r="H111" s="113">
        <v>-2423166</v>
      </c>
      <c r="I111" s="113"/>
      <c r="J111" s="113">
        <v>20076104</v>
      </c>
      <c r="K111" s="113"/>
      <c r="L111" s="113">
        <v>-22777659</v>
      </c>
      <c r="N111" s="113"/>
    </row>
    <row r="112" spans="1:14" ht="24" customHeight="1">
      <c r="A112" s="2" t="s">
        <v>157</v>
      </c>
      <c r="B112" s="135"/>
      <c r="F112" s="113">
        <v>-461040933</v>
      </c>
      <c r="G112" s="113"/>
      <c r="H112" s="113">
        <v>-165553440</v>
      </c>
      <c r="I112" s="113"/>
      <c r="J112" s="113">
        <v>-113256419</v>
      </c>
      <c r="K112" s="113"/>
      <c r="L112" s="113">
        <v>-34672853</v>
      </c>
      <c r="N112" s="113"/>
    </row>
    <row r="113" spans="1:14" ht="24" customHeight="1">
      <c r="A113" s="2" t="s">
        <v>158</v>
      </c>
      <c r="B113" s="135"/>
      <c r="F113" s="113">
        <v>-6264732</v>
      </c>
      <c r="G113" s="113"/>
      <c r="H113" s="113">
        <v>18532952</v>
      </c>
      <c r="I113" s="113"/>
      <c r="J113" s="113">
        <v>-5027373</v>
      </c>
      <c r="K113" s="113"/>
      <c r="L113" s="113">
        <v>15340553</v>
      </c>
      <c r="N113" s="113"/>
    </row>
    <row r="114" spans="1:14" ht="24" customHeight="1">
      <c r="A114" s="2" t="s">
        <v>159</v>
      </c>
      <c r="B114" s="135"/>
      <c r="F114" s="113">
        <v>64788496</v>
      </c>
      <c r="G114" s="113"/>
      <c r="H114" s="113">
        <v>105615976</v>
      </c>
      <c r="I114" s="113"/>
      <c r="J114" s="113">
        <v>37285035</v>
      </c>
      <c r="K114" s="113"/>
      <c r="L114" s="113">
        <v>36510141</v>
      </c>
    </row>
    <row r="115" spans="1:14" ht="24" customHeight="1">
      <c r="A115" s="2" t="s">
        <v>160</v>
      </c>
      <c r="B115" s="135"/>
      <c r="F115" s="113">
        <f>-137439033+43551803</f>
        <v>-93887230</v>
      </c>
      <c r="G115" s="113"/>
      <c r="H115" s="113">
        <v>-727245443</v>
      </c>
      <c r="I115" s="113"/>
      <c r="J115" s="113">
        <f>-83295636+43551803</f>
        <v>-39743833</v>
      </c>
      <c r="K115" s="113"/>
      <c r="L115" s="113">
        <v>-509851836</v>
      </c>
    </row>
    <row r="116" spans="1:14" ht="24" customHeight="1">
      <c r="A116" s="53"/>
      <c r="B116" s="135"/>
      <c r="F116" s="113"/>
      <c r="G116" s="113"/>
      <c r="H116" s="113"/>
      <c r="I116" s="113"/>
      <c r="J116" s="113"/>
      <c r="K116" s="113"/>
      <c r="L116" s="113"/>
    </row>
    <row r="117" spans="1:14" s="3" customFormat="1" ht="24" customHeight="1">
      <c r="A117" s="2" t="s">
        <v>30</v>
      </c>
      <c r="B117" s="135"/>
      <c r="C117" s="2"/>
      <c r="D117" s="2"/>
      <c r="E117" s="2"/>
      <c r="F117" s="16"/>
      <c r="G117" s="16"/>
      <c r="H117" s="16"/>
      <c r="I117" s="16"/>
      <c r="J117" s="16"/>
      <c r="K117" s="16"/>
      <c r="L117" s="16"/>
    </row>
    <row r="118" spans="1:14" ht="24" customHeight="1">
      <c r="A118" s="62" t="s">
        <v>0</v>
      </c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</row>
    <row r="119" spans="1:14" s="3" customFormat="1" ht="24" customHeight="1">
      <c r="A119" s="24" t="s">
        <v>161</v>
      </c>
      <c r="B119" s="137"/>
      <c r="C119" s="137"/>
      <c r="D119" s="137"/>
      <c r="E119" s="137"/>
      <c r="F119" s="25"/>
      <c r="G119" s="25"/>
      <c r="H119" s="25"/>
      <c r="I119" s="25"/>
      <c r="J119" s="25"/>
      <c r="K119" s="25"/>
      <c r="L119" s="25"/>
    </row>
    <row r="120" spans="1:14" s="3" customFormat="1" ht="24" customHeight="1">
      <c r="A120" s="111" t="s">
        <v>78</v>
      </c>
      <c r="B120" s="137"/>
      <c r="C120" s="137"/>
      <c r="D120" s="137"/>
      <c r="E120" s="137"/>
      <c r="F120" s="25"/>
      <c r="G120" s="25"/>
      <c r="H120" s="25"/>
      <c r="I120" s="25"/>
      <c r="J120" s="25"/>
      <c r="K120" s="25"/>
      <c r="L120" s="25"/>
    </row>
    <row r="121" spans="1:14" s="3" customFormat="1" ht="24" customHeight="1">
      <c r="A121" s="140" t="s">
        <v>3</v>
      </c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</row>
    <row r="122" spans="1:14" s="4" customFormat="1" ht="24" customHeight="1">
      <c r="F122" s="5"/>
      <c r="G122" s="5" t="s">
        <v>4</v>
      </c>
      <c r="H122" s="5"/>
      <c r="I122" s="6"/>
      <c r="J122" s="5"/>
      <c r="K122" s="7" t="s">
        <v>5</v>
      </c>
      <c r="L122" s="5"/>
    </row>
    <row r="123" spans="1:14" s="8" customFormat="1" ht="24" customHeight="1">
      <c r="C123" s="9"/>
      <c r="D123" s="9"/>
      <c r="E123" s="9"/>
      <c r="F123" s="26">
        <v>2560</v>
      </c>
      <c r="G123" s="9"/>
      <c r="H123" s="26">
        <v>2559</v>
      </c>
      <c r="I123" s="10"/>
      <c r="J123" s="26">
        <v>2560</v>
      </c>
      <c r="K123" s="9"/>
      <c r="L123" s="26">
        <v>2559</v>
      </c>
    </row>
    <row r="124" spans="1:14" ht="24" customHeight="1">
      <c r="A124" s="3" t="s">
        <v>162</v>
      </c>
      <c r="B124" s="135"/>
      <c r="F124" s="113"/>
      <c r="G124" s="113"/>
      <c r="H124" s="113"/>
      <c r="I124" s="113"/>
      <c r="J124" s="113"/>
      <c r="K124" s="113"/>
      <c r="L124" s="113"/>
    </row>
    <row r="125" spans="1:14" ht="24" customHeight="1">
      <c r="A125" s="3" t="s">
        <v>163</v>
      </c>
      <c r="B125" s="135"/>
      <c r="F125" s="113">
        <v>518319836</v>
      </c>
      <c r="G125" s="113"/>
      <c r="H125" s="113">
        <v>-247010666</v>
      </c>
      <c r="I125" s="113"/>
      <c r="J125" s="113">
        <v>163070517</v>
      </c>
      <c r="K125" s="113"/>
      <c r="L125" s="113">
        <v>-117795658</v>
      </c>
    </row>
    <row r="126" spans="1:14" ht="24" customHeight="1">
      <c r="A126" s="53" t="s">
        <v>164</v>
      </c>
      <c r="B126" s="135"/>
      <c r="F126" s="113">
        <v>-23837772</v>
      </c>
      <c r="G126" s="113"/>
      <c r="H126" s="113">
        <v>21471959</v>
      </c>
      <c r="I126" s="113"/>
      <c r="J126" s="113">
        <v>-83863020</v>
      </c>
      <c r="K126" s="113"/>
      <c r="L126" s="113">
        <v>-39550225</v>
      </c>
    </row>
    <row r="127" spans="1:14" ht="24" customHeight="1">
      <c r="A127" s="53" t="s">
        <v>165</v>
      </c>
      <c r="B127" s="135"/>
      <c r="F127" s="113">
        <v>9761989</v>
      </c>
      <c r="G127" s="113"/>
      <c r="H127" s="113">
        <v>-25631419</v>
      </c>
      <c r="I127" s="113"/>
      <c r="J127" s="113">
        <v>1370564</v>
      </c>
      <c r="K127" s="113"/>
      <c r="L127" s="112">
        <v>-11730397.040000007</v>
      </c>
    </row>
    <row r="128" spans="1:14" s="19" customFormat="1" ht="24" customHeight="1">
      <c r="A128" s="3" t="s">
        <v>166</v>
      </c>
      <c r="B128" s="135"/>
      <c r="C128" s="2"/>
      <c r="D128" s="2"/>
      <c r="E128" s="2"/>
      <c r="F128" s="14">
        <v>-2557014</v>
      </c>
      <c r="G128" s="113"/>
      <c r="H128" s="14">
        <v>-12752906</v>
      </c>
      <c r="I128" s="113"/>
      <c r="J128" s="14">
        <v>-2557014</v>
      </c>
      <c r="K128" s="113"/>
      <c r="L128" s="14">
        <v>-12012907</v>
      </c>
    </row>
    <row r="129" spans="1:12" ht="24" customHeight="1">
      <c r="A129" s="53" t="s">
        <v>167</v>
      </c>
      <c r="B129" s="135"/>
      <c r="F129" s="112">
        <f>SUM(F108:F116,F125:F128)</f>
        <v>369888481</v>
      </c>
      <c r="G129" s="113"/>
      <c r="H129" s="112">
        <f>SUM(H108:H116,H125:H128)</f>
        <v>-116070036</v>
      </c>
      <c r="I129" s="113"/>
      <c r="J129" s="112">
        <f>SUM(J108:J116,J125:J128)</f>
        <v>168021109</v>
      </c>
      <c r="K129" s="112"/>
      <c r="L129" s="112">
        <f>SUM(L108:L116,L125:L128)</f>
        <v>-6659046.0000000447</v>
      </c>
    </row>
    <row r="130" spans="1:12" ht="24" customHeight="1">
      <c r="A130" s="51" t="s">
        <v>168</v>
      </c>
      <c r="B130" s="135"/>
      <c r="F130" s="112">
        <v>-129444007</v>
      </c>
      <c r="G130" s="113"/>
      <c r="H130" s="112">
        <v>-111640261</v>
      </c>
      <c r="I130" s="113"/>
      <c r="J130" s="112">
        <v>-80186052</v>
      </c>
      <c r="K130" s="113"/>
      <c r="L130" s="112">
        <v>-101389329</v>
      </c>
    </row>
    <row r="131" spans="1:12" ht="24" customHeight="1">
      <c r="A131" s="51" t="s">
        <v>169</v>
      </c>
      <c r="B131" s="135"/>
      <c r="F131" s="112">
        <v>-151413000</v>
      </c>
      <c r="G131" s="113"/>
      <c r="H131" s="112">
        <v>-145861864</v>
      </c>
      <c r="I131" s="113"/>
      <c r="J131" s="112">
        <v>-86722439</v>
      </c>
      <c r="K131" s="113"/>
      <c r="L131" s="112">
        <v>-61612579</v>
      </c>
    </row>
    <row r="132" spans="1:12" ht="24" customHeight="1">
      <c r="A132" s="51" t="s">
        <v>170</v>
      </c>
      <c r="B132" s="135"/>
      <c r="F132" s="112">
        <v>0</v>
      </c>
      <c r="G132" s="113"/>
      <c r="H132" s="112">
        <v>-80497723</v>
      </c>
      <c r="I132" s="113"/>
      <c r="J132" s="112">
        <v>0</v>
      </c>
      <c r="K132" s="113"/>
      <c r="L132" s="112">
        <v>-67157120</v>
      </c>
    </row>
    <row r="133" spans="1:12" ht="24" customHeight="1">
      <c r="A133" s="51" t="s">
        <v>171</v>
      </c>
      <c r="B133" s="135"/>
      <c r="F133" s="112">
        <v>64727327</v>
      </c>
      <c r="G133" s="113"/>
      <c r="H133" s="112">
        <v>52070193</v>
      </c>
      <c r="I133" s="113"/>
      <c r="J133" s="112">
        <v>34769775</v>
      </c>
      <c r="K133" s="113"/>
      <c r="L133" s="112">
        <v>52070193</v>
      </c>
    </row>
    <row r="134" spans="1:12" ht="24" customHeight="1">
      <c r="A134" s="121" t="s">
        <v>172</v>
      </c>
      <c r="B134" s="135"/>
      <c r="F134" s="15">
        <f>SUM(F129:F133)</f>
        <v>153758801</v>
      </c>
      <c r="G134" s="13"/>
      <c r="H134" s="15">
        <f>SUM(H129:H133)</f>
        <v>-401999691</v>
      </c>
      <c r="I134" s="13"/>
      <c r="J134" s="15">
        <f>SUM(J129:J133)</f>
        <v>35882393</v>
      </c>
      <c r="K134" s="13"/>
      <c r="L134" s="15">
        <f>SUM(L129:L133)</f>
        <v>-184747881.00000006</v>
      </c>
    </row>
    <row r="135" spans="1:12" ht="24" customHeight="1">
      <c r="A135" s="24" t="s">
        <v>173</v>
      </c>
      <c r="B135" s="135"/>
      <c r="F135" s="13"/>
      <c r="G135" s="52"/>
      <c r="H135" s="13"/>
      <c r="I135" s="52"/>
      <c r="J135" s="13"/>
      <c r="K135" s="52"/>
      <c r="L135" s="13"/>
    </row>
    <row r="136" spans="1:12" ht="24" customHeight="1">
      <c r="A136" s="3" t="s">
        <v>174</v>
      </c>
      <c r="B136" s="12"/>
      <c r="F136" s="113">
        <v>-59468171</v>
      </c>
      <c r="G136" s="113"/>
      <c r="H136" s="113">
        <v>-71338782</v>
      </c>
      <c r="I136" s="113"/>
      <c r="J136" s="113">
        <v>-29467831</v>
      </c>
      <c r="K136" s="113"/>
      <c r="L136" s="113">
        <v>-36389951</v>
      </c>
    </row>
    <row r="137" spans="1:12" ht="24" customHeight="1">
      <c r="A137" s="3" t="s">
        <v>175</v>
      </c>
      <c r="B137" s="12"/>
      <c r="F137" s="113">
        <v>-3367147</v>
      </c>
      <c r="G137" s="113"/>
      <c r="H137" s="113">
        <v>-4733445</v>
      </c>
      <c r="I137" s="113"/>
      <c r="J137" s="113">
        <v>405691</v>
      </c>
      <c r="K137" s="113"/>
      <c r="L137" s="113">
        <v>0</v>
      </c>
    </row>
    <row r="138" spans="1:12" ht="24" customHeight="1">
      <c r="A138" s="3" t="s">
        <v>176</v>
      </c>
      <c r="B138" s="12"/>
      <c r="F138" s="113">
        <v>0</v>
      </c>
      <c r="G138" s="113"/>
      <c r="H138" s="113">
        <v>0</v>
      </c>
      <c r="I138" s="113"/>
      <c r="J138" s="113">
        <v>8434125</v>
      </c>
      <c r="K138" s="113"/>
      <c r="L138" s="113">
        <v>104709375</v>
      </c>
    </row>
    <row r="139" spans="1:12" ht="24" customHeight="1">
      <c r="A139" s="3" t="s">
        <v>177</v>
      </c>
      <c r="B139" s="12"/>
      <c r="F139" s="113">
        <v>0</v>
      </c>
      <c r="G139" s="113"/>
      <c r="H139" s="113">
        <v>0</v>
      </c>
      <c r="I139" s="113"/>
      <c r="J139" s="113">
        <v>-526239551</v>
      </c>
      <c r="K139" s="113"/>
      <c r="L139" s="113">
        <v>-73950000</v>
      </c>
    </row>
    <row r="140" spans="1:12" ht="24" customHeight="1">
      <c r="A140" s="108" t="s">
        <v>178</v>
      </c>
      <c r="B140" s="135"/>
      <c r="C140" s="18"/>
      <c r="F140" s="113">
        <v>7841770</v>
      </c>
      <c r="G140" s="113"/>
      <c r="H140" s="113">
        <v>0</v>
      </c>
      <c r="I140" s="113"/>
      <c r="J140" s="113">
        <v>1511006193</v>
      </c>
      <c r="K140" s="113"/>
      <c r="L140" s="113">
        <v>0</v>
      </c>
    </row>
    <row r="141" spans="1:12" ht="24" customHeight="1">
      <c r="A141" s="108" t="s">
        <v>179</v>
      </c>
      <c r="B141" s="135"/>
      <c r="C141" s="18"/>
      <c r="F141" s="113">
        <v>-282862937</v>
      </c>
      <c r="G141" s="113"/>
      <c r="H141" s="113">
        <v>-4798150</v>
      </c>
      <c r="I141" s="113"/>
      <c r="J141" s="113">
        <v>0</v>
      </c>
      <c r="K141" s="113"/>
      <c r="L141" s="113">
        <v>0</v>
      </c>
    </row>
    <row r="142" spans="1:12" ht="24" customHeight="1">
      <c r="A142" s="108" t="s">
        <v>180</v>
      </c>
      <c r="B142" s="135"/>
      <c r="C142" s="18"/>
      <c r="F142" s="113"/>
      <c r="G142" s="113"/>
      <c r="H142" s="113"/>
      <c r="I142" s="113"/>
      <c r="J142" s="113"/>
      <c r="K142" s="113"/>
      <c r="L142" s="113"/>
    </row>
    <row r="143" spans="1:12" ht="24" customHeight="1">
      <c r="A143" s="108" t="s">
        <v>181</v>
      </c>
      <c r="B143" s="135"/>
      <c r="C143" s="18"/>
      <c r="F143" s="113">
        <v>-43551803</v>
      </c>
      <c r="G143" s="113"/>
      <c r="H143" s="113">
        <v>0</v>
      </c>
      <c r="I143" s="113"/>
      <c r="J143" s="113">
        <v>-43551803</v>
      </c>
      <c r="K143" s="113"/>
      <c r="L143" s="113">
        <v>0</v>
      </c>
    </row>
    <row r="144" spans="1:12" ht="24" customHeight="1">
      <c r="A144" s="108" t="s">
        <v>182</v>
      </c>
      <c r="B144" s="135"/>
      <c r="C144" s="18"/>
      <c r="F144" s="113">
        <v>2605005</v>
      </c>
      <c r="G144" s="113"/>
      <c r="H144" s="113">
        <v>2499700</v>
      </c>
      <c r="I144" s="113"/>
      <c r="J144" s="113">
        <v>0</v>
      </c>
      <c r="K144" s="113"/>
      <c r="L144" s="113">
        <v>0</v>
      </c>
    </row>
    <row r="145" spans="1:12" ht="24" customHeight="1">
      <c r="A145" s="108" t="s">
        <v>183</v>
      </c>
      <c r="B145" s="135"/>
      <c r="C145" s="18"/>
      <c r="F145" s="113">
        <v>3150000</v>
      </c>
      <c r="G145" s="113"/>
      <c r="H145" s="113">
        <v>0</v>
      </c>
      <c r="I145" s="113"/>
      <c r="J145" s="113">
        <v>0</v>
      </c>
      <c r="K145" s="113"/>
      <c r="L145" s="113">
        <v>0</v>
      </c>
    </row>
    <row r="146" spans="1:12" ht="24" customHeight="1">
      <c r="A146" s="108" t="s">
        <v>184</v>
      </c>
      <c r="B146" s="135"/>
      <c r="C146" s="18"/>
      <c r="F146" s="113">
        <v>0</v>
      </c>
      <c r="G146" s="113"/>
      <c r="H146" s="113">
        <v>0</v>
      </c>
      <c r="I146" s="113"/>
      <c r="J146" s="113">
        <v>-188641357</v>
      </c>
      <c r="K146" s="113"/>
      <c r="L146" s="113">
        <v>0</v>
      </c>
    </row>
    <row r="147" spans="1:12" ht="24" customHeight="1">
      <c r="A147" s="3" t="s">
        <v>185</v>
      </c>
      <c r="B147" s="135"/>
      <c r="F147" s="113">
        <v>0</v>
      </c>
      <c r="G147" s="113"/>
      <c r="H147" s="113">
        <v>-235605</v>
      </c>
      <c r="I147" s="113"/>
      <c r="J147" s="113">
        <v>0</v>
      </c>
      <c r="K147" s="113"/>
      <c r="L147" s="113">
        <v>-235605</v>
      </c>
    </row>
    <row r="148" spans="1:12" ht="24" customHeight="1">
      <c r="A148" s="3" t="s">
        <v>186</v>
      </c>
      <c r="B148" s="135"/>
      <c r="F148" s="113">
        <v>6049963</v>
      </c>
      <c r="G148" s="113"/>
      <c r="H148" s="113">
        <v>17626737</v>
      </c>
      <c r="I148" s="113"/>
      <c r="J148" s="113">
        <v>2431538</v>
      </c>
      <c r="K148" s="113"/>
      <c r="L148" s="113">
        <v>3717898</v>
      </c>
    </row>
    <row r="149" spans="1:12" ht="24" customHeight="1">
      <c r="A149" s="3" t="s">
        <v>187</v>
      </c>
      <c r="B149" s="135"/>
      <c r="F149" s="113">
        <v>0</v>
      </c>
      <c r="G149" s="113"/>
      <c r="H149" s="113">
        <v>0</v>
      </c>
      <c r="I149" s="113"/>
      <c r="J149" s="132">
        <v>10935000</v>
      </c>
      <c r="K149" s="113"/>
      <c r="L149" s="113">
        <v>26900000</v>
      </c>
    </row>
    <row r="150" spans="1:12" ht="24" customHeight="1">
      <c r="A150" s="3" t="s">
        <v>188</v>
      </c>
      <c r="B150" s="135"/>
      <c r="F150" s="113">
        <v>9658971</v>
      </c>
      <c r="G150" s="113"/>
      <c r="H150" s="113">
        <v>11157448</v>
      </c>
      <c r="I150" s="113"/>
      <c r="J150" s="132">
        <v>546523011</v>
      </c>
      <c r="K150" s="113"/>
      <c r="L150" s="113">
        <v>221589874</v>
      </c>
    </row>
    <row r="151" spans="1:12" ht="24" customHeight="1">
      <c r="A151" s="3" t="s">
        <v>189</v>
      </c>
      <c r="B151" s="135"/>
      <c r="F151" s="113">
        <v>4001700</v>
      </c>
      <c r="G151" s="113"/>
      <c r="H151" s="113">
        <v>4500</v>
      </c>
      <c r="I151" s="113"/>
      <c r="J151" s="113">
        <v>2500</v>
      </c>
      <c r="K151" s="113"/>
      <c r="L151" s="113">
        <v>4500</v>
      </c>
    </row>
    <row r="152" spans="1:12" ht="24" customHeight="1">
      <c r="A152" s="3" t="s">
        <v>190</v>
      </c>
      <c r="B152" s="135"/>
      <c r="F152" s="113">
        <v>-6329655</v>
      </c>
      <c r="G152" s="113"/>
      <c r="H152" s="113">
        <v>-31580400</v>
      </c>
      <c r="I152" s="113"/>
      <c r="J152" s="113">
        <v>0</v>
      </c>
      <c r="K152" s="113"/>
      <c r="L152" s="113">
        <v>0</v>
      </c>
    </row>
    <row r="153" spans="1:12" ht="24" customHeight="1">
      <c r="A153" s="3" t="s">
        <v>83</v>
      </c>
      <c r="B153" s="135"/>
      <c r="F153" s="113">
        <v>13018287</v>
      </c>
      <c r="G153" s="113"/>
      <c r="H153" s="113">
        <v>12922729</v>
      </c>
      <c r="I153" s="113"/>
      <c r="J153" s="113">
        <v>13275816</v>
      </c>
      <c r="K153" s="113"/>
      <c r="L153" s="113">
        <v>13639611</v>
      </c>
    </row>
    <row r="154" spans="1:12" ht="24" customHeight="1">
      <c r="A154" s="3" t="s">
        <v>191</v>
      </c>
      <c r="B154" s="135"/>
      <c r="F154" s="113">
        <v>89256263</v>
      </c>
      <c r="G154" s="113"/>
      <c r="H154" s="113">
        <v>-74698528</v>
      </c>
      <c r="I154" s="113"/>
      <c r="J154" s="113">
        <v>81178214</v>
      </c>
      <c r="K154" s="113"/>
      <c r="L154" s="113">
        <v>-111178214</v>
      </c>
    </row>
    <row r="155" spans="1:12" ht="24" customHeight="1">
      <c r="A155" s="3" t="s">
        <v>192</v>
      </c>
      <c r="B155" s="135"/>
      <c r="F155" s="113">
        <v>-210000000</v>
      </c>
      <c r="G155" s="113"/>
      <c r="H155" s="113">
        <v>-420000000</v>
      </c>
      <c r="I155" s="113"/>
      <c r="J155" s="113">
        <v>0</v>
      </c>
      <c r="K155" s="113"/>
      <c r="L155" s="113">
        <v>0</v>
      </c>
    </row>
    <row r="156" spans="1:12" ht="24" customHeight="1">
      <c r="A156" s="137" t="s">
        <v>193</v>
      </c>
      <c r="B156" s="135"/>
      <c r="F156" s="15">
        <f>SUM(F136:F155)</f>
        <v>-469997754</v>
      </c>
      <c r="G156" s="113"/>
      <c r="H156" s="15">
        <f>SUM(H136:H155)</f>
        <v>-563173796</v>
      </c>
      <c r="I156" s="113"/>
      <c r="J156" s="15">
        <f>SUM(J136:J155)</f>
        <v>1386291546</v>
      </c>
      <c r="K156" s="113"/>
      <c r="L156" s="15">
        <f>SUM(L136:L155)</f>
        <v>148807488</v>
      </c>
    </row>
    <row r="157" spans="1:12" ht="24" customHeight="1">
      <c r="A157" s="24"/>
      <c r="B157" s="135"/>
      <c r="F157" s="112"/>
      <c r="G157" s="113"/>
      <c r="H157" s="112"/>
      <c r="I157" s="113"/>
      <c r="J157" s="112"/>
      <c r="K157" s="113"/>
      <c r="L157" s="112"/>
    </row>
    <row r="158" spans="1:12" s="3" customFormat="1" ht="24" customHeight="1">
      <c r="A158" s="2" t="s">
        <v>30</v>
      </c>
      <c r="B158" s="135"/>
      <c r="C158" s="2"/>
      <c r="D158" s="2"/>
      <c r="E158" s="2"/>
      <c r="F158" s="16"/>
      <c r="G158" s="16"/>
      <c r="H158" s="16"/>
      <c r="I158" s="16"/>
      <c r="J158" s="16"/>
      <c r="K158" s="16"/>
      <c r="L158" s="16"/>
    </row>
    <row r="159" spans="1:12" ht="24" customHeight="1">
      <c r="A159" s="62" t="s">
        <v>0</v>
      </c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</row>
    <row r="160" spans="1:12" s="3" customFormat="1" ht="24" customHeight="1">
      <c r="A160" s="24" t="s">
        <v>161</v>
      </c>
      <c r="B160" s="137"/>
      <c r="C160" s="137"/>
      <c r="D160" s="137"/>
      <c r="E160" s="137"/>
      <c r="F160" s="25"/>
      <c r="G160" s="25"/>
      <c r="H160" s="25"/>
      <c r="I160" s="25"/>
      <c r="J160" s="25"/>
      <c r="K160" s="25"/>
      <c r="L160" s="25"/>
    </row>
    <row r="161" spans="1:15" s="3" customFormat="1" ht="24" customHeight="1">
      <c r="A161" s="111" t="s">
        <v>78</v>
      </c>
      <c r="B161" s="137"/>
      <c r="C161" s="137"/>
      <c r="D161" s="137"/>
      <c r="E161" s="137"/>
      <c r="F161" s="25"/>
      <c r="G161" s="25"/>
      <c r="H161" s="25"/>
      <c r="I161" s="25"/>
      <c r="J161" s="25"/>
      <c r="K161" s="25"/>
      <c r="L161" s="25"/>
    </row>
    <row r="162" spans="1:15" s="3" customFormat="1" ht="24" customHeight="1">
      <c r="A162" s="140" t="s">
        <v>3</v>
      </c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</row>
    <row r="163" spans="1:15" s="4" customFormat="1" ht="24" customHeight="1">
      <c r="F163" s="5"/>
      <c r="G163" s="5" t="s">
        <v>4</v>
      </c>
      <c r="H163" s="5"/>
      <c r="I163" s="6"/>
      <c r="J163" s="5"/>
      <c r="K163" s="7" t="s">
        <v>5</v>
      </c>
      <c r="L163" s="5"/>
    </row>
    <row r="164" spans="1:15" s="8" customFormat="1" ht="24" customHeight="1">
      <c r="C164" s="9"/>
      <c r="D164" s="9"/>
      <c r="E164" s="9"/>
      <c r="F164" s="26">
        <v>2560</v>
      </c>
      <c r="G164" s="9"/>
      <c r="H164" s="26">
        <v>2559</v>
      </c>
      <c r="I164" s="10"/>
      <c r="J164" s="26">
        <v>2560</v>
      </c>
      <c r="K164" s="9"/>
      <c r="L164" s="26">
        <v>2559</v>
      </c>
    </row>
    <row r="165" spans="1:15" ht="24" customHeight="1">
      <c r="A165" s="24" t="s">
        <v>194</v>
      </c>
      <c r="B165" s="135"/>
      <c r="F165" s="113"/>
      <c r="G165" s="113"/>
      <c r="H165" s="113"/>
      <c r="I165" s="113"/>
      <c r="J165" s="113"/>
      <c r="K165" s="113"/>
      <c r="L165" s="113"/>
    </row>
    <row r="166" spans="1:15" ht="24" customHeight="1">
      <c r="A166" s="108" t="s">
        <v>195</v>
      </c>
      <c r="B166" s="135"/>
      <c r="F166" s="113">
        <v>231179584</v>
      </c>
      <c r="G166" s="113"/>
      <c r="H166" s="113">
        <v>319905262</v>
      </c>
      <c r="I166" s="113"/>
      <c r="J166" s="113">
        <v>0</v>
      </c>
      <c r="K166" s="113"/>
      <c r="L166" s="113">
        <v>0</v>
      </c>
    </row>
    <row r="167" spans="1:15" ht="24" customHeight="1">
      <c r="A167" s="108" t="s">
        <v>196</v>
      </c>
      <c r="B167" s="135"/>
      <c r="F167" s="113">
        <v>0</v>
      </c>
      <c r="G167" s="113"/>
      <c r="H167" s="113">
        <v>3890000</v>
      </c>
      <c r="I167" s="113"/>
      <c r="J167" s="113">
        <v>0</v>
      </c>
      <c r="K167" s="113"/>
      <c r="L167" s="113">
        <v>0</v>
      </c>
    </row>
    <row r="168" spans="1:15" ht="24" customHeight="1">
      <c r="A168" s="108" t="s">
        <v>197</v>
      </c>
      <c r="B168" s="135"/>
      <c r="F168" s="113">
        <v>0</v>
      </c>
      <c r="G168" s="113"/>
      <c r="H168" s="113">
        <v>467980000</v>
      </c>
      <c r="I168" s="113"/>
      <c r="J168" s="113">
        <v>0</v>
      </c>
      <c r="K168" s="113"/>
      <c r="L168" s="113">
        <v>0</v>
      </c>
    </row>
    <row r="169" spans="1:15" ht="24" customHeight="1">
      <c r="A169" s="108" t="s">
        <v>198</v>
      </c>
      <c r="B169" s="135"/>
      <c r="F169" s="113">
        <v>0</v>
      </c>
      <c r="G169" s="113"/>
      <c r="H169" s="113">
        <v>0</v>
      </c>
      <c r="I169" s="113"/>
      <c r="J169" s="113">
        <v>-1501000000</v>
      </c>
      <c r="K169" s="113"/>
      <c r="L169" s="113">
        <v>-54000000</v>
      </c>
    </row>
    <row r="170" spans="1:15" ht="24" customHeight="1">
      <c r="A170" s="108" t="s">
        <v>199</v>
      </c>
      <c r="B170" s="135"/>
      <c r="F170" s="113">
        <v>-11766206</v>
      </c>
      <c r="G170" s="113"/>
      <c r="H170" s="113">
        <v>-16404717</v>
      </c>
      <c r="I170" s="113"/>
      <c r="J170" s="113">
        <v>-9035719</v>
      </c>
      <c r="K170" s="112"/>
      <c r="L170" s="112">
        <v>-13106070</v>
      </c>
    </row>
    <row r="171" spans="1:15" s="19" customFormat="1" ht="24" customHeight="1">
      <c r="A171" s="108" t="s">
        <v>200</v>
      </c>
      <c r="B171" s="135"/>
      <c r="C171" s="2"/>
      <c r="D171" s="2"/>
      <c r="E171" s="2"/>
      <c r="F171" s="14">
        <v>-30209611</v>
      </c>
      <c r="G171" s="113"/>
      <c r="H171" s="14">
        <v>-353051</v>
      </c>
      <c r="I171" s="113"/>
      <c r="J171" s="14">
        <v>0</v>
      </c>
      <c r="K171" s="113"/>
      <c r="L171" s="14">
        <v>0</v>
      </c>
    </row>
    <row r="172" spans="1:15" ht="24" customHeight="1">
      <c r="A172" s="137" t="s">
        <v>201</v>
      </c>
      <c r="B172" s="135"/>
      <c r="F172" s="15">
        <f>SUM(F166:F171)</f>
        <v>189203767</v>
      </c>
      <c r="G172" s="113"/>
      <c r="H172" s="15">
        <f>SUM(H166:H171)</f>
        <v>775017494</v>
      </c>
      <c r="I172" s="113"/>
      <c r="J172" s="15">
        <f>SUM(J166:J171)</f>
        <v>-1510035719</v>
      </c>
      <c r="K172" s="113"/>
      <c r="L172" s="15">
        <f>SUM(L166:L171)</f>
        <v>-67106070</v>
      </c>
      <c r="N172" s="19"/>
    </row>
    <row r="173" spans="1:15" ht="24" customHeight="1">
      <c r="A173" s="137" t="s">
        <v>202</v>
      </c>
      <c r="B173" s="135"/>
      <c r="F173" s="15">
        <f>F54</f>
        <v>2263655</v>
      </c>
      <c r="G173" s="113"/>
      <c r="H173" s="15">
        <v>169588</v>
      </c>
      <c r="I173" s="113"/>
      <c r="J173" s="15">
        <f>J54</f>
        <v>0</v>
      </c>
      <c r="K173" s="113"/>
      <c r="L173" s="15">
        <v>0</v>
      </c>
    </row>
    <row r="174" spans="1:15" ht="24" customHeight="1">
      <c r="A174" s="24" t="s">
        <v>203</v>
      </c>
      <c r="B174" s="135"/>
      <c r="F174" s="113">
        <f>F134+F156+F172+F173</f>
        <v>-124771531</v>
      </c>
      <c r="G174" s="113"/>
      <c r="H174" s="113">
        <f>H134+H156+H172+H173</f>
        <v>-189986405</v>
      </c>
      <c r="I174" s="113"/>
      <c r="J174" s="113">
        <f>J134+J156+J172+J173</f>
        <v>-87861780</v>
      </c>
      <c r="K174" s="113"/>
      <c r="L174" s="113">
        <f>L134+L156+L172+L173</f>
        <v>-103046463.00000006</v>
      </c>
    </row>
    <row r="175" spans="1:15" ht="24" customHeight="1">
      <c r="A175" s="53" t="s">
        <v>204</v>
      </c>
      <c r="B175" s="135"/>
      <c r="F175" s="14">
        <f>BS!H9</f>
        <v>868821210</v>
      </c>
      <c r="G175" s="113"/>
      <c r="H175" s="14">
        <v>1058807615</v>
      </c>
      <c r="I175" s="113"/>
      <c r="J175" s="14">
        <f>BS!L9</f>
        <v>401324810</v>
      </c>
      <c r="K175" s="113"/>
      <c r="L175" s="14">
        <v>504371273</v>
      </c>
    </row>
    <row r="176" spans="1:15" ht="24" customHeight="1" thickBot="1">
      <c r="A176" s="24" t="s">
        <v>205</v>
      </c>
      <c r="B176" s="135"/>
      <c r="C176" s="18"/>
      <c r="F176" s="17">
        <f>SUM(F174:F175)</f>
        <v>744049679</v>
      </c>
      <c r="G176" s="113"/>
      <c r="H176" s="17">
        <f>SUM(H174:H175)</f>
        <v>868821210</v>
      </c>
      <c r="I176" s="113"/>
      <c r="J176" s="17">
        <f>SUM(J174:J175)</f>
        <v>313463030</v>
      </c>
      <c r="K176" s="113"/>
      <c r="L176" s="17">
        <f>SUM(L174:L175)</f>
        <v>401324809.99999994</v>
      </c>
      <c r="O176" s="110"/>
    </row>
    <row r="177" spans="1:12" ht="24" customHeight="1" thickTop="1">
      <c r="A177" s="53"/>
      <c r="B177" s="135"/>
      <c r="F177" s="113">
        <f>F176-BS!F9</f>
        <v>0</v>
      </c>
      <c r="G177" s="113"/>
      <c r="H177" s="113">
        <f>H176-BS!H9</f>
        <v>0</v>
      </c>
      <c r="I177" s="113"/>
      <c r="J177" s="113">
        <f>J176-BS!J9</f>
        <v>0</v>
      </c>
      <c r="K177" s="113"/>
      <c r="L177" s="113">
        <f>L176-BS!L9</f>
        <v>0</v>
      </c>
    </row>
    <row r="178" spans="1:12" ht="24" customHeight="1">
      <c r="A178" s="137" t="s">
        <v>206</v>
      </c>
      <c r="B178" s="135"/>
      <c r="F178" s="113"/>
      <c r="G178" s="113"/>
      <c r="H178" s="113"/>
      <c r="I178" s="113"/>
      <c r="J178" s="113"/>
      <c r="K178" s="113"/>
      <c r="L178" s="113"/>
    </row>
    <row r="179" spans="1:12" ht="24" customHeight="1">
      <c r="A179" s="3" t="s">
        <v>207</v>
      </c>
      <c r="B179" s="135"/>
      <c r="F179" s="113"/>
      <c r="G179" s="113"/>
      <c r="H179" s="113"/>
      <c r="I179" s="113"/>
      <c r="J179" s="113"/>
      <c r="K179" s="113"/>
      <c r="L179" s="113"/>
    </row>
    <row r="180" spans="1:12" ht="24" customHeight="1">
      <c r="A180" s="3" t="s">
        <v>208</v>
      </c>
      <c r="B180" s="135"/>
      <c r="F180" s="113">
        <v>0</v>
      </c>
      <c r="G180" s="113"/>
      <c r="H180" s="113">
        <v>0</v>
      </c>
      <c r="I180" s="113"/>
      <c r="J180" s="113">
        <v>405690.5</v>
      </c>
      <c r="K180" s="113"/>
      <c r="L180" s="113">
        <v>0</v>
      </c>
    </row>
    <row r="181" spans="1:12" ht="24" customHeight="1">
      <c r="A181" s="3" t="s">
        <v>209</v>
      </c>
      <c r="B181" s="135"/>
      <c r="F181" s="113">
        <v>18751592</v>
      </c>
      <c r="G181" s="113"/>
      <c r="H181" s="113">
        <v>17002142</v>
      </c>
      <c r="I181" s="113"/>
      <c r="J181" s="113">
        <v>19477799.23</v>
      </c>
      <c r="K181" s="113"/>
      <c r="L181" s="113">
        <v>10306879</v>
      </c>
    </row>
    <row r="182" spans="1:12" ht="24" customHeight="1">
      <c r="A182" s="53"/>
      <c r="B182" s="135"/>
      <c r="F182" s="113"/>
      <c r="G182" s="113"/>
      <c r="H182" s="113"/>
      <c r="I182" s="113"/>
      <c r="J182" s="113"/>
      <c r="K182" s="113"/>
      <c r="L182" s="113"/>
    </row>
    <row r="183" spans="1:12" ht="24" customHeight="1">
      <c r="A183" s="2" t="s">
        <v>30</v>
      </c>
      <c r="B183" s="135"/>
    </row>
  </sheetData>
  <mergeCells count="5">
    <mergeCell ref="A4:L4"/>
    <mergeCell ref="A121:L121"/>
    <mergeCell ref="A162:L162"/>
    <mergeCell ref="A46:L46"/>
    <mergeCell ref="A80:L80"/>
  </mergeCells>
  <pageMargins left="0.9055118110236221" right="0.31496062992125984" top="0.70866141732283472" bottom="0.19685039370078741" header="0.31496062992125984" footer="0.31496062992125984"/>
  <pageSetup paperSize="9" scale="71" fitToHeight="10" orientation="portrait" r:id="rId1"/>
  <rowBreaks count="4" manualBreakCount="4">
    <brk id="42" max="16383" man="1"/>
    <brk id="76" max="16383" man="1"/>
    <brk id="117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"/>
  <sheetViews>
    <sheetView showGridLines="0" zoomScale="85" zoomScaleNormal="85" zoomScaleSheetLayoutView="70" workbookViewId="0">
      <selection activeCell="B21" sqref="B21"/>
    </sheetView>
  </sheetViews>
  <sheetFormatPr defaultRowHeight="24" customHeight="1"/>
  <cols>
    <col min="1" max="1" width="26.42578125" style="2" customWidth="1"/>
    <col min="2" max="2" width="9.140625" style="2" customWidth="1"/>
    <col min="3" max="3" width="2.7109375" style="2" customWidth="1"/>
    <col min="4" max="4" width="13.85546875" style="2" customWidth="1"/>
    <col min="5" max="5" width="1.28515625" style="19" customWidth="1"/>
    <col min="6" max="6" width="14.5703125" style="2" customWidth="1"/>
    <col min="7" max="7" width="1.28515625" style="19" customWidth="1"/>
    <col min="8" max="8" width="16.28515625" style="2" customWidth="1"/>
    <col min="9" max="9" width="1.28515625" style="19" customWidth="1"/>
    <col min="10" max="10" width="18.140625" style="2" customWidth="1"/>
    <col min="11" max="11" width="1.28515625" style="19" customWidth="1"/>
    <col min="12" max="12" width="15.28515625" style="2" customWidth="1"/>
    <col min="13" max="13" width="1.28515625" style="19" customWidth="1"/>
    <col min="14" max="14" width="12.28515625" style="19" customWidth="1"/>
    <col min="15" max="15" width="1.28515625" style="19" customWidth="1"/>
    <col min="16" max="16" width="15.85546875" style="2" customWidth="1"/>
    <col min="17" max="17" width="1.28515625" style="19" customWidth="1"/>
    <col min="18" max="18" width="15.140625" style="2" customWidth="1"/>
    <col min="19" max="19" width="1.28515625" style="2" customWidth="1"/>
    <col min="20" max="20" width="15.5703125" style="2" customWidth="1"/>
    <col min="21" max="21" width="2" style="19" customWidth="1"/>
    <col min="22" max="22" width="15.140625" style="2" customWidth="1"/>
    <col min="23" max="23" width="1.28515625" style="19" customWidth="1"/>
    <col min="24" max="24" width="18.85546875" style="2" customWidth="1"/>
    <col min="25" max="25" width="1.5703125" style="19" customWidth="1"/>
    <col min="26" max="26" width="15.7109375" style="19" customWidth="1"/>
    <col min="27" max="27" width="1.28515625" style="19" customWidth="1"/>
    <col min="28" max="28" width="15.85546875" style="2" customWidth="1"/>
    <col min="29" max="29" width="1.28515625" style="2" customWidth="1"/>
    <col min="30" max="30" width="13.42578125" style="2" customWidth="1"/>
    <col min="31" max="31" width="1.28515625" style="2" customWidth="1"/>
    <col min="32" max="32" width="14.5703125" style="2" customWidth="1"/>
    <col min="33" max="16384" width="9.140625" style="2"/>
  </cols>
  <sheetData>
    <row r="1" spans="1:32" ht="24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</row>
    <row r="2" spans="1:32" ht="24" customHeight="1">
      <c r="A2" s="145" t="s">
        <v>210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</row>
    <row r="3" spans="1:32" ht="24" customHeight="1">
      <c r="A3" s="145" t="s">
        <v>78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</row>
    <row r="4" spans="1:32" ht="24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55" t="s">
        <v>3</v>
      </c>
    </row>
    <row r="5" spans="1:32" ht="24" customHeight="1">
      <c r="D5" s="146" t="s">
        <v>4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</row>
    <row r="6" spans="1:32" ht="24" customHeight="1">
      <c r="D6" s="144" t="s">
        <v>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56"/>
      <c r="AD6" s="56"/>
    </row>
    <row r="7" spans="1:32" s="134" customFormat="1" ht="24" customHeight="1">
      <c r="A7" s="135"/>
      <c r="B7" s="135"/>
      <c r="C7" s="135"/>
      <c r="D7" s="135"/>
      <c r="E7" s="20"/>
      <c r="F7" s="135"/>
      <c r="G7" s="20"/>
      <c r="H7" s="135"/>
      <c r="I7" s="20"/>
      <c r="J7" s="135"/>
      <c r="K7" s="135"/>
      <c r="L7" s="136"/>
      <c r="M7" s="136"/>
      <c r="N7" s="136" t="s">
        <v>65</v>
      </c>
      <c r="O7" s="136"/>
      <c r="P7" s="136"/>
      <c r="Q7" s="135"/>
      <c r="R7" s="144" t="s">
        <v>70</v>
      </c>
      <c r="S7" s="144"/>
      <c r="T7" s="144"/>
      <c r="U7" s="144"/>
      <c r="V7" s="144"/>
      <c r="W7" s="144"/>
      <c r="X7" s="144"/>
      <c r="Y7" s="144"/>
      <c r="Z7" s="144"/>
      <c r="AA7" s="20"/>
      <c r="AB7" s="20"/>
      <c r="AC7" s="20"/>
      <c r="AD7" s="135"/>
      <c r="AE7" s="20"/>
      <c r="AF7" s="135"/>
    </row>
    <row r="8" spans="1:32" s="134" customFormat="1" ht="24" customHeight="1">
      <c r="A8" s="135"/>
      <c r="B8" s="135"/>
      <c r="C8" s="135"/>
      <c r="D8" s="135"/>
      <c r="E8" s="20"/>
      <c r="F8" s="135"/>
      <c r="G8" s="20"/>
      <c r="H8" s="135" t="s">
        <v>211</v>
      </c>
      <c r="I8" s="20"/>
      <c r="J8" s="135"/>
      <c r="K8" s="135"/>
      <c r="L8" s="20"/>
      <c r="M8" s="20"/>
      <c r="N8" s="20" t="s">
        <v>212</v>
      </c>
      <c r="O8" s="20"/>
      <c r="P8" s="20"/>
      <c r="Q8" s="135"/>
      <c r="R8" s="142" t="s">
        <v>213</v>
      </c>
      <c r="S8" s="142"/>
      <c r="T8" s="142"/>
      <c r="U8" s="20"/>
      <c r="V8" s="143" t="s">
        <v>214</v>
      </c>
      <c r="W8" s="143"/>
      <c r="X8" s="143"/>
      <c r="Y8" s="20"/>
      <c r="Z8" s="20"/>
      <c r="AA8" s="20"/>
      <c r="AB8" s="20"/>
      <c r="AC8" s="20"/>
      <c r="AD8" s="135" t="s">
        <v>215</v>
      </c>
      <c r="AE8" s="20"/>
      <c r="AF8" s="135"/>
    </row>
    <row r="9" spans="1:32" s="134" customFormat="1" ht="24" customHeight="1">
      <c r="A9" s="135"/>
      <c r="B9" s="135"/>
      <c r="C9" s="135"/>
      <c r="D9" s="135"/>
      <c r="E9" s="20"/>
      <c r="F9" s="135"/>
      <c r="G9" s="20"/>
      <c r="H9" s="20" t="s">
        <v>216</v>
      </c>
      <c r="I9" s="20"/>
      <c r="J9" s="20"/>
      <c r="K9" s="20"/>
      <c r="L9" s="20"/>
      <c r="M9" s="20"/>
      <c r="N9" s="20" t="s">
        <v>217</v>
      </c>
      <c r="O9" s="20"/>
      <c r="P9" s="20"/>
      <c r="Q9" s="20"/>
      <c r="R9" s="135" t="s">
        <v>218</v>
      </c>
      <c r="S9" s="135"/>
      <c r="T9" s="135" t="s">
        <v>219</v>
      </c>
      <c r="U9" s="20"/>
      <c r="V9" s="144" t="s">
        <v>220</v>
      </c>
      <c r="W9" s="144"/>
      <c r="X9" s="144"/>
      <c r="Y9" s="135"/>
      <c r="Z9" s="135"/>
      <c r="AA9" s="20"/>
      <c r="AB9" s="20"/>
      <c r="AC9" s="20"/>
      <c r="AD9" s="135" t="s">
        <v>221</v>
      </c>
      <c r="AE9" s="20"/>
      <c r="AF9" s="135"/>
    </row>
    <row r="10" spans="1:32" s="134" customFormat="1" ht="24" customHeight="1">
      <c r="A10" s="135"/>
      <c r="B10" s="135"/>
      <c r="C10" s="135"/>
      <c r="D10" s="135"/>
      <c r="E10" s="20"/>
      <c r="F10" s="135"/>
      <c r="G10" s="20"/>
      <c r="H10" s="135" t="s">
        <v>222</v>
      </c>
      <c r="I10" s="20"/>
      <c r="J10" s="135" t="s">
        <v>223</v>
      </c>
      <c r="K10" s="135"/>
      <c r="L10" s="20"/>
      <c r="M10" s="20"/>
      <c r="N10" s="135" t="s">
        <v>222</v>
      </c>
      <c r="O10" s="20"/>
      <c r="P10" s="20"/>
      <c r="Q10" s="20"/>
      <c r="R10" s="20" t="s">
        <v>224</v>
      </c>
      <c r="S10" s="20"/>
      <c r="T10" s="135" t="s">
        <v>225</v>
      </c>
      <c r="U10" s="20"/>
      <c r="V10" s="135" t="s">
        <v>226</v>
      </c>
      <c r="W10" s="20"/>
      <c r="X10" s="135" t="s">
        <v>227</v>
      </c>
      <c r="Y10" s="135"/>
      <c r="Z10" s="135" t="s">
        <v>228</v>
      </c>
      <c r="AA10" s="20"/>
      <c r="AB10" s="135" t="s">
        <v>228</v>
      </c>
      <c r="AC10" s="20"/>
      <c r="AD10" s="135" t="s">
        <v>229</v>
      </c>
      <c r="AE10" s="20"/>
      <c r="AF10" s="135" t="s">
        <v>228</v>
      </c>
    </row>
    <row r="11" spans="1:32" s="134" customFormat="1" ht="24" customHeight="1">
      <c r="A11" s="135"/>
      <c r="B11" s="135"/>
      <c r="C11" s="135"/>
      <c r="D11" s="20" t="s">
        <v>230</v>
      </c>
      <c r="E11" s="20"/>
      <c r="F11" s="135" t="s">
        <v>231</v>
      </c>
      <c r="G11" s="20"/>
      <c r="H11" s="135" t="s">
        <v>232</v>
      </c>
      <c r="I11" s="20"/>
      <c r="J11" s="135" t="s">
        <v>233</v>
      </c>
      <c r="K11" s="135"/>
      <c r="L11" s="135" t="s">
        <v>234</v>
      </c>
      <c r="M11" s="20"/>
      <c r="N11" s="135" t="s">
        <v>232</v>
      </c>
      <c r="O11" s="20"/>
      <c r="P11" s="135" t="s">
        <v>235</v>
      </c>
      <c r="Q11" s="20"/>
      <c r="R11" s="20" t="s">
        <v>236</v>
      </c>
      <c r="S11" s="20"/>
      <c r="T11" s="135" t="s">
        <v>237</v>
      </c>
      <c r="U11" s="20"/>
      <c r="V11" s="135" t="s">
        <v>238</v>
      </c>
      <c r="W11" s="20"/>
      <c r="X11" s="135" t="s">
        <v>239</v>
      </c>
      <c r="Y11" s="135"/>
      <c r="Z11" s="135" t="s">
        <v>240</v>
      </c>
      <c r="AA11" s="20"/>
      <c r="AB11" s="135" t="s">
        <v>55</v>
      </c>
      <c r="AC11" s="20"/>
      <c r="AD11" s="135" t="s">
        <v>241</v>
      </c>
      <c r="AE11" s="20"/>
      <c r="AF11" s="135" t="s">
        <v>242</v>
      </c>
    </row>
    <row r="12" spans="1:32" s="134" customFormat="1" ht="24" customHeight="1">
      <c r="A12" s="135"/>
      <c r="B12" s="109"/>
      <c r="C12" s="135"/>
      <c r="D12" s="136" t="s">
        <v>243</v>
      </c>
      <c r="E12" s="20"/>
      <c r="F12" s="136" t="s">
        <v>244</v>
      </c>
      <c r="G12" s="20"/>
      <c r="H12" s="136" t="s">
        <v>245</v>
      </c>
      <c r="I12" s="20"/>
      <c r="J12" s="136" t="s">
        <v>246</v>
      </c>
      <c r="K12" s="20"/>
      <c r="L12" s="136" t="s">
        <v>212</v>
      </c>
      <c r="M12" s="20"/>
      <c r="N12" s="136" t="s">
        <v>245</v>
      </c>
      <c r="O12" s="20"/>
      <c r="P12" s="136" t="s">
        <v>247</v>
      </c>
      <c r="Q12" s="20"/>
      <c r="R12" s="136" t="s">
        <v>248</v>
      </c>
      <c r="S12" s="20"/>
      <c r="T12" s="136" t="s">
        <v>249</v>
      </c>
      <c r="U12" s="20"/>
      <c r="V12" s="136" t="s">
        <v>250</v>
      </c>
      <c r="W12" s="20"/>
      <c r="X12" s="136" t="s">
        <v>251</v>
      </c>
      <c r="Y12" s="20"/>
      <c r="Z12" s="136" t="s">
        <v>252</v>
      </c>
      <c r="AA12" s="20"/>
      <c r="AB12" s="136" t="s">
        <v>253</v>
      </c>
      <c r="AC12" s="20"/>
      <c r="AD12" s="136" t="s">
        <v>246</v>
      </c>
      <c r="AE12" s="20"/>
      <c r="AF12" s="136" t="s">
        <v>254</v>
      </c>
    </row>
    <row r="13" spans="1:32" ht="24" customHeight="1">
      <c r="A13" s="59" t="s">
        <v>255</v>
      </c>
      <c r="B13" s="59"/>
      <c r="D13" s="112">
        <v>819949729</v>
      </c>
      <c r="E13" s="112"/>
      <c r="F13" s="112">
        <v>4847628795</v>
      </c>
      <c r="G13" s="112"/>
      <c r="H13" s="112">
        <v>271203657</v>
      </c>
      <c r="I13" s="112"/>
      <c r="J13" s="112">
        <v>859297366</v>
      </c>
      <c r="K13" s="112"/>
      <c r="L13" s="112">
        <v>63631794</v>
      </c>
      <c r="M13" s="112"/>
      <c r="N13" s="112">
        <v>50000000</v>
      </c>
      <c r="O13" s="112"/>
      <c r="P13" s="112">
        <v>-4622446503</v>
      </c>
      <c r="Q13" s="112"/>
      <c r="R13" s="112">
        <v>-475426</v>
      </c>
      <c r="T13" s="112">
        <v>-2168406</v>
      </c>
      <c r="U13" s="2"/>
      <c r="V13" s="112">
        <v>-274800348</v>
      </c>
      <c r="W13" s="112"/>
      <c r="X13" s="112">
        <v>-189604191</v>
      </c>
      <c r="Y13" s="112"/>
      <c r="Z13" s="112">
        <f>SUM(R13:X13)</f>
        <v>-467048371</v>
      </c>
      <c r="AA13" s="112"/>
      <c r="AB13" s="112">
        <f>SUM(D13:P13,Z13)</f>
        <v>1822216467</v>
      </c>
      <c r="AC13" s="112"/>
      <c r="AD13" s="112">
        <v>211455123</v>
      </c>
      <c r="AE13" s="112"/>
      <c r="AF13" s="112">
        <f>SUM(AB13:AD13)</f>
        <v>2033671590</v>
      </c>
    </row>
    <row r="14" spans="1:32" ht="24" customHeight="1">
      <c r="A14" s="2" t="s">
        <v>256</v>
      </c>
      <c r="B14" s="59"/>
      <c r="D14" s="112">
        <v>0</v>
      </c>
      <c r="E14" s="112"/>
      <c r="F14" s="112">
        <v>0</v>
      </c>
      <c r="G14" s="112"/>
      <c r="H14" s="112">
        <v>0</v>
      </c>
      <c r="I14" s="112"/>
      <c r="J14" s="112">
        <v>0</v>
      </c>
      <c r="K14" s="112"/>
      <c r="L14" s="112">
        <v>0</v>
      </c>
      <c r="M14" s="112"/>
      <c r="N14" s="112">
        <v>0</v>
      </c>
      <c r="O14" s="112"/>
      <c r="P14" s="112">
        <f>'PL&amp;CF'!H36</f>
        <v>-520148996</v>
      </c>
      <c r="Q14" s="112"/>
      <c r="R14" s="112">
        <v>0</v>
      </c>
      <c r="S14" s="19"/>
      <c r="T14" s="112">
        <v>0</v>
      </c>
      <c r="V14" s="112">
        <v>0</v>
      </c>
      <c r="W14" s="112"/>
      <c r="X14" s="112">
        <v>0</v>
      </c>
      <c r="Y14" s="112"/>
      <c r="Z14" s="112">
        <f>SUM(R14:X14)</f>
        <v>0</v>
      </c>
      <c r="AA14" s="112"/>
      <c r="AB14" s="112">
        <f>SUM(D14:P14,Z14)</f>
        <v>-520148996</v>
      </c>
      <c r="AC14" s="112"/>
      <c r="AD14" s="112">
        <f>'PL&amp;CF'!H37</f>
        <v>-13253216</v>
      </c>
      <c r="AE14" s="112"/>
      <c r="AF14" s="112">
        <f>SUM(AB14:AD14)</f>
        <v>-533402212</v>
      </c>
    </row>
    <row r="15" spans="1:32" ht="24" customHeight="1">
      <c r="A15" s="2" t="s">
        <v>257</v>
      </c>
      <c r="B15" s="59"/>
      <c r="D15" s="112">
        <v>0</v>
      </c>
      <c r="E15" s="112"/>
      <c r="F15" s="112">
        <v>0</v>
      </c>
      <c r="G15" s="112"/>
      <c r="H15" s="112">
        <v>0</v>
      </c>
      <c r="I15" s="112"/>
      <c r="J15" s="112">
        <v>0</v>
      </c>
      <c r="K15" s="112"/>
      <c r="L15" s="112">
        <v>0</v>
      </c>
      <c r="M15" s="112"/>
      <c r="N15" s="112">
        <v>0</v>
      </c>
      <c r="O15" s="112"/>
      <c r="P15" s="112">
        <v>0</v>
      </c>
      <c r="Q15" s="112"/>
      <c r="R15" s="112">
        <v>169588</v>
      </c>
      <c r="S15" s="19"/>
      <c r="T15" s="112">
        <v>-67082</v>
      </c>
      <c r="V15" s="112">
        <v>0</v>
      </c>
      <c r="W15" s="112"/>
      <c r="X15" s="112">
        <v>0</v>
      </c>
      <c r="Y15" s="112"/>
      <c r="Z15" s="112">
        <f>SUM(R15:X15)</f>
        <v>102506</v>
      </c>
      <c r="AA15" s="112"/>
      <c r="AB15" s="112">
        <f>SUM(D15:P15,Z15)</f>
        <v>102506</v>
      </c>
      <c r="AC15" s="112"/>
      <c r="AD15" s="112">
        <v>0</v>
      </c>
      <c r="AE15" s="112"/>
      <c r="AF15" s="112">
        <f>SUM(AB15:AD15)</f>
        <v>102506</v>
      </c>
    </row>
    <row r="16" spans="1:32" ht="24" customHeight="1">
      <c r="A16" s="2" t="s">
        <v>125</v>
      </c>
      <c r="D16" s="29">
        <f>SUM(D14:D15)</f>
        <v>0</v>
      </c>
      <c r="E16" s="112"/>
      <c r="F16" s="29">
        <f>SUM(F14:F15)</f>
        <v>0</v>
      </c>
      <c r="G16" s="112"/>
      <c r="H16" s="29">
        <f>SUM(H14:H15)</f>
        <v>0</v>
      </c>
      <c r="I16" s="112"/>
      <c r="J16" s="29">
        <f>SUM(J14:J15)</f>
        <v>0</v>
      </c>
      <c r="K16" s="112"/>
      <c r="L16" s="29">
        <f>SUM(L14:L15)</f>
        <v>0</v>
      </c>
      <c r="M16" s="112"/>
      <c r="N16" s="29">
        <f>SUM(N14:N15)</f>
        <v>0</v>
      </c>
      <c r="O16" s="112"/>
      <c r="P16" s="29">
        <f>SUM(P14:P15)</f>
        <v>-520148996</v>
      </c>
      <c r="Q16" s="112"/>
      <c r="R16" s="29">
        <f>SUM(R14:R15)</f>
        <v>169588</v>
      </c>
      <c r="S16" s="19"/>
      <c r="T16" s="29">
        <f>SUM(T14:T15)</f>
        <v>-67082</v>
      </c>
      <c r="U16" s="112"/>
      <c r="V16" s="29">
        <f>SUM(V14:V15)</f>
        <v>0</v>
      </c>
      <c r="W16" s="112"/>
      <c r="X16" s="29">
        <f>SUM(X14:X15)</f>
        <v>0</v>
      </c>
      <c r="Y16" s="112"/>
      <c r="Z16" s="29">
        <f>SUM(Z14:Z15)</f>
        <v>102506</v>
      </c>
      <c r="AA16" s="112"/>
      <c r="AB16" s="29">
        <f>SUM(AB14:AB15)</f>
        <v>-520046490</v>
      </c>
      <c r="AC16" s="112"/>
      <c r="AD16" s="29">
        <f>SUM(AD14:AD15)</f>
        <v>-13253216</v>
      </c>
      <c r="AE16" s="112"/>
      <c r="AF16" s="29">
        <f>SUM(AF14:AF15)</f>
        <v>-533299706</v>
      </c>
    </row>
    <row r="17" spans="1:32" ht="23.25">
      <c r="A17" s="2" t="s">
        <v>258</v>
      </c>
      <c r="B17" s="18"/>
      <c r="D17" s="112">
        <v>0</v>
      </c>
      <c r="E17" s="112"/>
      <c r="F17" s="112">
        <v>0</v>
      </c>
      <c r="G17" s="112"/>
      <c r="H17" s="112">
        <v>0</v>
      </c>
      <c r="I17" s="112"/>
      <c r="J17" s="112">
        <v>0</v>
      </c>
      <c r="K17" s="112"/>
      <c r="L17" s="112">
        <v>18363179</v>
      </c>
      <c r="M17" s="112"/>
      <c r="N17" s="112">
        <v>0</v>
      </c>
      <c r="O17" s="112"/>
      <c r="P17" s="112">
        <v>-18363179</v>
      </c>
      <c r="Q17" s="112"/>
      <c r="R17" s="112">
        <v>0</v>
      </c>
      <c r="T17" s="112">
        <v>0</v>
      </c>
      <c r="U17" s="2"/>
      <c r="V17" s="112">
        <v>0</v>
      </c>
      <c r="W17" s="112"/>
      <c r="X17" s="112">
        <v>0</v>
      </c>
      <c r="Y17" s="112"/>
      <c r="Z17" s="112">
        <f>SUM(R17:X17)</f>
        <v>0</v>
      </c>
      <c r="AA17" s="112"/>
      <c r="AB17" s="112">
        <f>SUM(D17:P17,Z17)</f>
        <v>0</v>
      </c>
      <c r="AC17" s="112"/>
      <c r="AD17" s="112">
        <v>0</v>
      </c>
      <c r="AE17" s="112"/>
      <c r="AF17" s="112">
        <f>SUM(AB17:AD17)</f>
        <v>0</v>
      </c>
    </row>
    <row r="18" spans="1:32" ht="23.25">
      <c r="A18" s="19" t="s">
        <v>259</v>
      </c>
      <c r="B18" s="18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T18" s="112"/>
      <c r="U18" s="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s="19" customFormat="1" ht="24" customHeight="1">
      <c r="A19" s="19" t="s">
        <v>260</v>
      </c>
      <c r="D19" s="112">
        <v>0</v>
      </c>
      <c r="E19" s="112"/>
      <c r="F19" s="112">
        <v>0</v>
      </c>
      <c r="G19" s="112"/>
      <c r="H19" s="112">
        <v>0</v>
      </c>
      <c r="I19" s="112"/>
      <c r="J19" s="112">
        <v>0</v>
      </c>
      <c r="K19" s="112"/>
      <c r="L19" s="112">
        <v>0</v>
      </c>
      <c r="M19" s="112"/>
      <c r="N19" s="112">
        <v>0</v>
      </c>
      <c r="O19" s="112"/>
      <c r="P19" s="112">
        <v>0</v>
      </c>
      <c r="Q19" s="112"/>
      <c r="R19" s="112">
        <v>0</v>
      </c>
      <c r="T19" s="112">
        <v>0</v>
      </c>
      <c r="U19" s="112"/>
      <c r="V19" s="112">
        <v>0</v>
      </c>
      <c r="W19" s="112"/>
      <c r="X19" s="112">
        <v>0</v>
      </c>
      <c r="Y19" s="112"/>
      <c r="Z19" s="112">
        <f>SUM(R19:X19)</f>
        <v>0</v>
      </c>
      <c r="AA19" s="112"/>
      <c r="AB19" s="112">
        <f>SUM(D19:P19,Z19)</f>
        <v>0</v>
      </c>
      <c r="AC19" s="112"/>
      <c r="AD19" s="112">
        <v>-31933451</v>
      </c>
      <c r="AE19" s="112"/>
      <c r="AF19" s="112">
        <f>SUM(AB19:AD19)</f>
        <v>-31933451</v>
      </c>
    </row>
    <row r="20" spans="1:32" ht="24" customHeight="1" thickBot="1">
      <c r="A20" s="59" t="s">
        <v>261</v>
      </c>
      <c r="B20" s="59"/>
      <c r="D20" s="47">
        <f>SUM(D13,D16:D19)</f>
        <v>819949729</v>
      </c>
      <c r="E20" s="112"/>
      <c r="F20" s="47">
        <f>SUM(F13,F16:F19)</f>
        <v>4847628795</v>
      </c>
      <c r="G20" s="112"/>
      <c r="H20" s="47">
        <f>SUM(H13,H16:H19)</f>
        <v>271203657</v>
      </c>
      <c r="I20" s="112"/>
      <c r="J20" s="47">
        <f>SUM(J13,J16:J19)</f>
        <v>859297366</v>
      </c>
      <c r="K20" s="112"/>
      <c r="L20" s="47">
        <f>SUM(L13,L16:L19)</f>
        <v>81994973</v>
      </c>
      <c r="M20" s="112"/>
      <c r="N20" s="47">
        <f>SUM(N13,N16:N19)</f>
        <v>50000000</v>
      </c>
      <c r="O20" s="112"/>
      <c r="P20" s="47">
        <f>SUM(P13,P16:P19)</f>
        <v>-5160958678</v>
      </c>
      <c r="Q20" s="112"/>
      <c r="R20" s="47">
        <f>SUM(R13,R16:R19)</f>
        <v>-305838</v>
      </c>
      <c r="T20" s="47">
        <f>SUM(T13,T16:T19)</f>
        <v>-2235488</v>
      </c>
      <c r="U20" s="112"/>
      <c r="V20" s="47">
        <f>SUM(V13,V16:V19)</f>
        <v>-274800348</v>
      </c>
      <c r="W20" s="112"/>
      <c r="X20" s="47">
        <f>SUM(X13,X16:X19)</f>
        <v>-189604191</v>
      </c>
      <c r="Y20" s="112"/>
      <c r="Z20" s="47">
        <f>SUM(Z13,Z16:Z19)</f>
        <v>-466945865</v>
      </c>
      <c r="AA20" s="112"/>
      <c r="AB20" s="47">
        <f>SUM(AB13,AB16:AB19)</f>
        <v>1302169977</v>
      </c>
      <c r="AC20" s="112"/>
      <c r="AD20" s="47">
        <f>SUM(AD13,AD16:AD19)</f>
        <v>166268456</v>
      </c>
      <c r="AE20" s="112"/>
      <c r="AF20" s="47">
        <f>SUM(AF13,AF16:AF19)</f>
        <v>1468438433</v>
      </c>
    </row>
    <row r="21" spans="1:32" ht="24" customHeight="1" thickTop="1">
      <c r="A21" s="59"/>
      <c r="B21" s="59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F21" s="44">
        <f>AF20-BS!H91</f>
        <v>0</v>
      </c>
    </row>
    <row r="22" spans="1:32" ht="23.25">
      <c r="A22" s="59" t="s">
        <v>261</v>
      </c>
      <c r="B22" s="59"/>
      <c r="D22" s="112">
        <f>D20</f>
        <v>819949729</v>
      </c>
      <c r="E22" s="112"/>
      <c r="F22" s="112">
        <f>F20</f>
        <v>4847628795</v>
      </c>
      <c r="G22" s="112"/>
      <c r="H22" s="112">
        <f>H20</f>
        <v>271203657</v>
      </c>
      <c r="I22" s="112"/>
      <c r="J22" s="112">
        <f>J20</f>
        <v>859297366</v>
      </c>
      <c r="K22" s="112"/>
      <c r="L22" s="112">
        <f>L20</f>
        <v>81994973</v>
      </c>
      <c r="M22" s="112"/>
      <c r="N22" s="112">
        <f>N20</f>
        <v>50000000</v>
      </c>
      <c r="O22" s="112"/>
      <c r="P22" s="112">
        <f>P20</f>
        <v>-5160958678</v>
      </c>
      <c r="Q22" s="112"/>
      <c r="R22" s="112">
        <f>R20</f>
        <v>-305838</v>
      </c>
      <c r="T22" s="112">
        <f>T20</f>
        <v>-2235488</v>
      </c>
      <c r="U22" s="2"/>
      <c r="V22" s="112">
        <f>V20</f>
        <v>-274800348</v>
      </c>
      <c r="W22" s="112"/>
      <c r="X22" s="112">
        <f>X20</f>
        <v>-189604191</v>
      </c>
      <c r="Y22" s="112"/>
      <c r="Z22" s="112">
        <f>SUM(R22:X22)</f>
        <v>-466945865</v>
      </c>
      <c r="AA22" s="112"/>
      <c r="AB22" s="112">
        <f>SUM(D22:P22,Z22)</f>
        <v>1302169977</v>
      </c>
      <c r="AC22" s="112"/>
      <c r="AD22" s="112">
        <f>AD20</f>
        <v>166268456</v>
      </c>
      <c r="AE22" s="112"/>
      <c r="AF22" s="112">
        <f>SUM(AB22:AD22)</f>
        <v>1468438433</v>
      </c>
    </row>
    <row r="23" spans="1:32" ht="23.25">
      <c r="A23" s="2" t="s">
        <v>262</v>
      </c>
      <c r="B23" s="59"/>
      <c r="D23" s="112">
        <v>0</v>
      </c>
      <c r="E23" s="112"/>
      <c r="F23" s="112">
        <v>0</v>
      </c>
      <c r="G23" s="112"/>
      <c r="H23" s="112">
        <v>0</v>
      </c>
      <c r="I23" s="112"/>
      <c r="J23" s="112">
        <v>0</v>
      </c>
      <c r="K23" s="112"/>
      <c r="L23" s="112">
        <v>0</v>
      </c>
      <c r="M23" s="112"/>
      <c r="N23" s="112">
        <v>0</v>
      </c>
      <c r="O23" s="112"/>
      <c r="P23" s="112">
        <f>'PL&amp;CF'!F36-L23</f>
        <v>-384262166</v>
      </c>
      <c r="Q23" s="112"/>
      <c r="R23" s="112">
        <v>0</v>
      </c>
      <c r="S23" s="19"/>
      <c r="T23" s="112">
        <v>0</v>
      </c>
      <c r="V23" s="112">
        <v>0</v>
      </c>
      <c r="W23" s="112"/>
      <c r="X23" s="112">
        <v>0</v>
      </c>
      <c r="Y23" s="112"/>
      <c r="Z23" s="112">
        <f>SUM(R23:X23)</f>
        <v>0</v>
      </c>
      <c r="AA23" s="112"/>
      <c r="AB23" s="112">
        <f>SUM(D23:P23,Z23)</f>
        <v>-384262166</v>
      </c>
      <c r="AC23" s="112"/>
      <c r="AD23" s="112">
        <f>'PL&amp;CF'!F37</f>
        <v>34520732</v>
      </c>
      <c r="AE23" s="112"/>
      <c r="AF23" s="112">
        <f>SUM(AB23:AD23)</f>
        <v>-349741434</v>
      </c>
    </row>
    <row r="24" spans="1:32" ht="23.25">
      <c r="A24" s="2" t="s">
        <v>257</v>
      </c>
      <c r="B24" s="59"/>
      <c r="D24" s="112">
        <v>0</v>
      </c>
      <c r="E24" s="112"/>
      <c r="F24" s="112">
        <v>0</v>
      </c>
      <c r="G24" s="112"/>
      <c r="H24" s="112">
        <v>0</v>
      </c>
      <c r="I24" s="112"/>
      <c r="J24" s="112">
        <v>0</v>
      </c>
      <c r="K24" s="112"/>
      <c r="L24" s="112">
        <v>0</v>
      </c>
      <c r="M24" s="112"/>
      <c r="N24" s="112">
        <v>0</v>
      </c>
      <c r="O24" s="112"/>
      <c r="P24" s="112">
        <f>'PL&amp;CF'!F62+'PL&amp;CF'!F64-AD24</f>
        <v>29691218</v>
      </c>
      <c r="Q24" s="112"/>
      <c r="R24" s="112">
        <f>'PL&amp;CF'!F54</f>
        <v>2263655</v>
      </c>
      <c r="S24" s="19"/>
      <c r="T24" s="112">
        <f>'PL&amp;CF'!F56</f>
        <v>-20022</v>
      </c>
      <c r="V24" s="112">
        <v>0</v>
      </c>
      <c r="W24" s="112"/>
      <c r="X24" s="112">
        <v>0</v>
      </c>
      <c r="Y24" s="112"/>
      <c r="Z24" s="112">
        <f>SUM(R24:X24)</f>
        <v>2243633</v>
      </c>
      <c r="AA24" s="112"/>
      <c r="AB24" s="112">
        <f>SUM(D24:P24,Z24)</f>
        <v>31934851</v>
      </c>
      <c r="AC24" s="112"/>
      <c r="AD24" s="112">
        <f>'PL&amp;CF'!F73-'CE1'!AD23</f>
        <v>1062127</v>
      </c>
      <c r="AE24" s="112"/>
      <c r="AF24" s="112">
        <f>SUM(AB24:AD24)</f>
        <v>32996978</v>
      </c>
    </row>
    <row r="25" spans="1:32" ht="24" customHeight="1">
      <c r="A25" s="2" t="s">
        <v>125</v>
      </c>
      <c r="D25" s="29">
        <f>SUM(D23:D24)</f>
        <v>0</v>
      </c>
      <c r="E25" s="112"/>
      <c r="F25" s="29">
        <f>SUM(F23:F24)</f>
        <v>0</v>
      </c>
      <c r="G25" s="112"/>
      <c r="H25" s="29">
        <f>SUM(H23:H24)</f>
        <v>0</v>
      </c>
      <c r="I25" s="112"/>
      <c r="J25" s="29">
        <f>SUM(J23:J24)</f>
        <v>0</v>
      </c>
      <c r="K25" s="112"/>
      <c r="L25" s="29">
        <f>SUM(L23:L24)</f>
        <v>0</v>
      </c>
      <c r="M25" s="112"/>
      <c r="N25" s="29">
        <f>SUM(N23:N24)</f>
        <v>0</v>
      </c>
      <c r="O25" s="112"/>
      <c r="P25" s="29">
        <f>SUM(P23:P24)</f>
        <v>-354570948</v>
      </c>
      <c r="Q25" s="112"/>
      <c r="R25" s="29">
        <f>SUM(R23:R24)</f>
        <v>2263655</v>
      </c>
      <c r="S25" s="19"/>
      <c r="T25" s="29">
        <f>SUM(T23:T24)</f>
        <v>-20022</v>
      </c>
      <c r="U25" s="112"/>
      <c r="V25" s="29">
        <f>SUM(V23:V24)</f>
        <v>0</v>
      </c>
      <c r="W25" s="112"/>
      <c r="X25" s="29">
        <f>SUM(X23:X24)</f>
        <v>0</v>
      </c>
      <c r="Y25" s="112"/>
      <c r="Z25" s="29">
        <f>SUM(Z23:Z24)</f>
        <v>2243633</v>
      </c>
      <c r="AA25" s="112"/>
      <c r="AB25" s="29">
        <f>SUM(AB23:AB24)</f>
        <v>-352327315</v>
      </c>
      <c r="AC25" s="112"/>
      <c r="AD25" s="29">
        <f>SUM(AD23:AD24)</f>
        <v>35582859</v>
      </c>
      <c r="AE25" s="112"/>
      <c r="AF25" s="29">
        <f>SUM(AF23:AF24)</f>
        <v>-316744456</v>
      </c>
    </row>
    <row r="26" spans="1:32" ht="24" customHeight="1">
      <c r="A26" s="2" t="s">
        <v>263</v>
      </c>
      <c r="D26" s="112">
        <v>0</v>
      </c>
      <c r="E26" s="112"/>
      <c r="F26" s="112">
        <v>0</v>
      </c>
      <c r="G26" s="112"/>
      <c r="H26" s="112">
        <v>0</v>
      </c>
      <c r="I26" s="112"/>
      <c r="J26" s="112">
        <v>-859297366</v>
      </c>
      <c r="K26" s="112"/>
      <c r="L26" s="112">
        <v>0</v>
      </c>
      <c r="M26" s="112"/>
      <c r="N26" s="112">
        <v>0</v>
      </c>
      <c r="O26" s="112"/>
      <c r="P26" s="112">
        <v>664269291</v>
      </c>
      <c r="Q26" s="112"/>
      <c r="R26" s="112">
        <v>0</v>
      </c>
      <c r="S26" s="19"/>
      <c r="T26" s="112">
        <v>0</v>
      </c>
      <c r="U26" s="112"/>
      <c r="V26" s="112">
        <v>5423884</v>
      </c>
      <c r="W26" s="112"/>
      <c r="X26" s="112">
        <v>189604191</v>
      </c>
      <c r="Y26" s="112"/>
      <c r="Z26" s="112">
        <f>SUM(R26:X26)</f>
        <v>195028075</v>
      </c>
      <c r="AA26" s="112"/>
      <c r="AB26" s="112">
        <f>SUM(D26:P26,Z26)</f>
        <v>0</v>
      </c>
      <c r="AC26" s="112"/>
      <c r="AD26" s="112">
        <v>0</v>
      </c>
      <c r="AE26" s="112"/>
      <c r="AF26" s="112">
        <f>SUM(AB26:AD26)</f>
        <v>0</v>
      </c>
    </row>
    <row r="27" spans="1:32" ht="24" customHeight="1">
      <c r="A27" s="19" t="s">
        <v>259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9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</row>
    <row r="28" spans="1:32" ht="24" customHeight="1">
      <c r="A28" s="2" t="s">
        <v>260</v>
      </c>
      <c r="B28" s="19"/>
      <c r="C28" s="19"/>
      <c r="D28" s="112">
        <v>0</v>
      </c>
      <c r="E28" s="112"/>
      <c r="F28" s="112">
        <v>0</v>
      </c>
      <c r="G28" s="112"/>
      <c r="H28" s="112">
        <v>0</v>
      </c>
      <c r="I28" s="112"/>
      <c r="J28" s="112">
        <v>0</v>
      </c>
      <c r="K28" s="112"/>
      <c r="L28" s="112">
        <v>0</v>
      </c>
      <c r="M28" s="112"/>
      <c r="N28" s="112">
        <v>0</v>
      </c>
      <c r="O28" s="112"/>
      <c r="P28" s="112">
        <v>0</v>
      </c>
      <c r="Q28" s="112"/>
      <c r="R28" s="112">
        <v>0</v>
      </c>
      <c r="S28" s="19"/>
      <c r="T28" s="112">
        <v>0</v>
      </c>
      <c r="U28" s="112"/>
      <c r="V28" s="112">
        <v>0</v>
      </c>
      <c r="W28" s="112"/>
      <c r="X28" s="112">
        <v>0</v>
      </c>
      <c r="Y28" s="112"/>
      <c r="Z28" s="112">
        <f>SUM(R28:X28)</f>
        <v>0</v>
      </c>
      <c r="AA28" s="112"/>
      <c r="AB28" s="112">
        <f>SUM(D28:P28,Z28)</f>
        <v>0</v>
      </c>
      <c r="AC28" s="112"/>
      <c r="AD28" s="112">
        <v>-44385844</v>
      </c>
      <c r="AE28" s="112"/>
      <c r="AF28" s="112">
        <f>SUM(AB28:AD28)</f>
        <v>-44385844</v>
      </c>
    </row>
    <row r="29" spans="1:32" ht="24" customHeight="1" thickBot="1">
      <c r="A29" s="59" t="s">
        <v>264</v>
      </c>
      <c r="B29" s="59"/>
      <c r="D29" s="47">
        <f>SUM(D22,D25:D28)</f>
        <v>819949729</v>
      </c>
      <c r="E29" s="112"/>
      <c r="F29" s="47">
        <f>SUM(F22,F25:F28)</f>
        <v>4847628795</v>
      </c>
      <c r="G29" s="112"/>
      <c r="H29" s="47">
        <f>SUM(H22,H25:H28)</f>
        <v>271203657</v>
      </c>
      <c r="I29" s="112"/>
      <c r="J29" s="47">
        <f>SUM(J22,J25:J28)</f>
        <v>0</v>
      </c>
      <c r="K29" s="112"/>
      <c r="L29" s="47">
        <f>SUM(L22,L25:L28)</f>
        <v>81994973</v>
      </c>
      <c r="M29" s="112"/>
      <c r="N29" s="47">
        <f>SUM(N22,N25:N28)</f>
        <v>50000000</v>
      </c>
      <c r="O29" s="112"/>
      <c r="P29" s="47">
        <f>SUM(P22,P25:P28)</f>
        <v>-4851260335</v>
      </c>
      <c r="Q29" s="112"/>
      <c r="R29" s="47">
        <f>SUM(R22,R25:R28)</f>
        <v>1957817</v>
      </c>
      <c r="T29" s="47">
        <f>SUM(T22,T25:T28)</f>
        <v>-2255510</v>
      </c>
      <c r="U29" s="112"/>
      <c r="V29" s="47">
        <f>SUM(V22,V25:V28)</f>
        <v>-269376464</v>
      </c>
      <c r="W29" s="112"/>
      <c r="X29" s="47">
        <f>SUM(X22,X25:X28)</f>
        <v>0</v>
      </c>
      <c r="Y29" s="112"/>
      <c r="Z29" s="47">
        <f>SUM(Z22,Z25:Z28)</f>
        <v>-269674157</v>
      </c>
      <c r="AA29" s="112"/>
      <c r="AB29" s="47">
        <f>SUM(AB22,AB25:AB28)</f>
        <v>949842662</v>
      </c>
      <c r="AC29" s="112"/>
      <c r="AD29" s="47">
        <f>SUM(AD22,AD25:AD28)</f>
        <v>157465471</v>
      </c>
      <c r="AE29" s="112"/>
      <c r="AF29" s="47">
        <f>SUM(AF22,AF25:AF28)</f>
        <v>1107308133</v>
      </c>
    </row>
    <row r="30" spans="1:32" ht="24" customHeight="1" thickTop="1">
      <c r="A30" s="59"/>
      <c r="B30" s="59"/>
      <c r="D30" s="112">
        <f>D29-BS!L77</f>
        <v>0</v>
      </c>
      <c r="E30" s="112"/>
      <c r="F30" s="112">
        <f>F29-BS!L79</f>
        <v>0</v>
      </c>
      <c r="G30" s="112"/>
      <c r="H30" s="112">
        <f>H29-BS!F81</f>
        <v>0</v>
      </c>
      <c r="I30" s="112"/>
      <c r="J30" s="112">
        <f>J29-BS!F82</f>
        <v>0</v>
      </c>
      <c r="K30" s="112"/>
      <c r="L30" s="112">
        <f>L29-BS!F84</f>
        <v>0</v>
      </c>
      <c r="M30" s="112"/>
      <c r="N30" s="112">
        <f>N29-BS!F86</f>
        <v>0</v>
      </c>
      <c r="O30" s="112"/>
      <c r="P30" s="112">
        <f>P29-BS!F87</f>
        <v>0</v>
      </c>
      <c r="Q30" s="112"/>
      <c r="R30" s="112"/>
      <c r="S30" s="112"/>
      <c r="T30" s="112"/>
      <c r="U30" s="112"/>
      <c r="V30" s="112"/>
      <c r="W30" s="112"/>
      <c r="X30" s="112"/>
      <c r="Y30" s="112"/>
      <c r="Z30" s="112">
        <f>Z29-BS!F88</f>
        <v>0</v>
      </c>
      <c r="AA30" s="112"/>
      <c r="AB30" s="112">
        <f>AB29-BS!F89</f>
        <v>0</v>
      </c>
      <c r="AC30" s="112"/>
      <c r="AD30" s="112"/>
      <c r="AF30" s="44">
        <f>AF29-BS!F91</f>
        <v>0</v>
      </c>
    </row>
    <row r="31" spans="1:32" ht="24" customHeight="1">
      <c r="A31" s="2" t="s">
        <v>30</v>
      </c>
      <c r="P31" s="44"/>
      <c r="R31" s="44"/>
      <c r="T31" s="44"/>
      <c r="Z31" s="104"/>
      <c r="AD31" s="44"/>
    </row>
    <row r="32" spans="1:32" ht="24" customHeight="1">
      <c r="P32" s="44"/>
      <c r="T32" s="44"/>
      <c r="Z32" s="104"/>
      <c r="AD32" s="104"/>
    </row>
    <row r="33" spans="16:18" ht="24" customHeight="1">
      <c r="P33" s="114"/>
      <c r="R33" s="44"/>
    </row>
  </sheetData>
  <mergeCells count="9">
    <mergeCell ref="R8:T8"/>
    <mergeCell ref="V8:X8"/>
    <mergeCell ref="V9:X9"/>
    <mergeCell ref="A1:AD1"/>
    <mergeCell ref="A2:AD2"/>
    <mergeCell ref="A3:AD3"/>
    <mergeCell ref="D5:AF5"/>
    <mergeCell ref="D6:AB6"/>
    <mergeCell ref="R7:Z7"/>
  </mergeCells>
  <printOptions horizontalCentered="1"/>
  <pageMargins left="0.31496062992125984" right="0.19685039370078741" top="0.98425196850393704" bottom="0.31496062992125984" header="0.31496062992125984" footer="0.31496062992125984"/>
  <pageSetup paperSize="9" scale="49" orientation="landscape" horizontalDpi="300" verticalDpi="300" r:id="rId1"/>
  <ignoredErrors>
    <ignoredError sqref="E16 E25 G16 I16 K16 M16 O16 Q16 S16 U16 W16 Y16 G25 I25 K25 M25 O25 Q25 S25 U25 W25" formulaRange="1"/>
    <ignoredError sqref="AA16 AC16 AE16" formula="1" formulaRange="1"/>
    <ignoredError sqref="AA25 AE25 AC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1"/>
  <sheetViews>
    <sheetView showGridLines="0" zoomScale="90" zoomScaleNormal="90" zoomScaleSheetLayoutView="80" workbookViewId="0">
      <selection activeCell="C45" sqref="C45"/>
    </sheetView>
  </sheetViews>
  <sheetFormatPr defaultRowHeight="23.45" customHeight="1"/>
  <cols>
    <col min="1" max="1" width="39.85546875" style="2" customWidth="1"/>
    <col min="2" max="2" width="15.85546875" style="2" customWidth="1"/>
    <col min="3" max="3" width="1.85546875" style="2" customWidth="1"/>
    <col min="4" max="4" width="17.7109375" style="2" customWidth="1"/>
    <col min="5" max="5" width="1.85546875" style="2" customWidth="1"/>
    <col min="6" max="6" width="17.7109375" style="2" customWidth="1"/>
    <col min="7" max="7" width="1.85546875" style="2" customWidth="1"/>
    <col min="8" max="8" width="17.7109375" style="2" customWidth="1"/>
    <col min="9" max="9" width="1.85546875" style="2" customWidth="1"/>
    <col min="10" max="10" width="17.7109375" style="2" customWidth="1"/>
    <col min="11" max="11" width="1.85546875" style="2" customWidth="1"/>
    <col min="12" max="12" width="17.7109375" style="2" customWidth="1"/>
    <col min="13" max="13" width="1.85546875" style="2" customWidth="1"/>
    <col min="14" max="14" width="17.7109375" style="2" customWidth="1"/>
    <col min="15" max="15" width="1.85546875" style="2" customWidth="1"/>
    <col min="16" max="16" width="17.7109375" style="2" customWidth="1"/>
    <col min="17" max="16384" width="9.140625" style="2"/>
  </cols>
  <sheetData>
    <row r="1" spans="1:30" ht="23.45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30" ht="23.45" customHeight="1">
      <c r="A2" s="145" t="s">
        <v>265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30" ht="23.45" customHeight="1">
      <c r="A3" s="145" t="s">
        <v>78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</row>
    <row r="4" spans="1:30" ht="23.4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55" t="s">
        <v>3</v>
      </c>
    </row>
    <row r="5" spans="1:30" ht="23.45" customHeight="1">
      <c r="D5" s="146" t="s">
        <v>5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</row>
    <row r="6" spans="1:30" ht="23.45" customHeight="1">
      <c r="D6" s="56"/>
      <c r="E6" s="56"/>
      <c r="F6" s="56"/>
      <c r="G6" s="56"/>
      <c r="H6" s="56"/>
      <c r="I6" s="56"/>
      <c r="J6" s="56"/>
      <c r="K6" s="56"/>
      <c r="L6" s="144" t="s">
        <v>70</v>
      </c>
      <c r="M6" s="144"/>
      <c r="N6" s="144"/>
      <c r="O6" s="56"/>
      <c r="P6" s="56"/>
      <c r="Q6" s="56"/>
    </row>
    <row r="7" spans="1:30" ht="23.45" customHeight="1">
      <c r="D7" s="56"/>
      <c r="E7" s="56"/>
      <c r="F7" s="56"/>
      <c r="G7" s="56"/>
      <c r="H7" s="56"/>
      <c r="I7" s="56"/>
      <c r="J7" s="56"/>
      <c r="K7" s="56"/>
      <c r="L7" s="57" t="s">
        <v>266</v>
      </c>
      <c r="M7" s="56"/>
      <c r="N7" s="20"/>
      <c r="O7" s="56"/>
      <c r="P7" s="56"/>
      <c r="Q7" s="56"/>
    </row>
    <row r="8" spans="1:30" ht="23.45" customHeight="1">
      <c r="D8" s="56"/>
      <c r="E8" s="56"/>
      <c r="F8" s="56"/>
      <c r="G8" s="56"/>
      <c r="H8" s="56"/>
      <c r="I8" s="56"/>
      <c r="J8" s="56"/>
      <c r="K8" s="56"/>
      <c r="L8" s="136" t="s">
        <v>267</v>
      </c>
      <c r="M8" s="56"/>
      <c r="O8" s="56"/>
      <c r="P8" s="56"/>
      <c r="Q8" s="56"/>
    </row>
    <row r="9" spans="1:30" ht="23.45" customHeight="1">
      <c r="D9" s="56"/>
      <c r="E9" s="56"/>
      <c r="F9" s="56"/>
      <c r="G9" s="56"/>
      <c r="H9" s="56"/>
      <c r="I9" s="56"/>
      <c r="J9" s="56"/>
      <c r="K9" s="56"/>
      <c r="L9" s="20" t="s">
        <v>219</v>
      </c>
      <c r="M9" s="56"/>
      <c r="N9" s="135" t="s">
        <v>228</v>
      </c>
      <c r="O9" s="56"/>
      <c r="P9" s="56"/>
      <c r="Q9" s="56"/>
    </row>
    <row r="10" spans="1:30" ht="23.45" customHeight="1">
      <c r="G10" s="20"/>
      <c r="H10" s="144" t="s">
        <v>65</v>
      </c>
      <c r="I10" s="144"/>
      <c r="J10" s="144"/>
      <c r="L10" s="135" t="s">
        <v>268</v>
      </c>
      <c r="M10" s="58"/>
      <c r="N10" s="135" t="s">
        <v>240</v>
      </c>
      <c r="O10" s="58"/>
      <c r="P10" s="20" t="s">
        <v>228</v>
      </c>
      <c r="Q10" s="20"/>
    </row>
    <row r="11" spans="1:30" s="134" customFormat="1" ht="23.45" customHeight="1">
      <c r="A11" s="54"/>
      <c r="B11" s="54"/>
      <c r="C11" s="54"/>
      <c r="D11" s="20" t="s">
        <v>230</v>
      </c>
      <c r="E11" s="20"/>
      <c r="F11" s="135" t="s">
        <v>231</v>
      </c>
      <c r="G11" s="135"/>
      <c r="H11" s="135" t="s">
        <v>234</v>
      </c>
      <c r="I11" s="135"/>
      <c r="J11" s="135" t="s">
        <v>235</v>
      </c>
      <c r="K11" s="20"/>
      <c r="L11" s="135" t="s">
        <v>269</v>
      </c>
      <c r="M11" s="135"/>
      <c r="N11" s="135" t="s">
        <v>270</v>
      </c>
      <c r="O11" s="135"/>
      <c r="P11" s="135" t="s">
        <v>242</v>
      </c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</row>
    <row r="12" spans="1:30" s="134" customFormat="1" ht="23.45" customHeight="1">
      <c r="A12" s="54"/>
      <c r="B12" s="109"/>
      <c r="C12" s="109"/>
      <c r="D12" s="136" t="s">
        <v>243</v>
      </c>
      <c r="E12" s="20"/>
      <c r="F12" s="136" t="s">
        <v>244</v>
      </c>
      <c r="G12" s="20"/>
      <c r="H12" s="136" t="s">
        <v>212</v>
      </c>
      <c r="I12" s="135"/>
      <c r="J12" s="136" t="s">
        <v>247</v>
      </c>
      <c r="K12" s="20"/>
      <c r="L12" s="136" t="s">
        <v>249</v>
      </c>
      <c r="M12" s="20"/>
      <c r="N12" s="136" t="s">
        <v>254</v>
      </c>
      <c r="O12" s="20"/>
      <c r="P12" s="136" t="s">
        <v>254</v>
      </c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</row>
    <row r="13" spans="1:30" s="134" customFormat="1" ht="23.45" customHeight="1">
      <c r="A13" s="54"/>
      <c r="B13" s="54"/>
      <c r="C13" s="54"/>
      <c r="D13" s="20"/>
      <c r="E13" s="20"/>
      <c r="F13" s="20"/>
      <c r="G13" s="20"/>
      <c r="H13" s="20"/>
      <c r="I13" s="135"/>
      <c r="J13" s="20"/>
      <c r="K13" s="20"/>
      <c r="L13" s="20"/>
      <c r="M13" s="20"/>
      <c r="N13" s="20"/>
      <c r="O13" s="20"/>
      <c r="P13" s="20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ht="23.45" customHeight="1">
      <c r="A14" s="59" t="s">
        <v>255</v>
      </c>
      <c r="B14" s="60"/>
      <c r="C14" s="60"/>
      <c r="D14" s="21">
        <v>819949729</v>
      </c>
      <c r="E14" s="21"/>
      <c r="F14" s="21">
        <v>4847628795</v>
      </c>
      <c r="G14" s="21"/>
      <c r="H14" s="21">
        <v>63631794</v>
      </c>
      <c r="I14" s="21"/>
      <c r="J14" s="21">
        <v>-3970493516</v>
      </c>
      <c r="K14" s="21"/>
      <c r="L14" s="21">
        <v>-2168406</v>
      </c>
      <c r="M14" s="21"/>
      <c r="N14" s="21">
        <f>SUM(L14:M14)</f>
        <v>-2168406</v>
      </c>
      <c r="O14" s="21"/>
      <c r="P14" s="21">
        <f>SUM(D14:J14,N14)</f>
        <v>1758548396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30" ht="23.45" customHeight="1">
      <c r="A15" s="2" t="s">
        <v>271</v>
      </c>
      <c r="B15" s="60"/>
      <c r="C15" s="60"/>
      <c r="D15" s="21">
        <v>0</v>
      </c>
      <c r="E15" s="21"/>
      <c r="F15" s="21">
        <v>0</v>
      </c>
      <c r="G15" s="21"/>
      <c r="H15" s="21">
        <v>0</v>
      </c>
      <c r="I15" s="21"/>
      <c r="J15" s="21">
        <f>'PL&amp;CF'!L49</f>
        <v>408252378</v>
      </c>
      <c r="K15" s="21"/>
      <c r="L15" s="21">
        <v>0</v>
      </c>
      <c r="M15" s="21"/>
      <c r="N15" s="21">
        <f>SUM(L15:M15)</f>
        <v>0</v>
      </c>
      <c r="O15" s="21"/>
      <c r="P15" s="21">
        <f>SUM(D15:J15,N15)</f>
        <v>408252378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30" ht="23.45" customHeight="1">
      <c r="A16" s="2" t="s">
        <v>257</v>
      </c>
      <c r="B16" s="60"/>
      <c r="C16" s="60"/>
      <c r="D16" s="21">
        <v>0</v>
      </c>
      <c r="E16" s="21"/>
      <c r="F16" s="21">
        <v>0</v>
      </c>
      <c r="G16" s="21"/>
      <c r="H16" s="21">
        <v>0</v>
      </c>
      <c r="I16" s="21"/>
      <c r="J16" s="21">
        <f>'PL&amp;CF'!L66</f>
        <v>0</v>
      </c>
      <c r="K16" s="21"/>
      <c r="L16" s="21">
        <f>'PL&amp;CF'!L56</f>
        <v>-67082</v>
      </c>
      <c r="M16" s="21"/>
      <c r="N16" s="21">
        <f>SUM(L16:M16)</f>
        <v>-67082</v>
      </c>
      <c r="O16" s="21"/>
      <c r="P16" s="21">
        <f>SUM(D16:J16,N16)</f>
        <v>-67082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16" ht="23.45" customHeight="1">
      <c r="A17" s="2" t="s">
        <v>125</v>
      </c>
      <c r="B17" s="59"/>
      <c r="C17" s="59"/>
      <c r="D17" s="117">
        <f>SUM(D15:D16)</f>
        <v>0</v>
      </c>
      <c r="E17" s="21"/>
      <c r="F17" s="117">
        <f>SUM(F15:F16)</f>
        <v>0</v>
      </c>
      <c r="G17" s="21"/>
      <c r="H17" s="117">
        <f>SUM(H15:H16)</f>
        <v>0</v>
      </c>
      <c r="I17" s="21"/>
      <c r="J17" s="117">
        <f>SUM(J15:J16)</f>
        <v>408252378</v>
      </c>
      <c r="K17" s="21"/>
      <c r="L17" s="117">
        <f>SUM(L15:L16)</f>
        <v>-67082</v>
      </c>
      <c r="M17" s="21"/>
      <c r="N17" s="117">
        <f>SUM(N15:N16)</f>
        <v>-67082</v>
      </c>
      <c r="O17" s="21"/>
      <c r="P17" s="117">
        <f>SUM(P15:P16)</f>
        <v>408185296</v>
      </c>
    </row>
    <row r="18" spans="1:16" ht="23.45" customHeight="1">
      <c r="A18" s="2" t="s">
        <v>272</v>
      </c>
      <c r="B18" s="59"/>
      <c r="C18" s="59"/>
      <c r="D18" s="21">
        <v>0</v>
      </c>
      <c r="E18" s="21"/>
      <c r="F18" s="21">
        <v>0</v>
      </c>
      <c r="G18" s="21"/>
      <c r="H18" s="21">
        <v>18363179</v>
      </c>
      <c r="I18" s="21"/>
      <c r="J18" s="21">
        <f>-H18</f>
        <v>-18363179</v>
      </c>
      <c r="K18" s="21"/>
      <c r="L18" s="21">
        <v>0</v>
      </c>
      <c r="M18" s="21"/>
      <c r="N18" s="21">
        <f>SUM(L18:M18)</f>
        <v>0</v>
      </c>
      <c r="O18" s="21"/>
      <c r="P18" s="21">
        <f>SUM(D18:J18,N18)</f>
        <v>0</v>
      </c>
    </row>
    <row r="19" spans="1:16" ht="23.45" customHeight="1" thickBot="1">
      <c r="A19" s="59" t="s">
        <v>261</v>
      </c>
      <c r="B19" s="59"/>
      <c r="C19" s="59"/>
      <c r="D19" s="47">
        <f>SUM(D17:D18,D14)</f>
        <v>819949729</v>
      </c>
      <c r="E19" s="112"/>
      <c r="F19" s="47">
        <f>SUM(F17:F18,F14)</f>
        <v>4847628795</v>
      </c>
      <c r="G19" s="112"/>
      <c r="H19" s="47">
        <f>SUM(H17:H18,H14)</f>
        <v>81994973</v>
      </c>
      <c r="I19" s="112"/>
      <c r="J19" s="47">
        <f>SUM(J17:J18,J14)</f>
        <v>-3580604317</v>
      </c>
      <c r="K19" s="112"/>
      <c r="L19" s="47">
        <f>SUM(L17:L18,L14)</f>
        <v>-2235488</v>
      </c>
      <c r="M19" s="112"/>
      <c r="N19" s="47">
        <f>SUM(N17:N18,N14)</f>
        <v>-2235488</v>
      </c>
      <c r="O19" s="112"/>
      <c r="P19" s="47">
        <f>SUM(P17:P18,P14)</f>
        <v>2166733692</v>
      </c>
    </row>
    <row r="20" spans="1:16" ht="23.45" customHeight="1" thickTop="1">
      <c r="D20" s="44"/>
      <c r="F20" s="44"/>
      <c r="H20" s="44"/>
      <c r="J20" s="44"/>
      <c r="L20" s="44"/>
      <c r="N20" s="44"/>
      <c r="P20" s="44">
        <f>P19-BS!L91</f>
        <v>0</v>
      </c>
    </row>
    <row r="21" spans="1:16" ht="23.45" customHeight="1">
      <c r="A21" s="59" t="s">
        <v>261</v>
      </c>
      <c r="B21" s="60"/>
      <c r="C21" s="60"/>
      <c r="D21" s="21">
        <f>D19</f>
        <v>819949729</v>
      </c>
      <c r="E21" s="21"/>
      <c r="F21" s="21">
        <f>F19</f>
        <v>4847628795</v>
      </c>
      <c r="G21" s="21"/>
      <c r="H21" s="21">
        <f>H19</f>
        <v>81994973</v>
      </c>
      <c r="I21" s="21"/>
      <c r="J21" s="21">
        <f>J19</f>
        <v>-3580604317</v>
      </c>
      <c r="K21" s="21"/>
      <c r="L21" s="21">
        <f>L19</f>
        <v>-2235488</v>
      </c>
      <c r="M21" s="21"/>
      <c r="N21" s="21">
        <f>N19</f>
        <v>-2235488</v>
      </c>
      <c r="O21" s="21"/>
      <c r="P21" s="21">
        <f>P19</f>
        <v>2166733692</v>
      </c>
    </row>
    <row r="22" spans="1:16" ht="23.45" customHeight="1">
      <c r="A22" s="2" t="s">
        <v>271</v>
      </c>
      <c r="B22" s="60"/>
      <c r="C22" s="60"/>
      <c r="D22" s="21">
        <v>0</v>
      </c>
      <c r="E22" s="21"/>
      <c r="F22" s="21">
        <v>0</v>
      </c>
      <c r="G22" s="21"/>
      <c r="H22" s="21">
        <v>0</v>
      </c>
      <c r="I22" s="21"/>
      <c r="J22" s="21">
        <f>'PL&amp;CF'!J49</f>
        <v>515780850</v>
      </c>
      <c r="K22" s="21"/>
      <c r="L22" s="21">
        <v>0</v>
      </c>
      <c r="M22" s="21"/>
      <c r="N22" s="21">
        <f>SUM(L22:M22)</f>
        <v>0</v>
      </c>
      <c r="O22" s="21"/>
      <c r="P22" s="21">
        <f>SUM(D22:J22,N22)</f>
        <v>515780850</v>
      </c>
    </row>
    <row r="23" spans="1:16" ht="23.45" customHeight="1">
      <c r="A23" s="2" t="s">
        <v>257</v>
      </c>
      <c r="B23" s="60"/>
      <c r="C23" s="60"/>
      <c r="D23" s="124">
        <v>0</v>
      </c>
      <c r="E23" s="21"/>
      <c r="F23" s="124">
        <v>0</v>
      </c>
      <c r="G23" s="21"/>
      <c r="H23" s="124">
        <v>0</v>
      </c>
      <c r="I23" s="21"/>
      <c r="J23" s="124">
        <f>'PL&amp;CF'!J62</f>
        <v>10768290</v>
      </c>
      <c r="K23" s="21"/>
      <c r="L23" s="124">
        <f>'PL&amp;CF'!J56</f>
        <v>-20022</v>
      </c>
      <c r="M23" s="21"/>
      <c r="N23" s="124">
        <f>SUM(L23:M23)</f>
        <v>-20022</v>
      </c>
      <c r="O23" s="21"/>
      <c r="P23" s="124">
        <f>SUM(D23:J23,N23)</f>
        <v>10748268</v>
      </c>
    </row>
    <row r="24" spans="1:16" ht="23.45" customHeight="1">
      <c r="A24" s="2" t="s">
        <v>125</v>
      </c>
      <c r="B24" s="59"/>
      <c r="C24" s="59"/>
      <c r="D24" s="117">
        <f>SUM(D22:D23)</f>
        <v>0</v>
      </c>
      <c r="E24" s="21"/>
      <c r="F24" s="117">
        <f>SUM(F22:F23)</f>
        <v>0</v>
      </c>
      <c r="G24" s="21"/>
      <c r="H24" s="117">
        <f>SUM(H22:H23)</f>
        <v>0</v>
      </c>
      <c r="I24" s="21"/>
      <c r="J24" s="117">
        <f>SUM(J22:J23)</f>
        <v>526549140</v>
      </c>
      <c r="K24" s="21"/>
      <c r="L24" s="117">
        <f>SUM(L22:L23)</f>
        <v>-20022</v>
      </c>
      <c r="M24" s="21"/>
      <c r="N24" s="117">
        <f>SUM(N22:N23)</f>
        <v>-20022</v>
      </c>
      <c r="O24" s="21"/>
      <c r="P24" s="117">
        <f>SUM(P22:P23)</f>
        <v>526529118</v>
      </c>
    </row>
    <row r="25" spans="1:16" ht="23.45" customHeight="1" thickBot="1">
      <c r="A25" s="59" t="s">
        <v>264</v>
      </c>
      <c r="B25" s="59"/>
      <c r="C25" s="59"/>
      <c r="D25" s="47">
        <f>SUM(D21,D24)</f>
        <v>819949729</v>
      </c>
      <c r="E25" s="112"/>
      <c r="F25" s="47">
        <f>SUM(F21,F24)</f>
        <v>4847628795</v>
      </c>
      <c r="G25" s="112"/>
      <c r="H25" s="47">
        <f>SUM(H21,H24:H24)</f>
        <v>81994973</v>
      </c>
      <c r="I25" s="112"/>
      <c r="J25" s="47">
        <f>SUM(J21,J24:J24)</f>
        <v>-3054055177</v>
      </c>
      <c r="K25" s="112"/>
      <c r="L25" s="47">
        <f>SUM(L21,L24)</f>
        <v>-2255510</v>
      </c>
      <c r="M25" s="112"/>
      <c r="N25" s="47">
        <f>SUM(N21,N24)</f>
        <v>-2255510</v>
      </c>
      <c r="O25" s="112"/>
      <c r="P25" s="47">
        <f>SUM(P21,P24)</f>
        <v>2693262810</v>
      </c>
    </row>
    <row r="26" spans="1:16" ht="23.45" customHeight="1" thickTop="1">
      <c r="D26" s="44">
        <f>D25-BS!J77</f>
        <v>0</v>
      </c>
      <c r="F26" s="44">
        <f>F25-BS!J79</f>
        <v>0</v>
      </c>
      <c r="H26" s="44">
        <f>H25-BS!J84</f>
        <v>0</v>
      </c>
      <c r="J26" s="44">
        <f>J25-BS!J87</f>
        <v>0</v>
      </c>
      <c r="L26" s="44">
        <f>L25-BS!J88</f>
        <v>0</v>
      </c>
      <c r="N26" s="44"/>
      <c r="P26" s="44">
        <f>P25-BS!J91</f>
        <v>0</v>
      </c>
    </row>
    <row r="27" spans="1:16" ht="23.45" customHeight="1">
      <c r="A27" s="2" t="s">
        <v>30</v>
      </c>
    </row>
    <row r="28" spans="1:16" ht="23.45" customHeight="1">
      <c r="L28" s="44"/>
    </row>
    <row r="30" spans="1:16" ht="23.45" customHeight="1"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 ht="23.45" customHeight="1"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</row>
    <row r="32" spans="1:16" ht="23.45" customHeight="1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</row>
    <row r="33" spans="4:16" ht="23.45" customHeight="1"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</row>
    <row r="34" spans="4:16" ht="23.45" customHeight="1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</row>
    <row r="35" spans="4:16" ht="23.45" customHeight="1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</row>
    <row r="36" spans="4:16" ht="23.45" customHeight="1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4:16" ht="23.45" customHeight="1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</row>
    <row r="38" spans="4:16" ht="23.45" customHeight="1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</row>
    <row r="39" spans="4:16" ht="23.45" customHeight="1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</row>
    <row r="40" spans="4:16" ht="23.45" customHeight="1"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</row>
    <row r="41" spans="4:16" ht="23.45" customHeight="1">
      <c r="D41" s="44"/>
    </row>
  </sheetData>
  <mergeCells count="6">
    <mergeCell ref="H10:J10"/>
    <mergeCell ref="A1:O1"/>
    <mergeCell ref="A2:O2"/>
    <mergeCell ref="D5:P5"/>
    <mergeCell ref="L6:N6"/>
    <mergeCell ref="A3:AD3"/>
  </mergeCells>
  <pageMargins left="0.6692913385826772" right="0.39370078740157483" top="0.98425196850393704" bottom="0.31496062992125984" header="0.31496062992125984" footer="0.31496062992125984"/>
  <pageSetup paperSize="9" scale="70" orientation="landscape" horizontalDpi="300" verticalDpi="300" r:id="rId1"/>
  <ignoredErrors>
    <ignoredError sqref="E17 K17 F24 H24 L24 N24 G17 I17 M17" formulaRange="1"/>
    <ignoredError sqref="O17 P2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Ernst &amp; Young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Kamonsruang.Vannapir</dc:creator>
  <cp:keywords/>
  <dc:description/>
  <cp:lastModifiedBy>ALISRA HUAWANICH</cp:lastModifiedBy>
  <cp:revision/>
  <dcterms:created xsi:type="dcterms:W3CDTF">2011-08-08T04:58:39Z</dcterms:created>
  <dcterms:modified xsi:type="dcterms:W3CDTF">2021-04-28T10:48:25Z</dcterms:modified>
  <cp:category/>
  <cp:contentStatus/>
</cp:coreProperties>
</file>