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ห้องเรียนนักลงทุน_24Hrs\Slide\11_StatementofCashFlows\"/>
    </mc:Choice>
  </mc:AlternateContent>
  <bookViews>
    <workbookView xWindow="0" yWindow="0" windowWidth="20490" windowHeight="7755" tabRatio="837"/>
  </bookViews>
  <sheets>
    <sheet name="BS 8-10" sheetId="1" r:id="rId1"/>
    <sheet name="PL 11-12" sheetId="10" r:id="rId2"/>
    <sheet name="SH 13" sheetId="13" r:id="rId3"/>
    <sheet name="SH14" sheetId="14" r:id="rId4"/>
    <sheet name="SH 15" sheetId="12" r:id="rId5"/>
    <sheet name="SH16" sheetId="15" r:id="rId6"/>
    <sheet name="CF 17-19" sheetId="3" r:id="rId7"/>
  </sheets>
  <externalReferences>
    <externalReference r:id="rId8"/>
    <externalReference r:id="rId9"/>
  </externalReferences>
  <definedNames>
    <definedName name="_xlnm.Print_Area" localSheetId="0">'BS 8-10'!$A$1:$I$91</definedName>
    <definedName name="_xlnm.Print_Area" localSheetId="6">'CF 17-19'!$A$1:$J$104</definedName>
    <definedName name="_xlnm.Print_Area" localSheetId="1">'PL 11-12'!$A$1:$I$65</definedName>
    <definedName name="_xlnm.Print_Area" localSheetId="2">'SH 13'!$A$1:$W$34</definedName>
    <definedName name="_xlnm.Print_Area" localSheetId="4">'SH 15'!$A$1:$N$23</definedName>
    <definedName name="_xlnm.Print_Area" localSheetId="3">'SH14'!$A$1:$W$32</definedName>
    <definedName name="_xlnm.Print_Area" localSheetId="5">'SH16'!$A$1:$N$22</definedName>
  </definedNames>
  <calcPr calcId="162913"/>
</workbook>
</file>

<file path=xl/calcChain.xml><?xml version="1.0" encoding="utf-8"?>
<calcChain xmlns="http://schemas.openxmlformats.org/spreadsheetml/2006/main">
  <c r="I57" i="10" l="1"/>
  <c r="G57" i="10"/>
  <c r="E57" i="10"/>
  <c r="C57" i="10"/>
  <c r="U23" i="14"/>
  <c r="C65" i="10"/>
  <c r="W23" i="14"/>
  <c r="D95" i="3"/>
  <c r="U30" i="13"/>
  <c r="U35" i="13"/>
  <c r="Q24" i="13"/>
  <c r="U24" i="13"/>
  <c r="S22" i="13"/>
  <c r="W22" i="13"/>
  <c r="O22" i="13"/>
  <c r="O17" i="13"/>
  <c r="O18" i="13"/>
  <c r="M24" i="13"/>
  <c r="K24" i="13"/>
  <c r="I24" i="13"/>
  <c r="G24" i="13"/>
  <c r="E24" i="13"/>
  <c r="C24" i="13"/>
  <c r="D31" i="3"/>
  <c r="D52" i="3"/>
  <c r="D54" i="3"/>
  <c r="D98" i="3"/>
  <c r="D101" i="3"/>
  <c r="D103" i="3"/>
  <c r="D105" i="3"/>
  <c r="F31" i="3"/>
  <c r="F52" i="3"/>
  <c r="F54" i="3"/>
  <c r="F98" i="3"/>
  <c r="F101" i="3"/>
  <c r="F103" i="3"/>
  <c r="S31" i="14"/>
  <c r="W31" i="14"/>
  <c r="S27" i="14"/>
  <c r="W27" i="14"/>
  <c r="S17" i="14"/>
  <c r="W17" i="14"/>
  <c r="W18" i="14"/>
  <c r="S34" i="14"/>
  <c r="S33" i="14"/>
  <c r="S17" i="13"/>
  <c r="W17" i="13"/>
  <c r="W18" i="13"/>
  <c r="S18" i="13"/>
  <c r="D73" i="3"/>
  <c r="J15" i="12"/>
  <c r="G59" i="10"/>
  <c r="U18" i="13"/>
  <c r="U26" i="13"/>
  <c r="U37" i="13"/>
  <c r="C84" i="1"/>
  <c r="C86" i="1"/>
  <c r="C88" i="1"/>
  <c r="W37" i="13"/>
  <c r="O29" i="13"/>
  <c r="S29" i="13"/>
  <c r="U13" i="13"/>
  <c r="U34" i="13"/>
  <c r="U36" i="13"/>
  <c r="H31" i="3"/>
  <c r="H52" i="3"/>
  <c r="H54" i="3"/>
  <c r="H98" i="3"/>
  <c r="H101" i="3"/>
  <c r="C45" i="1"/>
  <c r="C52" i="1"/>
  <c r="C64" i="1"/>
  <c r="C90" i="1"/>
  <c r="C92" i="1"/>
  <c r="E65" i="10"/>
  <c r="I28" i="13"/>
  <c r="I30" i="13"/>
  <c r="I34" i="13"/>
  <c r="I35" i="13"/>
  <c r="E59" i="10"/>
  <c r="U29" i="14"/>
  <c r="I33" i="13"/>
  <c r="S33" i="13"/>
  <c r="W33" i="13"/>
  <c r="Q32" i="13"/>
  <c r="J19" i="15"/>
  <c r="L19" i="12"/>
  <c r="H19" i="12"/>
  <c r="F19" i="12"/>
  <c r="D19" i="12"/>
  <c r="E52" i="1"/>
  <c r="E64" i="1"/>
  <c r="H92" i="1"/>
  <c r="D92" i="1"/>
  <c r="F92" i="1"/>
  <c r="C63" i="1"/>
  <c r="L21" i="15"/>
  <c r="N21" i="15"/>
  <c r="L11" i="12"/>
  <c r="L23" i="12"/>
  <c r="L24" i="12"/>
  <c r="J11" i="12"/>
  <c r="H11" i="12"/>
  <c r="H23" i="12"/>
  <c r="H24" i="12"/>
  <c r="F11" i="12"/>
  <c r="F23" i="12"/>
  <c r="F24" i="12"/>
  <c r="D11" i="12"/>
  <c r="N11" i="12"/>
  <c r="Q13" i="13"/>
  <c r="Q34" i="13"/>
  <c r="Q35" i="13"/>
  <c r="I13" i="13"/>
  <c r="G13" i="13"/>
  <c r="G34" i="13"/>
  <c r="E13" i="13"/>
  <c r="E34" i="13"/>
  <c r="C13" i="13"/>
  <c r="C34" i="13"/>
  <c r="E101" i="3"/>
  <c r="E103" i="3"/>
  <c r="G101" i="3"/>
  <c r="G103" i="3"/>
  <c r="I101" i="3"/>
  <c r="I103" i="3"/>
  <c r="W36" i="12"/>
  <c r="N22" i="12"/>
  <c r="N21" i="12"/>
  <c r="L15" i="12"/>
  <c r="H15" i="12"/>
  <c r="F15" i="12"/>
  <c r="D15" i="12"/>
  <c r="N14" i="12"/>
  <c r="N15" i="12"/>
  <c r="L19" i="15"/>
  <c r="L22" i="15"/>
  <c r="H19" i="15"/>
  <c r="F19" i="15"/>
  <c r="D19" i="15"/>
  <c r="N18" i="15"/>
  <c r="N17" i="15"/>
  <c r="N19" i="15"/>
  <c r="L15" i="15"/>
  <c r="J15" i="15"/>
  <c r="J22" i="15"/>
  <c r="H15" i="15"/>
  <c r="H22" i="15"/>
  <c r="F15" i="15"/>
  <c r="F22" i="15"/>
  <c r="D15" i="15"/>
  <c r="D22" i="15"/>
  <c r="N14" i="15"/>
  <c r="N15" i="15"/>
  <c r="N11" i="15"/>
  <c r="V34" i="13"/>
  <c r="T34" i="13"/>
  <c r="R34" i="13"/>
  <c r="P34" i="13"/>
  <c r="N34" i="13"/>
  <c r="L34" i="13"/>
  <c r="J34" i="13"/>
  <c r="O33" i="13"/>
  <c r="O32" i="13"/>
  <c r="S32" i="13"/>
  <c r="Q30" i="13"/>
  <c r="M30" i="13"/>
  <c r="M34" i="13"/>
  <c r="K30" i="13"/>
  <c r="K34" i="13"/>
  <c r="G30" i="13"/>
  <c r="E30" i="13"/>
  <c r="C30" i="13"/>
  <c r="O28" i="13"/>
  <c r="O30" i="13"/>
  <c r="O34" i="13"/>
  <c r="O35" i="13"/>
  <c r="M26" i="13"/>
  <c r="K26" i="13"/>
  <c r="O26" i="13"/>
  <c r="I26" i="13"/>
  <c r="S26" i="13"/>
  <c r="W26" i="13"/>
  <c r="G26" i="13"/>
  <c r="E26" i="13"/>
  <c r="C26" i="13"/>
  <c r="O21" i="13"/>
  <c r="S21" i="13"/>
  <c r="W21" i="13"/>
  <c r="Q18" i="13"/>
  <c r="M18" i="13"/>
  <c r="K18" i="13"/>
  <c r="I18" i="13"/>
  <c r="G18" i="13"/>
  <c r="E18" i="13"/>
  <c r="C18" i="13"/>
  <c r="O13" i="13"/>
  <c r="X13" i="13"/>
  <c r="Q29" i="14"/>
  <c r="M29" i="14"/>
  <c r="M32" i="14"/>
  <c r="K29" i="14"/>
  <c r="I29" i="14"/>
  <c r="G29" i="14"/>
  <c r="E29" i="14"/>
  <c r="C29" i="14"/>
  <c r="O28" i="14"/>
  <c r="S28" i="14"/>
  <c r="W28" i="14"/>
  <c r="X28" i="14"/>
  <c r="O27" i="14"/>
  <c r="O29" i="14"/>
  <c r="S29" i="14"/>
  <c r="Q23" i="14"/>
  <c r="M23" i="14"/>
  <c r="M25" i="14"/>
  <c r="K23" i="14"/>
  <c r="I23" i="14"/>
  <c r="G23" i="14"/>
  <c r="G25" i="14"/>
  <c r="G32" i="14"/>
  <c r="E23" i="14"/>
  <c r="E25" i="14"/>
  <c r="E32" i="14"/>
  <c r="C23" i="14"/>
  <c r="C25" i="14"/>
  <c r="C32" i="14"/>
  <c r="O21" i="14"/>
  <c r="U18" i="14"/>
  <c r="Q18" i="14"/>
  <c r="S18" i="14"/>
  <c r="M18" i="14"/>
  <c r="K18" i="14"/>
  <c r="I18" i="14"/>
  <c r="G18" i="14"/>
  <c r="E18" i="14"/>
  <c r="C18" i="14"/>
  <c r="O17" i="14"/>
  <c r="O18" i="14"/>
  <c r="O13" i="14"/>
  <c r="S13" i="14"/>
  <c r="W13" i="14"/>
  <c r="E63" i="1"/>
  <c r="I59" i="10"/>
  <c r="E49" i="10"/>
  <c r="I22" i="10"/>
  <c r="I14" i="10"/>
  <c r="I24" i="10"/>
  <c r="I26" i="10"/>
  <c r="I29" i="10"/>
  <c r="I31" i="10"/>
  <c r="I42" i="10"/>
  <c r="I60" i="10"/>
  <c r="I63" i="10"/>
  <c r="I65" i="10"/>
  <c r="E31" i="10"/>
  <c r="E42" i="10"/>
  <c r="E60" i="10"/>
  <c r="E22" i="10"/>
  <c r="E24" i="10"/>
  <c r="E26" i="10"/>
  <c r="E14" i="10"/>
  <c r="I84" i="1"/>
  <c r="I86" i="1"/>
  <c r="I88" i="1"/>
  <c r="E84" i="1"/>
  <c r="E86" i="1"/>
  <c r="E88" i="1"/>
  <c r="I63" i="1"/>
  <c r="I52" i="1"/>
  <c r="I64" i="1"/>
  <c r="I90" i="1"/>
  <c r="I92" i="1"/>
  <c r="I30" i="1"/>
  <c r="I16" i="1"/>
  <c r="I32" i="1"/>
  <c r="E30" i="1"/>
  <c r="E16" i="1"/>
  <c r="E32" i="1"/>
  <c r="J95" i="3"/>
  <c r="F95" i="3"/>
  <c r="J73" i="3"/>
  <c r="F73" i="3"/>
  <c r="J31" i="3"/>
  <c r="J52" i="3"/>
  <c r="J54" i="3"/>
  <c r="J98" i="3"/>
  <c r="J101" i="3"/>
  <c r="J103" i="3"/>
  <c r="H102" i="3"/>
  <c r="H73" i="3"/>
  <c r="H95" i="3"/>
  <c r="C22" i="10"/>
  <c r="G63" i="1"/>
  <c r="G22" i="10"/>
  <c r="G16" i="1"/>
  <c r="G84" i="1"/>
  <c r="G86" i="1"/>
  <c r="G88" i="1"/>
  <c r="H57" i="10"/>
  <c r="F57" i="10"/>
  <c r="C49" i="10"/>
  <c r="C59" i="10"/>
  <c r="G52" i="3"/>
  <c r="G14" i="10"/>
  <c r="G24" i="10"/>
  <c r="G26" i="10"/>
  <c r="G29" i="10"/>
  <c r="C14" i="10"/>
  <c r="C24" i="10"/>
  <c r="C26" i="10"/>
  <c r="C16" i="1"/>
  <c r="K16" i="1"/>
  <c r="K32" i="1"/>
  <c r="C30" i="1"/>
  <c r="C32" i="1"/>
  <c r="G30" i="1"/>
  <c r="G32" i="1"/>
  <c r="K30" i="1"/>
  <c r="G52" i="1"/>
  <c r="G64" i="1"/>
  <c r="G90" i="1"/>
  <c r="G92" i="1"/>
  <c r="K52" i="1"/>
  <c r="K64" i="1"/>
  <c r="K90" i="1"/>
  <c r="K63" i="1"/>
  <c r="K88" i="1"/>
  <c r="C31" i="10"/>
  <c r="C42" i="10"/>
  <c r="W21" i="14"/>
  <c r="W32" i="13"/>
  <c r="D23" i="12"/>
  <c r="D24" i="12"/>
  <c r="Y30" i="13"/>
  <c r="O24" i="13"/>
  <c r="S24" i="13"/>
  <c r="W24" i="13"/>
  <c r="S13" i="13"/>
  <c r="W13" i="13"/>
  <c r="S28" i="13"/>
  <c r="W28" i="13"/>
  <c r="U25" i="14"/>
  <c r="U32" i="14"/>
  <c r="Q25" i="14"/>
  <c r="K25" i="14"/>
  <c r="K32" i="14"/>
  <c r="O32" i="14"/>
  <c r="Q32" i="14"/>
  <c r="I25" i="14"/>
  <c r="I32" i="14"/>
  <c r="J18" i="12"/>
  <c r="N18" i="12"/>
  <c r="S34" i="13"/>
  <c r="S35" i="13"/>
  <c r="X14" i="13"/>
  <c r="Y13" i="13"/>
  <c r="G31" i="10"/>
  <c r="G42" i="10"/>
  <c r="G60" i="10"/>
  <c r="G63" i="10"/>
  <c r="G65" i="10"/>
  <c r="J17" i="12"/>
  <c r="H103" i="3"/>
  <c r="H105" i="3"/>
  <c r="S32" i="14"/>
  <c r="W32" i="14"/>
  <c r="N22" i="15"/>
  <c r="N24" i="15"/>
  <c r="X28" i="13"/>
  <c r="C60" i="10"/>
  <c r="E90" i="1"/>
  <c r="E92" i="1"/>
  <c r="S30" i="13"/>
  <c r="X30" i="13"/>
  <c r="W29" i="13"/>
  <c r="W29" i="14"/>
  <c r="X27" i="14"/>
  <c r="O25" i="14"/>
  <c r="O23" i="14"/>
  <c r="S25" i="14"/>
  <c r="W25" i="14"/>
  <c r="X29" i="13"/>
  <c r="W30" i="13"/>
  <c r="N17" i="12"/>
  <c r="N19" i="12"/>
  <c r="N23" i="12"/>
  <c r="N24" i="12"/>
  <c r="J19" i="12"/>
  <c r="J23" i="12"/>
  <c r="J24" i="12"/>
  <c r="Z30" i="13"/>
  <c r="W34" i="13"/>
  <c r="W36" i="13"/>
</calcChain>
</file>

<file path=xl/comments1.xml><?xml version="1.0" encoding="utf-8"?>
<comments xmlns="http://schemas.openxmlformats.org/spreadsheetml/2006/main">
  <authors>
    <author>Papitchaya, Liangvittayakun</author>
  </authors>
  <commentList>
    <comment ref="A50" authorId="0" shapeId="0">
      <text>
        <r>
          <rPr>
            <b/>
            <sz val="9"/>
            <color indexed="81"/>
            <rFont val="Tahoma"/>
            <family val="2"/>
          </rPr>
          <t>Papitchaya, Liangvittayakun:</t>
        </r>
        <r>
          <rPr>
            <sz val="9"/>
            <color indexed="81"/>
            <rFont val="Tahoma"/>
            <family val="2"/>
          </rPr>
          <t xml:space="preserve">
เดิม อาจถูกจัดประเทภรายการใหม่</t>
        </r>
      </text>
    </comment>
  </commentList>
</comments>
</file>

<file path=xl/comments2.xml><?xml version="1.0" encoding="utf-8"?>
<comments xmlns="http://schemas.openxmlformats.org/spreadsheetml/2006/main">
  <authors>
    <author>Papitchaya, Liangvittayakun</author>
  </authors>
  <commentList>
    <comment ref="I17" authorId="0" shapeId="0">
      <text>
        <r>
          <rPr>
            <b/>
            <sz val="9"/>
            <color indexed="81"/>
            <rFont val="Tahoma"/>
            <family val="2"/>
          </rPr>
          <t>Papitchaya, Liangvittayakun:</t>
        </r>
        <r>
          <rPr>
            <sz val="9"/>
            <color indexed="81"/>
            <rFont val="Tahoma"/>
            <family val="2"/>
          </rPr>
          <t xml:space="preserve">
คือ AC49-AC50 ในsheet PL Conso ในไฟล์ FS Conso</t>
        </r>
      </text>
    </comment>
  </commentList>
</comments>
</file>

<file path=xl/sharedStrings.xml><?xml version="1.0" encoding="utf-8"?>
<sst xmlns="http://schemas.openxmlformats.org/spreadsheetml/2006/main" count="570" uniqueCount="268">
  <si>
    <t>งบการเงินรวม</t>
  </si>
  <si>
    <t>หมายเหตุ</t>
  </si>
  <si>
    <t xml:space="preserve">สินทรัพย์หมุนเวียน </t>
  </si>
  <si>
    <t>เงินสดและรายการเทียบเท่าเงินสด</t>
  </si>
  <si>
    <t>เงินลงทุนชั่วคราว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</si>
  <si>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</si>
  <si>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</si>
  <si>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</si>
  <si>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 xml:space="preserve">สินทรัพย์ไม่หมุนเวียนอื่น  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</si>
  <si>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</si>
  <si>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</si>
  <si>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</si>
  <si>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</si>
  <si>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เจ้าหนี้การค้า</t>
  </si>
  <si>
    <t>รวมหนี้สินหมุนเวียน</t>
  </si>
  <si>
    <t>หนี้สินไม่หมุนเวียน</t>
  </si>
  <si>
    <t>รวมหนี้สินไม่หมุนเวียน</t>
  </si>
  <si>
    <t>รวมหนี้สิน</t>
  </si>
  <si>
    <t>ส่วนของผู้ถือหุ้น</t>
  </si>
  <si>
    <t xml:space="preserve">ทุนเรือนหุ้น </t>
  </si>
  <si>
    <t>กำไรสะสม</t>
  </si>
  <si>
    <t>รวมหนี้สินและส่วนของผู้ถือหุ้น</t>
  </si>
  <si>
    <r>
      <t>งบกำไรขาดทุน</t>
    </r>
    <r>
      <rPr>
        <sz val="16"/>
        <color indexed="8"/>
        <rFont val="Angsana New"/>
        <family val="1"/>
      </rPr>
      <t xml:space="preserve"> </t>
    </r>
  </si>
  <si>
    <t xml:space="preserve">รายได้ </t>
  </si>
  <si>
    <t xml:space="preserve">ดอกเบี้ยรับ </t>
  </si>
  <si>
    <t>รวมรายได้</t>
  </si>
  <si>
    <t xml:space="preserve">ค่าใช้จ่าย </t>
  </si>
  <si>
    <t xml:space="preserve"> </t>
  </si>
  <si>
    <t>รวมค่าใช้จ่าย</t>
  </si>
  <si>
    <t xml:space="preserve">     </t>
  </si>
  <si>
    <t>ส่วนเกิน</t>
  </si>
  <si>
    <t xml:space="preserve">งบแสดงการเปลี่ยนแปลงส่วนของผู้ถือหุ้น </t>
  </si>
  <si>
    <r>
      <t>งบกระแสเงินสด</t>
    </r>
    <r>
      <rPr>
        <sz val="16"/>
        <color indexed="8"/>
        <rFont val="Angsana New"/>
        <family val="1"/>
      </rPr>
      <t xml:space="preserve"> </t>
    </r>
  </si>
  <si>
    <t>กระแสเงินสดจากกิจกรรมดำเนินงาน</t>
  </si>
  <si>
    <t>สินค้าคงเหลือ</t>
  </si>
  <si>
    <t>ลูกหนี้การค้า</t>
  </si>
  <si>
    <t>กระแสเงินสดจากกิจกรรมลงทุน</t>
  </si>
  <si>
    <t>กระแสเงินสดจากกิจกรรมจัดหาเงิน</t>
  </si>
  <si>
    <t>สินทรัพย์</t>
  </si>
  <si>
    <t>ลูกหนี้อื่น</t>
  </si>
  <si>
    <t>(บาท)</t>
  </si>
  <si>
    <t xml:space="preserve">รายได้อื่น </t>
  </si>
  <si>
    <t>ดอกเบี้ยรับ</t>
  </si>
  <si>
    <t>สินทรัพย์ไม่หมุนเวียนอื่น</t>
  </si>
  <si>
    <t xml:space="preserve">ค่าใช้จ่ายภาษีเงินได้ </t>
  </si>
  <si>
    <t>รายได้จากการขายสินค้าและการให้บริการ</t>
  </si>
  <si>
    <t>ทุนเรือนหุ้น</t>
  </si>
  <si>
    <t>ที่ออกและ</t>
  </si>
  <si>
    <t xml:space="preserve">ชำระแล้ว </t>
  </si>
  <si>
    <t xml:space="preserve">ภาษีเงินได้ค้างจ่าย </t>
  </si>
  <si>
    <t>ค่าใช้จ่ายภาษีเงินได้</t>
  </si>
  <si>
    <t>ค่าเสื่อมราคา</t>
  </si>
  <si>
    <t xml:space="preserve">   จัดสรรแล้ว</t>
  </si>
  <si>
    <t xml:space="preserve">สินค้าคงเหลือ  </t>
  </si>
  <si>
    <t xml:space="preserve">ที่ดิน อาคารและอุปกรณ์ </t>
  </si>
  <si>
    <t xml:space="preserve">   ยังไม่ได้จัดสรร</t>
  </si>
  <si>
    <t>บริษัท ซีพี ออลล์ จำกัด (มหาชน) และบริษัทย่อย</t>
  </si>
  <si>
    <t>งบการเงินเฉพาะกิจการ</t>
  </si>
  <si>
    <t>เงินปันผลรับ</t>
  </si>
  <si>
    <t>รวมส่วนของ</t>
  </si>
  <si>
    <t>ส่วนของ</t>
  </si>
  <si>
    <t>ยังไม่ได้</t>
  </si>
  <si>
    <t>ผู้ถือหุ้น</t>
  </si>
  <si>
    <t>จัดสรร</t>
  </si>
  <si>
    <t>กำไรสำหรับปี</t>
  </si>
  <si>
    <t>กำไรจากการขายสิทธิการเช่า</t>
  </si>
  <si>
    <t>สิทธิการเช่า</t>
  </si>
  <si>
    <t xml:space="preserve">ค่าใช้จ่ายในการบริหาร </t>
  </si>
  <si>
    <t>ทุนสำรอง</t>
  </si>
  <si>
    <t>ตาม</t>
  </si>
  <si>
    <t xml:space="preserve">กฎหมาย </t>
  </si>
  <si>
    <t>ต้นทุนทางการเงิน</t>
  </si>
  <si>
    <t>เงินลงทุนในบริษัทย่อย</t>
  </si>
  <si>
    <t xml:space="preserve">-  </t>
  </si>
  <si>
    <t>กำไรก่อนค่าใช้จ่ายภาษีเงินได้</t>
  </si>
  <si>
    <t>ต้นทุนขายสินค้าและต้นทุนการให้บริการ</t>
  </si>
  <si>
    <t>ส่วนเกินมูลค่าหุ้น</t>
  </si>
  <si>
    <t xml:space="preserve">      ทุนสำรองตามกฎหมาย</t>
  </si>
  <si>
    <t>มูลค่า</t>
  </si>
  <si>
    <t>หุ้นสามัญ</t>
  </si>
  <si>
    <t>เงินประกันค้างจ่าย</t>
  </si>
  <si>
    <t>เงินลงทุนระยะยาวอื่น</t>
  </si>
  <si>
    <t>เงินลงทุนในบริษัทที่เกี่ยวข้องกัน</t>
  </si>
  <si>
    <t>องค์ประกอบอื่นของส่วนของผู้ถือหุ้น</t>
  </si>
  <si>
    <t>-</t>
  </si>
  <si>
    <t>ส่วนได้เสียที่ไม่มีอำนาจควบคุม</t>
  </si>
  <si>
    <r>
      <t>งบกำไรขาดทุนเบ็ดเสร็จ</t>
    </r>
    <r>
      <rPr>
        <sz val="15"/>
        <rFont val="Angsana New"/>
        <family val="1"/>
      </rPr>
      <t xml:space="preserve"> </t>
    </r>
  </si>
  <si>
    <t>กำไรขาดทุนเบ็ดเสร็จอื่น</t>
  </si>
  <si>
    <t>ค่าตัดจำหน่ายสิทธิการเช่า</t>
  </si>
  <si>
    <t>ส่วนได้เสีย</t>
  </si>
  <si>
    <t>ที่ไม่มีอำนาจ</t>
  </si>
  <si>
    <t>ควบคุม</t>
  </si>
  <si>
    <t>รายการกับผู้ถือหุ้นที่บันทึกโดยตรง</t>
  </si>
  <si>
    <t xml:space="preserve">   เข้าส่วนของผู้ถือหุ้น</t>
  </si>
  <si>
    <t xml:space="preserve">   กำไรขาดทุนเบ็ดเสร็จอื่น</t>
  </si>
  <si>
    <t>รายการกับผู้ถือหุ้นที่บันทึกโดยตรงเข้าส่วนของผู้ถือหุ้น</t>
  </si>
  <si>
    <t>รวมรายการกับผู้ถือหุ้นที่บันทึกโดยตรงเข้าส่วนของผู้ถือหุ้น</t>
  </si>
  <si>
    <t>งบแสดงฐานะการเงิน</t>
  </si>
  <si>
    <t xml:space="preserve">   การจัดสรรส่วนทุนให้ผู้ถือหุ้น</t>
  </si>
  <si>
    <t>กำไรขาดทุนเบ็ดเสร็จสำหรับปี</t>
  </si>
  <si>
    <t xml:space="preserve">   กำไร</t>
  </si>
  <si>
    <t>รวมกำไรขาดทุนเบ็ดเสร็จสำหรับปี</t>
  </si>
  <si>
    <t>กำไรจากอัตราแลกเปลี่ยนสุทธิ</t>
  </si>
  <si>
    <t>กำไรขาดทุนเบ็ดเสร็จรวมสำหรับปี</t>
  </si>
  <si>
    <t>กำไรเบ็ดเสร็จรวมสำหรับปี</t>
  </si>
  <si>
    <t>การแบ่งปันกำไร</t>
  </si>
  <si>
    <t>การแบ่งปันกำไรเบ็ดเสร็จรวม</t>
  </si>
  <si>
    <t>31 ธันวาคม</t>
  </si>
  <si>
    <t>สำหรับปีสิ้นสุดวันที่ 31 ธันวาคม</t>
  </si>
  <si>
    <t>เงินสดจ่ายสำหรับเงินลงทุนในบริษัทย่อย</t>
  </si>
  <si>
    <t>เจ้าหนี้อื่น</t>
  </si>
  <si>
    <t>1 มกราคม</t>
  </si>
  <si>
    <t>อสังหาริมทรัพย์เพื่อการลงทุน</t>
  </si>
  <si>
    <t>ค่าความนิยม</t>
  </si>
  <si>
    <t>สินทรัพย์ไม่มีตัวตนอื่น</t>
  </si>
  <si>
    <t>สินทรัพย์ภาษีเงินได้รอการตัดบัญชี</t>
  </si>
  <si>
    <t>หนี้สินตามสัญญาเช่าการเงิน</t>
  </si>
  <si>
    <t>ขาดทุนจากอัตราแลกเปลี่ยนสุทธิ</t>
  </si>
  <si>
    <t>รวม</t>
  </si>
  <si>
    <t>องค์ประกอบ</t>
  </si>
  <si>
    <t>อื่นของส่วน</t>
  </si>
  <si>
    <t>ของผู้ถือหุ้น</t>
  </si>
  <si>
    <t>รวมรายการกับผู้ถือหุ้นที่บันทึกโดยตรง</t>
  </si>
  <si>
    <t>ทุนเรือนหุ้นที่ออก</t>
  </si>
  <si>
    <t>และชำระแล้ว</t>
  </si>
  <si>
    <t>ส่วนเกินมูลค่า</t>
  </si>
  <si>
    <t xml:space="preserve">ตามกฎหมาย </t>
  </si>
  <si>
    <t>ยังไม่ได้จัดสรร</t>
  </si>
  <si>
    <t>ค่าตัดจำหน่ายสินทรัพย์ไม่มีตัวตนอื่น</t>
  </si>
  <si>
    <r>
      <t>งบกระแสเงินสด</t>
    </r>
    <r>
      <rPr>
        <sz val="16"/>
        <color indexed="8"/>
        <rFont val="Angsana New"/>
        <family val="1"/>
      </rPr>
      <t xml:space="preserve"> </t>
    </r>
    <r>
      <rPr>
        <b/>
        <i/>
        <sz val="16"/>
        <color indexed="8"/>
        <rFont val="Angsana New"/>
        <family val="1"/>
      </rPr>
      <t>(ต่อ)</t>
    </r>
  </si>
  <si>
    <t>หุ้นกู้</t>
  </si>
  <si>
    <t>เงินสดรับจากการออกหุ้นกู้</t>
  </si>
  <si>
    <t xml:space="preserve">หนี้สินไม่หมุนเวียนอื่น </t>
  </si>
  <si>
    <t xml:space="preserve">   ที่ถึงกำหนดชำระภายในหนึ่งปี</t>
  </si>
  <si>
    <t xml:space="preserve">งบการเงินเฉพาะกิจการ </t>
  </si>
  <si>
    <t>เงินกู้ยืมระยะยาวจากสถาบันการเงิน</t>
  </si>
  <si>
    <t>หนี้สินภาษีเงินได้รอการตัดบัญชี</t>
  </si>
  <si>
    <t xml:space="preserve">   ที่ดิน อาคารและอุปกรณ์</t>
  </si>
  <si>
    <t>เงินให้กู้ยืมระยะสั้นแก่บริษัทย่อย</t>
  </si>
  <si>
    <t>เงินกู้ยืมระยะสั้นจากสถาบันการเงิน</t>
  </si>
  <si>
    <t>หุ้นกู้ที่ถึงกำหนดชำระภายในหนึ่งปี</t>
  </si>
  <si>
    <t>กำไรขาดทุนเบ็ดเสร็จอื่นสำหรับปี</t>
  </si>
  <si>
    <t>จากการแปลงค่า</t>
  </si>
  <si>
    <t>แลกเปลี่ยน</t>
  </si>
  <si>
    <r>
      <t xml:space="preserve">หนี้สินและส่วนของผู้ถือหุ้น </t>
    </r>
    <r>
      <rPr>
        <b/>
        <i/>
        <sz val="16"/>
        <color indexed="8"/>
        <rFont val="Angsana New"/>
        <family val="1"/>
      </rPr>
      <t>(ต่อ)</t>
    </r>
  </si>
  <si>
    <t>ซึ่งส่วนได้เสีย</t>
  </si>
  <si>
    <t>จากการได้มา</t>
  </si>
  <si>
    <t>ผลต่าง</t>
  </si>
  <si>
    <t>สำหรับปีสิ้นสุดวันที่ 31 ธันวาคม 2559</t>
  </si>
  <si>
    <t>ยอดคงเหลือ ณ วันที่ 1 มกราคม 2559</t>
  </si>
  <si>
    <t>ยอดคงเหลือ ณ วันที่ 31 ธันวาคม 2559</t>
  </si>
  <si>
    <t>หุ้นกู้ด้อยสิทธิที่มีลักษณะคล้ายทุน</t>
  </si>
  <si>
    <t>คล้ายทุน</t>
  </si>
  <si>
    <t>ที่มีลักษณะ</t>
  </si>
  <si>
    <t>การออกหุ้นกู้ด้อยสิทธิที่มีลักษณะคล้ายทุน</t>
  </si>
  <si>
    <t>หุ้นกู้ด้อยสิทธิ</t>
  </si>
  <si>
    <t>การเปลี่ยนแปลงในสินทรัพย์และหนี้สินดำเนินงาน</t>
  </si>
  <si>
    <t>22</t>
  </si>
  <si>
    <t>กำไรจากการขายอสังหาริมทรัพย์เพื่อการลงทุน</t>
  </si>
  <si>
    <t xml:space="preserve">   รวมการจัดสรรส่วนทุนให้ผู้ถือหุ้น</t>
  </si>
  <si>
    <t xml:space="preserve">   การเปลี่ยนแปลงในส่วนได้เสียในบริษัทย่อย </t>
  </si>
  <si>
    <t xml:space="preserve">      ในบริษัทย่อย </t>
  </si>
  <si>
    <t>26</t>
  </si>
  <si>
    <t xml:space="preserve">   รวมการเปลี่ยนแปลงในส่วนได้เสีย</t>
  </si>
  <si>
    <t>33</t>
  </si>
  <si>
    <t>ของบริษัท</t>
  </si>
  <si>
    <t>รวมส่วนของผู้ถือหุ้นของบริษัท</t>
  </si>
  <si>
    <t>สำหรับปีสิ้นสุดวันที่ 31 ธันวาคม 2560</t>
  </si>
  <si>
    <t>ยอดคงเหลือ ณ วันที่ 1 มกราคม 2560</t>
  </si>
  <si>
    <t>ยอดคงเหลือ ณ วันที่ 31 ธันวาคม 2560</t>
  </si>
  <si>
    <t>ลูกหนี้ไม่หมุนเวียนอื่น</t>
  </si>
  <si>
    <t xml:space="preserve">   ผลประโยชน์พนักงาน</t>
  </si>
  <si>
    <t>ต้นทุนในการจัดจำหน่าย</t>
  </si>
  <si>
    <r>
      <t xml:space="preserve">กำไรต่อหุ้นขั้นพื้นฐาน </t>
    </r>
    <r>
      <rPr>
        <b/>
        <i/>
        <sz val="15"/>
        <color indexed="8"/>
        <rFont val="Angsana New"/>
        <family val="1"/>
      </rPr>
      <t>(บาท)</t>
    </r>
  </si>
  <si>
    <t xml:space="preserve">   ไว้ในกำไรหรือขาดทุนในภายหลัง</t>
  </si>
  <si>
    <t xml:space="preserve">   การแปลงค่างบการเงิน</t>
  </si>
  <si>
    <t>ผลต่างของอัตราแลกเปลี่ยนจาก</t>
  </si>
  <si>
    <t>ขาดทุนจากการวัดมูลค่าใหม่ของ</t>
  </si>
  <si>
    <t xml:space="preserve">   ผลประโยชน์พนักงานที่กำหนดไว้</t>
  </si>
  <si>
    <t xml:space="preserve">   ขาดทุนจากการวัดมูลค่าใหม่ของ</t>
  </si>
  <si>
    <t>ส่วนที่เป็นของผู้ถือหุ้นของบริษัท</t>
  </si>
  <si>
    <t>ผลต่างของอัตรา</t>
  </si>
  <si>
    <t>งบการเงิน</t>
  </si>
  <si>
    <t xml:space="preserve">      เงินปันผล</t>
  </si>
  <si>
    <t xml:space="preserve">      การได้มาซึ่งบริษัทย่อยที่มีส่วนได้เสีย</t>
  </si>
  <si>
    <t xml:space="preserve">         ที่ไม่มีอำนาจควบคุม</t>
  </si>
  <si>
    <t>การออกหุ้นกู้ด้อยสิทธิที่มีลีกษณะคล้ายทุน</t>
  </si>
  <si>
    <t>ดอกเบี้ยจ่ายสำหรับหุ้นกู้ด้อยสิทธิที่มีลักษณะคล้ายทุน</t>
  </si>
  <si>
    <t>งบแสดงการเปลี่ยนแปลงส่วนของผู้ถือหุ้น</t>
  </si>
  <si>
    <t xml:space="preserve">และชำระแล้ว </t>
  </si>
  <si>
    <t>ปรับรายการที่กระทบกำไรเป็นเงินสดรับ</t>
  </si>
  <si>
    <t>ประมาณการหนี้สินสำหรับผลประโยชน์พนักงาน</t>
  </si>
  <si>
    <t>(กลับรายการค่าเผื่อ) ผลขาดทุน</t>
  </si>
  <si>
    <t xml:space="preserve">   จากการด้อยค่าที่ดิน อาคารและอุปกรณ์</t>
  </si>
  <si>
    <t>หนี้สูญและหนี้สงสัยจะสูญ</t>
  </si>
  <si>
    <t>(กำไร) ขาดทุนจากอัตราแลกเปลี่ยนที่ยังไม่เกิดขึ้นจริง</t>
  </si>
  <si>
    <t>ขาดทุนจากการขายและตัดจำหน่าย</t>
  </si>
  <si>
    <t>จ่ายประมาณการหนี้สินสำหรับผลประโยชน์พนักงาน</t>
  </si>
  <si>
    <t>กระแสเงินสดสุทธิได้มาจากการดำเนินงาน</t>
  </si>
  <si>
    <t>ภาษีเงินได้จ่ายออก</t>
  </si>
  <si>
    <t>กระแสเงินสดสุทธิได้มาจากกิจกรรมดำเนินงาน</t>
  </si>
  <si>
    <t>เงินสดจ่ายเพื่อซื้อเงินลงทุนชั่วคราว</t>
  </si>
  <si>
    <t>เงินสดรับจากการขายเงินลงทุนชั่วคราว</t>
  </si>
  <si>
    <t>เงินสดจ่ายสำหรับเงินให้กู้ยืมระยะสั้นแก่บริษัทย่อย</t>
  </si>
  <si>
    <t>เงินสดรับชำระคืนเงินให้กู้ยืมระยะสั้นแก่บริษัทย่อย</t>
  </si>
  <si>
    <t>เงินสดจ่ายสำหรับเงินลงทุนในบริษัทที่เกี่ยวข้องกัน</t>
  </si>
  <si>
    <t>เงินสดรับจากการขายอสังหาริมทรัพย์เพื่อการลงทุน</t>
  </si>
  <si>
    <t>เงินสดจ่ายเพื่อซื้อที่ดิน อาคารและอุปกรณ์</t>
  </si>
  <si>
    <t>เงินสดรับจากการขายที่ดิน อาคารและอุปกรณ์</t>
  </si>
  <si>
    <t>เงินสดจ่ายเพื่อซื้อสิทธิการเช่า</t>
  </si>
  <si>
    <t>เงินสดรับจากการขายสิทธิการเช่า</t>
  </si>
  <si>
    <t>เงินสดจ่ายเพื่อซื้อสินทรัพย์ไม่มีตัวตนอื่น</t>
  </si>
  <si>
    <t>เงินสดรับจากการขายสินทรัพย์ไม่มีตัวตนอื่น</t>
  </si>
  <si>
    <t>เงินสดจ่ายสุทธิเพื่อซื้อบริษัทย่อย</t>
  </si>
  <si>
    <t>ดอกเบี้ยจ่าย</t>
  </si>
  <si>
    <t>เงินปันผลจ่ายให้ผู้ถือหุ้นของบริษัท</t>
  </si>
  <si>
    <t>เงินปันผลจ่ายให้ส่วนได้เสียที่ไม่มีอำนาจควบคุม</t>
  </si>
  <si>
    <t>เงินสดที่ผู้เช่าจ่ายเพื่อลดจำนวนหนี้สินที่เกิดขึ้น</t>
  </si>
  <si>
    <t xml:space="preserve">   จากสัญญาเช่าทางการเงิน</t>
  </si>
  <si>
    <t>เงินสดจ่ายเพื่อไถ่ถอนหุ้นกู้</t>
  </si>
  <si>
    <t>เงินสดรับจากการออกหุ้นกู้ด้อยสิทธิที่มีลักษณะคล้ายทุน</t>
  </si>
  <si>
    <t>การได้มาซึ่งบริษัทย่อยที่มีส่วนได้เสียที่ไม่มีอำนาจควบคุม</t>
  </si>
  <si>
    <t>กระแสเงินสดสุทธิใช้ไปในกิจกรรมจัดหาเงิน</t>
  </si>
  <si>
    <t>เงินสดและรายการเทียบเท่าเงินสดเพิ่มขึ้น (ลดลง) สุทธิ</t>
  </si>
  <si>
    <t xml:space="preserve">   ก่อนผลกระทบของอัตราแลกเปลี่ยน</t>
  </si>
  <si>
    <t>ผลกระทบจากอัตราแลกเปลี่ยนที่มีต่อเงินสด</t>
  </si>
  <si>
    <t xml:space="preserve">   และรายการเทียบเท่าเงินสด</t>
  </si>
  <si>
    <t>รายการที่อาจถูกจัดประเภทใหม่</t>
  </si>
  <si>
    <t>รายการที่จะไม่ถูกจัดประเภทใหม่</t>
  </si>
  <si>
    <t>ประมาณการหนี้สินสำหรับ</t>
  </si>
  <si>
    <t>17, 34</t>
  </si>
  <si>
    <t>10, 29</t>
  </si>
  <si>
    <t>5, 8</t>
  </si>
  <si>
    <t>5, 9</t>
  </si>
  <si>
    <t>5, 10</t>
  </si>
  <si>
    <t>5, 14</t>
  </si>
  <si>
    <t>5, 16</t>
  </si>
  <si>
    <t>5, 20</t>
  </si>
  <si>
    <t>5, 21</t>
  </si>
  <si>
    <t>14, 32</t>
  </si>
  <si>
    <t>16, 32</t>
  </si>
  <si>
    <t>19</t>
  </si>
  <si>
    <t>ลูกหนี้หมุนเวียนอื่น</t>
  </si>
  <si>
    <t xml:space="preserve">   ทุนจดทะเบียน</t>
  </si>
  <si>
    <t xml:space="preserve">   ทุนที่ออกและชำระแล้ว  </t>
  </si>
  <si>
    <t xml:space="preserve">   ส่วนเกินมูลค่าหุ้นสามัญ</t>
  </si>
  <si>
    <t>ส่วนที่เป็นของส่วนได้เสียที่ไม่มีอำนาจควบคุม</t>
  </si>
  <si>
    <t>กลับรายการค่าเผื่อผลขาดทุน</t>
  </si>
  <si>
    <t xml:space="preserve">   จากการปรับลดมูลค่าสินค้าคงเหลือ</t>
  </si>
  <si>
    <t>ขาดทุนจากการขายและตัดจำหน่ายสินทรัพย์ไม่มีตัวตนอื่น</t>
  </si>
  <si>
    <t>เงินสดและรายการเทียบเท่าเงินสด ณ วันที่ 1 มกราคม</t>
  </si>
  <si>
    <t>เงินสดและรายการเทียบเท่าเงินสด ณ วันที่ 31 ธันวาคม</t>
  </si>
  <si>
    <t>.</t>
  </si>
  <si>
    <t>กระแสเงินสดสุทธิใช้ไปในกิจกรรมลงทุน</t>
  </si>
  <si>
    <t>รวมส่วนของผู้ถือหุ้น</t>
  </si>
  <si>
    <t>8, 9</t>
  </si>
  <si>
    <t>รับโอนประมาณการหนี้สินสำหรับผลประโยชน์พนักงาน</t>
  </si>
  <si>
    <t>หนี้สินไม่หมุนเวียนอื่น</t>
  </si>
  <si>
    <t>หนี้สินหมุนเวียนอื่น</t>
  </si>
  <si>
    <t>เงินกู้ยืมระยะสั้นจากสถาบันการเงินเพิ่มขึ้น (ลดลง)</t>
  </si>
  <si>
    <t>เงินกู้ยืมเงินระยะยาวจากสถาบันการเงินเพิ่มขึ้น</t>
  </si>
  <si>
    <t xml:space="preserve">      การเรียกทุนชำระเพิ่มเติมของบริษัทย่อย</t>
  </si>
  <si>
    <t>เงินสดรับจากการเรียกทุนชำระเพิ่มเติมของบริษัทย่อย</t>
  </si>
  <si>
    <t>ผลขาดทุนจากการด้อยค่าสินทรัพย์ไม่มีตัวตนอื่น</t>
  </si>
  <si>
    <t>4</t>
  </si>
  <si>
    <t>22, 34</t>
  </si>
  <si>
    <t>ภาษีเงินได้ของกำไรขาดทุนเบ็ดเสร็จอื่นของ</t>
  </si>
  <si>
    <t xml:space="preserve">   - สุทธิจากภาษีเงินได้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</si>
</sst>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9" formatCode="_(* #,##0_);_(* \(#,##0\);_(* &quot;-&quot;_);_(@_)"/>
    <numFmt numFmtId="171" formatCode="_(* #,##0.00_);_(* \(#,##0.00\);_(* &quot;-&quot;??_);_(@_)"/>
    <numFmt numFmtId="182" formatCode="#,##0\ ;\(#,##0\)"/>
    <numFmt numFmtId="183" formatCode="#,##0.00\ ;\(#,##0.00\)"/>
    <numFmt numFmtId="184" formatCode="#,##0\ \ ;\(#,##0\)"/>
    <numFmt numFmtId="186" formatCode="_(* #,##0_);_(* \(#,##0\);_(* &quot;-&quot;??_);_(@_)"/>
    <numFmt numFmtId="188" formatCode="#,##0.00\ \ ;\(#,##0.00\)"/>
    <numFmt numFmtId="208" formatCode="_(* #,##0.00_);_(* \(#,##0.00\);_(* &quot;-&quot;_);_(@_)"/>
    <numFmt numFmtId="209" formatCode="[$-409]d\-mmm\-yy;@"/>
  </numFmts>
  <fonts count="36" x14ac:knownFonts="1">
    <font>
      <sz val="15"/>
      <name val="Angsana New"/>
      <family val="1"/>
    </font>
    <font>
      <sz val="10"/>
      <name val="Arial"/>
    </font>
    <font>
      <b/>
      <sz val="16"/>
      <color indexed="8"/>
      <name val="Angsana New"/>
      <family val="1"/>
    </font>
    <font>
      <sz val="15"/>
      <color indexed="8"/>
      <name val="Angsana New"/>
      <family val="1"/>
    </font>
    <font>
      <sz val="16"/>
      <color indexed="8"/>
      <name val="Angsana New"/>
      <family val="1"/>
    </font>
    <font>
      <sz val="15"/>
      <name val="Angsana New"/>
      <family val="1"/>
    </font>
    <font>
      <b/>
      <sz val="15"/>
      <color indexed="8"/>
      <name val="Angsana New"/>
      <family val="1"/>
    </font>
    <font>
      <sz val="8"/>
      <name val="Angsana New"/>
      <family val="1"/>
    </font>
    <font>
      <sz val="15"/>
      <name val="Angsana New"/>
      <family val="1"/>
    </font>
    <font>
      <b/>
      <sz val="16"/>
      <name val="Angsana New"/>
      <family val="1"/>
    </font>
    <font>
      <b/>
      <sz val="15"/>
      <name val="Angsana New"/>
      <family val="1"/>
    </font>
    <font>
      <sz val="15"/>
      <name val="Angsana New"/>
      <family val="1"/>
    </font>
    <font>
      <i/>
      <sz val="15"/>
      <color indexed="8"/>
      <name val="Angsana New"/>
      <family val="1"/>
    </font>
    <font>
      <i/>
      <sz val="15"/>
      <name val="Angsana New"/>
      <family val="1"/>
    </font>
    <font>
      <b/>
      <i/>
      <sz val="15"/>
      <color indexed="8"/>
      <name val="Angsana New"/>
      <family val="1"/>
    </font>
    <font>
      <b/>
      <i/>
      <sz val="16"/>
      <color indexed="8"/>
      <name val="Angsana New"/>
      <family val="1"/>
    </font>
    <font>
      <sz val="15"/>
      <name val="Angsana New"/>
      <family val="1"/>
    </font>
    <font>
      <sz val="16"/>
      <name val="Angsana New"/>
      <family val="1"/>
    </font>
    <font>
      <i/>
      <sz val="16"/>
      <name val="Angsana New"/>
      <family val="1"/>
    </font>
    <font>
      <b/>
      <sz val="17"/>
      <name val="Angsana New"/>
      <family val="1"/>
    </font>
    <font>
      <sz val="17"/>
      <name val="Angsana New"/>
      <family val="1"/>
    </font>
    <font>
      <b/>
      <i/>
      <sz val="15"/>
      <name val="Angsana New"/>
      <family val="1"/>
    </font>
    <font>
      <sz val="10"/>
      <name val="Arial"/>
      <family val="2"/>
    </font>
    <font>
      <sz val="14"/>
      <name val="AngsanaUPC"/>
      <family val="1"/>
    </font>
    <font>
      <sz val="14"/>
      <name val="BrowalliaUPC"/>
      <family val="2"/>
      <charset val="222"/>
    </font>
    <font>
      <sz val="14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.5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5"/>
      <color theme="0"/>
      <name val="Angsana New"/>
      <family val="1"/>
    </font>
    <font>
      <sz val="15"/>
      <color rgb="FFFF0000"/>
      <name val="Angsana New"/>
      <family val="1"/>
    </font>
    <font>
      <i/>
      <sz val="15"/>
      <color rgb="FFFF0000"/>
      <name val="Angsana New"/>
      <family val="1"/>
    </font>
    <font>
      <sz val="17"/>
      <color theme="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1" fillId="0" borderId="0" applyFont="0" applyFill="0" applyBorder="0" applyAlignment="0" applyProtection="0"/>
    <xf numFmtId="171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184" fontId="3" fillId="0" borderId="0" xfId="0" applyNumberFormat="1" applyFont="1" applyFill="1" applyAlignment="1">
      <alignment vertical="center"/>
    </xf>
    <xf numFmtId="182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82" fontId="0" fillId="0" borderId="0" xfId="0" applyNumberFormat="1" applyFont="1" applyFill="1" applyAlignment="1">
      <alignment vertical="center"/>
    </xf>
    <xf numFmtId="184" fontId="0" fillId="0" borderId="0" xfId="0" applyNumberFormat="1" applyFont="1" applyFill="1" applyAlignment="1">
      <alignment vertical="center"/>
    </xf>
    <xf numFmtId="171" fontId="0" fillId="0" borderId="0" xfId="1" applyFont="1" applyFill="1" applyAlignment="1">
      <alignment horizontal="right" vertical="center"/>
    </xf>
    <xf numFmtId="182" fontId="0" fillId="0" borderId="1" xfId="0" applyNumberFormat="1" applyFont="1" applyFill="1" applyBorder="1" applyAlignment="1">
      <alignment vertical="center"/>
    </xf>
    <xf numFmtId="182" fontId="6" fillId="0" borderId="1" xfId="0" applyNumberFormat="1" applyFont="1" applyFill="1" applyBorder="1" applyAlignment="1">
      <alignment vertical="center"/>
    </xf>
    <xf numFmtId="184" fontId="6" fillId="0" borderId="0" xfId="0" applyNumberFormat="1" applyFont="1" applyFill="1" applyAlignment="1">
      <alignment vertical="center"/>
    </xf>
    <xf numFmtId="184" fontId="6" fillId="0" borderId="1" xfId="0" applyNumberFormat="1" applyFont="1" applyFill="1" applyBorder="1" applyAlignment="1">
      <alignment vertical="center"/>
    </xf>
    <xf numFmtId="182" fontId="6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 wrapText="1"/>
    </xf>
    <xf numFmtId="182" fontId="3" fillId="0" borderId="0" xfId="0" applyNumberFormat="1" applyFont="1" applyFill="1" applyAlignment="1">
      <alignment horizontal="right" vertical="center"/>
    </xf>
    <xf numFmtId="184" fontId="0" fillId="0" borderId="0" xfId="0" quotePrefix="1" applyNumberFormat="1" applyFont="1" applyFill="1" applyBorder="1" applyAlignment="1">
      <alignment horizontal="right" vertical="center"/>
    </xf>
    <xf numFmtId="182" fontId="0" fillId="0" borderId="0" xfId="0" applyNumberFormat="1" applyFont="1" applyFill="1" applyBorder="1" applyAlignment="1">
      <alignment vertical="center"/>
    </xf>
    <xf numFmtId="182" fontId="6" fillId="0" borderId="2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182" fontId="0" fillId="0" borderId="0" xfId="0" applyNumberFormat="1" applyFont="1" applyFill="1" applyBorder="1" applyAlignment="1">
      <alignment horizontal="right" vertical="center"/>
    </xf>
    <xf numFmtId="182" fontId="0" fillId="0" borderId="0" xfId="0" applyNumberFormat="1" applyFont="1" applyFill="1" applyAlignment="1">
      <alignment horizontal="right" vertical="center"/>
    </xf>
    <xf numFmtId="182" fontId="0" fillId="0" borderId="1" xfId="0" applyNumberFormat="1" applyFont="1" applyFill="1" applyBorder="1" applyAlignment="1">
      <alignment horizontal="right" vertical="center"/>
    </xf>
    <xf numFmtId="182" fontId="3" fillId="0" borderId="0" xfId="0" applyNumberFormat="1" applyFont="1" applyFill="1" applyBorder="1" applyAlignment="1">
      <alignment vertical="center"/>
    </xf>
    <xf numFmtId="171" fontId="0" fillId="0" borderId="0" xfId="1" applyFont="1" applyFill="1" applyBorder="1" applyAlignment="1">
      <alignment horizontal="right" vertical="center"/>
    </xf>
    <xf numFmtId="184" fontId="0" fillId="0" borderId="1" xfId="0" quotePrefix="1" applyNumberFormat="1" applyFont="1" applyFill="1" applyBorder="1" applyAlignment="1">
      <alignment horizontal="right" vertical="center"/>
    </xf>
    <xf numFmtId="171" fontId="0" fillId="0" borderId="1" xfId="1" applyFont="1" applyFill="1" applyBorder="1" applyAlignment="1">
      <alignment horizontal="right" vertical="center"/>
    </xf>
    <xf numFmtId="37" fontId="3" fillId="0" borderId="2" xfId="0" applyNumberFormat="1" applyFont="1" applyFill="1" applyBorder="1" applyAlignment="1">
      <alignment vertical="center"/>
    </xf>
    <xf numFmtId="37" fontId="3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 wrapText="1"/>
    </xf>
    <xf numFmtId="37" fontId="0" fillId="0" borderId="0" xfId="0" applyNumberFormat="1" applyFont="1" applyFill="1" applyAlignment="1">
      <alignment vertical="center"/>
    </xf>
    <xf numFmtId="37" fontId="0" fillId="0" borderId="0" xfId="0" applyNumberFormat="1" applyFont="1" applyFill="1" applyBorder="1" applyAlignment="1">
      <alignment vertical="center"/>
    </xf>
    <xf numFmtId="37" fontId="3" fillId="0" borderId="0" xfId="0" applyNumberFormat="1" applyFont="1" applyFill="1" applyBorder="1" applyAlignment="1">
      <alignment vertical="center"/>
    </xf>
    <xf numFmtId="37" fontId="0" fillId="0" borderId="1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 wrapText="1"/>
    </xf>
    <xf numFmtId="37" fontId="6" fillId="0" borderId="0" xfId="0" applyNumberFormat="1" applyFont="1" applyFill="1" applyAlignment="1">
      <alignment vertical="center"/>
    </xf>
    <xf numFmtId="37" fontId="6" fillId="0" borderId="1" xfId="0" applyNumberFormat="1" applyFont="1" applyFill="1" applyBorder="1" applyAlignment="1">
      <alignment vertical="center"/>
    </xf>
    <xf numFmtId="37" fontId="6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 wrapText="1"/>
    </xf>
    <xf numFmtId="182" fontId="5" fillId="0" borderId="0" xfId="0" applyNumberFormat="1" applyFont="1" applyFill="1" applyAlignment="1">
      <alignment vertical="center"/>
    </xf>
    <xf numFmtId="186" fontId="5" fillId="0" borderId="0" xfId="5" applyNumberFormat="1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186" fontId="3" fillId="0" borderId="0" xfId="5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 wrapText="1"/>
    </xf>
    <xf numFmtId="186" fontId="3" fillId="0" borderId="0" xfId="5" applyNumberFormat="1" applyFont="1" applyFill="1" applyAlignment="1">
      <alignment horizontal="right" vertical="center"/>
    </xf>
    <xf numFmtId="186" fontId="0" fillId="0" borderId="0" xfId="5" applyNumberFormat="1" applyFont="1" applyFill="1" applyAlignment="1">
      <alignment horizontal="right" vertical="center"/>
    </xf>
    <xf numFmtId="186" fontId="5" fillId="0" borderId="1" xfId="5" applyNumberFormat="1" applyFont="1" applyFill="1" applyBorder="1" applyAlignment="1">
      <alignment vertical="center"/>
    </xf>
    <xf numFmtId="186" fontId="3" fillId="0" borderId="0" xfId="5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184" fontId="5" fillId="0" borderId="0" xfId="0" applyNumberFormat="1" applyFont="1" applyFill="1" applyAlignment="1">
      <alignment vertical="center"/>
    </xf>
    <xf numFmtId="186" fontId="5" fillId="0" borderId="0" xfId="5" applyNumberFormat="1" applyFont="1" applyFill="1" applyBorder="1" applyAlignment="1">
      <alignment vertical="center"/>
    </xf>
    <xf numFmtId="186" fontId="0" fillId="0" borderId="1" xfId="5" applyNumberFormat="1" applyFont="1" applyFill="1" applyBorder="1" applyAlignment="1">
      <alignment horizontal="right" vertical="center"/>
    </xf>
    <xf numFmtId="49" fontId="13" fillId="0" borderId="0" xfId="0" applyNumberFormat="1" applyFont="1" applyFill="1" applyAlignment="1">
      <alignment horizontal="center" vertical="center"/>
    </xf>
    <xf numFmtId="186" fontId="10" fillId="0" borderId="3" xfId="5" applyNumberFormat="1" applyFont="1" applyFill="1" applyBorder="1" applyAlignment="1">
      <alignment vertical="center"/>
    </xf>
    <xf numFmtId="186" fontId="6" fillId="0" borderId="0" xfId="5" applyNumberFormat="1" applyFont="1" applyFill="1" applyAlignment="1">
      <alignment vertical="center"/>
    </xf>
    <xf numFmtId="186" fontId="10" fillId="0" borderId="0" xfId="5" applyNumberFormat="1" applyFont="1" applyFill="1" applyAlignment="1">
      <alignment vertical="center"/>
    </xf>
    <xf numFmtId="186" fontId="6" fillId="0" borderId="0" xfId="5" applyNumberFormat="1" applyFont="1" applyFill="1" applyBorder="1" applyAlignment="1">
      <alignment vertical="center"/>
    </xf>
    <xf numFmtId="186" fontId="3" fillId="0" borderId="0" xfId="5" quotePrefix="1" applyNumberFormat="1" applyFont="1" applyFill="1" applyAlignment="1">
      <alignment horizontal="right" vertical="center"/>
    </xf>
    <xf numFmtId="186" fontId="5" fillId="0" borderId="0" xfId="5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 wrapText="1"/>
    </xf>
    <xf numFmtId="186" fontId="3" fillId="0" borderId="0" xfId="5" quotePrefix="1" applyNumberFormat="1" applyFont="1" applyFill="1" applyBorder="1" applyAlignment="1">
      <alignment horizontal="right" vertical="center"/>
    </xf>
    <xf numFmtId="186" fontId="3" fillId="0" borderId="0" xfId="5" applyNumberFormat="1" applyFont="1" applyFill="1" applyBorder="1" applyAlignment="1">
      <alignment horizontal="right" vertical="center"/>
    </xf>
    <xf numFmtId="186" fontId="3" fillId="0" borderId="1" xfId="5" quotePrefix="1" applyNumberFormat="1" applyFont="1" applyFill="1" applyBorder="1" applyAlignment="1">
      <alignment horizontal="right" vertical="center"/>
    </xf>
    <xf numFmtId="186" fontId="3" fillId="0" borderId="1" xfId="5" applyNumberFormat="1" applyFont="1" applyFill="1" applyBorder="1" applyAlignment="1">
      <alignment horizontal="right" vertical="center"/>
    </xf>
    <xf numFmtId="182" fontId="10" fillId="0" borderId="0" xfId="0" applyNumberFormat="1" applyFont="1" applyFill="1" applyAlignment="1">
      <alignment vertical="center"/>
    </xf>
    <xf numFmtId="186" fontId="10" fillId="0" borderId="1" xfId="5" applyNumberFormat="1" applyFont="1" applyFill="1" applyBorder="1" applyAlignment="1">
      <alignment vertical="center"/>
    </xf>
    <xf numFmtId="186" fontId="10" fillId="0" borderId="0" xfId="5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7" fontId="6" fillId="0" borderId="0" xfId="0" applyNumberFormat="1" applyFont="1" applyFill="1" applyBorder="1" applyAlignment="1">
      <alignment vertical="center"/>
    </xf>
    <xf numFmtId="186" fontId="10" fillId="0" borderId="2" xfId="5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169" fontId="10" fillId="0" borderId="0" xfId="2" applyFont="1" applyFill="1" applyBorder="1" applyAlignment="1">
      <alignment vertical="center"/>
    </xf>
    <xf numFmtId="169" fontId="0" fillId="0" borderId="0" xfId="2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69" fontId="10" fillId="0" borderId="0" xfId="2" applyFont="1" applyFill="1" applyBorder="1" applyAlignment="1">
      <alignment horizontal="right" vertical="center"/>
    </xf>
    <xf numFmtId="0" fontId="21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9" fontId="0" fillId="0" borderId="1" xfId="2" applyFont="1" applyFill="1" applyBorder="1" applyAlignment="1">
      <alignment horizontal="right" vertical="center"/>
    </xf>
    <xf numFmtId="169" fontId="0" fillId="0" borderId="0" xfId="2" applyFont="1" applyFill="1" applyBorder="1" applyAlignment="1">
      <alignment horizontal="right" vertical="center"/>
    </xf>
    <xf numFmtId="169" fontId="10" fillId="0" borderId="1" xfId="2" applyFont="1" applyFill="1" applyBorder="1" applyAlignment="1">
      <alignment horizontal="right" vertical="center"/>
    </xf>
    <xf numFmtId="169" fontId="10" fillId="0" borderId="3" xfId="2" applyFont="1" applyFill="1" applyBorder="1" applyAlignment="1">
      <alignment horizontal="right" vertical="center"/>
    </xf>
    <xf numFmtId="169" fontId="10" fillId="0" borderId="0" xfId="2" applyFont="1" applyBorder="1" applyAlignment="1">
      <alignment vertical="center"/>
    </xf>
    <xf numFmtId="169" fontId="0" fillId="0" borderId="0" xfId="2" applyFont="1" applyAlignment="1">
      <alignment vertical="center"/>
    </xf>
    <xf numFmtId="169" fontId="0" fillId="0" borderId="0" xfId="2" applyFont="1" applyBorder="1" applyAlignment="1">
      <alignment vertical="center"/>
    </xf>
    <xf numFmtId="169" fontId="5" fillId="0" borderId="0" xfId="2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9" fontId="10" fillId="0" borderId="4" xfId="2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9" fontId="10" fillId="0" borderId="0" xfId="3" applyFont="1" applyFill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9" fontId="10" fillId="0" borderId="1" xfId="3" applyFont="1" applyFill="1" applyBorder="1" applyAlignment="1">
      <alignment horizontal="right" vertical="center"/>
    </xf>
    <xf numFmtId="169" fontId="32" fillId="0" borderId="0" xfId="0" applyNumberFormat="1" applyFont="1" applyFill="1" applyAlignment="1">
      <alignment vertical="center"/>
    </xf>
    <xf numFmtId="0" fontId="3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182" fontId="3" fillId="0" borderId="0" xfId="0" applyNumberFormat="1" applyFont="1" applyFill="1" applyAlignment="1">
      <alignment horizontal="center" vertical="center"/>
    </xf>
    <xf numFmtId="182" fontId="6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 wrapText="1"/>
    </xf>
    <xf numFmtId="182" fontId="6" fillId="0" borderId="4" xfId="0" applyNumberFormat="1" applyFont="1" applyFill="1" applyBorder="1" applyAlignment="1">
      <alignment vertical="center"/>
    </xf>
    <xf numFmtId="171" fontId="10" fillId="0" borderId="2" xfId="1" applyFont="1" applyFill="1" applyBorder="1" applyAlignment="1">
      <alignment horizontal="right" vertical="center"/>
    </xf>
    <xf numFmtId="183" fontId="6" fillId="0" borderId="0" xfId="0" applyNumberFormat="1" applyFont="1" applyFill="1" applyAlignment="1">
      <alignment vertical="center"/>
    </xf>
    <xf numFmtId="188" fontId="6" fillId="0" borderId="0" xfId="0" applyNumberFormat="1" applyFont="1" applyFill="1" applyBorder="1" applyAlignment="1">
      <alignment vertical="center"/>
    </xf>
    <xf numFmtId="188" fontId="3" fillId="0" borderId="0" xfId="0" applyNumberFormat="1" applyFont="1" applyFill="1" applyBorder="1" applyAlignment="1">
      <alignment vertical="center"/>
    </xf>
    <xf numFmtId="183" fontId="3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vertical="center"/>
    </xf>
    <xf numFmtId="171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169" fontId="5" fillId="0" borderId="0" xfId="2" applyFont="1" applyFill="1" applyBorder="1" applyAlignment="1">
      <alignment vertical="center"/>
    </xf>
    <xf numFmtId="171" fontId="0" fillId="0" borderId="0" xfId="5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186" fontId="0" fillId="0" borderId="0" xfId="1" applyNumberFormat="1" applyFont="1" applyFill="1" applyAlignment="1">
      <alignment vertical="center"/>
    </xf>
    <xf numFmtId="186" fontId="0" fillId="0" borderId="0" xfId="1" applyNumberFormat="1" applyFont="1" applyFill="1" applyBorder="1" applyAlignment="1">
      <alignment vertical="center"/>
    </xf>
    <xf numFmtId="186" fontId="0" fillId="0" borderId="0" xfId="5" applyNumberFormat="1" applyFont="1" applyFill="1" applyBorder="1" applyAlignment="1">
      <alignment horizontal="right" vertical="center"/>
    </xf>
    <xf numFmtId="169" fontId="10" fillId="0" borderId="3" xfId="2" applyFont="1" applyFill="1" applyBorder="1" applyAlignment="1">
      <alignment vertical="center"/>
    </xf>
    <xf numFmtId="171" fontId="10" fillId="0" borderId="1" xfId="1" applyFont="1" applyFill="1" applyBorder="1" applyAlignment="1">
      <alignment horizontal="right" vertical="center"/>
    </xf>
    <xf numFmtId="0" fontId="10" fillId="0" borderId="0" xfId="0" applyFont="1" applyFill="1" applyAlignment="1">
      <alignment horizontal="left" vertical="center" wrapText="1"/>
    </xf>
    <xf numFmtId="49" fontId="10" fillId="0" borderId="0" xfId="0" applyNumberFormat="1" applyFont="1" applyFill="1" applyAlignment="1">
      <alignment vertical="center" wrapText="1"/>
    </xf>
    <xf numFmtId="169" fontId="10" fillId="0" borderId="5" xfId="2" applyFont="1" applyFill="1" applyBorder="1" applyAlignment="1">
      <alignment horizontal="right" vertical="center"/>
    </xf>
    <xf numFmtId="169" fontId="0" fillId="0" borderId="0" xfId="0" applyNumberFormat="1" applyFill="1" applyAlignment="1">
      <alignment vertical="center"/>
    </xf>
    <xf numFmtId="37" fontId="10" fillId="0" borderId="0" xfId="0" applyNumberFormat="1" applyFont="1" applyFill="1" applyAlignment="1">
      <alignment vertical="center"/>
    </xf>
    <xf numFmtId="186" fontId="0" fillId="0" borderId="0" xfId="5" applyNumberFormat="1" applyFont="1" applyFill="1" applyAlignment="1">
      <alignment vertical="center"/>
    </xf>
    <xf numFmtId="169" fontId="5" fillId="0" borderId="0" xfId="3" applyFont="1" applyFill="1" applyBorder="1" applyAlignment="1">
      <alignment horizontal="right" vertical="center"/>
    </xf>
    <xf numFmtId="169" fontId="5" fillId="0" borderId="1" xfId="3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186" fontId="5" fillId="0" borderId="0" xfId="5" applyNumberFormat="1" applyFont="1" applyFill="1" applyBorder="1" applyAlignment="1">
      <alignment horizontal="center" vertical="center" wrapText="1"/>
    </xf>
    <xf numFmtId="186" fontId="10" fillId="0" borderId="0" xfId="5" applyNumberFormat="1" applyFont="1" applyFill="1" applyBorder="1" applyAlignment="1">
      <alignment horizontal="center" vertical="center"/>
    </xf>
    <xf numFmtId="169" fontId="10" fillId="0" borderId="0" xfId="3" applyFont="1" applyFill="1" applyAlignment="1">
      <alignment horizontal="right" vertical="center"/>
    </xf>
    <xf numFmtId="169" fontId="0" fillId="0" borderId="0" xfId="3" applyFont="1" applyFill="1" applyAlignment="1">
      <alignment horizontal="right" vertical="center"/>
    </xf>
    <xf numFmtId="169" fontId="0" fillId="0" borderId="1" xfId="3" applyFont="1" applyFill="1" applyBorder="1" applyAlignment="1">
      <alignment horizontal="right" vertical="center"/>
    </xf>
    <xf numFmtId="169" fontId="0" fillId="0" borderId="0" xfId="3" applyFont="1" applyFill="1" applyBorder="1" applyAlignment="1">
      <alignment horizontal="right" vertical="center"/>
    </xf>
    <xf numFmtId="169" fontId="5" fillId="0" borderId="0" xfId="3" applyFont="1" applyFill="1" applyAlignment="1">
      <alignment horizontal="right" vertical="center"/>
    </xf>
    <xf numFmtId="169" fontId="10" fillId="0" borderId="3" xfId="3" applyFont="1" applyFill="1" applyBorder="1" applyAlignment="1">
      <alignment horizontal="right" vertical="center"/>
    </xf>
    <xf numFmtId="169" fontId="10" fillId="0" borderId="5" xfId="3" applyFont="1" applyFill="1" applyBorder="1" applyAlignment="1">
      <alignment horizontal="right" vertical="center"/>
    </xf>
    <xf numFmtId="169" fontId="10" fillId="0" borderId="4" xfId="3" applyFont="1" applyFill="1" applyBorder="1" applyAlignment="1">
      <alignment vertical="center"/>
    </xf>
    <xf numFmtId="169" fontId="10" fillId="0" borderId="0" xfId="3" applyFont="1" applyFill="1" applyBorder="1" applyAlignment="1">
      <alignment vertical="center"/>
    </xf>
    <xf numFmtId="186" fontId="5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top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9" fontId="10" fillId="0" borderId="0" xfId="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0" fillId="0" borderId="0" xfId="0" applyFill="1"/>
    <xf numFmtId="0" fontId="10" fillId="0" borderId="0" xfId="0" applyFont="1" applyFill="1"/>
    <xf numFmtId="169" fontId="19" fillId="0" borderId="0" xfId="0" applyNumberFormat="1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34" fillId="0" borderId="0" xfId="0" applyFont="1" applyFill="1" applyAlignment="1">
      <alignment horizontal="center" vertical="center"/>
    </xf>
    <xf numFmtId="171" fontId="0" fillId="0" borderId="0" xfId="5" applyFont="1" applyFill="1" applyAlignment="1">
      <alignment vertical="center"/>
    </xf>
    <xf numFmtId="37" fontId="0" fillId="0" borderId="0" xfId="0" applyNumberFormat="1" applyFill="1" applyAlignment="1">
      <alignment vertical="center"/>
    </xf>
    <xf numFmtId="0" fontId="2" fillId="0" borderId="0" xfId="0" applyFont="1" applyFill="1" applyBorder="1" applyAlignment="1"/>
    <xf numFmtId="0" fontId="17" fillId="0" borderId="0" xfId="0" applyFont="1" applyFill="1" applyBorder="1"/>
    <xf numFmtId="0" fontId="17" fillId="0" borderId="0" xfId="0" applyFont="1" applyFill="1"/>
    <xf numFmtId="0" fontId="9" fillId="0" borderId="0" xfId="0" applyFont="1" applyFill="1"/>
    <xf numFmtId="0" fontId="6" fillId="0" borderId="0" xfId="0" applyFont="1" applyFill="1"/>
    <xf numFmtId="0" fontId="5" fillId="0" borderId="0" xfId="0" applyFont="1" applyFill="1" applyBorder="1"/>
    <xf numFmtId="0" fontId="5" fillId="0" borderId="0" xfId="0" applyFont="1" applyFill="1"/>
    <xf numFmtId="0" fontId="1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169" fontId="10" fillId="0" borderId="0" xfId="3" applyFont="1" applyFill="1" applyBorder="1" applyAlignment="1">
      <alignment horizontal="right"/>
    </xf>
    <xf numFmtId="169" fontId="10" fillId="0" borderId="0" xfId="3" applyFont="1" applyFill="1" applyAlignment="1">
      <alignment horizontal="right"/>
    </xf>
    <xf numFmtId="0" fontId="13" fillId="0" borderId="0" xfId="0" applyFont="1" applyFill="1" applyAlignment="1">
      <alignment horizontal="center" vertical="top" wrapText="1"/>
    </xf>
    <xf numFmtId="171" fontId="5" fillId="0" borderId="1" xfId="5" applyFont="1" applyFill="1" applyBorder="1" applyAlignment="1">
      <alignment horizontal="right"/>
    </xf>
    <xf numFmtId="169" fontId="5" fillId="0" borderId="0" xfId="3" applyFont="1" applyFill="1" applyBorder="1" applyAlignment="1"/>
    <xf numFmtId="169" fontId="5" fillId="0" borderId="0" xfId="3" applyFont="1" applyFill="1" applyBorder="1" applyAlignment="1">
      <alignment horizontal="right"/>
    </xf>
    <xf numFmtId="169" fontId="5" fillId="0" borderId="1" xfId="3" applyFont="1" applyFill="1" applyBorder="1" applyAlignment="1">
      <alignment horizontal="right"/>
    </xf>
    <xf numFmtId="169" fontId="10" fillId="0" borderId="3" xfId="3" applyFont="1" applyFill="1" applyBorder="1" applyAlignment="1">
      <alignment horizontal="right"/>
    </xf>
    <xf numFmtId="169" fontId="10" fillId="0" borderId="0" xfId="3" applyFont="1" applyFill="1" applyBorder="1"/>
    <xf numFmtId="169" fontId="5" fillId="0" borderId="0" xfId="3" applyFont="1" applyFill="1"/>
    <xf numFmtId="169" fontId="5" fillId="0" borderId="0" xfId="3" applyFont="1" applyFill="1" applyBorder="1"/>
    <xf numFmtId="0" fontId="0" fillId="0" borderId="0" xfId="0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169" fontId="0" fillId="0" borderId="0" xfId="3" applyFont="1" applyFill="1" applyBorder="1" applyAlignment="1">
      <alignment horizontal="right"/>
    </xf>
    <xf numFmtId="169" fontId="5" fillId="0" borderId="0" xfId="3" applyFont="1" applyFill="1" applyAlignment="1">
      <alignment horizontal="right"/>
    </xf>
    <xf numFmtId="169" fontId="10" fillId="0" borderId="0" xfId="3" applyFont="1" applyFill="1" applyBorder="1" applyAlignment="1"/>
    <xf numFmtId="171" fontId="10" fillId="0" borderId="0" xfId="5" applyFont="1" applyFill="1" applyBorder="1" applyAlignment="1">
      <alignment horizontal="right"/>
    </xf>
    <xf numFmtId="0" fontId="0" fillId="0" borderId="0" xfId="0" applyFill="1" applyAlignment="1"/>
    <xf numFmtId="169" fontId="10" fillId="0" borderId="4" xfId="3" applyFont="1" applyFill="1" applyBorder="1" applyAlignment="1"/>
    <xf numFmtId="0" fontId="28" fillId="0" borderId="0" xfId="0" applyFont="1" applyFill="1"/>
    <xf numFmtId="0" fontId="28" fillId="0" borderId="0" xfId="0" applyFont="1" applyFill="1" applyBorder="1"/>
    <xf numFmtId="37" fontId="28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186" fontId="0" fillId="0" borderId="1" xfId="5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169" fontId="32" fillId="0" borderId="0" xfId="0" applyNumberFormat="1" applyFont="1" applyFill="1" applyBorder="1" applyAlignment="1">
      <alignment vertical="center"/>
    </xf>
    <xf numFmtId="0" fontId="35" fillId="0" borderId="0" xfId="0" applyFont="1" applyFill="1" applyAlignment="1">
      <alignment vertical="center"/>
    </xf>
    <xf numFmtId="169" fontId="19" fillId="0" borderId="0" xfId="0" applyNumberFormat="1" applyFont="1" applyFill="1" applyBorder="1" applyAlignment="1">
      <alignment vertical="center"/>
    </xf>
    <xf numFmtId="186" fontId="0" fillId="0" borderId="0" xfId="1" applyNumberFormat="1" applyFont="1" applyFill="1" applyAlignment="1">
      <alignment horizontal="right" vertical="center"/>
    </xf>
    <xf numFmtId="39" fontId="0" fillId="0" borderId="0" xfId="0" applyNumberFormat="1" applyFont="1" applyFill="1" applyAlignment="1">
      <alignment vertical="center"/>
    </xf>
    <xf numFmtId="171" fontId="0" fillId="0" borderId="0" xfId="5" applyFont="1" applyFill="1" applyBorder="1" applyAlignment="1">
      <alignment horizontal="right"/>
    </xf>
    <xf numFmtId="169" fontId="0" fillId="0" borderId="0" xfId="0" applyNumberFormat="1" applyAlignment="1">
      <alignment vertical="center"/>
    </xf>
    <xf numFmtId="169" fontId="5" fillId="0" borderId="0" xfId="0" applyNumberFormat="1" applyFont="1" applyFill="1"/>
    <xf numFmtId="208" fontId="10" fillId="0" borderId="0" xfId="3" applyNumberFormat="1" applyFont="1" applyFill="1" applyBorder="1" applyAlignment="1"/>
    <xf numFmtId="208" fontId="5" fillId="0" borderId="0" xfId="3" applyNumberFormat="1" applyFont="1" applyFill="1" applyBorder="1" applyAlignment="1">
      <alignment horizontal="right"/>
    </xf>
    <xf numFmtId="208" fontId="5" fillId="0" borderId="0" xfId="3" applyNumberFormat="1" applyFont="1" applyFill="1" applyBorder="1"/>
    <xf numFmtId="169" fontId="20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left"/>
    </xf>
    <xf numFmtId="208" fontId="32" fillId="2" borderId="0" xfId="0" applyNumberFormat="1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left"/>
    </xf>
    <xf numFmtId="171" fontId="12" fillId="0" borderId="0" xfId="1" applyFont="1" applyFill="1" applyAlignment="1">
      <alignment horizontal="center" vertical="center" wrapText="1"/>
    </xf>
    <xf numFmtId="0" fontId="3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32" fillId="2" borderId="0" xfId="0" applyFont="1" applyFill="1" applyBorder="1" applyAlignment="1">
      <alignment vertical="center"/>
    </xf>
    <xf numFmtId="171" fontId="0" fillId="0" borderId="0" xfId="1" applyFont="1" applyFill="1" applyAlignment="1">
      <alignment vertical="center"/>
    </xf>
    <xf numFmtId="171" fontId="0" fillId="0" borderId="0" xfId="0" applyNumberFormat="1" applyFont="1" applyFill="1" applyAlignment="1">
      <alignment vertical="center"/>
    </xf>
    <xf numFmtId="209" fontId="0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10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right" vertical="center"/>
    </xf>
    <xf numFmtId="49" fontId="1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/>
    </xf>
  </cellXfs>
  <cellStyles count="32">
    <cellStyle name="Comma" xfId="1" builtinId="3"/>
    <cellStyle name="Comma [0]" xfId="2" builtinId="6"/>
    <cellStyle name="Comma [0] 2" xfId="3"/>
    <cellStyle name="Comma [0] 3" xfId="4"/>
    <cellStyle name="Comma 10" xfId="5"/>
    <cellStyle name="Comma 10 2" xfId="6"/>
    <cellStyle name="Comma 11" xfId="7"/>
    <cellStyle name="Comma 12" xfId="8"/>
    <cellStyle name="Comma 13" xfId="9"/>
    <cellStyle name="Comma 14" xfId="10"/>
    <cellStyle name="Comma 15" xfId="11"/>
    <cellStyle name="Comma 16" xfId="12"/>
    <cellStyle name="Comma 17" xfId="13"/>
    <cellStyle name="Comma 18" xfId="14"/>
    <cellStyle name="Comma 19" xfId="15"/>
    <cellStyle name="Comma 2" xfId="16"/>
    <cellStyle name="Comma 2 2" xfId="17"/>
    <cellStyle name="Comma 20" xfId="18"/>
    <cellStyle name="Comma 21" xfId="19"/>
    <cellStyle name="Comma 22" xfId="20"/>
    <cellStyle name="Comma 23" xfId="21"/>
    <cellStyle name="Comma 3" xfId="22"/>
    <cellStyle name="Comma 4" xfId="23"/>
    <cellStyle name="Comma 5" xfId="24"/>
    <cellStyle name="Comma 6" xfId="25"/>
    <cellStyle name="Comma 7" xfId="26"/>
    <cellStyle name="Comma 8" xfId="27"/>
    <cellStyle name="Comma 9" xfId="28"/>
    <cellStyle name="Comma 9 2" xfId="29"/>
    <cellStyle name="Normal" xfId="0" builtinId="0"/>
    <cellStyle name="Normal 2" xfId="30"/>
    <cellStyle name="Percent 2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iangvittayakun/Desktop/CP%20ALL/Q2%2017/FS/cps012a171b-06t-1%20Rev%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iangvittayakun/Desktop/CP%20ALL/2017/YE2017/PBC/FSConso%20Q4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3-5"/>
      <sheetName val="PL3M-6-9"/>
      <sheetName val="SH 10"/>
      <sheetName val="SH 11"/>
      <sheetName val="SH 12"/>
      <sheetName val="SH 13"/>
      <sheetName val="CF-14-16"/>
    </sheetNames>
    <sheetDataSet>
      <sheetData sheetId="0" refreshError="1">
        <row r="90">
          <cell r="D90">
            <v>4734119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rom Invest fs"/>
      <sheetName val="Copy from Invest Sum"/>
      <sheetName val="PL-conso"/>
      <sheetName val="Asset-conso"/>
      <sheetName val="Lia-conso"/>
      <sheetName val="Eliminate"/>
      <sheetName val="JV"/>
      <sheetName val="GP"/>
      <sheetName val="Rel Q"/>
      <sheetName val="Rel Total"/>
      <sheetName val="text"/>
      <sheetName val="label"/>
      <sheetName val="PL Common size"/>
      <sheetName val="PL Common size 3M"/>
    </sheetNames>
    <sheetDataSet>
      <sheetData sheetId="0"/>
      <sheetData sheetId="1"/>
      <sheetData sheetId="2">
        <row r="52">
          <cell r="AC52">
            <v>500000000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showGridLines="0" tabSelected="1" zoomScaleNormal="100" zoomScaleSheetLayoutView="100" workbookViewId="0">
      <selection activeCell="M13" sqref="M13"/>
    </sheetView>
  </sheetViews>
  <sheetFormatPr defaultRowHeight="23.25" customHeight="1" x14ac:dyDescent="0.45"/>
  <cols>
    <col min="1" max="1" width="33.140625" style="4" customWidth="1"/>
    <col min="2" max="2" width="9.5703125" style="5" customWidth="1"/>
    <col min="3" max="3" width="15.140625" style="4" customWidth="1"/>
    <col min="4" max="4" width="1.140625" style="4" customWidth="1"/>
    <col min="5" max="5" width="15.140625" style="4" customWidth="1"/>
    <col min="6" max="6" width="1.140625" style="4" customWidth="1"/>
    <col min="7" max="7" width="15.140625" style="4" customWidth="1"/>
    <col min="8" max="8" width="1" style="4" customWidth="1"/>
    <col min="9" max="9" width="16" style="4" bestFit="1" customWidth="1"/>
    <col min="10" max="10" width="1" style="4" hidden="1" customWidth="1"/>
    <col min="11" max="11" width="15.5703125" style="4" hidden="1" customWidth="1"/>
    <col min="12" max="12" width="14.140625" style="4" bestFit="1" customWidth="1"/>
    <col min="13" max="13" width="16" style="4" bestFit="1" customWidth="1"/>
    <col min="14" max="14" width="11" style="4" bestFit="1" customWidth="1"/>
    <col min="15" max="16384" width="9.140625" style="4"/>
  </cols>
  <sheetData>
    <row r="1" spans="1:11" s="3" customFormat="1" ht="23.25" customHeight="1" x14ac:dyDescent="0.45">
      <c r="A1" s="1" t="s">
        <v>56</v>
      </c>
      <c r="B1" s="2"/>
    </row>
    <row r="2" spans="1:11" s="3" customFormat="1" ht="23.25" customHeight="1" x14ac:dyDescent="0.45">
      <c r="A2" s="1" t="s">
        <v>97</v>
      </c>
      <c r="B2" s="2"/>
    </row>
    <row r="3" spans="1:11" ht="22.5" customHeight="1" x14ac:dyDescent="0.45">
      <c r="B3" s="102"/>
    </row>
    <row r="4" spans="1:11" ht="22.5" customHeight="1" x14ac:dyDescent="0.45">
      <c r="B4" s="6"/>
      <c r="C4" s="284" t="s">
        <v>0</v>
      </c>
      <c r="D4" s="284"/>
      <c r="E4" s="284"/>
      <c r="F4" s="284"/>
      <c r="G4" s="284" t="s">
        <v>57</v>
      </c>
      <c r="H4" s="284"/>
      <c r="I4" s="284"/>
      <c r="J4" s="284"/>
      <c r="K4" s="284"/>
    </row>
    <row r="5" spans="1:11" ht="22.5" customHeight="1" x14ac:dyDescent="0.45">
      <c r="B5" s="6"/>
      <c r="C5" s="285" t="s">
        <v>107</v>
      </c>
      <c r="D5" s="285"/>
      <c r="E5" s="285"/>
      <c r="F5" s="9"/>
      <c r="G5" s="285" t="s">
        <v>107</v>
      </c>
      <c r="H5" s="285"/>
      <c r="I5" s="285"/>
      <c r="J5" s="9"/>
      <c r="K5" s="8" t="s">
        <v>111</v>
      </c>
    </row>
    <row r="6" spans="1:11" ht="22.5" customHeight="1" x14ac:dyDescent="0.45">
      <c r="A6" s="1" t="s">
        <v>38</v>
      </c>
      <c r="B6" s="6" t="s">
        <v>1</v>
      </c>
      <c r="C6" s="202">
        <v>2560</v>
      </c>
      <c r="D6" s="202"/>
      <c r="E6" s="202">
        <v>2559</v>
      </c>
      <c r="F6" s="8"/>
      <c r="G6" s="202">
        <v>2560</v>
      </c>
      <c r="H6" s="202"/>
      <c r="I6" s="202">
        <v>2559</v>
      </c>
      <c r="J6" s="8"/>
      <c r="K6" s="8">
        <v>2556</v>
      </c>
    </row>
    <row r="7" spans="1:11" ht="22.5" customHeight="1" x14ac:dyDescent="0.45">
      <c r="A7" s="10"/>
      <c r="B7" s="6"/>
      <c r="C7" s="287" t="s">
        <v>40</v>
      </c>
      <c r="D7" s="287"/>
      <c r="E7" s="287"/>
      <c r="F7" s="287"/>
      <c r="G7" s="287"/>
      <c r="H7" s="287"/>
      <c r="I7" s="287"/>
      <c r="J7" s="287"/>
      <c r="K7" s="287"/>
    </row>
    <row r="8" spans="1:11" ht="22.5" customHeight="1" x14ac:dyDescent="0.45">
      <c r="A8" s="11" t="s">
        <v>2</v>
      </c>
      <c r="B8" s="12"/>
      <c r="C8" s="13"/>
      <c r="D8" s="13"/>
      <c r="E8" s="13"/>
      <c r="F8" s="13"/>
      <c r="G8" s="14"/>
      <c r="H8" s="14"/>
      <c r="I8" s="14"/>
      <c r="J8" s="14"/>
      <c r="K8" s="14"/>
    </row>
    <row r="9" spans="1:11" ht="22.5" customHeight="1" x14ac:dyDescent="0.45">
      <c r="A9" s="15" t="s">
        <v>3</v>
      </c>
      <c r="B9" s="12">
        <v>6</v>
      </c>
      <c r="C9" s="16">
        <v>28878805807</v>
      </c>
      <c r="D9" s="13"/>
      <c r="E9" s="16">
        <v>33443165713</v>
      </c>
      <c r="F9" s="13"/>
      <c r="G9" s="16">
        <v>17651393427</v>
      </c>
      <c r="H9" s="14"/>
      <c r="I9" s="16">
        <v>23734915516</v>
      </c>
      <c r="J9" s="14"/>
      <c r="K9" s="16"/>
    </row>
    <row r="10" spans="1:11" ht="22.5" customHeight="1" x14ac:dyDescent="0.45">
      <c r="A10" s="15" t="s">
        <v>4</v>
      </c>
      <c r="B10" s="12">
        <v>7</v>
      </c>
      <c r="C10" s="16">
        <v>1384828450</v>
      </c>
      <c r="D10" s="13"/>
      <c r="E10" s="16">
        <v>1375805321</v>
      </c>
      <c r="F10" s="13"/>
      <c r="G10" s="18" t="s">
        <v>84</v>
      </c>
      <c r="H10" s="14"/>
      <c r="I10" s="18" t="s">
        <v>84</v>
      </c>
      <c r="J10" s="14"/>
      <c r="K10" s="16"/>
    </row>
    <row r="11" spans="1:11" ht="22.5" customHeight="1" x14ac:dyDescent="0.45">
      <c r="A11" s="15" t="s">
        <v>35</v>
      </c>
      <c r="B11" s="12" t="s">
        <v>232</v>
      </c>
      <c r="C11" s="16">
        <v>1600923067</v>
      </c>
      <c r="D11" s="13"/>
      <c r="E11" s="16">
        <v>1026397342</v>
      </c>
      <c r="F11" s="13"/>
      <c r="G11" s="16">
        <v>123933134</v>
      </c>
      <c r="H11" s="14"/>
      <c r="I11" s="16">
        <v>135154279</v>
      </c>
      <c r="J11" s="14"/>
      <c r="K11" s="16"/>
    </row>
    <row r="12" spans="1:11" ht="22.5" customHeight="1" x14ac:dyDescent="0.45">
      <c r="A12" s="15" t="s">
        <v>242</v>
      </c>
      <c r="B12" s="12" t="s">
        <v>233</v>
      </c>
      <c r="C12" s="16">
        <v>6711808665</v>
      </c>
      <c r="D12" s="13"/>
      <c r="E12" s="16">
        <v>6633062701</v>
      </c>
      <c r="F12" s="13"/>
      <c r="G12" s="16">
        <v>4642187758</v>
      </c>
      <c r="H12" s="14"/>
      <c r="I12" s="16">
        <v>4672571659</v>
      </c>
      <c r="J12" s="14"/>
      <c r="K12" s="16"/>
    </row>
    <row r="13" spans="1:11" ht="22.5" customHeight="1" x14ac:dyDescent="0.45">
      <c r="A13" s="15" t="s">
        <v>138</v>
      </c>
      <c r="B13" s="12">
        <v>5</v>
      </c>
      <c r="C13" s="18" t="s">
        <v>84</v>
      </c>
      <c r="D13" s="13"/>
      <c r="E13" s="18" t="s">
        <v>84</v>
      </c>
      <c r="F13" s="13"/>
      <c r="G13" s="16">
        <v>4700000000</v>
      </c>
      <c r="H13" s="14"/>
      <c r="I13" s="16">
        <v>4825000000</v>
      </c>
      <c r="J13" s="14"/>
      <c r="K13" s="16"/>
    </row>
    <row r="14" spans="1:11" ht="22.5" customHeight="1" x14ac:dyDescent="0.45">
      <c r="A14" s="15" t="s">
        <v>53</v>
      </c>
      <c r="B14" s="12" t="s">
        <v>234</v>
      </c>
      <c r="C14" s="16">
        <v>27376288301</v>
      </c>
      <c r="D14" s="13"/>
      <c r="E14" s="16">
        <v>26704519921</v>
      </c>
      <c r="F14" s="13"/>
      <c r="G14" s="16">
        <v>12723675751</v>
      </c>
      <c r="H14" s="14"/>
      <c r="I14" s="16">
        <v>11768808006</v>
      </c>
      <c r="J14" s="14"/>
      <c r="K14" s="16"/>
    </row>
    <row r="15" spans="1:11" ht="22.5" customHeight="1" x14ac:dyDescent="0.45">
      <c r="A15" s="15" t="s">
        <v>5</v>
      </c>
      <c r="B15" s="12">
        <v>11</v>
      </c>
      <c r="C15" s="19">
        <v>620614659</v>
      </c>
      <c r="D15" s="13"/>
      <c r="E15" s="19">
        <v>716180652</v>
      </c>
      <c r="F15" s="13"/>
      <c r="G15" s="19">
        <v>380037397</v>
      </c>
      <c r="H15" s="14"/>
      <c r="I15" s="19">
        <v>622674568</v>
      </c>
      <c r="J15" s="14"/>
      <c r="K15" s="19"/>
    </row>
    <row r="16" spans="1:11" ht="22.5" customHeight="1" x14ac:dyDescent="0.45">
      <c r="A16" s="10" t="s">
        <v>6</v>
      </c>
      <c r="B16" s="12"/>
      <c r="C16" s="20">
        <f>SUM(C9:C15)</f>
        <v>66573268949</v>
      </c>
      <c r="D16" s="21"/>
      <c r="E16" s="20">
        <f>SUM(E9:E15)</f>
        <v>69899131650</v>
      </c>
      <c r="F16" s="21"/>
      <c r="G16" s="20">
        <f>SUM(G9:G15)</f>
        <v>40221227467</v>
      </c>
      <c r="H16" s="23"/>
      <c r="I16" s="20">
        <f>SUM(I9:I15)</f>
        <v>45759124028</v>
      </c>
      <c r="J16" s="23"/>
      <c r="K16" s="20">
        <f>SUM(K9:K15)</f>
        <v>0</v>
      </c>
    </row>
    <row r="17" spans="1:11" ht="22.5" customHeight="1" x14ac:dyDescent="0.45">
      <c r="A17" s="15"/>
      <c r="B17" s="12"/>
      <c r="C17" s="17"/>
      <c r="D17" s="13"/>
      <c r="E17" s="17"/>
      <c r="F17" s="13"/>
      <c r="G17" s="16"/>
      <c r="H17" s="14"/>
      <c r="I17" s="16"/>
      <c r="J17" s="14"/>
      <c r="K17" s="16"/>
    </row>
    <row r="18" spans="1:11" ht="22.5" customHeight="1" x14ac:dyDescent="0.45">
      <c r="A18" s="11" t="s">
        <v>7</v>
      </c>
      <c r="B18" s="12"/>
      <c r="C18" s="17"/>
      <c r="D18" s="13"/>
      <c r="E18" s="17"/>
      <c r="F18" s="13"/>
      <c r="G18" s="16"/>
      <c r="H18" s="14"/>
      <c r="I18" s="16"/>
      <c r="J18" s="14"/>
      <c r="K18" s="16"/>
    </row>
    <row r="19" spans="1:11" ht="22.5" customHeight="1" x14ac:dyDescent="0.45">
      <c r="A19" s="24" t="s">
        <v>72</v>
      </c>
      <c r="B19" s="12">
        <v>12</v>
      </c>
      <c r="C19" s="18" t="s">
        <v>84</v>
      </c>
      <c r="D19" s="25"/>
      <c r="E19" s="18" t="s">
        <v>84</v>
      </c>
      <c r="F19" s="14"/>
      <c r="G19" s="16">
        <v>206833435450</v>
      </c>
      <c r="H19" s="14"/>
      <c r="I19" s="16">
        <v>205536615465</v>
      </c>
      <c r="J19" s="14"/>
      <c r="K19" s="16"/>
    </row>
    <row r="20" spans="1:11" ht="22.5" customHeight="1" x14ac:dyDescent="0.45">
      <c r="A20" s="24" t="s">
        <v>82</v>
      </c>
      <c r="B20" s="12">
        <v>5</v>
      </c>
      <c r="C20" s="27">
        <v>34000000</v>
      </c>
      <c r="D20" s="13"/>
      <c r="E20" s="27">
        <v>34000000</v>
      </c>
      <c r="F20" s="13"/>
      <c r="G20" s="16">
        <v>34000000</v>
      </c>
      <c r="H20" s="14"/>
      <c r="I20" s="16">
        <v>34000000</v>
      </c>
      <c r="J20" s="14"/>
      <c r="K20" s="16"/>
    </row>
    <row r="21" spans="1:11" ht="22.5" customHeight="1" x14ac:dyDescent="0.45">
      <c r="A21" s="24" t="s">
        <v>81</v>
      </c>
      <c r="B21" s="12"/>
      <c r="C21" s="27">
        <v>411582</v>
      </c>
      <c r="D21" s="13"/>
      <c r="E21" s="27">
        <v>411582</v>
      </c>
      <c r="F21" s="13"/>
      <c r="G21" s="18" t="s">
        <v>84</v>
      </c>
      <c r="H21" s="14"/>
      <c r="I21" s="18" t="s">
        <v>84</v>
      </c>
      <c r="J21" s="14"/>
      <c r="K21" s="16"/>
    </row>
    <row r="22" spans="1:11" ht="22.5" customHeight="1" x14ac:dyDescent="0.45">
      <c r="A22" s="24" t="s">
        <v>170</v>
      </c>
      <c r="B22" s="12" t="s">
        <v>233</v>
      </c>
      <c r="C22" s="27">
        <v>1398280779</v>
      </c>
      <c r="D22" s="13"/>
      <c r="E22" s="27">
        <v>1529604723</v>
      </c>
      <c r="F22" s="13"/>
      <c r="G22" s="262">
        <v>1117061842</v>
      </c>
      <c r="H22" s="14"/>
      <c r="I22" s="262">
        <v>1058318882</v>
      </c>
      <c r="J22" s="14"/>
      <c r="K22" s="16"/>
    </row>
    <row r="23" spans="1:11" ht="22.5" customHeight="1" x14ac:dyDescent="0.45">
      <c r="A23" s="15" t="s">
        <v>112</v>
      </c>
      <c r="B23" s="12"/>
      <c r="C23" s="27">
        <v>332832502</v>
      </c>
      <c r="D23" s="14"/>
      <c r="E23" s="27">
        <v>332832502</v>
      </c>
      <c r="F23" s="14"/>
      <c r="G23" s="18" t="s">
        <v>84</v>
      </c>
      <c r="H23" s="14"/>
      <c r="I23" s="18" t="s">
        <v>84</v>
      </c>
      <c r="J23" s="14"/>
      <c r="K23" s="26"/>
    </row>
    <row r="24" spans="1:11" ht="22.5" customHeight="1" x14ac:dyDescent="0.45">
      <c r="A24" s="15" t="s">
        <v>54</v>
      </c>
      <c r="B24" s="12" t="s">
        <v>235</v>
      </c>
      <c r="C24" s="27">
        <v>106394003141</v>
      </c>
      <c r="D24" s="13"/>
      <c r="E24" s="27">
        <v>99127338210</v>
      </c>
      <c r="F24" s="13"/>
      <c r="G24" s="16">
        <v>28293610814</v>
      </c>
      <c r="H24" s="14"/>
      <c r="I24" s="16">
        <v>25638562200</v>
      </c>
      <c r="J24" s="14"/>
      <c r="K24" s="16"/>
    </row>
    <row r="25" spans="1:11" ht="22.5" customHeight="1" x14ac:dyDescent="0.45">
      <c r="A25" s="15" t="s">
        <v>113</v>
      </c>
      <c r="B25" s="12">
        <v>15</v>
      </c>
      <c r="C25" s="27">
        <v>128328020219</v>
      </c>
      <c r="D25" s="13"/>
      <c r="E25" s="27">
        <v>126072806116</v>
      </c>
      <c r="F25" s="13"/>
      <c r="G25" s="18" t="s">
        <v>84</v>
      </c>
      <c r="H25" s="14"/>
      <c r="I25" s="18" t="s">
        <v>84</v>
      </c>
      <c r="J25" s="14"/>
      <c r="K25" s="26"/>
    </row>
    <row r="26" spans="1:11" ht="22.5" customHeight="1" x14ac:dyDescent="0.45">
      <c r="A26" s="15" t="s">
        <v>66</v>
      </c>
      <c r="B26" s="12"/>
      <c r="C26" s="27">
        <v>4075075362</v>
      </c>
      <c r="D26" s="13"/>
      <c r="E26" s="27">
        <v>3310401353</v>
      </c>
      <c r="F26" s="13"/>
      <c r="G26" s="16">
        <v>350572697</v>
      </c>
      <c r="H26" s="14"/>
      <c r="I26" s="16">
        <v>353623206</v>
      </c>
      <c r="J26" s="14"/>
      <c r="K26" s="16"/>
    </row>
    <row r="27" spans="1:11" ht="22.5" customHeight="1" x14ac:dyDescent="0.45">
      <c r="A27" s="15" t="s">
        <v>114</v>
      </c>
      <c r="B27" s="12" t="s">
        <v>236</v>
      </c>
      <c r="C27" s="27">
        <v>51249433794</v>
      </c>
      <c r="D27" s="13"/>
      <c r="E27" s="27">
        <v>50276019608</v>
      </c>
      <c r="F27" s="13"/>
      <c r="G27" s="16">
        <v>1329559931</v>
      </c>
      <c r="H27" s="14"/>
      <c r="I27" s="16">
        <v>1085225352</v>
      </c>
      <c r="J27" s="14"/>
      <c r="K27" s="16"/>
    </row>
    <row r="28" spans="1:11" ht="22.5" customHeight="1" x14ac:dyDescent="0.45">
      <c r="A28" s="15" t="s">
        <v>115</v>
      </c>
      <c r="B28" s="12">
        <v>17</v>
      </c>
      <c r="C28" s="27">
        <v>914761384</v>
      </c>
      <c r="D28" s="13"/>
      <c r="E28" s="27">
        <v>837609277</v>
      </c>
      <c r="F28" s="13"/>
      <c r="G28" s="16">
        <v>427728693</v>
      </c>
      <c r="H28" s="14"/>
      <c r="I28" s="16">
        <v>397024902</v>
      </c>
      <c r="J28" s="14"/>
      <c r="K28" s="16"/>
    </row>
    <row r="29" spans="1:11" ht="22.5" customHeight="1" x14ac:dyDescent="0.45">
      <c r="A29" s="15" t="s">
        <v>8</v>
      </c>
      <c r="B29" s="12">
        <v>18</v>
      </c>
      <c r="C29" s="19">
        <v>998477965</v>
      </c>
      <c r="D29" s="13"/>
      <c r="E29" s="19">
        <v>847897641</v>
      </c>
      <c r="F29" s="13"/>
      <c r="G29" s="19">
        <v>1102560662</v>
      </c>
      <c r="H29" s="14"/>
      <c r="I29" s="19">
        <v>1009597854</v>
      </c>
      <c r="J29" s="14"/>
      <c r="K29" s="19"/>
    </row>
    <row r="30" spans="1:11" ht="22.5" customHeight="1" x14ac:dyDescent="0.45">
      <c r="A30" s="10" t="s">
        <v>9</v>
      </c>
      <c r="B30" s="12"/>
      <c r="C30" s="20">
        <f>SUM(C19:C29)</f>
        <v>293725296728</v>
      </c>
      <c r="D30" s="21"/>
      <c r="E30" s="20">
        <f>SUM(E19:E29)</f>
        <v>282368921012</v>
      </c>
      <c r="F30" s="21"/>
      <c r="G30" s="20">
        <f>SUM(G19:G29)</f>
        <v>239488530089</v>
      </c>
      <c r="H30" s="23"/>
      <c r="I30" s="20">
        <f>SUM(I19:I29)</f>
        <v>235112967861</v>
      </c>
      <c r="J30" s="23"/>
      <c r="K30" s="20">
        <f>SUM(K19:K29)</f>
        <v>0</v>
      </c>
    </row>
    <row r="31" spans="1:11" ht="22.5" customHeight="1" x14ac:dyDescent="0.45">
      <c r="A31" s="10"/>
      <c r="B31" s="12"/>
      <c r="C31" s="17"/>
      <c r="D31" s="13"/>
      <c r="E31" s="17"/>
      <c r="F31" s="13"/>
      <c r="G31" s="16"/>
      <c r="H31" s="14"/>
      <c r="I31" s="16"/>
      <c r="J31" s="14"/>
      <c r="K31" s="16"/>
    </row>
    <row r="32" spans="1:11" ht="22.5" customHeight="1" thickBot="1" x14ac:dyDescent="0.5">
      <c r="A32" s="10" t="s">
        <v>10</v>
      </c>
      <c r="B32" s="12"/>
      <c r="C32" s="28">
        <f>SUM(C16+C30)</f>
        <v>360298565677</v>
      </c>
      <c r="D32" s="21"/>
      <c r="E32" s="28">
        <f>SUM(E16+E30)</f>
        <v>352268052662</v>
      </c>
      <c r="F32" s="21"/>
      <c r="G32" s="28">
        <f>SUM(G16+G30)</f>
        <v>279709757556</v>
      </c>
      <c r="H32" s="23"/>
      <c r="I32" s="28">
        <f>SUM(I16+I30)</f>
        <v>280872091889</v>
      </c>
      <c r="J32" s="23"/>
      <c r="K32" s="28">
        <f>SUM(K16+K30)</f>
        <v>0</v>
      </c>
    </row>
    <row r="33" spans="1:12" ht="23.25" customHeight="1" thickTop="1" x14ac:dyDescent="0.45">
      <c r="C33" s="17"/>
      <c r="D33" s="17"/>
      <c r="E33" s="17"/>
      <c r="F33" s="17"/>
    </row>
    <row r="34" spans="1:12" s="3" customFormat="1" ht="23.25" customHeight="1" x14ac:dyDescent="0.45">
      <c r="A34" s="1" t="s">
        <v>56</v>
      </c>
      <c r="B34" s="2"/>
    </row>
    <row r="35" spans="1:12" s="3" customFormat="1" ht="23.25" customHeight="1" x14ac:dyDescent="0.45">
      <c r="A35" s="1" t="s">
        <v>97</v>
      </c>
      <c r="B35" s="2"/>
    </row>
    <row r="36" spans="1:12" ht="23.25" customHeight="1" x14ac:dyDescent="0.45">
      <c r="A36" s="29"/>
    </row>
    <row r="37" spans="1:12" ht="23.25" customHeight="1" x14ac:dyDescent="0.45">
      <c r="B37" s="6"/>
      <c r="C37" s="284" t="s">
        <v>0</v>
      </c>
      <c r="D37" s="284"/>
      <c r="E37" s="284"/>
      <c r="F37" s="284"/>
      <c r="G37" s="284" t="s">
        <v>57</v>
      </c>
      <c r="H37" s="284"/>
      <c r="I37" s="284"/>
      <c r="J37" s="284"/>
      <c r="K37" s="284"/>
    </row>
    <row r="38" spans="1:12" ht="23.25" customHeight="1" x14ac:dyDescent="0.45">
      <c r="B38" s="6"/>
      <c r="C38" s="286" t="s">
        <v>107</v>
      </c>
      <c r="D38" s="286"/>
      <c r="E38" s="286"/>
      <c r="F38" s="9"/>
      <c r="G38" s="286" t="s">
        <v>107</v>
      </c>
      <c r="H38" s="286"/>
      <c r="I38" s="286"/>
      <c r="J38" s="9"/>
      <c r="K38" s="8" t="s">
        <v>111</v>
      </c>
    </row>
    <row r="39" spans="1:12" ht="23.25" customHeight="1" x14ac:dyDescent="0.45">
      <c r="A39" s="1" t="s">
        <v>11</v>
      </c>
      <c r="B39" s="6" t="s">
        <v>1</v>
      </c>
      <c r="C39" s="8">
        <v>2560</v>
      </c>
      <c r="D39" s="8"/>
      <c r="E39" s="8">
        <v>2559</v>
      </c>
      <c r="F39" s="8"/>
      <c r="G39" s="8">
        <v>2560</v>
      </c>
      <c r="H39" s="8"/>
      <c r="I39" s="8">
        <v>2559</v>
      </c>
      <c r="J39" s="8"/>
      <c r="K39" s="8">
        <v>2556</v>
      </c>
    </row>
    <row r="40" spans="1:12" ht="23.25" customHeight="1" x14ac:dyDescent="0.45">
      <c r="A40" s="10"/>
      <c r="B40" s="6"/>
      <c r="C40" s="287" t="s">
        <v>40</v>
      </c>
      <c r="D40" s="287"/>
      <c r="E40" s="287"/>
      <c r="F40" s="287"/>
      <c r="G40" s="287"/>
      <c r="H40" s="287"/>
      <c r="I40" s="287"/>
      <c r="J40" s="287"/>
      <c r="K40" s="287"/>
    </row>
    <row r="41" spans="1:12" ht="23.25" customHeight="1" x14ac:dyDescent="0.45">
      <c r="A41" s="11" t="s">
        <v>12</v>
      </c>
      <c r="B41" s="12"/>
      <c r="C41" s="13"/>
      <c r="D41" s="14"/>
      <c r="E41" s="13"/>
      <c r="F41" s="14"/>
      <c r="G41" s="14"/>
      <c r="H41" s="14"/>
      <c r="I41" s="14"/>
      <c r="J41" s="14"/>
      <c r="K41" s="14"/>
    </row>
    <row r="42" spans="1:12" ht="23.25" customHeight="1" x14ac:dyDescent="0.45">
      <c r="A42" s="30" t="s">
        <v>139</v>
      </c>
      <c r="B42" s="12">
        <v>19</v>
      </c>
      <c r="C42" s="31">
        <v>4325529841</v>
      </c>
      <c r="D42" s="14"/>
      <c r="E42" s="31">
        <v>3515916378</v>
      </c>
      <c r="F42" s="14"/>
      <c r="G42" s="18" t="s">
        <v>84</v>
      </c>
      <c r="H42" s="14"/>
      <c r="I42" s="18" t="s">
        <v>84</v>
      </c>
      <c r="J42" s="14"/>
      <c r="K42" s="26"/>
    </row>
    <row r="43" spans="1:12" ht="23.25" customHeight="1" x14ac:dyDescent="0.45">
      <c r="A43" s="15" t="s">
        <v>13</v>
      </c>
      <c r="B43" s="12" t="s">
        <v>237</v>
      </c>
      <c r="C43" s="31">
        <v>74742349126</v>
      </c>
      <c r="D43" s="14"/>
      <c r="E43" s="31">
        <v>66958801792</v>
      </c>
      <c r="F43" s="14"/>
      <c r="G43" s="32">
        <v>38336434575</v>
      </c>
      <c r="H43" s="14"/>
      <c r="I43" s="32">
        <v>33621093859</v>
      </c>
      <c r="J43" s="14"/>
      <c r="K43" s="16"/>
      <c r="L43" s="16"/>
    </row>
    <row r="44" spans="1:12" ht="23.25" customHeight="1" x14ac:dyDescent="0.45">
      <c r="A44" s="15" t="s">
        <v>110</v>
      </c>
      <c r="B44" s="12" t="s">
        <v>238</v>
      </c>
      <c r="C44" s="31">
        <v>14079123589</v>
      </c>
      <c r="D44" s="14"/>
      <c r="E44" s="31">
        <v>13229465176</v>
      </c>
      <c r="F44" s="14"/>
      <c r="G44" s="32">
        <v>16848314053</v>
      </c>
      <c r="H44" s="14"/>
      <c r="I44" s="32">
        <v>15624826365</v>
      </c>
      <c r="J44" s="14"/>
      <c r="K44" s="16"/>
      <c r="L44" s="16"/>
    </row>
    <row r="45" spans="1:12" ht="23.25" customHeight="1" x14ac:dyDescent="0.45">
      <c r="A45" s="15" t="s">
        <v>140</v>
      </c>
      <c r="B45" s="12">
        <v>19</v>
      </c>
      <c r="C45" s="31">
        <f>G45</f>
        <v>14747000000</v>
      </c>
      <c r="D45" s="14"/>
      <c r="E45" s="31">
        <v>25937000000</v>
      </c>
      <c r="F45" s="14"/>
      <c r="G45" s="32">
        <v>14747000000</v>
      </c>
      <c r="H45" s="14"/>
      <c r="I45" s="32">
        <v>25937000000</v>
      </c>
      <c r="J45" s="14"/>
      <c r="K45" s="26"/>
      <c r="L45" s="16"/>
    </row>
    <row r="46" spans="1:12" ht="23.25" customHeight="1" x14ac:dyDescent="0.45">
      <c r="A46" s="15" t="s">
        <v>135</v>
      </c>
      <c r="B46" s="12"/>
      <c r="C46" s="31"/>
      <c r="D46" s="14"/>
      <c r="E46" s="31"/>
      <c r="F46" s="14"/>
      <c r="G46" s="16"/>
      <c r="H46" s="14"/>
      <c r="I46" s="16"/>
      <c r="J46" s="14"/>
      <c r="K46" s="26"/>
    </row>
    <row r="47" spans="1:12" ht="23.25" customHeight="1" x14ac:dyDescent="0.45">
      <c r="A47" s="15" t="s">
        <v>133</v>
      </c>
      <c r="B47" s="12">
        <v>19</v>
      </c>
      <c r="C47" s="31">
        <v>2031562129</v>
      </c>
      <c r="D47" s="14"/>
      <c r="E47" s="31">
        <v>2000000000</v>
      </c>
      <c r="F47" s="14"/>
      <c r="G47" s="18" t="s">
        <v>84</v>
      </c>
      <c r="H47" s="14"/>
      <c r="I47" s="18" t="s">
        <v>84</v>
      </c>
      <c r="J47" s="14"/>
      <c r="K47" s="26"/>
    </row>
    <row r="48" spans="1:12" ht="23.25" customHeight="1" x14ac:dyDescent="0.45">
      <c r="A48" s="15" t="s">
        <v>116</v>
      </c>
      <c r="B48" s="12"/>
      <c r="C48" s="31"/>
      <c r="D48" s="14"/>
      <c r="E48" s="31"/>
      <c r="F48" s="14"/>
      <c r="G48" s="16"/>
      <c r="H48" s="14"/>
      <c r="I48" s="16"/>
      <c r="J48" s="14"/>
      <c r="K48" s="26"/>
    </row>
    <row r="49" spans="1:14" ht="23.25" customHeight="1" x14ac:dyDescent="0.45">
      <c r="A49" s="15" t="s">
        <v>133</v>
      </c>
      <c r="B49" s="12">
        <v>19</v>
      </c>
      <c r="C49" s="31">
        <v>118346596</v>
      </c>
      <c r="D49" s="14"/>
      <c r="E49" s="31">
        <v>101129260</v>
      </c>
      <c r="F49" s="14"/>
      <c r="G49" s="18" t="s">
        <v>84</v>
      </c>
      <c r="H49" s="14"/>
      <c r="I49" s="18" t="s">
        <v>84</v>
      </c>
      <c r="J49" s="14"/>
      <c r="K49" s="26"/>
    </row>
    <row r="50" spans="1:14" ht="23.25" customHeight="1" x14ac:dyDescent="0.45">
      <c r="A50" s="15" t="s">
        <v>49</v>
      </c>
      <c r="B50" s="12"/>
      <c r="C50" s="31">
        <v>1206249753</v>
      </c>
      <c r="D50" s="14"/>
      <c r="E50" s="31">
        <v>1063027985</v>
      </c>
      <c r="F50" s="14"/>
      <c r="G50" s="16">
        <v>269692579</v>
      </c>
      <c r="H50" s="14"/>
      <c r="I50" s="16">
        <v>310253344</v>
      </c>
      <c r="J50" s="14"/>
      <c r="K50" s="16"/>
    </row>
    <row r="51" spans="1:14" ht="23.25" customHeight="1" x14ac:dyDescent="0.45">
      <c r="A51" s="15" t="s">
        <v>258</v>
      </c>
      <c r="B51" s="12"/>
      <c r="C51" s="33">
        <v>856797848</v>
      </c>
      <c r="D51" s="14"/>
      <c r="E51" s="33">
        <v>1012769720</v>
      </c>
      <c r="F51" s="14"/>
      <c r="G51" s="19">
        <v>571934035</v>
      </c>
      <c r="H51" s="14"/>
      <c r="I51" s="19">
        <v>598425164</v>
      </c>
      <c r="J51" s="14"/>
      <c r="K51" s="19"/>
    </row>
    <row r="52" spans="1:14" ht="23.25" customHeight="1" x14ac:dyDescent="0.45">
      <c r="A52" s="10" t="s">
        <v>14</v>
      </c>
      <c r="B52" s="12"/>
      <c r="C52" s="20">
        <f>SUM(C42:C51)</f>
        <v>112106958882</v>
      </c>
      <c r="D52" s="23"/>
      <c r="E52" s="20">
        <f>SUM(E42:E51)</f>
        <v>113818110311</v>
      </c>
      <c r="F52" s="23"/>
      <c r="G52" s="20">
        <f>SUM(G42:G51)</f>
        <v>70773375242</v>
      </c>
      <c r="H52" s="23"/>
      <c r="I52" s="20">
        <f>SUM(I42:I51)</f>
        <v>76091598732</v>
      </c>
      <c r="J52" s="23"/>
      <c r="K52" s="22">
        <f>SUM(K42:K51)</f>
        <v>0</v>
      </c>
    </row>
    <row r="53" spans="1:14" ht="23.25" customHeight="1" x14ac:dyDescent="0.45">
      <c r="A53" s="15"/>
      <c r="B53" s="12"/>
      <c r="C53" s="17"/>
      <c r="D53" s="14"/>
      <c r="E53" s="17"/>
      <c r="F53" s="14"/>
      <c r="G53" s="16"/>
      <c r="H53" s="14"/>
      <c r="I53" s="16"/>
      <c r="J53" s="14"/>
      <c r="K53" s="16"/>
    </row>
    <row r="54" spans="1:14" ht="23.25" customHeight="1" x14ac:dyDescent="0.45">
      <c r="A54" s="11" t="s">
        <v>15</v>
      </c>
      <c r="B54" s="12"/>
      <c r="C54" s="17"/>
      <c r="D54" s="14"/>
      <c r="E54" s="17"/>
      <c r="F54" s="14"/>
      <c r="G54" s="16"/>
      <c r="H54" s="14"/>
      <c r="I54" s="16"/>
      <c r="J54" s="14"/>
      <c r="K54" s="16"/>
    </row>
    <row r="55" spans="1:14" ht="23.25" customHeight="1" x14ac:dyDescent="0.45">
      <c r="A55" s="15" t="s">
        <v>130</v>
      </c>
      <c r="B55" s="12">
        <v>19</v>
      </c>
      <c r="C55" s="31">
        <v>140877900000</v>
      </c>
      <c r="D55" s="14"/>
      <c r="E55" s="31">
        <v>154221800000</v>
      </c>
      <c r="F55" s="14"/>
      <c r="G55" s="16">
        <v>140877900000</v>
      </c>
      <c r="H55" s="14"/>
      <c r="I55" s="16">
        <v>154221800000</v>
      </c>
      <c r="J55" s="14"/>
      <c r="K55" s="26"/>
    </row>
    <row r="56" spans="1:14" ht="23.25" customHeight="1" x14ac:dyDescent="0.45">
      <c r="A56" s="15" t="s">
        <v>135</v>
      </c>
      <c r="B56" s="12">
        <v>19</v>
      </c>
      <c r="C56" s="31">
        <v>4250087159</v>
      </c>
      <c r="D56" s="14"/>
      <c r="E56" s="31">
        <v>2585234699</v>
      </c>
      <c r="F56" s="14"/>
      <c r="G56" s="18" t="s">
        <v>84</v>
      </c>
      <c r="H56" s="14"/>
      <c r="I56" s="18" t="s">
        <v>84</v>
      </c>
      <c r="J56" s="14"/>
      <c r="K56" s="26"/>
    </row>
    <row r="57" spans="1:14" ht="23.25" customHeight="1" x14ac:dyDescent="0.45">
      <c r="A57" s="15" t="s">
        <v>116</v>
      </c>
      <c r="B57" s="12">
        <v>19</v>
      </c>
      <c r="C57" s="31">
        <v>687562120</v>
      </c>
      <c r="D57" s="14"/>
      <c r="E57" s="31">
        <v>744891779</v>
      </c>
      <c r="F57" s="14"/>
      <c r="G57" s="18" t="s">
        <v>84</v>
      </c>
      <c r="H57" s="14"/>
      <c r="I57" s="18" t="s">
        <v>84</v>
      </c>
      <c r="J57" s="14"/>
      <c r="K57" s="26"/>
    </row>
    <row r="58" spans="1:14" ht="23.25" customHeight="1" x14ac:dyDescent="0.45">
      <c r="A58" s="273" t="s">
        <v>229</v>
      </c>
      <c r="B58" s="12"/>
      <c r="C58" s="31"/>
      <c r="D58" s="14"/>
      <c r="E58" s="31"/>
      <c r="F58" s="14"/>
      <c r="G58" s="18"/>
      <c r="H58" s="14"/>
      <c r="I58" s="18"/>
      <c r="J58" s="14"/>
      <c r="K58" s="26"/>
    </row>
    <row r="59" spans="1:14" ht="23.25" customHeight="1" x14ac:dyDescent="0.45">
      <c r="A59" s="274" t="s">
        <v>171</v>
      </c>
      <c r="B59" s="12">
        <v>22</v>
      </c>
      <c r="C59" s="31">
        <v>2787297899</v>
      </c>
      <c r="D59" s="14"/>
      <c r="E59" s="31">
        <v>2521712537</v>
      </c>
      <c r="F59" s="14"/>
      <c r="G59" s="16">
        <v>1537960822</v>
      </c>
      <c r="H59" s="14"/>
      <c r="I59" s="16">
        <v>1395639438</v>
      </c>
      <c r="J59" s="14"/>
      <c r="K59" s="27"/>
      <c r="L59" s="281"/>
      <c r="M59" s="282"/>
    </row>
    <row r="60" spans="1:14" ht="23.25" customHeight="1" x14ac:dyDescent="0.45">
      <c r="A60" s="15" t="s">
        <v>80</v>
      </c>
      <c r="B60" s="12">
        <v>23</v>
      </c>
      <c r="C60" s="31">
        <v>3592742121</v>
      </c>
      <c r="D60" s="34"/>
      <c r="E60" s="31">
        <v>3342475313</v>
      </c>
      <c r="F60" s="34"/>
      <c r="G60" s="16">
        <v>3457758770</v>
      </c>
      <c r="H60" s="34"/>
      <c r="I60" s="16">
        <v>3220006053</v>
      </c>
      <c r="J60" s="34"/>
      <c r="K60" s="27"/>
      <c r="M60" s="282"/>
    </row>
    <row r="61" spans="1:14" ht="23.25" customHeight="1" x14ac:dyDescent="0.45">
      <c r="A61" s="15" t="s">
        <v>136</v>
      </c>
      <c r="B61" s="12">
        <v>17</v>
      </c>
      <c r="C61" s="31">
        <v>15170073335</v>
      </c>
      <c r="D61" s="34"/>
      <c r="E61" s="31">
        <v>15154065090</v>
      </c>
      <c r="F61" s="34"/>
      <c r="G61" s="18" t="s">
        <v>84</v>
      </c>
      <c r="H61" s="34"/>
      <c r="I61" s="35" t="s">
        <v>84</v>
      </c>
      <c r="J61" s="34"/>
      <c r="K61" s="27"/>
    </row>
    <row r="62" spans="1:14" ht="23.25" customHeight="1" x14ac:dyDescent="0.45">
      <c r="A62" s="15" t="s">
        <v>257</v>
      </c>
      <c r="B62" s="12"/>
      <c r="C62" s="33">
        <v>597163890</v>
      </c>
      <c r="D62" s="14"/>
      <c r="E62" s="33">
        <v>276558816</v>
      </c>
      <c r="F62" s="14"/>
      <c r="G62" s="33">
        <v>74665633</v>
      </c>
      <c r="H62" s="14"/>
      <c r="I62" s="33">
        <v>30391263</v>
      </c>
      <c r="J62" s="14"/>
      <c r="K62" s="36"/>
      <c r="N62" s="283"/>
    </row>
    <row r="63" spans="1:14" ht="23.25" customHeight="1" x14ac:dyDescent="0.45">
      <c r="A63" s="10" t="s">
        <v>16</v>
      </c>
      <c r="B63" s="12"/>
      <c r="C63" s="20">
        <f>SUM(C55:C62)</f>
        <v>167962826524</v>
      </c>
      <c r="D63" s="23"/>
      <c r="E63" s="20">
        <f>SUM(E55:E62)</f>
        <v>178846738234</v>
      </c>
      <c r="F63" s="23"/>
      <c r="G63" s="20">
        <f>SUM(G54:G62)</f>
        <v>145948285225</v>
      </c>
      <c r="H63" s="23"/>
      <c r="I63" s="20">
        <f>SUM(I54:I62)</f>
        <v>158867836754</v>
      </c>
      <c r="J63" s="23"/>
      <c r="K63" s="22">
        <f>SUM(K54:K62)</f>
        <v>0</v>
      </c>
      <c r="N63" s="283"/>
    </row>
    <row r="64" spans="1:14" ht="23.25" customHeight="1" x14ac:dyDescent="0.45">
      <c r="A64" s="10" t="s">
        <v>17</v>
      </c>
      <c r="B64" s="12"/>
      <c r="C64" s="20">
        <f>C52+C63</f>
        <v>280069785406</v>
      </c>
      <c r="D64" s="23"/>
      <c r="E64" s="20">
        <f>E52+E63</f>
        <v>292664848545</v>
      </c>
      <c r="F64" s="23"/>
      <c r="G64" s="20">
        <f>G52+G63</f>
        <v>216721660467</v>
      </c>
      <c r="H64" s="23"/>
      <c r="I64" s="20">
        <f>I52+I63</f>
        <v>234959435486</v>
      </c>
      <c r="J64" s="23"/>
      <c r="K64" s="22">
        <f>K52+K63</f>
        <v>0</v>
      </c>
    </row>
    <row r="66" spans="1:11" s="3" customFormat="1" ht="23.25" customHeight="1" x14ac:dyDescent="0.45">
      <c r="A66" s="1" t="s">
        <v>56</v>
      </c>
      <c r="B66" s="2"/>
    </row>
    <row r="67" spans="1:11" s="3" customFormat="1" ht="23.25" customHeight="1" x14ac:dyDescent="0.45">
      <c r="A67" s="1" t="s">
        <v>97</v>
      </c>
      <c r="B67" s="2"/>
    </row>
    <row r="68" spans="1:11" ht="23.25" customHeight="1" x14ac:dyDescent="0.45">
      <c r="A68" s="29"/>
    </row>
    <row r="69" spans="1:11" ht="23.25" customHeight="1" x14ac:dyDescent="0.45">
      <c r="B69" s="6"/>
      <c r="C69" s="284" t="s">
        <v>0</v>
      </c>
      <c r="D69" s="284"/>
      <c r="E69" s="284"/>
      <c r="F69" s="284"/>
      <c r="G69" s="284" t="s">
        <v>57</v>
      </c>
      <c r="H69" s="284"/>
      <c r="I69" s="284"/>
      <c r="J69" s="284"/>
      <c r="K69" s="284"/>
    </row>
    <row r="70" spans="1:11" ht="23.25" customHeight="1" x14ac:dyDescent="0.45">
      <c r="B70" s="6"/>
      <c r="C70" s="286" t="s">
        <v>107</v>
      </c>
      <c r="D70" s="286"/>
      <c r="E70" s="286"/>
      <c r="F70" s="9"/>
      <c r="G70" s="286" t="s">
        <v>107</v>
      </c>
      <c r="H70" s="286"/>
      <c r="I70" s="286"/>
      <c r="J70" s="9"/>
      <c r="K70" s="8" t="s">
        <v>111</v>
      </c>
    </row>
    <row r="71" spans="1:11" ht="23.25" customHeight="1" x14ac:dyDescent="0.45">
      <c r="A71" s="1" t="s">
        <v>144</v>
      </c>
      <c r="B71" s="6" t="s">
        <v>1</v>
      </c>
      <c r="C71" s="8">
        <v>2560</v>
      </c>
      <c r="D71" s="8"/>
      <c r="E71" s="8">
        <v>2559</v>
      </c>
      <c r="F71" s="8"/>
      <c r="G71" s="8">
        <v>2560</v>
      </c>
      <c r="H71" s="8"/>
      <c r="I71" s="8">
        <v>2559</v>
      </c>
      <c r="J71" s="8"/>
      <c r="K71" s="8">
        <v>2556</v>
      </c>
    </row>
    <row r="72" spans="1:11" ht="23.25" customHeight="1" x14ac:dyDescent="0.45">
      <c r="A72" s="10"/>
      <c r="B72" s="6"/>
      <c r="C72" s="287" t="s">
        <v>40</v>
      </c>
      <c r="D72" s="287"/>
      <c r="E72" s="287"/>
      <c r="F72" s="287"/>
      <c r="G72" s="287"/>
      <c r="H72" s="287"/>
      <c r="I72" s="287"/>
      <c r="J72" s="287"/>
      <c r="K72" s="287"/>
    </row>
    <row r="73" spans="1:11" ht="23.25" customHeight="1" x14ac:dyDescent="0.45">
      <c r="A73" s="11" t="s">
        <v>18</v>
      </c>
      <c r="B73" s="12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23.25" customHeight="1" x14ac:dyDescent="0.45">
      <c r="A74" s="24" t="s">
        <v>19</v>
      </c>
      <c r="B74" s="12">
        <v>24</v>
      </c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23.25" customHeight="1" thickBot="1" x14ac:dyDescent="0.5">
      <c r="A75" s="24" t="s">
        <v>243</v>
      </c>
      <c r="B75" s="12"/>
      <c r="C75" s="38">
        <v>8986296048</v>
      </c>
      <c r="D75" s="39"/>
      <c r="E75" s="38">
        <v>8986296048</v>
      </c>
      <c r="F75" s="39"/>
      <c r="G75" s="38">
        <v>8986296048</v>
      </c>
      <c r="H75" s="39"/>
      <c r="I75" s="38">
        <v>8986296048</v>
      </c>
      <c r="J75" s="39"/>
      <c r="K75" s="38"/>
    </row>
    <row r="76" spans="1:11" ht="23.25" customHeight="1" thickTop="1" x14ac:dyDescent="0.45">
      <c r="A76" s="40" t="s">
        <v>244</v>
      </c>
      <c r="B76" s="12"/>
      <c r="C76" s="41">
        <v>8983101348</v>
      </c>
      <c r="D76" s="39"/>
      <c r="E76" s="41">
        <v>8983101348</v>
      </c>
      <c r="F76" s="39"/>
      <c r="G76" s="41">
        <v>8983101348</v>
      </c>
      <c r="H76" s="39"/>
      <c r="I76" s="41">
        <v>8983101348</v>
      </c>
      <c r="J76" s="39"/>
      <c r="K76" s="41"/>
    </row>
    <row r="77" spans="1:11" ht="23.25" customHeight="1" x14ac:dyDescent="0.45">
      <c r="A77" s="40" t="s">
        <v>76</v>
      </c>
      <c r="B77" s="12">
        <v>24</v>
      </c>
      <c r="C77" s="41"/>
      <c r="D77" s="39"/>
      <c r="E77" s="41"/>
      <c r="F77" s="39"/>
      <c r="G77" s="41"/>
      <c r="H77" s="39"/>
      <c r="I77" s="41"/>
      <c r="J77" s="39"/>
      <c r="K77" s="41"/>
    </row>
    <row r="78" spans="1:11" ht="23.25" customHeight="1" x14ac:dyDescent="0.45">
      <c r="A78" s="24" t="s">
        <v>245</v>
      </c>
      <c r="B78" s="4"/>
      <c r="C78" s="41">
        <v>1684316879</v>
      </c>
      <c r="D78" s="39"/>
      <c r="E78" s="41">
        <v>1684316879</v>
      </c>
      <c r="F78" s="39"/>
      <c r="G78" s="41">
        <v>1684316879</v>
      </c>
      <c r="H78" s="39"/>
      <c r="I78" s="41">
        <v>1684316879</v>
      </c>
      <c r="J78" s="39"/>
      <c r="K78" s="41"/>
    </row>
    <row r="79" spans="1:11" ht="23.25" customHeight="1" x14ac:dyDescent="0.45">
      <c r="A79" s="24" t="s">
        <v>20</v>
      </c>
      <c r="B79" s="12"/>
      <c r="C79" s="41"/>
      <c r="D79" s="39"/>
      <c r="E79" s="41"/>
      <c r="F79" s="39"/>
      <c r="G79" s="41"/>
      <c r="H79" s="39"/>
      <c r="I79" s="41"/>
      <c r="J79" s="39"/>
      <c r="K79" s="41"/>
    </row>
    <row r="80" spans="1:11" ht="23.25" customHeight="1" x14ac:dyDescent="0.45">
      <c r="A80" s="24" t="s">
        <v>52</v>
      </c>
      <c r="B80" s="12"/>
      <c r="C80" s="41"/>
      <c r="D80" s="39"/>
      <c r="E80" s="41"/>
      <c r="F80" s="39"/>
      <c r="G80" s="41"/>
      <c r="H80" s="39"/>
      <c r="I80" s="41"/>
      <c r="J80" s="39"/>
      <c r="K80" s="41"/>
    </row>
    <row r="81" spans="1:20" ht="23.25" customHeight="1" x14ac:dyDescent="0.45">
      <c r="A81" s="24" t="s">
        <v>77</v>
      </c>
      <c r="B81" s="12">
        <v>25</v>
      </c>
      <c r="C81" s="41">
        <v>900000000</v>
      </c>
      <c r="D81" s="39"/>
      <c r="E81" s="41">
        <v>900000000</v>
      </c>
      <c r="F81" s="39"/>
      <c r="G81" s="41">
        <v>900000000</v>
      </c>
      <c r="H81" s="39"/>
      <c r="I81" s="41">
        <v>900000000</v>
      </c>
      <c r="J81" s="39"/>
      <c r="K81" s="41"/>
    </row>
    <row r="82" spans="1:20" ht="23.25" customHeight="1" x14ac:dyDescent="0.45">
      <c r="A82" s="24" t="s">
        <v>55</v>
      </c>
      <c r="B82" s="12"/>
      <c r="C82" s="42">
        <v>45728253122</v>
      </c>
      <c r="D82" s="43"/>
      <c r="E82" s="42">
        <v>35343853721</v>
      </c>
      <c r="F82" s="43"/>
      <c r="G82" s="42">
        <v>31511524662</v>
      </c>
      <c r="H82" s="43"/>
      <c r="I82" s="42">
        <v>24392313676</v>
      </c>
      <c r="J82" s="43"/>
      <c r="K82" s="42"/>
    </row>
    <row r="83" spans="1:20" ht="23.25" customHeight="1" x14ac:dyDescent="0.45">
      <c r="A83" s="24" t="s">
        <v>83</v>
      </c>
      <c r="B83" s="12"/>
      <c r="C83" s="44">
        <v>-1871909946</v>
      </c>
      <c r="D83" s="39"/>
      <c r="E83" s="44">
        <v>-1668028969</v>
      </c>
      <c r="F83" s="39"/>
      <c r="G83" s="37" t="s">
        <v>84</v>
      </c>
      <c r="H83" s="39"/>
      <c r="I83" s="37" t="s">
        <v>84</v>
      </c>
      <c r="J83" s="39"/>
      <c r="K83" s="36"/>
    </row>
    <row r="84" spans="1:20" ht="23.25" customHeight="1" x14ac:dyDescent="0.45">
      <c r="A84" s="45" t="s">
        <v>118</v>
      </c>
      <c r="B84" s="12"/>
      <c r="C84" s="46">
        <f>SUM(C76:C83)</f>
        <v>55423761403</v>
      </c>
      <c r="D84" s="46"/>
      <c r="E84" s="46">
        <f>SUM(E76:E83)</f>
        <v>45243242979</v>
      </c>
      <c r="F84" s="46"/>
      <c r="G84" s="46">
        <f>SUM(G76:G83)</f>
        <v>43078942889</v>
      </c>
      <c r="H84" s="46"/>
      <c r="I84" s="46">
        <f>SUM(I76:I83)</f>
        <v>35959731903</v>
      </c>
      <c r="J84" s="46"/>
      <c r="K84" s="46"/>
    </row>
    <row r="85" spans="1:20" ht="23.25" customHeight="1" x14ac:dyDescent="0.45">
      <c r="A85" s="40" t="s">
        <v>151</v>
      </c>
      <c r="B85" s="12">
        <v>26</v>
      </c>
      <c r="C85" s="44">
        <v>19909154200</v>
      </c>
      <c r="D85" s="39"/>
      <c r="E85" s="44">
        <v>9952924500</v>
      </c>
      <c r="F85" s="39"/>
      <c r="G85" s="44">
        <v>19909154200</v>
      </c>
      <c r="H85" s="39"/>
      <c r="I85" s="44">
        <v>9952924500</v>
      </c>
      <c r="J85" s="39"/>
      <c r="K85" s="41"/>
    </row>
    <row r="86" spans="1:20" ht="23.25" customHeight="1" x14ac:dyDescent="0.45">
      <c r="A86" s="175" t="s">
        <v>166</v>
      </c>
      <c r="B86" s="12"/>
      <c r="C86" s="178">
        <f>SUM(C84:C85)</f>
        <v>75332915603</v>
      </c>
      <c r="D86" s="46"/>
      <c r="E86" s="178">
        <f>SUM(E84:E85)</f>
        <v>55196167479</v>
      </c>
      <c r="F86" s="46"/>
      <c r="G86" s="178">
        <f>SUM(G84:G85)</f>
        <v>62988097089</v>
      </c>
      <c r="H86" s="46"/>
      <c r="I86" s="178">
        <f>SUM(I84:I85)</f>
        <v>45912656403</v>
      </c>
      <c r="J86" s="39"/>
      <c r="K86" s="41"/>
    </row>
    <row r="87" spans="1:20" ht="23.25" customHeight="1" x14ac:dyDescent="0.45">
      <c r="A87" s="24" t="s">
        <v>85</v>
      </c>
      <c r="B87" s="12">
        <v>13</v>
      </c>
      <c r="C87" s="44">
        <v>4895864668</v>
      </c>
      <c r="D87" s="39"/>
      <c r="E87" s="44">
        <v>4407036638</v>
      </c>
      <c r="F87" s="39"/>
      <c r="G87" s="37" t="s">
        <v>84</v>
      </c>
      <c r="H87" s="39"/>
      <c r="I87" s="37" t="s">
        <v>84</v>
      </c>
      <c r="J87" s="39"/>
      <c r="K87" s="36" t="s">
        <v>73</v>
      </c>
    </row>
    <row r="88" spans="1:20" ht="23.25" customHeight="1" x14ac:dyDescent="0.45">
      <c r="A88" s="45" t="s">
        <v>254</v>
      </c>
      <c r="B88" s="12"/>
      <c r="C88" s="47">
        <f>SUM(C86:C87)</f>
        <v>80228780271</v>
      </c>
      <c r="D88" s="46"/>
      <c r="E88" s="47">
        <f>SUM(E86:E87)</f>
        <v>59603204117</v>
      </c>
      <c r="F88" s="46"/>
      <c r="G88" s="47">
        <f>SUM(G86:G87)</f>
        <v>62988097089</v>
      </c>
      <c r="H88" s="46"/>
      <c r="I88" s="47">
        <f>SUM(I86:I87)</f>
        <v>45912656403</v>
      </c>
      <c r="J88" s="46"/>
      <c r="K88" s="47">
        <f>SUM(K84:K87)</f>
        <v>0</v>
      </c>
    </row>
    <row r="89" spans="1:20" ht="23.25" customHeight="1" x14ac:dyDescent="0.45">
      <c r="A89" s="45"/>
      <c r="B89" s="12"/>
      <c r="C89" s="41"/>
      <c r="D89" s="39"/>
      <c r="E89" s="41"/>
      <c r="F89" s="39"/>
      <c r="G89" s="41"/>
      <c r="H89" s="39"/>
      <c r="I89" s="41"/>
      <c r="J89" s="39"/>
      <c r="K89" s="41"/>
    </row>
    <row r="90" spans="1:20" ht="23.25" customHeight="1" thickBot="1" x14ac:dyDescent="0.5">
      <c r="A90" s="45" t="s">
        <v>21</v>
      </c>
      <c r="B90" s="12"/>
      <c r="C90" s="48">
        <f>SUM(C64+C88)</f>
        <v>360298565677</v>
      </c>
      <c r="D90" s="46"/>
      <c r="E90" s="48">
        <f>SUM(E64+E88)</f>
        <v>352268052662</v>
      </c>
      <c r="F90" s="46"/>
      <c r="G90" s="48">
        <f>SUM(G64+G88)</f>
        <v>279709757556</v>
      </c>
      <c r="H90" s="46"/>
      <c r="I90" s="48">
        <f>SUM(I64+I88)</f>
        <v>280872091889</v>
      </c>
      <c r="J90" s="46"/>
      <c r="K90" s="48">
        <f>SUM(K64+K88)</f>
        <v>0</v>
      </c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23.25" customHeight="1" thickTop="1" x14ac:dyDescent="0.45">
      <c r="A91" s="49"/>
    </row>
    <row r="92" spans="1:20" ht="23.25" customHeight="1" x14ac:dyDescent="0.45">
      <c r="C92" s="263">
        <f t="shared" ref="C92:I92" si="0">C90-C32</f>
        <v>0</v>
      </c>
      <c r="D92" s="41">
        <f t="shared" si="0"/>
        <v>0</v>
      </c>
      <c r="E92" s="263">
        <f t="shared" si="0"/>
        <v>0</v>
      </c>
      <c r="F92" s="263">
        <f t="shared" si="0"/>
        <v>0</v>
      </c>
      <c r="G92" s="263">
        <f t="shared" si="0"/>
        <v>0</v>
      </c>
      <c r="H92" s="263">
        <f t="shared" si="0"/>
        <v>0</v>
      </c>
      <c r="I92" s="263">
        <f t="shared" si="0"/>
        <v>0</v>
      </c>
      <c r="K92" s="41"/>
    </row>
  </sheetData>
  <mergeCells count="15">
    <mergeCell ref="C70:E70"/>
    <mergeCell ref="G70:I70"/>
    <mergeCell ref="G5:I5"/>
    <mergeCell ref="C72:K72"/>
    <mergeCell ref="C40:K40"/>
    <mergeCell ref="C7:K7"/>
    <mergeCell ref="C4:F4"/>
    <mergeCell ref="G4:K4"/>
    <mergeCell ref="C37:F37"/>
    <mergeCell ref="G37:K37"/>
    <mergeCell ref="C69:F69"/>
    <mergeCell ref="G69:K69"/>
    <mergeCell ref="C5:E5"/>
    <mergeCell ref="C38:E38"/>
    <mergeCell ref="G38:I38"/>
  </mergeCells>
  <phoneticPr fontId="7" type="noConversion"/>
  <pageMargins left="0.7" right="0.7" top="0.48" bottom="0.5" header="0.5" footer="0.5"/>
  <pageSetup paperSize="9" scale="93" firstPageNumber="8" fitToHeight="3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3" max="16383" man="1"/>
    <brk id="65" max="16383" man="1"/>
  </rowBreaks>
  <colBreaks count="1" manualBreakCount="1">
    <brk id="9" max="8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6"/>
  <sheetViews>
    <sheetView showGridLines="0" zoomScale="90" zoomScaleNormal="90" zoomScaleSheetLayoutView="90" workbookViewId="0">
      <selection activeCell="A45" sqref="A45"/>
    </sheetView>
  </sheetViews>
  <sheetFormatPr defaultRowHeight="23.25" customHeight="1" x14ac:dyDescent="0.45"/>
  <cols>
    <col min="1" max="1" width="38.140625" style="146" customWidth="1"/>
    <col min="2" max="2" width="9.140625" style="5" bestFit="1" customWidth="1"/>
    <col min="3" max="3" width="15.42578125" style="146" customWidth="1"/>
    <col min="4" max="4" width="1.140625" style="146" customWidth="1"/>
    <col min="5" max="5" width="15.42578125" style="146" customWidth="1"/>
    <col min="6" max="6" width="1.140625" style="146" customWidth="1"/>
    <col min="7" max="7" width="15.42578125" style="146" customWidth="1"/>
    <col min="8" max="8" width="1" style="146" customWidth="1"/>
    <col min="9" max="9" width="15.42578125" style="146" customWidth="1"/>
    <col min="10" max="10" width="12" style="146" bestFit="1" customWidth="1"/>
    <col min="11" max="16384" width="9.140625" style="146"/>
  </cols>
  <sheetData>
    <row r="1" spans="1:9" s="3" customFormat="1" ht="23.25" customHeight="1" x14ac:dyDescent="0.45">
      <c r="A1" s="1" t="s">
        <v>56</v>
      </c>
      <c r="B1" s="2"/>
      <c r="G1" s="288"/>
      <c r="H1" s="288"/>
      <c r="I1" s="288"/>
    </row>
    <row r="2" spans="1:9" s="3" customFormat="1" ht="23.25" customHeight="1" x14ac:dyDescent="0.45">
      <c r="A2" s="1" t="s">
        <v>22</v>
      </c>
      <c r="B2" s="2"/>
      <c r="G2" s="144"/>
      <c r="H2" s="289"/>
      <c r="I2" s="289"/>
    </row>
    <row r="3" spans="1:9" s="3" customFormat="1" ht="23.25" customHeight="1" x14ac:dyDescent="0.45">
      <c r="A3" s="1"/>
      <c r="B3" s="2"/>
      <c r="G3" s="144"/>
      <c r="H3" s="145"/>
      <c r="I3" s="144"/>
    </row>
    <row r="4" spans="1:9" s="125" customFormat="1" ht="23.25" customHeight="1" x14ac:dyDescent="0.45">
      <c r="A4" s="10"/>
      <c r="B4" s="6"/>
      <c r="C4" s="284" t="s">
        <v>0</v>
      </c>
      <c r="D4" s="284"/>
      <c r="E4" s="284"/>
      <c r="F4" s="7"/>
      <c r="G4" s="284" t="s">
        <v>57</v>
      </c>
      <c r="H4" s="284"/>
      <c r="I4" s="284"/>
    </row>
    <row r="5" spans="1:9" s="125" customFormat="1" ht="23.25" customHeight="1" x14ac:dyDescent="0.45">
      <c r="A5" s="146"/>
      <c r="B5" s="6"/>
      <c r="C5" s="286" t="s">
        <v>108</v>
      </c>
      <c r="D5" s="286"/>
      <c r="E5" s="286"/>
      <c r="F5" s="7"/>
      <c r="G5" s="286" t="s">
        <v>108</v>
      </c>
      <c r="H5" s="286"/>
      <c r="I5" s="286"/>
    </row>
    <row r="6" spans="1:9" s="51" customFormat="1" ht="23.25" customHeight="1" x14ac:dyDescent="0.45">
      <c r="A6" s="10"/>
      <c r="B6" s="6" t="s">
        <v>1</v>
      </c>
      <c r="C6" s="8">
        <v>2560</v>
      </c>
      <c r="D6" s="8"/>
      <c r="E6" s="8">
        <v>2559</v>
      </c>
      <c r="F6" s="8"/>
      <c r="G6" s="8">
        <v>2560</v>
      </c>
      <c r="H6" s="8"/>
      <c r="I6" s="8">
        <v>2559</v>
      </c>
    </row>
    <row r="7" spans="1:9" ht="21.75" x14ac:dyDescent="0.45">
      <c r="A7" s="10"/>
      <c r="B7" s="6"/>
      <c r="C7" s="287" t="s">
        <v>40</v>
      </c>
      <c r="D7" s="287"/>
      <c r="E7" s="287"/>
      <c r="F7" s="287"/>
      <c r="G7" s="287"/>
      <c r="H7" s="287"/>
      <c r="I7" s="287"/>
    </row>
    <row r="8" spans="1:9" s="51" customFormat="1" ht="23.25" customHeight="1" x14ac:dyDescent="0.45">
      <c r="A8" s="11" t="s">
        <v>23</v>
      </c>
      <c r="B8" s="12">
        <v>5</v>
      </c>
      <c r="C8" s="13"/>
      <c r="D8" s="14"/>
      <c r="E8" s="13"/>
      <c r="F8" s="14"/>
      <c r="G8" s="14"/>
      <c r="H8" s="14"/>
      <c r="I8" s="14"/>
    </row>
    <row r="9" spans="1:9" s="51" customFormat="1" ht="23.25" customHeight="1" x14ac:dyDescent="0.45">
      <c r="A9" s="15" t="s">
        <v>45</v>
      </c>
      <c r="B9" s="15"/>
      <c r="C9" s="31">
        <v>471069225169</v>
      </c>
      <c r="D9" s="14"/>
      <c r="E9" s="31">
        <v>434711870911</v>
      </c>
      <c r="F9" s="14"/>
      <c r="G9" s="31">
        <v>278751086839</v>
      </c>
      <c r="H9" s="14"/>
      <c r="I9" s="31">
        <v>256401027194</v>
      </c>
    </row>
    <row r="10" spans="1:9" s="51" customFormat="1" ht="23.25" customHeight="1" x14ac:dyDescent="0.45">
      <c r="A10" s="15" t="s">
        <v>24</v>
      </c>
      <c r="B10" s="12"/>
      <c r="C10" s="31">
        <v>238501420</v>
      </c>
      <c r="D10" s="14"/>
      <c r="E10" s="31">
        <v>229690303</v>
      </c>
      <c r="F10" s="14"/>
      <c r="G10" s="31">
        <v>363751532</v>
      </c>
      <c r="H10" s="14"/>
      <c r="I10" s="31">
        <v>308173491</v>
      </c>
    </row>
    <row r="11" spans="1:9" s="51" customFormat="1" ht="23.25" customHeight="1" x14ac:dyDescent="0.45">
      <c r="A11" s="15" t="s">
        <v>58</v>
      </c>
      <c r="B11" s="12"/>
      <c r="C11" s="31">
        <v>182701</v>
      </c>
      <c r="D11" s="14"/>
      <c r="E11" s="31">
        <v>163239</v>
      </c>
      <c r="F11" s="14"/>
      <c r="G11" s="31">
        <v>5472621331</v>
      </c>
      <c r="H11" s="14"/>
      <c r="I11" s="31">
        <v>4470886226</v>
      </c>
    </row>
    <row r="12" spans="1:9" s="51" customFormat="1" ht="23.25" customHeight="1" x14ac:dyDescent="0.45">
      <c r="A12" s="15" t="s">
        <v>102</v>
      </c>
      <c r="B12" s="12"/>
      <c r="C12" s="18" t="s">
        <v>84</v>
      </c>
      <c r="D12" s="14"/>
      <c r="E12" s="31">
        <v>77085537</v>
      </c>
      <c r="F12" s="14"/>
      <c r="G12" s="18" t="s">
        <v>84</v>
      </c>
      <c r="H12" s="14"/>
      <c r="I12" s="31">
        <v>4254</v>
      </c>
    </row>
    <row r="13" spans="1:9" s="51" customFormat="1" ht="23.25" customHeight="1" x14ac:dyDescent="0.45">
      <c r="A13" s="15" t="s">
        <v>41</v>
      </c>
      <c r="B13" s="12">
        <v>28</v>
      </c>
      <c r="C13" s="33">
        <v>18095340480</v>
      </c>
      <c r="D13" s="14"/>
      <c r="E13" s="33">
        <v>16920037788</v>
      </c>
      <c r="F13" s="14"/>
      <c r="G13" s="33">
        <v>17996860731</v>
      </c>
      <c r="H13" s="14"/>
      <c r="I13" s="33">
        <v>17065679950</v>
      </c>
    </row>
    <row r="14" spans="1:9" s="125" customFormat="1" ht="23.25" customHeight="1" x14ac:dyDescent="0.45">
      <c r="A14" s="10" t="s">
        <v>25</v>
      </c>
      <c r="B14" s="12"/>
      <c r="C14" s="20">
        <f>SUM(C9:C13)</f>
        <v>489403249770</v>
      </c>
      <c r="D14" s="23"/>
      <c r="E14" s="20">
        <f>SUM(E9:E13)</f>
        <v>451938847778</v>
      </c>
      <c r="F14" s="23"/>
      <c r="G14" s="20">
        <f>SUM(G9:G13)</f>
        <v>302584320433</v>
      </c>
      <c r="H14" s="23"/>
      <c r="I14" s="20">
        <f>SUM(I9:I13)</f>
        <v>278245771115</v>
      </c>
    </row>
    <row r="15" spans="1:9" s="51" customFormat="1" ht="11.25" customHeight="1" x14ac:dyDescent="0.45">
      <c r="A15" s="10"/>
      <c r="B15" s="12"/>
      <c r="D15" s="14"/>
      <c r="F15" s="14"/>
      <c r="H15" s="14"/>
    </row>
    <row r="16" spans="1:9" s="51" customFormat="1" ht="23.25" customHeight="1" x14ac:dyDescent="0.45">
      <c r="A16" s="11" t="s">
        <v>26</v>
      </c>
      <c r="B16" s="12">
        <v>5</v>
      </c>
      <c r="C16" s="67"/>
      <c r="D16" s="14"/>
      <c r="E16" s="67"/>
      <c r="F16" s="14"/>
      <c r="G16" s="67"/>
      <c r="H16" s="14"/>
      <c r="I16" s="67"/>
    </row>
    <row r="17" spans="1:12" s="51" customFormat="1" ht="23.25" customHeight="1" x14ac:dyDescent="0.45">
      <c r="A17" s="15" t="s">
        <v>75</v>
      </c>
      <c r="B17" s="12">
        <v>10</v>
      </c>
      <c r="C17" s="31">
        <v>366002294766</v>
      </c>
      <c r="D17" s="14"/>
      <c r="E17" s="31">
        <v>339688047959</v>
      </c>
      <c r="F17" s="14"/>
      <c r="G17" s="31">
        <v>200515856459</v>
      </c>
      <c r="H17" s="14"/>
      <c r="I17" s="31">
        <v>183850369455</v>
      </c>
    </row>
    <row r="18" spans="1:12" s="51" customFormat="1" ht="23.25" customHeight="1" x14ac:dyDescent="0.45">
      <c r="A18" s="15" t="s">
        <v>172</v>
      </c>
      <c r="B18" s="12" t="s">
        <v>231</v>
      </c>
      <c r="C18" s="31">
        <v>77299851358</v>
      </c>
      <c r="D18" s="14"/>
      <c r="E18" s="31">
        <v>71190584103</v>
      </c>
      <c r="F18" s="14"/>
      <c r="G18" s="31">
        <v>65297505088</v>
      </c>
      <c r="H18" s="14"/>
      <c r="I18" s="31">
        <v>60558714358</v>
      </c>
    </row>
    <row r="19" spans="1:12" s="51" customFormat="1" ht="23.25" customHeight="1" x14ac:dyDescent="0.45">
      <c r="A19" s="15" t="s">
        <v>67</v>
      </c>
      <c r="B19" s="12">
        <v>30</v>
      </c>
      <c r="C19" s="31">
        <v>14601877254</v>
      </c>
      <c r="D19" s="14"/>
      <c r="E19" s="31">
        <v>12475467985</v>
      </c>
      <c r="F19" s="14"/>
      <c r="G19" s="31">
        <v>10946347799</v>
      </c>
      <c r="H19" s="14"/>
      <c r="I19" s="31">
        <v>9978606717</v>
      </c>
    </row>
    <row r="20" spans="1:12" s="51" customFormat="1" ht="23.25" customHeight="1" x14ac:dyDescent="0.45">
      <c r="A20" s="15" t="s">
        <v>117</v>
      </c>
      <c r="B20" s="12"/>
      <c r="C20" s="262">
        <v>539437</v>
      </c>
      <c r="D20" s="14"/>
      <c r="E20" s="18" t="s">
        <v>84</v>
      </c>
      <c r="F20" s="14"/>
      <c r="G20" s="262">
        <v>15883</v>
      </c>
      <c r="H20" s="14"/>
      <c r="I20" s="18" t="s">
        <v>84</v>
      </c>
    </row>
    <row r="21" spans="1:12" s="51" customFormat="1" ht="23.25" customHeight="1" x14ac:dyDescent="0.45">
      <c r="A21" s="15" t="s">
        <v>71</v>
      </c>
      <c r="B21" s="12">
        <v>33</v>
      </c>
      <c r="C21" s="33">
        <v>7992599228</v>
      </c>
      <c r="D21" s="147"/>
      <c r="E21" s="33">
        <v>8442319828</v>
      </c>
      <c r="F21" s="147"/>
      <c r="G21" s="33">
        <v>7643856164</v>
      </c>
      <c r="H21" s="14"/>
      <c r="I21" s="33">
        <v>8154747068</v>
      </c>
    </row>
    <row r="22" spans="1:12" s="125" customFormat="1" ht="23.25" customHeight="1" x14ac:dyDescent="0.45">
      <c r="A22" s="10" t="s">
        <v>28</v>
      </c>
      <c r="B22" s="12" t="s">
        <v>27</v>
      </c>
      <c r="C22" s="20">
        <f>SUM(C17:C21)</f>
        <v>465897162043</v>
      </c>
      <c r="D22" s="23"/>
      <c r="E22" s="20">
        <f>SUM(E17:E21)</f>
        <v>431796419875</v>
      </c>
      <c r="F22" s="23"/>
      <c r="G22" s="20">
        <f>SUM(G17:G21)</f>
        <v>284403581393</v>
      </c>
      <c r="H22" s="23"/>
      <c r="I22" s="20">
        <f>SUM(I17:I21)</f>
        <v>262542437598</v>
      </c>
    </row>
    <row r="23" spans="1:12" s="51" customFormat="1" ht="11.25" customHeight="1" x14ac:dyDescent="0.45">
      <c r="A23" s="10"/>
      <c r="B23" s="12"/>
      <c r="D23" s="14"/>
      <c r="F23" s="14"/>
      <c r="H23" s="14"/>
    </row>
    <row r="24" spans="1:12" s="51" customFormat="1" ht="23.25" customHeight="1" x14ac:dyDescent="0.45">
      <c r="A24" s="10" t="s">
        <v>74</v>
      </c>
      <c r="B24" s="12"/>
      <c r="C24" s="148">
        <f>C14-C22</f>
        <v>23506087727</v>
      </c>
      <c r="D24" s="23"/>
      <c r="E24" s="148">
        <f>E14-E22</f>
        <v>20142427903</v>
      </c>
      <c r="F24" s="23"/>
      <c r="G24" s="148">
        <f>G14-G22</f>
        <v>18180739040</v>
      </c>
      <c r="H24" s="23"/>
      <c r="I24" s="148">
        <f>I14-I22</f>
        <v>15703333517</v>
      </c>
    </row>
    <row r="25" spans="1:12" s="51" customFormat="1" ht="23.25" customHeight="1" x14ac:dyDescent="0.45">
      <c r="A25" s="15" t="s">
        <v>44</v>
      </c>
      <c r="B25" s="12">
        <v>34</v>
      </c>
      <c r="C25" s="33">
        <v>3487045675</v>
      </c>
      <c r="D25" s="14"/>
      <c r="E25" s="33">
        <v>3323335940</v>
      </c>
      <c r="F25" s="14"/>
      <c r="G25" s="33">
        <v>1563042248</v>
      </c>
      <c r="H25" s="14"/>
      <c r="I25" s="33">
        <v>1604276115</v>
      </c>
    </row>
    <row r="26" spans="1:12" s="127" customFormat="1" ht="23.25" customHeight="1" thickBot="1" x14ac:dyDescent="0.5">
      <c r="A26" s="10" t="s">
        <v>64</v>
      </c>
      <c r="B26" s="149"/>
      <c r="C26" s="150">
        <f>C24-C25</f>
        <v>20019042052</v>
      </c>
      <c r="D26" s="23"/>
      <c r="E26" s="150">
        <f>E24-E25</f>
        <v>16819091963</v>
      </c>
      <c r="F26" s="23"/>
      <c r="G26" s="150">
        <f>G24-G25</f>
        <v>16617696792</v>
      </c>
      <c r="H26" s="23"/>
      <c r="I26" s="150">
        <f>I24-I25</f>
        <v>14099057402</v>
      </c>
    </row>
    <row r="27" spans="1:12" s="51" customFormat="1" ht="11.25" customHeight="1" thickTop="1" x14ac:dyDescent="0.45">
      <c r="A27" s="10"/>
      <c r="B27" s="12"/>
      <c r="D27" s="14"/>
      <c r="F27" s="14"/>
      <c r="H27" s="14"/>
    </row>
    <row r="28" spans="1:12" s="127" customFormat="1" ht="23.25" customHeight="1" x14ac:dyDescent="0.45">
      <c r="A28" s="10" t="s">
        <v>105</v>
      </c>
      <c r="B28" s="149"/>
      <c r="C28" s="14"/>
      <c r="D28" s="14"/>
      <c r="E28" s="14"/>
      <c r="F28" s="14"/>
      <c r="G28" s="67"/>
      <c r="H28" s="14"/>
      <c r="I28" s="67"/>
    </row>
    <row r="29" spans="1:12" s="127" customFormat="1" ht="23.25" customHeight="1" x14ac:dyDescent="0.45">
      <c r="A29" s="15" t="s">
        <v>180</v>
      </c>
      <c r="B29" s="149"/>
      <c r="C29" s="31">
        <v>19907708161</v>
      </c>
      <c r="D29" s="14"/>
      <c r="E29" s="31">
        <v>16676510405</v>
      </c>
      <c r="F29" s="14"/>
      <c r="G29" s="31">
        <f>G26</f>
        <v>16617696792</v>
      </c>
      <c r="H29" s="67">
        <v>6142569745</v>
      </c>
      <c r="I29" s="31">
        <f>I26</f>
        <v>14099057402</v>
      </c>
    </row>
    <row r="30" spans="1:12" s="51" customFormat="1" ht="23.25" customHeight="1" x14ac:dyDescent="0.45">
      <c r="A30" s="271" t="s">
        <v>246</v>
      </c>
      <c r="B30" s="12">
        <v>13</v>
      </c>
      <c r="C30" s="31">
        <v>111333891</v>
      </c>
      <c r="D30" s="14"/>
      <c r="E30" s="31">
        <v>142581558</v>
      </c>
      <c r="F30" s="14"/>
      <c r="G30" s="18" t="s">
        <v>84</v>
      </c>
      <c r="H30" s="14"/>
      <c r="I30" s="18" t="s">
        <v>84</v>
      </c>
      <c r="L30" s="18"/>
    </row>
    <row r="31" spans="1:12" s="125" customFormat="1" ht="23.25" customHeight="1" thickBot="1" x14ac:dyDescent="0.5">
      <c r="A31" s="10" t="s">
        <v>64</v>
      </c>
      <c r="B31" s="12"/>
      <c r="C31" s="150">
        <f>SUM(C29:C30)</f>
        <v>20019042052</v>
      </c>
      <c r="D31" s="23"/>
      <c r="E31" s="150">
        <f>SUM(E29:E30)</f>
        <v>16819091963</v>
      </c>
      <c r="F31" s="23"/>
      <c r="G31" s="150">
        <f>SUM(G29:G30)</f>
        <v>16617696792</v>
      </c>
      <c r="H31" s="23"/>
      <c r="I31" s="150">
        <f>SUM(I29:I30)</f>
        <v>14099057402</v>
      </c>
    </row>
    <row r="32" spans="1:12" s="51" customFormat="1" ht="11.25" customHeight="1" thickTop="1" x14ac:dyDescent="0.45">
      <c r="A32" s="10"/>
      <c r="B32" s="12"/>
      <c r="D32" s="14"/>
      <c r="F32" s="34"/>
      <c r="H32" s="14"/>
    </row>
    <row r="33" spans="1:256" s="51" customFormat="1" ht="23.25" customHeight="1" thickBot="1" x14ac:dyDescent="0.5">
      <c r="A33" s="10" t="s">
        <v>173</v>
      </c>
      <c r="B33" s="12">
        <v>36</v>
      </c>
      <c r="C33" s="151">
        <v>2.14</v>
      </c>
      <c r="D33" s="152"/>
      <c r="E33" s="151">
        <v>1.85</v>
      </c>
      <c r="F33" s="153"/>
      <c r="G33" s="151">
        <v>1.77</v>
      </c>
      <c r="H33" s="152"/>
      <c r="I33" s="151">
        <v>1.57</v>
      </c>
    </row>
    <row r="34" spans="1:256" s="51" customFormat="1" ht="15.75" customHeight="1" thickTop="1" x14ac:dyDescent="0.45">
      <c r="A34" s="10"/>
      <c r="B34" s="12"/>
      <c r="C34" s="154"/>
      <c r="D34" s="155"/>
      <c r="E34" s="154"/>
      <c r="F34" s="154"/>
      <c r="G34" s="154"/>
      <c r="H34" s="155"/>
      <c r="I34" s="154"/>
    </row>
    <row r="35" spans="1:256" s="51" customFormat="1" ht="23.25" customHeight="1" x14ac:dyDescent="0.45">
      <c r="A35" s="156" t="s">
        <v>56</v>
      </c>
      <c r="B35" s="157"/>
      <c r="C35" s="158"/>
      <c r="D35" s="158"/>
      <c r="E35" s="158"/>
      <c r="F35" s="158"/>
      <c r="G35" s="158"/>
      <c r="H35" s="158"/>
      <c r="I35" s="158"/>
    </row>
    <row r="36" spans="1:256" ht="23.25" customHeight="1" x14ac:dyDescent="0.45">
      <c r="A36" s="156" t="s">
        <v>86</v>
      </c>
      <c r="B36" s="157"/>
      <c r="C36" s="158"/>
      <c r="D36" s="158"/>
      <c r="E36" s="158"/>
      <c r="F36" s="158"/>
      <c r="G36" s="158"/>
      <c r="H36" s="158"/>
      <c r="I36" s="158"/>
    </row>
    <row r="37" spans="1:256" ht="23.25" customHeight="1" x14ac:dyDescent="0.45">
      <c r="A37" s="156"/>
      <c r="B37" s="157"/>
      <c r="C37" s="158"/>
      <c r="D37" s="158"/>
      <c r="E37" s="158"/>
      <c r="F37" s="158"/>
      <c r="G37" s="158"/>
      <c r="H37" s="158"/>
      <c r="I37" s="158"/>
    </row>
    <row r="38" spans="1:256" ht="23.25" customHeight="1" x14ac:dyDescent="0.45">
      <c r="A38" s="158"/>
      <c r="B38" s="159"/>
      <c r="C38" s="291" t="s">
        <v>0</v>
      </c>
      <c r="D38" s="291"/>
      <c r="E38" s="291"/>
      <c r="F38" s="160"/>
      <c r="G38" s="291" t="s">
        <v>57</v>
      </c>
      <c r="H38" s="291"/>
      <c r="I38" s="291"/>
    </row>
    <row r="39" spans="1:256" s="125" customFormat="1" ht="23.25" customHeight="1" x14ac:dyDescent="0.45">
      <c r="A39" s="146"/>
      <c r="B39" s="6"/>
      <c r="C39" s="286" t="s">
        <v>108</v>
      </c>
      <c r="D39" s="286"/>
      <c r="E39" s="286"/>
      <c r="F39" s="7"/>
      <c r="G39" s="286" t="s">
        <v>108</v>
      </c>
      <c r="H39" s="286"/>
      <c r="I39" s="286"/>
    </row>
    <row r="40" spans="1:256" ht="23.25" customHeight="1" x14ac:dyDescent="0.45">
      <c r="A40" s="158"/>
      <c r="B40" s="159" t="s">
        <v>1</v>
      </c>
      <c r="C40" s="8">
        <v>2560</v>
      </c>
      <c r="D40" s="8"/>
      <c r="E40" s="8">
        <v>2559</v>
      </c>
      <c r="F40" s="8"/>
      <c r="G40" s="8">
        <v>2560</v>
      </c>
      <c r="H40" s="8"/>
      <c r="I40" s="8">
        <v>2559</v>
      </c>
    </row>
    <row r="41" spans="1:256" ht="23.25" customHeight="1" x14ac:dyDescent="0.45">
      <c r="A41" s="158"/>
      <c r="B41" s="159"/>
      <c r="C41" s="290" t="s">
        <v>40</v>
      </c>
      <c r="D41" s="290"/>
      <c r="E41" s="290"/>
      <c r="F41" s="290"/>
      <c r="G41" s="290"/>
      <c r="H41" s="290"/>
      <c r="I41" s="290"/>
    </row>
    <row r="42" spans="1:256" ht="23.25" customHeight="1" x14ac:dyDescent="0.45">
      <c r="A42" s="161" t="s">
        <v>64</v>
      </c>
      <c r="B42" s="157"/>
      <c r="C42" s="148">
        <f>C31</f>
        <v>20019042052</v>
      </c>
      <c r="D42" s="130" t="e">
        <v>#REF!</v>
      </c>
      <c r="E42" s="148">
        <f>E31</f>
        <v>16819091963</v>
      </c>
      <c r="F42" s="130" t="e">
        <v>#REF!</v>
      </c>
      <c r="G42" s="148">
        <f>G31</f>
        <v>16617696792</v>
      </c>
      <c r="H42" s="85"/>
      <c r="I42" s="148">
        <f>I31</f>
        <v>14099057402</v>
      </c>
      <c r="J42" s="85"/>
      <c r="K42" s="158"/>
      <c r="L42" s="27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  <c r="CT42" s="158"/>
      <c r="CU42" s="158"/>
      <c r="CV42" s="158"/>
      <c r="CW42" s="158"/>
      <c r="CX42" s="158"/>
      <c r="CY42" s="158"/>
      <c r="CZ42" s="158"/>
      <c r="DA42" s="158"/>
      <c r="DB42" s="158"/>
      <c r="DC42" s="158"/>
      <c r="DD42" s="158"/>
      <c r="DE42" s="158"/>
      <c r="DF42" s="158"/>
      <c r="DG42" s="158"/>
      <c r="DH42" s="158"/>
      <c r="DI42" s="158"/>
      <c r="DJ42" s="158"/>
      <c r="DK42" s="158"/>
      <c r="DL42" s="158"/>
      <c r="DM42" s="158"/>
      <c r="DN42" s="158"/>
      <c r="DO42" s="158"/>
      <c r="DP42" s="158"/>
      <c r="DQ42" s="158"/>
      <c r="DR42" s="158"/>
      <c r="DS42" s="158"/>
      <c r="DT42" s="158"/>
      <c r="DU42" s="158"/>
      <c r="DV42" s="158"/>
      <c r="DW42" s="158"/>
      <c r="DX42" s="158"/>
      <c r="DY42" s="158"/>
      <c r="DZ42" s="158"/>
      <c r="EA42" s="158"/>
      <c r="EB42" s="158"/>
      <c r="EC42" s="158"/>
      <c r="ED42" s="158"/>
      <c r="EE42" s="158"/>
      <c r="EF42" s="158"/>
      <c r="EG42" s="158"/>
      <c r="EH42" s="158"/>
      <c r="EI42" s="158"/>
      <c r="EJ42" s="158"/>
      <c r="EK42" s="158"/>
      <c r="EL42" s="158"/>
      <c r="EM42" s="158"/>
      <c r="EN42" s="158"/>
      <c r="EO42" s="158"/>
      <c r="EP42" s="158"/>
      <c r="EQ42" s="158"/>
      <c r="ER42" s="158"/>
      <c r="ES42" s="158"/>
      <c r="ET42" s="158"/>
      <c r="EU42" s="158"/>
      <c r="EV42" s="158"/>
      <c r="EW42" s="158"/>
      <c r="EX42" s="158"/>
      <c r="EY42" s="158"/>
      <c r="EZ42" s="158"/>
      <c r="FA42" s="158"/>
      <c r="FB42" s="158"/>
      <c r="FC42" s="158"/>
      <c r="FD42" s="158"/>
      <c r="FE42" s="158"/>
      <c r="FF42" s="158"/>
      <c r="FG42" s="158"/>
      <c r="FH42" s="158"/>
      <c r="FI42" s="158"/>
      <c r="FJ42" s="158"/>
      <c r="FK42" s="158"/>
      <c r="FL42" s="158"/>
      <c r="FM42" s="158"/>
      <c r="FN42" s="158"/>
      <c r="FO42" s="158"/>
      <c r="FP42" s="158"/>
      <c r="FQ42" s="158"/>
      <c r="FR42" s="158"/>
      <c r="FS42" s="158"/>
      <c r="FT42" s="158"/>
      <c r="FU42" s="158"/>
      <c r="FV42" s="158"/>
      <c r="FW42" s="158"/>
      <c r="FX42" s="158"/>
      <c r="FY42" s="158"/>
      <c r="FZ42" s="158"/>
      <c r="GA42" s="158"/>
      <c r="GB42" s="158"/>
      <c r="GC42" s="158"/>
      <c r="GD42" s="158"/>
      <c r="GE42" s="158"/>
      <c r="GF42" s="158"/>
      <c r="GG42" s="158"/>
      <c r="GH42" s="158"/>
      <c r="GI42" s="158"/>
      <c r="GJ42" s="158"/>
      <c r="GK42" s="158"/>
      <c r="GL42" s="158"/>
      <c r="GM42" s="158"/>
      <c r="GN42" s="158"/>
      <c r="GO42" s="158"/>
      <c r="GP42" s="158"/>
      <c r="GQ42" s="158"/>
      <c r="GR42" s="158"/>
      <c r="GS42" s="158"/>
      <c r="GT42" s="158"/>
      <c r="GU42" s="158"/>
      <c r="GV42" s="158"/>
      <c r="GW42" s="158"/>
      <c r="GX42" s="158"/>
      <c r="GY42" s="158"/>
      <c r="GZ42" s="158"/>
      <c r="HA42" s="158"/>
      <c r="HB42" s="158"/>
      <c r="HC42" s="158"/>
      <c r="HD42" s="158"/>
      <c r="HE42" s="158"/>
      <c r="HF42" s="158"/>
      <c r="HG42" s="158"/>
      <c r="HH42" s="158"/>
      <c r="HI42" s="158"/>
      <c r="HJ42" s="158"/>
      <c r="HK42" s="158"/>
      <c r="HL42" s="158"/>
      <c r="HM42" s="158"/>
      <c r="HN42" s="158"/>
      <c r="HO42" s="158"/>
      <c r="HP42" s="158"/>
      <c r="HQ42" s="158"/>
      <c r="HR42" s="158"/>
      <c r="HS42" s="158"/>
      <c r="HT42" s="158"/>
      <c r="HU42" s="158"/>
      <c r="HV42" s="158"/>
      <c r="HW42" s="158"/>
      <c r="HX42" s="158"/>
      <c r="HY42" s="158"/>
      <c r="HZ42" s="158"/>
      <c r="IA42" s="158"/>
      <c r="IB42" s="158"/>
      <c r="IC42" s="158"/>
      <c r="ID42" s="158"/>
      <c r="IE42" s="158"/>
      <c r="IF42" s="158"/>
      <c r="IG42" s="158"/>
      <c r="IH42" s="158"/>
      <c r="II42" s="158"/>
      <c r="IJ42" s="158"/>
      <c r="IK42" s="158"/>
      <c r="IL42" s="158"/>
      <c r="IM42" s="158"/>
      <c r="IN42" s="158"/>
      <c r="IO42" s="158"/>
      <c r="IP42" s="158"/>
      <c r="IQ42" s="158"/>
      <c r="IR42" s="158"/>
      <c r="IS42" s="158"/>
      <c r="IT42" s="158"/>
      <c r="IU42" s="158"/>
      <c r="IV42" s="158"/>
    </row>
    <row r="43" spans="1:256" ht="15" customHeight="1" x14ac:dyDescent="0.45">
      <c r="A43" s="158"/>
      <c r="B43" s="157"/>
      <c r="C43" s="85"/>
      <c r="D43" s="85"/>
      <c r="E43" s="85"/>
      <c r="F43" s="85"/>
      <c r="G43" s="68"/>
      <c r="H43" s="85"/>
      <c r="I43" s="68"/>
      <c r="J43" s="85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  <c r="CT43" s="158"/>
      <c r="CU43" s="158"/>
      <c r="CV43" s="158"/>
      <c r="CW43" s="158"/>
      <c r="CX43" s="158"/>
      <c r="CY43" s="158"/>
      <c r="CZ43" s="158"/>
      <c r="DA43" s="158"/>
      <c r="DB43" s="158"/>
      <c r="DC43" s="158"/>
      <c r="DD43" s="158"/>
      <c r="DE43" s="158"/>
      <c r="DF43" s="158"/>
      <c r="DG43" s="158"/>
      <c r="DH43" s="158"/>
      <c r="DI43" s="158"/>
      <c r="DJ43" s="158"/>
      <c r="DK43" s="158"/>
      <c r="DL43" s="158"/>
      <c r="DM43" s="158"/>
      <c r="DN43" s="158"/>
      <c r="DO43" s="158"/>
      <c r="DP43" s="158"/>
      <c r="DQ43" s="158"/>
      <c r="DR43" s="158"/>
      <c r="DS43" s="158"/>
      <c r="DT43" s="158"/>
      <c r="DU43" s="158"/>
      <c r="DV43" s="158"/>
      <c r="DW43" s="158"/>
      <c r="DX43" s="158"/>
      <c r="DY43" s="158"/>
      <c r="DZ43" s="158"/>
      <c r="EA43" s="158"/>
      <c r="EB43" s="158"/>
      <c r="EC43" s="158"/>
      <c r="ED43" s="158"/>
      <c r="EE43" s="158"/>
      <c r="EF43" s="158"/>
      <c r="EG43" s="158"/>
      <c r="EH43" s="158"/>
      <c r="EI43" s="158"/>
      <c r="EJ43" s="158"/>
      <c r="EK43" s="158"/>
      <c r="EL43" s="158"/>
      <c r="EM43" s="158"/>
      <c r="EN43" s="158"/>
      <c r="EO43" s="158"/>
      <c r="EP43" s="158"/>
      <c r="EQ43" s="158"/>
      <c r="ER43" s="158"/>
      <c r="ES43" s="158"/>
      <c r="ET43" s="158"/>
      <c r="EU43" s="158"/>
      <c r="EV43" s="158"/>
      <c r="EW43" s="158"/>
      <c r="EX43" s="158"/>
      <c r="EY43" s="158"/>
      <c r="EZ43" s="158"/>
      <c r="FA43" s="158"/>
      <c r="FB43" s="158"/>
      <c r="FC43" s="158"/>
      <c r="FD43" s="158"/>
      <c r="FE43" s="158"/>
      <c r="FF43" s="158"/>
      <c r="FG43" s="158"/>
      <c r="FH43" s="158"/>
      <c r="FI43" s="158"/>
      <c r="FJ43" s="158"/>
      <c r="FK43" s="158"/>
      <c r="FL43" s="158"/>
      <c r="FM43" s="158"/>
      <c r="FN43" s="158"/>
      <c r="FO43" s="158"/>
      <c r="FP43" s="158"/>
      <c r="FQ43" s="158"/>
      <c r="FR43" s="158"/>
      <c r="FS43" s="158"/>
      <c r="FT43" s="158"/>
      <c r="FU43" s="158"/>
      <c r="FV43" s="158"/>
      <c r="FW43" s="158"/>
      <c r="FX43" s="158"/>
      <c r="FY43" s="158"/>
      <c r="FZ43" s="158"/>
      <c r="GA43" s="158"/>
      <c r="GB43" s="158"/>
      <c r="GC43" s="158"/>
      <c r="GD43" s="158"/>
      <c r="GE43" s="158"/>
      <c r="GF43" s="158"/>
      <c r="GG43" s="158"/>
      <c r="GH43" s="158"/>
      <c r="GI43" s="158"/>
      <c r="GJ43" s="158"/>
      <c r="GK43" s="158"/>
      <c r="GL43" s="158"/>
      <c r="GM43" s="158"/>
      <c r="GN43" s="158"/>
      <c r="GO43" s="158"/>
      <c r="GP43" s="158"/>
      <c r="GQ43" s="158"/>
      <c r="GR43" s="158"/>
      <c r="GS43" s="158"/>
      <c r="GT43" s="158"/>
      <c r="GU43" s="158"/>
      <c r="GV43" s="158"/>
      <c r="GW43" s="158"/>
      <c r="GX43" s="158"/>
      <c r="GY43" s="158"/>
      <c r="GZ43" s="158"/>
      <c r="HA43" s="158"/>
      <c r="HB43" s="158"/>
      <c r="HC43" s="158"/>
      <c r="HD43" s="158"/>
      <c r="HE43" s="158"/>
      <c r="HF43" s="158"/>
      <c r="HG43" s="158"/>
      <c r="HH43" s="158"/>
      <c r="HI43" s="158"/>
      <c r="HJ43" s="158"/>
      <c r="HK43" s="158"/>
      <c r="HL43" s="158"/>
      <c r="HM43" s="158"/>
      <c r="HN43" s="158"/>
      <c r="HO43" s="158"/>
      <c r="HP43" s="158"/>
      <c r="HQ43" s="158"/>
      <c r="HR43" s="158"/>
      <c r="HS43" s="158"/>
      <c r="HT43" s="158"/>
      <c r="HU43" s="158"/>
      <c r="HV43" s="158"/>
      <c r="HW43" s="158"/>
      <c r="HX43" s="158"/>
      <c r="HY43" s="158"/>
      <c r="HZ43" s="158"/>
      <c r="IA43" s="158"/>
      <c r="IB43" s="158"/>
      <c r="IC43" s="158"/>
      <c r="ID43" s="158"/>
      <c r="IE43" s="158"/>
      <c r="IF43" s="158"/>
      <c r="IG43" s="158"/>
      <c r="IH43" s="158"/>
      <c r="II43" s="158"/>
      <c r="IJ43" s="158"/>
      <c r="IK43" s="158"/>
      <c r="IL43" s="158"/>
      <c r="IM43" s="158"/>
      <c r="IN43" s="158"/>
      <c r="IO43" s="158"/>
      <c r="IP43" s="158"/>
      <c r="IQ43" s="158"/>
      <c r="IR43" s="158"/>
      <c r="IS43" s="158"/>
      <c r="IT43" s="158"/>
      <c r="IU43" s="158"/>
      <c r="IV43" s="158"/>
    </row>
    <row r="44" spans="1:256" ht="23.25" customHeight="1" x14ac:dyDescent="0.45">
      <c r="A44" s="161" t="s">
        <v>87</v>
      </c>
      <c r="B44" s="157"/>
      <c r="C44" s="85"/>
      <c r="D44" s="85"/>
      <c r="E44" s="85"/>
      <c r="F44" s="85"/>
      <c r="G44" s="68"/>
      <c r="H44" s="85"/>
      <c r="I44" s="68"/>
      <c r="J44" s="85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  <c r="CT44" s="158"/>
      <c r="CU44" s="158"/>
      <c r="CV44" s="158"/>
      <c r="CW44" s="158"/>
      <c r="CX44" s="158"/>
      <c r="CY44" s="158"/>
      <c r="CZ44" s="158"/>
      <c r="DA44" s="158"/>
      <c r="DB44" s="158"/>
      <c r="DC44" s="158"/>
      <c r="DD44" s="158"/>
      <c r="DE44" s="158"/>
      <c r="DF44" s="158"/>
      <c r="DG44" s="158"/>
      <c r="DH44" s="158"/>
      <c r="DI44" s="158"/>
      <c r="DJ44" s="158"/>
      <c r="DK44" s="158"/>
      <c r="DL44" s="158"/>
      <c r="DM44" s="158"/>
      <c r="DN44" s="158"/>
      <c r="DO44" s="158"/>
      <c r="DP44" s="158"/>
      <c r="DQ44" s="158"/>
      <c r="DR44" s="158"/>
      <c r="DS44" s="158"/>
      <c r="DT44" s="158"/>
      <c r="DU44" s="158"/>
      <c r="DV44" s="158"/>
      <c r="DW44" s="158"/>
      <c r="DX44" s="158"/>
      <c r="DY44" s="158"/>
      <c r="DZ44" s="158"/>
      <c r="EA44" s="158"/>
      <c r="EB44" s="158"/>
      <c r="EC44" s="158"/>
      <c r="ED44" s="158"/>
      <c r="EE44" s="158"/>
      <c r="EF44" s="158"/>
      <c r="EG44" s="158"/>
      <c r="EH44" s="158"/>
      <c r="EI44" s="158"/>
      <c r="EJ44" s="158"/>
      <c r="EK44" s="158"/>
      <c r="EL44" s="158"/>
      <c r="EM44" s="158"/>
      <c r="EN44" s="158"/>
      <c r="EO44" s="158"/>
      <c r="EP44" s="158"/>
      <c r="EQ44" s="158"/>
      <c r="ER44" s="158"/>
      <c r="ES44" s="158"/>
      <c r="ET44" s="158"/>
      <c r="EU44" s="158"/>
      <c r="EV44" s="158"/>
      <c r="EW44" s="158"/>
      <c r="EX44" s="158"/>
      <c r="EY44" s="158"/>
      <c r="EZ44" s="158"/>
      <c r="FA44" s="158"/>
      <c r="FB44" s="158"/>
      <c r="FC44" s="158"/>
      <c r="FD44" s="158"/>
      <c r="FE44" s="158"/>
      <c r="FF44" s="158"/>
      <c r="FG44" s="158"/>
      <c r="FH44" s="158"/>
      <c r="FI44" s="158"/>
      <c r="FJ44" s="158"/>
      <c r="FK44" s="158"/>
      <c r="FL44" s="158"/>
      <c r="FM44" s="158"/>
      <c r="FN44" s="158"/>
      <c r="FO44" s="158"/>
      <c r="FP44" s="158"/>
      <c r="FQ44" s="158"/>
      <c r="FR44" s="158"/>
      <c r="FS44" s="158"/>
      <c r="FT44" s="158"/>
      <c r="FU44" s="158"/>
      <c r="FV44" s="158"/>
      <c r="FW44" s="158"/>
      <c r="FX44" s="158"/>
      <c r="FY44" s="158"/>
      <c r="FZ44" s="158"/>
      <c r="GA44" s="158"/>
      <c r="GB44" s="158"/>
      <c r="GC44" s="158"/>
      <c r="GD44" s="158"/>
      <c r="GE44" s="158"/>
      <c r="GF44" s="158"/>
      <c r="GG44" s="158"/>
      <c r="GH44" s="158"/>
      <c r="GI44" s="158"/>
      <c r="GJ44" s="158"/>
      <c r="GK44" s="158"/>
      <c r="GL44" s="158"/>
      <c r="GM44" s="158"/>
      <c r="GN44" s="158"/>
      <c r="GO44" s="158"/>
      <c r="GP44" s="158"/>
      <c r="GQ44" s="158"/>
      <c r="GR44" s="158"/>
      <c r="GS44" s="158"/>
      <c r="GT44" s="158"/>
      <c r="GU44" s="158"/>
      <c r="GV44" s="158"/>
      <c r="GW44" s="158"/>
      <c r="GX44" s="158"/>
      <c r="GY44" s="158"/>
      <c r="GZ44" s="158"/>
      <c r="HA44" s="158"/>
      <c r="HB44" s="158"/>
      <c r="HC44" s="158"/>
      <c r="HD44" s="158"/>
      <c r="HE44" s="158"/>
      <c r="HF44" s="158"/>
      <c r="HG44" s="158"/>
      <c r="HH44" s="158"/>
      <c r="HI44" s="158"/>
      <c r="HJ44" s="158"/>
      <c r="HK44" s="158"/>
      <c r="HL44" s="158"/>
      <c r="HM44" s="158"/>
      <c r="HN44" s="158"/>
      <c r="HO44" s="158"/>
      <c r="HP44" s="158"/>
      <c r="HQ44" s="158"/>
      <c r="HR44" s="158"/>
      <c r="HS44" s="158"/>
      <c r="HT44" s="158"/>
      <c r="HU44" s="158"/>
      <c r="HV44" s="158"/>
      <c r="HW44" s="158"/>
      <c r="HX44" s="158"/>
      <c r="HY44" s="158"/>
      <c r="HZ44" s="158"/>
      <c r="IA44" s="158"/>
      <c r="IB44" s="158"/>
      <c r="IC44" s="158"/>
      <c r="ID44" s="158"/>
      <c r="IE44" s="158"/>
      <c r="IF44" s="158"/>
      <c r="IG44" s="158"/>
      <c r="IH44" s="158"/>
      <c r="II44" s="158"/>
      <c r="IJ44" s="158"/>
      <c r="IK44" s="158"/>
      <c r="IL44" s="158"/>
      <c r="IM44" s="158"/>
      <c r="IN44" s="158"/>
      <c r="IO44" s="158"/>
      <c r="IP44" s="158"/>
      <c r="IQ44" s="158"/>
      <c r="IR44" s="158"/>
      <c r="IS44" s="158"/>
      <c r="IT44" s="158"/>
      <c r="IU44" s="158"/>
      <c r="IV44" s="158"/>
    </row>
    <row r="45" spans="1:256" ht="23.25" customHeight="1" x14ac:dyDescent="0.45">
      <c r="A45" s="162" t="s">
        <v>227</v>
      </c>
      <c r="B45" s="157"/>
      <c r="J45" s="163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8"/>
      <c r="CU45" s="158"/>
      <c r="CV45" s="158"/>
      <c r="CW45" s="158"/>
      <c r="CX45" s="158"/>
      <c r="CY45" s="158"/>
      <c r="CZ45" s="158"/>
      <c r="DA45" s="158"/>
      <c r="DB45" s="158"/>
      <c r="DC45" s="158"/>
      <c r="DD45" s="158"/>
      <c r="DE45" s="158"/>
      <c r="DF45" s="158"/>
      <c r="DG45" s="158"/>
      <c r="DH45" s="158"/>
      <c r="DI45" s="158"/>
      <c r="DJ45" s="158"/>
      <c r="DK45" s="158"/>
      <c r="DL45" s="158"/>
      <c r="DM45" s="158"/>
      <c r="DN45" s="158"/>
      <c r="DO45" s="158"/>
      <c r="DP45" s="158"/>
      <c r="DQ45" s="158"/>
      <c r="DR45" s="158"/>
      <c r="DS45" s="158"/>
      <c r="DT45" s="158"/>
      <c r="DU45" s="158"/>
      <c r="DV45" s="158"/>
      <c r="DW45" s="158"/>
      <c r="DX45" s="158"/>
      <c r="DY45" s="158"/>
      <c r="DZ45" s="158"/>
      <c r="EA45" s="158"/>
      <c r="EB45" s="158"/>
      <c r="EC45" s="158"/>
      <c r="ED45" s="158"/>
      <c r="EE45" s="158"/>
      <c r="EF45" s="158"/>
      <c r="EG45" s="158"/>
      <c r="EH45" s="158"/>
      <c r="EI45" s="158"/>
      <c r="EJ45" s="158"/>
      <c r="EK45" s="158"/>
      <c r="EL45" s="158"/>
      <c r="EM45" s="158"/>
      <c r="EN45" s="158"/>
      <c r="EO45" s="158"/>
      <c r="EP45" s="158"/>
      <c r="EQ45" s="158"/>
      <c r="ER45" s="158"/>
      <c r="ES45" s="158"/>
      <c r="ET45" s="158"/>
      <c r="EU45" s="158"/>
      <c r="EV45" s="158"/>
      <c r="EW45" s="158"/>
      <c r="EX45" s="158"/>
      <c r="EY45" s="158"/>
      <c r="EZ45" s="158"/>
      <c r="FA45" s="158"/>
      <c r="FB45" s="158"/>
      <c r="FC45" s="158"/>
      <c r="FD45" s="158"/>
      <c r="FE45" s="158"/>
      <c r="FF45" s="158"/>
      <c r="FG45" s="158"/>
      <c r="FH45" s="158"/>
      <c r="FI45" s="158"/>
      <c r="FJ45" s="158"/>
      <c r="FK45" s="158"/>
      <c r="FL45" s="158"/>
      <c r="FM45" s="158"/>
      <c r="FN45" s="158"/>
      <c r="FO45" s="158"/>
      <c r="FP45" s="158"/>
      <c r="FQ45" s="158"/>
      <c r="FR45" s="158"/>
      <c r="FS45" s="158"/>
      <c r="FT45" s="158"/>
      <c r="FU45" s="158"/>
      <c r="FV45" s="158"/>
      <c r="FW45" s="158"/>
      <c r="FX45" s="158"/>
      <c r="FY45" s="158"/>
      <c r="FZ45" s="158"/>
      <c r="GA45" s="158"/>
      <c r="GB45" s="158"/>
      <c r="GC45" s="158"/>
      <c r="GD45" s="158"/>
      <c r="GE45" s="158"/>
      <c r="GF45" s="158"/>
      <c r="GG45" s="158"/>
      <c r="GH45" s="158"/>
      <c r="GI45" s="158"/>
      <c r="GJ45" s="158"/>
      <c r="GK45" s="158"/>
      <c r="GL45" s="158"/>
      <c r="GM45" s="158"/>
      <c r="GN45" s="158"/>
      <c r="GO45" s="158"/>
      <c r="GP45" s="158"/>
      <c r="GQ45" s="158"/>
      <c r="GR45" s="158"/>
      <c r="GS45" s="158"/>
      <c r="GT45" s="158"/>
      <c r="GU45" s="158"/>
      <c r="GV45" s="158"/>
      <c r="GW45" s="158"/>
      <c r="GX45" s="158"/>
      <c r="GY45" s="158"/>
      <c r="GZ45" s="158"/>
      <c r="HA45" s="158"/>
      <c r="HB45" s="158"/>
      <c r="HC45" s="158"/>
      <c r="HD45" s="158"/>
      <c r="HE45" s="158"/>
      <c r="HF45" s="158"/>
      <c r="HG45" s="158"/>
      <c r="HH45" s="158"/>
      <c r="HI45" s="158"/>
      <c r="HJ45" s="158"/>
      <c r="HK45" s="158"/>
      <c r="HL45" s="158"/>
      <c r="HM45" s="158"/>
      <c r="HN45" s="158"/>
      <c r="HO45" s="158"/>
      <c r="HP45" s="158"/>
      <c r="HQ45" s="158"/>
      <c r="HR45" s="158"/>
      <c r="HS45" s="158"/>
      <c r="HT45" s="158"/>
      <c r="HU45" s="158"/>
      <c r="HV45" s="158"/>
      <c r="HW45" s="158"/>
      <c r="HX45" s="158"/>
      <c r="HY45" s="158"/>
      <c r="HZ45" s="158"/>
      <c r="IA45" s="158"/>
      <c r="IB45" s="158"/>
      <c r="IC45" s="158"/>
      <c r="ID45" s="158"/>
      <c r="IE45" s="158"/>
      <c r="IF45" s="158"/>
      <c r="IG45" s="158"/>
      <c r="IH45" s="158"/>
      <c r="II45" s="158"/>
      <c r="IJ45" s="158"/>
      <c r="IK45" s="158"/>
      <c r="IL45" s="158"/>
      <c r="IM45" s="158"/>
      <c r="IN45" s="158"/>
      <c r="IO45" s="158"/>
      <c r="IP45" s="158"/>
      <c r="IQ45" s="158"/>
      <c r="IR45" s="158"/>
      <c r="IS45" s="158"/>
      <c r="IT45" s="158"/>
      <c r="IU45" s="158"/>
      <c r="IV45" s="158"/>
    </row>
    <row r="46" spans="1:256" ht="23.25" customHeight="1" x14ac:dyDescent="0.45">
      <c r="A46" s="162" t="s">
        <v>174</v>
      </c>
      <c r="B46" s="157"/>
      <c r="C46" s="166"/>
      <c r="D46" s="85"/>
      <c r="E46" s="166"/>
      <c r="F46" s="85"/>
      <c r="G46" s="167"/>
      <c r="H46" s="85"/>
      <c r="I46" s="167"/>
      <c r="J46" s="163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  <c r="CT46" s="158"/>
      <c r="CU46" s="158"/>
      <c r="CV46" s="158"/>
      <c r="CW46" s="158"/>
      <c r="CX46" s="158"/>
      <c r="CY46" s="158"/>
      <c r="CZ46" s="158"/>
      <c r="DA46" s="158"/>
      <c r="DB46" s="158"/>
      <c r="DC46" s="158"/>
      <c r="DD46" s="158"/>
      <c r="DE46" s="158"/>
      <c r="DF46" s="158"/>
      <c r="DG46" s="158"/>
      <c r="DH46" s="158"/>
      <c r="DI46" s="158"/>
      <c r="DJ46" s="158"/>
      <c r="DK46" s="158"/>
      <c r="DL46" s="158"/>
      <c r="DM46" s="158"/>
      <c r="DN46" s="158"/>
      <c r="DO46" s="158"/>
      <c r="DP46" s="158"/>
      <c r="DQ46" s="158"/>
      <c r="DR46" s="158"/>
      <c r="DS46" s="158"/>
      <c r="DT46" s="158"/>
      <c r="DU46" s="158"/>
      <c r="DV46" s="158"/>
      <c r="DW46" s="158"/>
      <c r="DX46" s="158"/>
      <c r="DY46" s="158"/>
      <c r="DZ46" s="158"/>
      <c r="EA46" s="158"/>
      <c r="EB46" s="158"/>
      <c r="EC46" s="158"/>
      <c r="ED46" s="158"/>
      <c r="EE46" s="158"/>
      <c r="EF46" s="158"/>
      <c r="EG46" s="158"/>
      <c r="EH46" s="158"/>
      <c r="EI46" s="158"/>
      <c r="EJ46" s="158"/>
      <c r="EK46" s="158"/>
      <c r="EL46" s="158"/>
      <c r="EM46" s="158"/>
      <c r="EN46" s="158"/>
      <c r="EO46" s="158"/>
      <c r="EP46" s="158"/>
      <c r="EQ46" s="158"/>
      <c r="ER46" s="158"/>
      <c r="ES46" s="158"/>
      <c r="ET46" s="158"/>
      <c r="EU46" s="158"/>
      <c r="EV46" s="158"/>
      <c r="EW46" s="158"/>
      <c r="EX46" s="158"/>
      <c r="EY46" s="158"/>
      <c r="EZ46" s="158"/>
      <c r="FA46" s="158"/>
      <c r="FB46" s="158"/>
      <c r="FC46" s="158"/>
      <c r="FD46" s="158"/>
      <c r="FE46" s="158"/>
      <c r="FF46" s="158"/>
      <c r="FG46" s="158"/>
      <c r="FH46" s="158"/>
      <c r="FI46" s="158"/>
      <c r="FJ46" s="158"/>
      <c r="FK46" s="158"/>
      <c r="FL46" s="158"/>
      <c r="FM46" s="158"/>
      <c r="FN46" s="158"/>
      <c r="FO46" s="158"/>
      <c r="FP46" s="158"/>
      <c r="FQ46" s="158"/>
      <c r="FR46" s="158"/>
      <c r="FS46" s="158"/>
      <c r="FT46" s="158"/>
      <c r="FU46" s="158"/>
      <c r="FV46" s="158"/>
      <c r="FW46" s="158"/>
      <c r="FX46" s="158"/>
      <c r="FY46" s="158"/>
      <c r="FZ46" s="158"/>
      <c r="GA46" s="158"/>
      <c r="GB46" s="158"/>
      <c r="GC46" s="158"/>
      <c r="GD46" s="158"/>
      <c r="GE46" s="158"/>
      <c r="GF46" s="158"/>
      <c r="GG46" s="158"/>
      <c r="GH46" s="158"/>
      <c r="GI46" s="158"/>
      <c r="GJ46" s="158"/>
      <c r="GK46" s="158"/>
      <c r="GL46" s="158"/>
      <c r="GM46" s="158"/>
      <c r="GN46" s="158"/>
      <c r="GO46" s="158"/>
      <c r="GP46" s="158"/>
      <c r="GQ46" s="158"/>
      <c r="GR46" s="158"/>
      <c r="GS46" s="158"/>
      <c r="GT46" s="158"/>
      <c r="GU46" s="158"/>
      <c r="GV46" s="158"/>
      <c r="GW46" s="158"/>
      <c r="GX46" s="158"/>
      <c r="GY46" s="158"/>
      <c r="GZ46" s="158"/>
      <c r="HA46" s="158"/>
      <c r="HB46" s="158"/>
      <c r="HC46" s="158"/>
      <c r="HD46" s="158"/>
      <c r="HE46" s="158"/>
      <c r="HF46" s="158"/>
      <c r="HG46" s="158"/>
      <c r="HH46" s="158"/>
      <c r="HI46" s="158"/>
      <c r="HJ46" s="158"/>
      <c r="HK46" s="158"/>
      <c r="HL46" s="158"/>
      <c r="HM46" s="158"/>
      <c r="HN46" s="158"/>
      <c r="HO46" s="158"/>
      <c r="HP46" s="158"/>
      <c r="HQ46" s="158"/>
      <c r="HR46" s="158"/>
      <c r="HS46" s="158"/>
      <c r="HT46" s="158"/>
      <c r="HU46" s="158"/>
      <c r="HV46" s="158"/>
      <c r="HW46" s="158"/>
      <c r="HX46" s="158"/>
      <c r="HY46" s="158"/>
      <c r="HZ46" s="158"/>
      <c r="IA46" s="158"/>
      <c r="IB46" s="158"/>
      <c r="IC46" s="158"/>
      <c r="ID46" s="158"/>
      <c r="IE46" s="158"/>
      <c r="IF46" s="158"/>
      <c r="IG46" s="158"/>
      <c r="IH46" s="158"/>
      <c r="II46" s="158"/>
      <c r="IJ46" s="158"/>
      <c r="IK46" s="158"/>
      <c r="IL46" s="158"/>
      <c r="IM46" s="158"/>
      <c r="IN46" s="158"/>
      <c r="IO46" s="158"/>
      <c r="IP46" s="158"/>
      <c r="IQ46" s="158"/>
      <c r="IR46" s="158"/>
      <c r="IS46" s="158"/>
      <c r="IT46" s="158"/>
      <c r="IU46" s="158"/>
      <c r="IV46" s="158"/>
    </row>
    <row r="47" spans="1:256" ht="23.25" customHeight="1" x14ac:dyDescent="0.45">
      <c r="A47" s="168" t="s">
        <v>176</v>
      </c>
      <c r="B47" s="157"/>
      <c r="C47" s="166"/>
      <c r="D47" s="85"/>
      <c r="E47" s="166"/>
      <c r="F47" s="85"/>
      <c r="G47" s="167"/>
      <c r="H47" s="85"/>
      <c r="I47" s="167"/>
      <c r="J47" s="163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  <c r="CT47" s="158"/>
      <c r="CU47" s="158"/>
      <c r="CV47" s="158"/>
      <c r="CW47" s="158"/>
      <c r="CX47" s="158"/>
      <c r="CY47" s="158"/>
      <c r="CZ47" s="158"/>
      <c r="DA47" s="158"/>
      <c r="DB47" s="158"/>
      <c r="DC47" s="158"/>
      <c r="DD47" s="158"/>
      <c r="DE47" s="158"/>
      <c r="DF47" s="158"/>
      <c r="DG47" s="158"/>
      <c r="DH47" s="158"/>
      <c r="DI47" s="158"/>
      <c r="DJ47" s="158"/>
      <c r="DK47" s="158"/>
      <c r="DL47" s="158"/>
      <c r="DM47" s="158"/>
      <c r="DN47" s="158"/>
      <c r="DO47" s="158"/>
      <c r="DP47" s="158"/>
      <c r="DQ47" s="158"/>
      <c r="DR47" s="158"/>
      <c r="DS47" s="158"/>
      <c r="DT47" s="158"/>
      <c r="DU47" s="158"/>
      <c r="DV47" s="158"/>
      <c r="DW47" s="158"/>
      <c r="DX47" s="158"/>
      <c r="DY47" s="158"/>
      <c r="DZ47" s="158"/>
      <c r="EA47" s="158"/>
      <c r="EB47" s="158"/>
      <c r="EC47" s="158"/>
      <c r="ED47" s="158"/>
      <c r="EE47" s="158"/>
      <c r="EF47" s="158"/>
      <c r="EG47" s="158"/>
      <c r="EH47" s="158"/>
      <c r="EI47" s="158"/>
      <c r="EJ47" s="158"/>
      <c r="EK47" s="158"/>
      <c r="EL47" s="158"/>
      <c r="EM47" s="158"/>
      <c r="EN47" s="158"/>
      <c r="EO47" s="158"/>
      <c r="EP47" s="158"/>
      <c r="EQ47" s="158"/>
      <c r="ER47" s="158"/>
      <c r="ES47" s="158"/>
      <c r="ET47" s="158"/>
      <c r="EU47" s="158"/>
      <c r="EV47" s="158"/>
      <c r="EW47" s="158"/>
      <c r="EX47" s="158"/>
      <c r="EY47" s="158"/>
      <c r="EZ47" s="158"/>
      <c r="FA47" s="158"/>
      <c r="FB47" s="158"/>
      <c r="FC47" s="158"/>
      <c r="FD47" s="158"/>
      <c r="FE47" s="158"/>
      <c r="FF47" s="158"/>
      <c r="FG47" s="158"/>
      <c r="FH47" s="158"/>
      <c r="FI47" s="158"/>
      <c r="FJ47" s="158"/>
      <c r="FK47" s="158"/>
      <c r="FL47" s="158"/>
      <c r="FM47" s="158"/>
      <c r="FN47" s="158"/>
      <c r="FO47" s="158"/>
      <c r="FP47" s="158"/>
      <c r="FQ47" s="158"/>
      <c r="FR47" s="158"/>
      <c r="FS47" s="158"/>
      <c r="FT47" s="158"/>
      <c r="FU47" s="158"/>
      <c r="FV47" s="158"/>
      <c r="FW47" s="158"/>
      <c r="FX47" s="158"/>
      <c r="FY47" s="158"/>
      <c r="FZ47" s="158"/>
      <c r="GA47" s="158"/>
      <c r="GB47" s="158"/>
      <c r="GC47" s="158"/>
      <c r="GD47" s="158"/>
      <c r="GE47" s="158"/>
      <c r="GF47" s="158"/>
      <c r="GG47" s="158"/>
      <c r="GH47" s="158"/>
      <c r="GI47" s="158"/>
      <c r="GJ47" s="158"/>
      <c r="GK47" s="158"/>
      <c r="GL47" s="158"/>
      <c r="GM47" s="158"/>
      <c r="GN47" s="158"/>
      <c r="GO47" s="158"/>
      <c r="GP47" s="158"/>
      <c r="GQ47" s="158"/>
      <c r="GR47" s="158"/>
      <c r="GS47" s="158"/>
      <c r="GT47" s="158"/>
      <c r="GU47" s="158"/>
      <c r="GV47" s="158"/>
      <c r="GW47" s="158"/>
      <c r="GX47" s="158"/>
      <c r="GY47" s="158"/>
      <c r="GZ47" s="158"/>
      <c r="HA47" s="158"/>
      <c r="HB47" s="158"/>
      <c r="HC47" s="158"/>
      <c r="HD47" s="158"/>
      <c r="HE47" s="158"/>
      <c r="HF47" s="158"/>
      <c r="HG47" s="158"/>
      <c r="HH47" s="158"/>
      <c r="HI47" s="158"/>
      <c r="HJ47" s="158"/>
      <c r="HK47" s="158"/>
      <c r="HL47" s="158"/>
      <c r="HM47" s="158"/>
      <c r="HN47" s="158"/>
      <c r="HO47" s="158"/>
      <c r="HP47" s="158"/>
      <c r="HQ47" s="158"/>
      <c r="HR47" s="158"/>
      <c r="HS47" s="158"/>
      <c r="HT47" s="158"/>
      <c r="HU47" s="158"/>
      <c r="HV47" s="158"/>
      <c r="HW47" s="158"/>
      <c r="HX47" s="158"/>
      <c r="HY47" s="158"/>
      <c r="HZ47" s="158"/>
      <c r="IA47" s="158"/>
      <c r="IB47" s="158"/>
      <c r="IC47" s="158"/>
      <c r="ID47" s="158"/>
      <c r="IE47" s="158"/>
      <c r="IF47" s="158"/>
      <c r="IG47" s="158"/>
      <c r="IH47" s="158"/>
      <c r="II47" s="158"/>
      <c r="IJ47" s="158"/>
      <c r="IK47" s="158"/>
      <c r="IL47" s="158"/>
      <c r="IM47" s="158"/>
      <c r="IN47" s="158"/>
      <c r="IO47" s="158"/>
      <c r="IP47" s="158"/>
      <c r="IQ47" s="158"/>
      <c r="IR47" s="158"/>
      <c r="IS47" s="158"/>
      <c r="IT47" s="158"/>
      <c r="IU47" s="158"/>
      <c r="IV47" s="158"/>
    </row>
    <row r="48" spans="1:256" ht="23.25" customHeight="1" x14ac:dyDescent="0.45">
      <c r="A48" s="168" t="s">
        <v>175</v>
      </c>
      <c r="B48" s="157"/>
      <c r="C48" s="33">
        <v>-222219626</v>
      </c>
      <c r="D48" s="85"/>
      <c r="E48" s="33">
        <v>-555881507</v>
      </c>
      <c r="F48" s="85"/>
      <c r="G48" s="37" t="s">
        <v>84</v>
      </c>
      <c r="H48" s="14"/>
      <c r="I48" s="37" t="s">
        <v>84</v>
      </c>
      <c r="J48" s="163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  <c r="CT48" s="158"/>
      <c r="CU48" s="158"/>
      <c r="CV48" s="158"/>
      <c r="CW48" s="158"/>
      <c r="CX48" s="158"/>
      <c r="CY48" s="158"/>
      <c r="CZ48" s="158"/>
      <c r="DA48" s="158"/>
      <c r="DB48" s="158"/>
      <c r="DC48" s="158"/>
      <c r="DD48" s="158"/>
      <c r="DE48" s="158"/>
      <c r="DF48" s="158"/>
      <c r="DG48" s="158"/>
      <c r="DH48" s="158"/>
      <c r="DI48" s="158"/>
      <c r="DJ48" s="158"/>
      <c r="DK48" s="158"/>
      <c r="DL48" s="158"/>
      <c r="DM48" s="158"/>
      <c r="DN48" s="158"/>
      <c r="DO48" s="158"/>
      <c r="DP48" s="158"/>
      <c r="DQ48" s="158"/>
      <c r="DR48" s="158"/>
      <c r="DS48" s="158"/>
      <c r="DT48" s="158"/>
      <c r="DU48" s="158"/>
      <c r="DV48" s="158"/>
      <c r="DW48" s="158"/>
      <c r="DX48" s="158"/>
      <c r="DY48" s="158"/>
      <c r="DZ48" s="158"/>
      <c r="EA48" s="158"/>
      <c r="EB48" s="158"/>
      <c r="EC48" s="158"/>
      <c r="ED48" s="158"/>
      <c r="EE48" s="158"/>
      <c r="EF48" s="158"/>
      <c r="EG48" s="158"/>
      <c r="EH48" s="158"/>
      <c r="EI48" s="158"/>
      <c r="EJ48" s="158"/>
      <c r="EK48" s="158"/>
      <c r="EL48" s="158"/>
      <c r="EM48" s="158"/>
      <c r="EN48" s="158"/>
      <c r="EO48" s="158"/>
      <c r="EP48" s="158"/>
      <c r="EQ48" s="158"/>
      <c r="ER48" s="158"/>
      <c r="ES48" s="158"/>
      <c r="ET48" s="158"/>
      <c r="EU48" s="158"/>
      <c r="EV48" s="158"/>
      <c r="EW48" s="158"/>
      <c r="EX48" s="158"/>
      <c r="EY48" s="158"/>
      <c r="EZ48" s="158"/>
      <c r="FA48" s="158"/>
      <c r="FB48" s="158"/>
      <c r="FC48" s="158"/>
      <c r="FD48" s="158"/>
      <c r="FE48" s="158"/>
      <c r="FF48" s="158"/>
      <c r="FG48" s="158"/>
      <c r="FH48" s="158"/>
      <c r="FI48" s="158"/>
      <c r="FJ48" s="158"/>
      <c r="FK48" s="158"/>
      <c r="FL48" s="158"/>
      <c r="FM48" s="158"/>
      <c r="FN48" s="158"/>
      <c r="FO48" s="158"/>
      <c r="FP48" s="158"/>
      <c r="FQ48" s="158"/>
      <c r="FR48" s="158"/>
      <c r="FS48" s="158"/>
      <c r="FT48" s="158"/>
      <c r="FU48" s="158"/>
      <c r="FV48" s="158"/>
      <c r="FW48" s="158"/>
      <c r="FX48" s="158"/>
      <c r="FY48" s="158"/>
      <c r="FZ48" s="158"/>
      <c r="GA48" s="158"/>
      <c r="GB48" s="158"/>
      <c r="GC48" s="158"/>
      <c r="GD48" s="158"/>
      <c r="GE48" s="158"/>
      <c r="GF48" s="158"/>
      <c r="GG48" s="158"/>
      <c r="GH48" s="158"/>
      <c r="GI48" s="158"/>
      <c r="GJ48" s="158"/>
      <c r="GK48" s="158"/>
      <c r="GL48" s="158"/>
      <c r="GM48" s="158"/>
      <c r="GN48" s="158"/>
      <c r="GO48" s="158"/>
      <c r="GP48" s="158"/>
      <c r="GQ48" s="158"/>
      <c r="GR48" s="158"/>
      <c r="GS48" s="158"/>
      <c r="GT48" s="158"/>
      <c r="GU48" s="158"/>
      <c r="GV48" s="158"/>
      <c r="GW48" s="158"/>
      <c r="GX48" s="158"/>
      <c r="GY48" s="158"/>
      <c r="GZ48" s="158"/>
      <c r="HA48" s="158"/>
      <c r="HB48" s="158"/>
      <c r="HC48" s="158"/>
      <c r="HD48" s="158"/>
      <c r="HE48" s="158"/>
      <c r="HF48" s="158"/>
      <c r="HG48" s="158"/>
      <c r="HH48" s="158"/>
      <c r="HI48" s="158"/>
      <c r="HJ48" s="158"/>
      <c r="HK48" s="158"/>
      <c r="HL48" s="158"/>
      <c r="HM48" s="158"/>
      <c r="HN48" s="158"/>
      <c r="HO48" s="158"/>
      <c r="HP48" s="158"/>
      <c r="HQ48" s="158"/>
      <c r="HR48" s="158"/>
      <c r="HS48" s="158"/>
      <c r="HT48" s="158"/>
      <c r="HU48" s="158"/>
      <c r="HV48" s="158"/>
      <c r="HW48" s="158"/>
      <c r="HX48" s="158"/>
      <c r="HY48" s="158"/>
      <c r="HZ48" s="158"/>
      <c r="IA48" s="158"/>
      <c r="IB48" s="158"/>
      <c r="IC48" s="158"/>
      <c r="ID48" s="158"/>
      <c r="IE48" s="158"/>
      <c r="IF48" s="158"/>
      <c r="IG48" s="158"/>
      <c r="IH48" s="158"/>
      <c r="II48" s="158"/>
      <c r="IJ48" s="158"/>
      <c r="IK48" s="158"/>
      <c r="IL48" s="158"/>
      <c r="IM48" s="158"/>
      <c r="IN48" s="158"/>
      <c r="IO48" s="158"/>
      <c r="IP48" s="158"/>
      <c r="IQ48" s="158"/>
      <c r="IR48" s="158"/>
      <c r="IS48" s="158"/>
      <c r="IT48" s="158"/>
      <c r="IU48" s="158"/>
      <c r="IV48" s="158"/>
    </row>
    <row r="49" spans="1:256" ht="23.25" customHeight="1" x14ac:dyDescent="0.45">
      <c r="A49" s="161"/>
      <c r="B49" s="157"/>
      <c r="C49" s="172">
        <f>SUM(C48)</f>
        <v>-222219626</v>
      </c>
      <c r="D49" s="130"/>
      <c r="E49" s="172">
        <f>SUM(E48)</f>
        <v>-555881507</v>
      </c>
      <c r="F49" s="84"/>
      <c r="G49" s="173" t="s">
        <v>84</v>
      </c>
      <c r="H49" s="14"/>
      <c r="I49" s="173" t="s">
        <v>84</v>
      </c>
      <c r="J49" s="2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  <c r="CT49" s="158"/>
      <c r="CU49" s="158"/>
      <c r="CV49" s="158"/>
      <c r="CW49" s="158"/>
      <c r="CX49" s="158"/>
      <c r="CY49" s="158"/>
      <c r="CZ49" s="158"/>
      <c r="DA49" s="158"/>
      <c r="DB49" s="158"/>
      <c r="DC49" s="158"/>
      <c r="DD49" s="158"/>
      <c r="DE49" s="158"/>
      <c r="DF49" s="158"/>
      <c r="DG49" s="158"/>
      <c r="DH49" s="158"/>
      <c r="DI49" s="158"/>
      <c r="DJ49" s="158"/>
      <c r="DK49" s="158"/>
      <c r="DL49" s="158"/>
      <c r="DM49" s="158"/>
      <c r="DN49" s="158"/>
      <c r="DO49" s="158"/>
      <c r="DP49" s="158"/>
      <c r="DQ49" s="158"/>
      <c r="DR49" s="158"/>
      <c r="DS49" s="158"/>
      <c r="DT49" s="158"/>
      <c r="DU49" s="158"/>
      <c r="DV49" s="158"/>
      <c r="DW49" s="158"/>
      <c r="DX49" s="158"/>
      <c r="DY49" s="158"/>
      <c r="DZ49" s="158"/>
      <c r="EA49" s="158"/>
      <c r="EB49" s="158"/>
      <c r="EC49" s="158"/>
      <c r="ED49" s="158"/>
      <c r="EE49" s="158"/>
      <c r="EF49" s="158"/>
      <c r="EG49" s="158"/>
      <c r="EH49" s="158"/>
      <c r="EI49" s="158"/>
      <c r="EJ49" s="158"/>
      <c r="EK49" s="158"/>
      <c r="EL49" s="158"/>
      <c r="EM49" s="158"/>
      <c r="EN49" s="158"/>
      <c r="EO49" s="158"/>
      <c r="EP49" s="158"/>
      <c r="EQ49" s="158"/>
      <c r="ER49" s="158"/>
      <c r="ES49" s="158"/>
      <c r="ET49" s="158"/>
      <c r="EU49" s="158"/>
      <c r="EV49" s="158"/>
      <c r="EW49" s="158"/>
      <c r="EX49" s="158"/>
      <c r="EY49" s="158"/>
      <c r="EZ49" s="158"/>
      <c r="FA49" s="158"/>
      <c r="FB49" s="158"/>
      <c r="FC49" s="158"/>
      <c r="FD49" s="158"/>
      <c r="FE49" s="158"/>
      <c r="FF49" s="158"/>
      <c r="FG49" s="158"/>
      <c r="FH49" s="158"/>
      <c r="FI49" s="158"/>
      <c r="FJ49" s="158"/>
      <c r="FK49" s="158"/>
      <c r="FL49" s="158"/>
      <c r="FM49" s="158"/>
      <c r="FN49" s="158"/>
      <c r="FO49" s="158"/>
      <c r="FP49" s="158"/>
      <c r="FQ49" s="158"/>
      <c r="FR49" s="158"/>
      <c r="FS49" s="158"/>
      <c r="FT49" s="158"/>
      <c r="FU49" s="158"/>
      <c r="FV49" s="158"/>
      <c r="FW49" s="158"/>
      <c r="FX49" s="158"/>
      <c r="FY49" s="158"/>
      <c r="FZ49" s="158"/>
      <c r="GA49" s="158"/>
      <c r="GB49" s="158"/>
      <c r="GC49" s="158"/>
      <c r="GD49" s="158"/>
      <c r="GE49" s="158"/>
      <c r="GF49" s="158"/>
      <c r="GG49" s="158"/>
      <c r="GH49" s="158"/>
      <c r="GI49" s="158"/>
      <c r="GJ49" s="158"/>
      <c r="GK49" s="158"/>
      <c r="GL49" s="158"/>
      <c r="GM49" s="158"/>
      <c r="GN49" s="158"/>
      <c r="GO49" s="158"/>
      <c r="GP49" s="158"/>
      <c r="GQ49" s="158"/>
      <c r="GR49" s="158"/>
      <c r="GS49" s="158"/>
      <c r="GT49" s="158"/>
      <c r="GU49" s="158"/>
      <c r="GV49" s="158"/>
      <c r="GW49" s="158"/>
      <c r="GX49" s="158"/>
      <c r="GY49" s="158"/>
      <c r="GZ49" s="158"/>
      <c r="HA49" s="158"/>
      <c r="HB49" s="158"/>
      <c r="HC49" s="158"/>
      <c r="HD49" s="158"/>
      <c r="HE49" s="158"/>
      <c r="HF49" s="158"/>
      <c r="HG49" s="158"/>
      <c r="HH49" s="158"/>
      <c r="HI49" s="158"/>
      <c r="HJ49" s="158"/>
      <c r="HK49" s="158"/>
      <c r="HL49" s="158"/>
      <c r="HM49" s="158"/>
      <c r="HN49" s="158"/>
      <c r="HO49" s="158"/>
      <c r="HP49" s="158"/>
      <c r="HQ49" s="158"/>
      <c r="HR49" s="158"/>
      <c r="HS49" s="158"/>
      <c r="HT49" s="158"/>
      <c r="HU49" s="158"/>
      <c r="HV49" s="158"/>
      <c r="HW49" s="158"/>
      <c r="HX49" s="158"/>
      <c r="HY49" s="158"/>
      <c r="HZ49" s="158"/>
      <c r="IA49" s="158"/>
      <c r="IB49" s="158"/>
      <c r="IC49" s="158"/>
      <c r="ID49" s="158"/>
      <c r="IE49" s="158"/>
      <c r="IF49" s="158"/>
      <c r="IG49" s="158"/>
      <c r="IH49" s="158"/>
      <c r="II49" s="158"/>
      <c r="IJ49" s="158"/>
      <c r="IK49" s="158"/>
      <c r="IL49" s="158"/>
      <c r="IM49" s="158"/>
      <c r="IN49" s="158"/>
      <c r="IO49" s="158"/>
      <c r="IP49" s="158"/>
      <c r="IQ49" s="158"/>
      <c r="IR49" s="158"/>
      <c r="IS49" s="158"/>
      <c r="IT49" s="158"/>
      <c r="IU49" s="158"/>
      <c r="IV49" s="158"/>
    </row>
    <row r="50" spans="1:256" ht="23.25" customHeight="1" x14ac:dyDescent="0.45">
      <c r="A50" s="162" t="s">
        <v>228</v>
      </c>
      <c r="B50" s="157"/>
      <c r="C50" s="158"/>
      <c r="D50" s="158"/>
      <c r="E50" s="158"/>
      <c r="F50" s="158"/>
      <c r="G50" s="68"/>
      <c r="H50" s="158"/>
      <c r="I50" s="68"/>
      <c r="J50" s="163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  <c r="CT50" s="158"/>
      <c r="CU50" s="158"/>
      <c r="CV50" s="158"/>
      <c r="CW50" s="158"/>
      <c r="CX50" s="158"/>
      <c r="CY50" s="158"/>
      <c r="CZ50" s="158"/>
      <c r="DA50" s="158"/>
      <c r="DB50" s="158"/>
      <c r="DC50" s="158"/>
      <c r="DD50" s="158"/>
      <c r="DE50" s="158"/>
      <c r="DF50" s="158"/>
      <c r="DG50" s="158"/>
      <c r="DH50" s="158"/>
      <c r="DI50" s="158"/>
      <c r="DJ50" s="158"/>
      <c r="DK50" s="158"/>
      <c r="DL50" s="158"/>
      <c r="DM50" s="158"/>
      <c r="DN50" s="158"/>
      <c r="DO50" s="158"/>
      <c r="DP50" s="158"/>
      <c r="DQ50" s="158"/>
      <c r="DR50" s="158"/>
      <c r="DS50" s="158"/>
      <c r="DT50" s="158"/>
      <c r="DU50" s="158"/>
      <c r="DV50" s="158"/>
      <c r="DW50" s="158"/>
      <c r="DX50" s="158"/>
      <c r="DY50" s="158"/>
      <c r="DZ50" s="158"/>
      <c r="EA50" s="158"/>
      <c r="EB50" s="158"/>
      <c r="EC50" s="158"/>
      <c r="ED50" s="158"/>
      <c r="EE50" s="158"/>
      <c r="EF50" s="158"/>
      <c r="EG50" s="158"/>
      <c r="EH50" s="158"/>
      <c r="EI50" s="158"/>
      <c r="EJ50" s="158"/>
      <c r="EK50" s="158"/>
      <c r="EL50" s="158"/>
      <c r="EM50" s="158"/>
      <c r="EN50" s="158"/>
      <c r="EO50" s="158"/>
      <c r="EP50" s="158"/>
      <c r="EQ50" s="158"/>
      <c r="ER50" s="158"/>
      <c r="ES50" s="158"/>
      <c r="ET50" s="158"/>
      <c r="EU50" s="158"/>
      <c r="EV50" s="158"/>
      <c r="EW50" s="158"/>
      <c r="EX50" s="158"/>
      <c r="EY50" s="158"/>
      <c r="EZ50" s="158"/>
      <c r="FA50" s="158"/>
      <c r="FB50" s="158"/>
      <c r="FC50" s="158"/>
      <c r="FD50" s="158"/>
      <c r="FE50" s="158"/>
      <c r="FF50" s="158"/>
      <c r="FG50" s="158"/>
      <c r="FH50" s="158"/>
      <c r="FI50" s="158"/>
      <c r="FJ50" s="158"/>
      <c r="FK50" s="158"/>
      <c r="FL50" s="158"/>
      <c r="FM50" s="158"/>
      <c r="FN50" s="158"/>
      <c r="FO50" s="158"/>
      <c r="FP50" s="158"/>
      <c r="FQ50" s="158"/>
      <c r="FR50" s="158"/>
      <c r="FS50" s="158"/>
      <c r="FT50" s="158"/>
      <c r="FU50" s="158"/>
      <c r="FV50" s="158"/>
      <c r="FW50" s="158"/>
      <c r="FX50" s="158"/>
      <c r="FY50" s="158"/>
      <c r="FZ50" s="158"/>
      <c r="GA50" s="158"/>
      <c r="GB50" s="158"/>
      <c r="GC50" s="158"/>
      <c r="GD50" s="158"/>
      <c r="GE50" s="158"/>
      <c r="GF50" s="158"/>
      <c r="GG50" s="158"/>
      <c r="GH50" s="158"/>
      <c r="GI50" s="158"/>
      <c r="GJ50" s="158"/>
      <c r="GK50" s="158"/>
      <c r="GL50" s="158"/>
      <c r="GM50" s="158"/>
      <c r="GN50" s="158"/>
      <c r="GO50" s="158"/>
      <c r="GP50" s="158"/>
      <c r="GQ50" s="158"/>
      <c r="GR50" s="158"/>
      <c r="GS50" s="158"/>
      <c r="GT50" s="158"/>
      <c r="GU50" s="158"/>
      <c r="GV50" s="158"/>
      <c r="GW50" s="158"/>
      <c r="GX50" s="158"/>
      <c r="GY50" s="158"/>
      <c r="GZ50" s="158"/>
      <c r="HA50" s="158"/>
      <c r="HB50" s="158"/>
      <c r="HC50" s="158"/>
      <c r="HD50" s="158"/>
      <c r="HE50" s="158"/>
      <c r="HF50" s="158"/>
      <c r="HG50" s="158"/>
      <c r="HH50" s="158"/>
      <c r="HI50" s="158"/>
      <c r="HJ50" s="158"/>
      <c r="HK50" s="158"/>
      <c r="HL50" s="158"/>
      <c r="HM50" s="158"/>
      <c r="HN50" s="158"/>
      <c r="HO50" s="158"/>
      <c r="HP50" s="158"/>
      <c r="HQ50" s="158"/>
      <c r="HR50" s="158"/>
      <c r="HS50" s="158"/>
      <c r="HT50" s="158"/>
      <c r="HU50" s="158"/>
      <c r="HV50" s="158"/>
      <c r="HW50" s="158"/>
      <c r="HX50" s="158"/>
      <c r="HY50" s="158"/>
      <c r="HZ50" s="158"/>
      <c r="IA50" s="158"/>
      <c r="IB50" s="158"/>
      <c r="IC50" s="158"/>
      <c r="ID50" s="158"/>
      <c r="IE50" s="158"/>
      <c r="IF50" s="158"/>
      <c r="IG50" s="158"/>
      <c r="IH50" s="158"/>
      <c r="II50" s="158"/>
      <c r="IJ50" s="158"/>
      <c r="IK50" s="158"/>
      <c r="IL50" s="158"/>
      <c r="IM50" s="158"/>
      <c r="IN50" s="158"/>
      <c r="IO50" s="158"/>
      <c r="IP50" s="158"/>
      <c r="IQ50" s="158"/>
      <c r="IR50" s="158"/>
      <c r="IS50" s="158"/>
      <c r="IT50" s="158"/>
      <c r="IU50" s="158"/>
      <c r="IV50" s="158"/>
    </row>
    <row r="51" spans="1:256" ht="23.25" customHeight="1" x14ac:dyDescent="0.45">
      <c r="A51" s="162" t="s">
        <v>174</v>
      </c>
      <c r="B51" s="157"/>
      <c r="C51" s="158"/>
      <c r="D51" s="158"/>
      <c r="E51" s="158"/>
      <c r="F51" s="158"/>
      <c r="G51" s="68"/>
      <c r="H51" s="158"/>
      <c r="I51" s="68"/>
      <c r="J51" s="163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  <c r="CT51" s="158"/>
      <c r="CU51" s="158"/>
      <c r="CV51" s="158"/>
      <c r="CW51" s="158"/>
      <c r="CX51" s="158"/>
      <c r="CY51" s="158"/>
      <c r="CZ51" s="158"/>
      <c r="DA51" s="158"/>
      <c r="DB51" s="158"/>
      <c r="DC51" s="158"/>
      <c r="DD51" s="158"/>
      <c r="DE51" s="158"/>
      <c r="DF51" s="158"/>
      <c r="DG51" s="158"/>
      <c r="DH51" s="158"/>
      <c r="DI51" s="158"/>
      <c r="DJ51" s="158"/>
      <c r="DK51" s="158"/>
      <c r="DL51" s="158"/>
      <c r="DM51" s="158"/>
      <c r="DN51" s="158"/>
      <c r="DO51" s="158"/>
      <c r="DP51" s="158"/>
      <c r="DQ51" s="158"/>
      <c r="DR51" s="158"/>
      <c r="DS51" s="158"/>
      <c r="DT51" s="158"/>
      <c r="DU51" s="158"/>
      <c r="DV51" s="158"/>
      <c r="DW51" s="158"/>
      <c r="DX51" s="158"/>
      <c r="DY51" s="158"/>
      <c r="DZ51" s="158"/>
      <c r="EA51" s="158"/>
      <c r="EB51" s="158"/>
      <c r="EC51" s="158"/>
      <c r="ED51" s="158"/>
      <c r="EE51" s="158"/>
      <c r="EF51" s="158"/>
      <c r="EG51" s="158"/>
      <c r="EH51" s="158"/>
      <c r="EI51" s="158"/>
      <c r="EJ51" s="158"/>
      <c r="EK51" s="158"/>
      <c r="EL51" s="158"/>
      <c r="EM51" s="158"/>
      <c r="EN51" s="158"/>
      <c r="EO51" s="158"/>
      <c r="EP51" s="158"/>
      <c r="EQ51" s="158"/>
      <c r="ER51" s="158"/>
      <c r="ES51" s="158"/>
      <c r="ET51" s="158"/>
      <c r="EU51" s="158"/>
      <c r="EV51" s="158"/>
      <c r="EW51" s="158"/>
      <c r="EX51" s="158"/>
      <c r="EY51" s="158"/>
      <c r="EZ51" s="158"/>
      <c r="FA51" s="158"/>
      <c r="FB51" s="158"/>
      <c r="FC51" s="158"/>
      <c r="FD51" s="158"/>
      <c r="FE51" s="158"/>
      <c r="FF51" s="158"/>
      <c r="FG51" s="158"/>
      <c r="FH51" s="158"/>
      <c r="FI51" s="158"/>
      <c r="FJ51" s="158"/>
      <c r="FK51" s="158"/>
      <c r="FL51" s="158"/>
      <c r="FM51" s="158"/>
      <c r="FN51" s="158"/>
      <c r="FO51" s="158"/>
      <c r="FP51" s="158"/>
      <c r="FQ51" s="158"/>
      <c r="FR51" s="158"/>
      <c r="FS51" s="158"/>
      <c r="FT51" s="158"/>
      <c r="FU51" s="158"/>
      <c r="FV51" s="158"/>
      <c r="FW51" s="158"/>
      <c r="FX51" s="158"/>
      <c r="FY51" s="158"/>
      <c r="FZ51" s="158"/>
      <c r="GA51" s="158"/>
      <c r="GB51" s="158"/>
      <c r="GC51" s="158"/>
      <c r="GD51" s="158"/>
      <c r="GE51" s="158"/>
      <c r="GF51" s="158"/>
      <c r="GG51" s="158"/>
      <c r="GH51" s="158"/>
      <c r="GI51" s="158"/>
      <c r="GJ51" s="158"/>
      <c r="GK51" s="158"/>
      <c r="GL51" s="158"/>
      <c r="GM51" s="158"/>
      <c r="GN51" s="158"/>
      <c r="GO51" s="158"/>
      <c r="GP51" s="158"/>
      <c r="GQ51" s="158"/>
      <c r="GR51" s="158"/>
      <c r="GS51" s="158"/>
      <c r="GT51" s="158"/>
      <c r="GU51" s="158"/>
      <c r="GV51" s="158"/>
      <c r="GW51" s="158"/>
      <c r="GX51" s="158"/>
      <c r="GY51" s="158"/>
      <c r="GZ51" s="158"/>
      <c r="HA51" s="158"/>
      <c r="HB51" s="158"/>
      <c r="HC51" s="158"/>
      <c r="HD51" s="158"/>
      <c r="HE51" s="158"/>
      <c r="HF51" s="158"/>
      <c r="HG51" s="158"/>
      <c r="HH51" s="158"/>
      <c r="HI51" s="158"/>
      <c r="HJ51" s="158"/>
      <c r="HK51" s="158"/>
      <c r="HL51" s="158"/>
      <c r="HM51" s="158"/>
      <c r="HN51" s="158"/>
      <c r="HO51" s="158"/>
      <c r="HP51" s="158"/>
      <c r="HQ51" s="158"/>
      <c r="HR51" s="158"/>
      <c r="HS51" s="158"/>
      <c r="HT51" s="158"/>
      <c r="HU51" s="158"/>
      <c r="HV51" s="158"/>
      <c r="HW51" s="158"/>
      <c r="HX51" s="158"/>
      <c r="HY51" s="158"/>
      <c r="HZ51" s="158"/>
      <c r="IA51" s="158"/>
      <c r="IB51" s="158"/>
      <c r="IC51" s="158"/>
      <c r="ID51" s="158"/>
      <c r="IE51" s="158"/>
      <c r="IF51" s="158"/>
      <c r="IG51" s="158"/>
      <c r="IH51" s="158"/>
      <c r="II51" s="158"/>
      <c r="IJ51" s="158"/>
      <c r="IK51" s="158"/>
      <c r="IL51" s="158"/>
      <c r="IM51" s="158"/>
      <c r="IN51" s="158"/>
      <c r="IO51" s="158"/>
      <c r="IP51" s="158"/>
      <c r="IQ51" s="158"/>
      <c r="IR51" s="158"/>
      <c r="IS51" s="158"/>
      <c r="IT51" s="158"/>
      <c r="IU51" s="158"/>
      <c r="IV51" s="158"/>
    </row>
    <row r="52" spans="1:256" ht="23.25" customHeight="1" x14ac:dyDescent="0.45">
      <c r="A52" s="164" t="s">
        <v>177</v>
      </c>
      <c r="B52" s="157"/>
      <c r="C52" s="158"/>
      <c r="D52" s="158"/>
      <c r="E52" s="158"/>
      <c r="F52" s="158"/>
      <c r="G52" s="68"/>
      <c r="H52" s="158"/>
      <c r="I52" s="68"/>
      <c r="J52" s="163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  <c r="CT52" s="158"/>
      <c r="CU52" s="158"/>
      <c r="CV52" s="158"/>
      <c r="CW52" s="158"/>
      <c r="CX52" s="158"/>
      <c r="CY52" s="158"/>
      <c r="CZ52" s="158"/>
      <c r="DA52" s="158"/>
      <c r="DB52" s="158"/>
      <c r="DC52" s="158"/>
      <c r="DD52" s="158"/>
      <c r="DE52" s="158"/>
      <c r="DF52" s="158"/>
      <c r="DG52" s="158"/>
      <c r="DH52" s="158"/>
      <c r="DI52" s="158"/>
      <c r="DJ52" s="158"/>
      <c r="DK52" s="158"/>
      <c r="DL52" s="158"/>
      <c r="DM52" s="158"/>
      <c r="DN52" s="158"/>
      <c r="DO52" s="158"/>
      <c r="DP52" s="158"/>
      <c r="DQ52" s="158"/>
      <c r="DR52" s="158"/>
      <c r="DS52" s="158"/>
      <c r="DT52" s="158"/>
      <c r="DU52" s="158"/>
      <c r="DV52" s="158"/>
      <c r="DW52" s="158"/>
      <c r="DX52" s="158"/>
      <c r="DY52" s="158"/>
      <c r="DZ52" s="158"/>
      <c r="EA52" s="158"/>
      <c r="EB52" s="158"/>
      <c r="EC52" s="158"/>
      <c r="ED52" s="158"/>
      <c r="EE52" s="158"/>
      <c r="EF52" s="158"/>
      <c r="EG52" s="158"/>
      <c r="EH52" s="158"/>
      <c r="EI52" s="158"/>
      <c r="EJ52" s="158"/>
      <c r="EK52" s="158"/>
      <c r="EL52" s="158"/>
      <c r="EM52" s="158"/>
      <c r="EN52" s="158"/>
      <c r="EO52" s="158"/>
      <c r="EP52" s="158"/>
      <c r="EQ52" s="158"/>
      <c r="ER52" s="158"/>
      <c r="ES52" s="158"/>
      <c r="ET52" s="158"/>
      <c r="EU52" s="158"/>
      <c r="EV52" s="158"/>
      <c r="EW52" s="158"/>
      <c r="EX52" s="158"/>
      <c r="EY52" s="158"/>
      <c r="EZ52" s="158"/>
      <c r="FA52" s="158"/>
      <c r="FB52" s="158"/>
      <c r="FC52" s="158"/>
      <c r="FD52" s="158"/>
      <c r="FE52" s="158"/>
      <c r="FF52" s="158"/>
      <c r="FG52" s="158"/>
      <c r="FH52" s="158"/>
      <c r="FI52" s="158"/>
      <c r="FJ52" s="158"/>
      <c r="FK52" s="158"/>
      <c r="FL52" s="158"/>
      <c r="FM52" s="158"/>
      <c r="FN52" s="158"/>
      <c r="FO52" s="158"/>
      <c r="FP52" s="158"/>
      <c r="FQ52" s="158"/>
      <c r="FR52" s="158"/>
      <c r="FS52" s="158"/>
      <c r="FT52" s="158"/>
      <c r="FU52" s="158"/>
      <c r="FV52" s="158"/>
      <c r="FW52" s="158"/>
      <c r="FX52" s="158"/>
      <c r="FY52" s="158"/>
      <c r="FZ52" s="158"/>
      <c r="GA52" s="158"/>
      <c r="GB52" s="158"/>
      <c r="GC52" s="158"/>
      <c r="GD52" s="158"/>
      <c r="GE52" s="158"/>
      <c r="GF52" s="158"/>
      <c r="GG52" s="158"/>
      <c r="GH52" s="158"/>
      <c r="GI52" s="158"/>
      <c r="GJ52" s="158"/>
      <c r="GK52" s="158"/>
      <c r="GL52" s="158"/>
      <c r="GM52" s="158"/>
      <c r="GN52" s="158"/>
      <c r="GO52" s="158"/>
      <c r="GP52" s="158"/>
      <c r="GQ52" s="158"/>
      <c r="GR52" s="158"/>
      <c r="GS52" s="158"/>
      <c r="GT52" s="158"/>
      <c r="GU52" s="158"/>
      <c r="GV52" s="158"/>
      <c r="GW52" s="158"/>
      <c r="GX52" s="158"/>
      <c r="GY52" s="158"/>
      <c r="GZ52" s="158"/>
      <c r="HA52" s="158"/>
      <c r="HB52" s="158"/>
      <c r="HC52" s="158"/>
      <c r="HD52" s="158"/>
      <c r="HE52" s="158"/>
      <c r="HF52" s="158"/>
      <c r="HG52" s="158"/>
      <c r="HH52" s="158"/>
      <c r="HI52" s="158"/>
      <c r="HJ52" s="158"/>
      <c r="HK52" s="158"/>
      <c r="HL52" s="158"/>
      <c r="HM52" s="158"/>
      <c r="HN52" s="158"/>
      <c r="HO52" s="158"/>
      <c r="HP52" s="158"/>
      <c r="HQ52" s="158"/>
      <c r="HR52" s="158"/>
      <c r="HS52" s="158"/>
      <c r="HT52" s="158"/>
      <c r="HU52" s="158"/>
      <c r="HV52" s="158"/>
      <c r="HW52" s="158"/>
      <c r="HX52" s="158"/>
      <c r="HY52" s="158"/>
      <c r="HZ52" s="158"/>
      <c r="IA52" s="158"/>
      <c r="IB52" s="158"/>
      <c r="IC52" s="158"/>
      <c r="ID52" s="158"/>
      <c r="IE52" s="158"/>
      <c r="IF52" s="158"/>
      <c r="IG52" s="158"/>
      <c r="IH52" s="158"/>
      <c r="II52" s="158"/>
      <c r="IJ52" s="158"/>
      <c r="IK52" s="158"/>
      <c r="IL52" s="158"/>
      <c r="IM52" s="158"/>
      <c r="IN52" s="158"/>
      <c r="IO52" s="158"/>
      <c r="IP52" s="158"/>
      <c r="IQ52" s="158"/>
      <c r="IR52" s="158"/>
      <c r="IS52" s="158"/>
      <c r="IT52" s="158"/>
      <c r="IU52" s="158"/>
      <c r="IV52" s="158"/>
    </row>
    <row r="53" spans="1:256" ht="23.25" customHeight="1" x14ac:dyDescent="0.45">
      <c r="A53" s="165" t="s">
        <v>178</v>
      </c>
      <c r="B53" s="157" t="s">
        <v>265</v>
      </c>
      <c r="C53" s="31">
        <v>-50608119</v>
      </c>
      <c r="D53" s="85"/>
      <c r="E53" s="31">
        <v>-172406411</v>
      </c>
      <c r="F53" s="85"/>
      <c r="G53" s="31">
        <v>-19230572</v>
      </c>
      <c r="H53" s="85"/>
      <c r="I53" s="31">
        <v>-113993355</v>
      </c>
      <c r="J53" s="163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  <c r="CT53" s="158"/>
      <c r="CU53" s="158"/>
      <c r="CV53" s="158"/>
      <c r="CW53" s="158"/>
      <c r="CX53" s="158"/>
      <c r="CY53" s="158"/>
      <c r="CZ53" s="158"/>
      <c r="DA53" s="158"/>
      <c r="DB53" s="158"/>
      <c r="DC53" s="158"/>
      <c r="DD53" s="158"/>
      <c r="DE53" s="158"/>
      <c r="DF53" s="158"/>
      <c r="DG53" s="158"/>
      <c r="DH53" s="158"/>
      <c r="DI53" s="158"/>
      <c r="DJ53" s="158"/>
      <c r="DK53" s="158"/>
      <c r="DL53" s="158"/>
      <c r="DM53" s="158"/>
      <c r="DN53" s="158"/>
      <c r="DO53" s="158"/>
      <c r="DP53" s="158"/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  <c r="EA53" s="158"/>
      <c r="EB53" s="158"/>
      <c r="EC53" s="158"/>
      <c r="ED53" s="158"/>
      <c r="EE53" s="158"/>
      <c r="EF53" s="158"/>
      <c r="EG53" s="158"/>
      <c r="EH53" s="158"/>
      <c r="EI53" s="158"/>
      <c r="EJ53" s="158"/>
      <c r="EK53" s="158"/>
      <c r="EL53" s="158"/>
      <c r="EM53" s="158"/>
      <c r="EN53" s="158"/>
      <c r="EO53" s="158"/>
      <c r="EP53" s="158"/>
      <c r="EQ53" s="158"/>
      <c r="ER53" s="158"/>
      <c r="ES53" s="158"/>
      <c r="ET53" s="158"/>
      <c r="EU53" s="158"/>
      <c r="EV53" s="158"/>
      <c r="EW53" s="158"/>
      <c r="EX53" s="158"/>
      <c r="EY53" s="158"/>
      <c r="EZ53" s="158"/>
      <c r="FA53" s="158"/>
      <c r="FB53" s="158"/>
      <c r="FC53" s="158"/>
      <c r="FD53" s="158"/>
      <c r="FE53" s="158"/>
      <c r="FF53" s="158"/>
      <c r="FG53" s="158"/>
      <c r="FH53" s="158"/>
      <c r="FI53" s="158"/>
      <c r="FJ53" s="158"/>
      <c r="FK53" s="158"/>
      <c r="FL53" s="158"/>
      <c r="FM53" s="158"/>
      <c r="FN53" s="158"/>
      <c r="FO53" s="158"/>
      <c r="FP53" s="158"/>
      <c r="FQ53" s="158"/>
      <c r="FR53" s="158"/>
      <c r="FS53" s="158"/>
      <c r="FT53" s="158"/>
      <c r="FU53" s="158"/>
      <c r="FV53" s="158"/>
      <c r="FW53" s="158"/>
      <c r="FX53" s="158"/>
      <c r="FY53" s="158"/>
      <c r="FZ53" s="158"/>
      <c r="GA53" s="158"/>
      <c r="GB53" s="158"/>
      <c r="GC53" s="158"/>
      <c r="GD53" s="158"/>
      <c r="GE53" s="158"/>
      <c r="GF53" s="158"/>
      <c r="GG53" s="158"/>
      <c r="GH53" s="158"/>
      <c r="GI53" s="158"/>
      <c r="GJ53" s="158"/>
      <c r="GK53" s="158"/>
      <c r="GL53" s="158"/>
      <c r="GM53" s="158"/>
      <c r="GN53" s="158"/>
      <c r="GO53" s="158"/>
      <c r="GP53" s="158"/>
      <c r="GQ53" s="158"/>
      <c r="GR53" s="158"/>
      <c r="GS53" s="158"/>
      <c r="GT53" s="158"/>
      <c r="GU53" s="158"/>
      <c r="GV53" s="158"/>
      <c r="GW53" s="158"/>
      <c r="GX53" s="158"/>
      <c r="GY53" s="158"/>
      <c r="GZ53" s="158"/>
      <c r="HA53" s="158"/>
      <c r="HB53" s="158"/>
      <c r="HC53" s="158"/>
      <c r="HD53" s="158"/>
      <c r="HE53" s="158"/>
      <c r="HF53" s="158"/>
      <c r="HG53" s="158"/>
      <c r="HH53" s="158"/>
      <c r="HI53" s="158"/>
      <c r="HJ53" s="158"/>
      <c r="HK53" s="158"/>
      <c r="HL53" s="158"/>
      <c r="HM53" s="158"/>
      <c r="HN53" s="158"/>
      <c r="HO53" s="158"/>
      <c r="HP53" s="158"/>
      <c r="HQ53" s="158"/>
      <c r="HR53" s="158"/>
      <c r="HS53" s="158"/>
      <c r="HT53" s="158"/>
      <c r="HU53" s="158"/>
      <c r="HV53" s="158"/>
      <c r="HW53" s="158"/>
      <c r="HX53" s="158"/>
      <c r="HY53" s="158"/>
      <c r="HZ53" s="158"/>
      <c r="IA53" s="158"/>
      <c r="IB53" s="158"/>
      <c r="IC53" s="158"/>
      <c r="ID53" s="158"/>
      <c r="IE53" s="158"/>
      <c r="IF53" s="158"/>
      <c r="IG53" s="158"/>
      <c r="IH53" s="158"/>
      <c r="II53" s="158"/>
      <c r="IJ53" s="158"/>
      <c r="IK53" s="158"/>
      <c r="IL53" s="158"/>
      <c r="IM53" s="158"/>
      <c r="IN53" s="158"/>
      <c r="IO53" s="158"/>
      <c r="IP53" s="158"/>
      <c r="IQ53" s="158"/>
      <c r="IR53" s="158"/>
      <c r="IS53" s="158"/>
      <c r="IT53" s="158"/>
      <c r="IU53" s="158"/>
      <c r="IV53" s="158"/>
    </row>
    <row r="54" spans="1:256" ht="23.25" customHeight="1" x14ac:dyDescent="0.45">
      <c r="A54" s="168" t="s">
        <v>266</v>
      </c>
      <c r="B54" s="157"/>
      <c r="C54" s="106"/>
      <c r="D54" s="130"/>
      <c r="E54" s="106"/>
      <c r="F54" s="84"/>
      <c r="G54" s="106"/>
      <c r="H54" s="130"/>
      <c r="I54" s="106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  <c r="CT54" s="158"/>
      <c r="CU54" s="158"/>
      <c r="CV54" s="158"/>
      <c r="CW54" s="158"/>
      <c r="CX54" s="158"/>
      <c r="CY54" s="158"/>
      <c r="CZ54" s="158"/>
      <c r="DA54" s="158"/>
      <c r="DB54" s="158"/>
      <c r="DC54" s="158"/>
      <c r="DD54" s="158"/>
      <c r="DE54" s="158"/>
      <c r="DF54" s="158"/>
      <c r="DG54" s="158"/>
      <c r="DH54" s="158"/>
      <c r="DI54" s="158"/>
      <c r="DJ54" s="158"/>
      <c r="DK54" s="158"/>
      <c r="DL54" s="158"/>
      <c r="DM54" s="158"/>
      <c r="DN54" s="158"/>
      <c r="DO54" s="158"/>
      <c r="DP54" s="158"/>
      <c r="DQ54" s="158"/>
      <c r="DR54" s="158"/>
      <c r="DS54" s="158"/>
      <c r="DT54" s="158"/>
      <c r="DU54" s="158"/>
      <c r="DV54" s="158"/>
      <c r="DW54" s="158"/>
      <c r="DX54" s="158"/>
      <c r="DY54" s="158"/>
      <c r="DZ54" s="158"/>
      <c r="EA54" s="158"/>
      <c r="EB54" s="158"/>
      <c r="EC54" s="158"/>
      <c r="ED54" s="158"/>
      <c r="EE54" s="158"/>
      <c r="EF54" s="158"/>
      <c r="EG54" s="158"/>
      <c r="EH54" s="158"/>
      <c r="EI54" s="158"/>
      <c r="EJ54" s="158"/>
      <c r="EK54" s="158"/>
      <c r="EL54" s="158"/>
      <c r="EM54" s="158"/>
      <c r="EN54" s="158"/>
      <c r="EO54" s="158"/>
      <c r="EP54" s="158"/>
      <c r="EQ54" s="158"/>
      <c r="ER54" s="158"/>
      <c r="ES54" s="158"/>
      <c r="ET54" s="158"/>
      <c r="EU54" s="158"/>
      <c r="EV54" s="158"/>
      <c r="EW54" s="158"/>
      <c r="EX54" s="158"/>
      <c r="EY54" s="158"/>
      <c r="EZ54" s="158"/>
      <c r="FA54" s="158"/>
      <c r="FB54" s="158"/>
      <c r="FC54" s="158"/>
      <c r="FD54" s="158"/>
      <c r="FE54" s="158"/>
      <c r="FF54" s="158"/>
      <c r="FG54" s="158"/>
      <c r="FH54" s="158"/>
      <c r="FI54" s="158"/>
      <c r="FJ54" s="158"/>
      <c r="FK54" s="158"/>
      <c r="FL54" s="158"/>
      <c r="FM54" s="158"/>
      <c r="FN54" s="158"/>
      <c r="FO54" s="158"/>
      <c r="FP54" s="158"/>
      <c r="FQ54" s="158"/>
      <c r="FR54" s="158"/>
      <c r="FS54" s="158"/>
      <c r="FT54" s="158"/>
      <c r="FU54" s="158"/>
      <c r="FV54" s="158"/>
      <c r="FW54" s="158"/>
      <c r="FX54" s="158"/>
      <c r="FY54" s="158"/>
      <c r="FZ54" s="158"/>
      <c r="GA54" s="158"/>
      <c r="GB54" s="158"/>
      <c r="GC54" s="158"/>
      <c r="GD54" s="158"/>
      <c r="GE54" s="158"/>
      <c r="GF54" s="158"/>
      <c r="GG54" s="158"/>
      <c r="GH54" s="158"/>
      <c r="GI54" s="158"/>
      <c r="GJ54" s="158"/>
      <c r="GK54" s="158"/>
      <c r="GL54" s="158"/>
      <c r="GM54" s="158"/>
      <c r="GN54" s="158"/>
      <c r="GO54" s="158"/>
      <c r="GP54" s="158"/>
      <c r="GQ54" s="158"/>
      <c r="GR54" s="158"/>
      <c r="GS54" s="158"/>
      <c r="GT54" s="158"/>
      <c r="GU54" s="158"/>
      <c r="GV54" s="158"/>
      <c r="GW54" s="158"/>
      <c r="GX54" s="158"/>
      <c r="GY54" s="158"/>
      <c r="GZ54" s="158"/>
      <c r="HA54" s="158"/>
      <c r="HB54" s="158"/>
      <c r="HC54" s="158"/>
      <c r="HD54" s="158"/>
      <c r="HE54" s="158"/>
      <c r="HF54" s="158"/>
      <c r="HG54" s="158"/>
      <c r="HH54" s="158"/>
      <c r="HI54" s="158"/>
      <c r="HJ54" s="158"/>
      <c r="HK54" s="158"/>
      <c r="HL54" s="158"/>
      <c r="HM54" s="158"/>
      <c r="HN54" s="158"/>
      <c r="HO54" s="158"/>
      <c r="HP54" s="158"/>
      <c r="HQ54" s="158"/>
      <c r="HR54" s="158"/>
      <c r="HS54" s="158"/>
      <c r="HT54" s="158"/>
      <c r="HU54" s="158"/>
      <c r="HV54" s="158"/>
      <c r="HW54" s="158"/>
      <c r="HX54" s="158"/>
      <c r="HY54" s="158"/>
      <c r="HZ54" s="158"/>
      <c r="IA54" s="158"/>
      <c r="IB54" s="158"/>
      <c r="IC54" s="158"/>
      <c r="ID54" s="158"/>
      <c r="IE54" s="158"/>
      <c r="IF54" s="158"/>
      <c r="IG54" s="158"/>
      <c r="IH54" s="158"/>
      <c r="II54" s="158"/>
      <c r="IJ54" s="158"/>
      <c r="IK54" s="158"/>
      <c r="IL54" s="158"/>
      <c r="IM54" s="158"/>
      <c r="IN54" s="158"/>
      <c r="IO54" s="158"/>
      <c r="IP54" s="158"/>
      <c r="IQ54" s="158"/>
      <c r="IR54" s="158"/>
      <c r="IS54" s="158"/>
      <c r="IT54" s="158"/>
      <c r="IU54" s="158"/>
      <c r="IV54" s="158"/>
    </row>
    <row r="55" spans="1:256" ht="23.25" customHeight="1" x14ac:dyDescent="0.45">
      <c r="A55" s="168" t="s">
        <v>179</v>
      </c>
      <c r="B55" s="157"/>
      <c r="C55" s="106"/>
      <c r="D55" s="130"/>
      <c r="E55" s="106"/>
      <c r="F55" s="84"/>
      <c r="G55" s="106"/>
      <c r="H55" s="130"/>
      <c r="I55" s="106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8"/>
      <c r="CY55" s="158"/>
      <c r="CZ55" s="158"/>
      <c r="DA55" s="158"/>
      <c r="DB55" s="158"/>
      <c r="DC55" s="158"/>
      <c r="DD55" s="158"/>
      <c r="DE55" s="158"/>
      <c r="DF55" s="158"/>
      <c r="DG55" s="158"/>
      <c r="DH55" s="158"/>
      <c r="DI55" s="158"/>
      <c r="DJ55" s="158"/>
      <c r="DK55" s="158"/>
      <c r="DL55" s="158"/>
      <c r="DM55" s="158"/>
      <c r="DN55" s="158"/>
      <c r="DO55" s="158"/>
      <c r="DP55" s="158"/>
      <c r="DQ55" s="158"/>
      <c r="DR55" s="158"/>
      <c r="DS55" s="158"/>
      <c r="DT55" s="158"/>
      <c r="DU55" s="158"/>
      <c r="DV55" s="158"/>
      <c r="DW55" s="158"/>
      <c r="DX55" s="158"/>
      <c r="DY55" s="158"/>
      <c r="DZ55" s="158"/>
      <c r="EA55" s="158"/>
      <c r="EB55" s="158"/>
      <c r="EC55" s="158"/>
      <c r="ED55" s="158"/>
      <c r="EE55" s="158"/>
      <c r="EF55" s="158"/>
      <c r="EG55" s="158"/>
      <c r="EH55" s="158"/>
      <c r="EI55" s="158"/>
      <c r="EJ55" s="158"/>
      <c r="EK55" s="158"/>
      <c r="EL55" s="158"/>
      <c r="EM55" s="158"/>
      <c r="EN55" s="158"/>
      <c r="EO55" s="158"/>
      <c r="EP55" s="158"/>
      <c r="EQ55" s="158"/>
      <c r="ER55" s="158"/>
      <c r="ES55" s="158"/>
      <c r="ET55" s="158"/>
      <c r="EU55" s="158"/>
      <c r="EV55" s="158"/>
      <c r="EW55" s="158"/>
      <c r="EX55" s="158"/>
      <c r="EY55" s="158"/>
      <c r="EZ55" s="158"/>
      <c r="FA55" s="158"/>
      <c r="FB55" s="158"/>
      <c r="FC55" s="158"/>
      <c r="FD55" s="158"/>
      <c r="FE55" s="158"/>
      <c r="FF55" s="158"/>
      <c r="FG55" s="158"/>
      <c r="FH55" s="158"/>
      <c r="FI55" s="158"/>
      <c r="FJ55" s="158"/>
      <c r="FK55" s="158"/>
      <c r="FL55" s="158"/>
      <c r="FM55" s="158"/>
      <c r="FN55" s="158"/>
      <c r="FO55" s="158"/>
      <c r="FP55" s="158"/>
      <c r="FQ55" s="158"/>
      <c r="FR55" s="158"/>
      <c r="FS55" s="158"/>
      <c r="FT55" s="158"/>
      <c r="FU55" s="158"/>
      <c r="FV55" s="158"/>
      <c r="FW55" s="158"/>
      <c r="FX55" s="158"/>
      <c r="FY55" s="158"/>
      <c r="FZ55" s="158"/>
      <c r="GA55" s="158"/>
      <c r="GB55" s="158"/>
      <c r="GC55" s="158"/>
      <c r="GD55" s="158"/>
      <c r="GE55" s="158"/>
      <c r="GF55" s="158"/>
      <c r="GG55" s="158"/>
      <c r="GH55" s="158"/>
      <c r="GI55" s="158"/>
      <c r="GJ55" s="158"/>
      <c r="GK55" s="158"/>
      <c r="GL55" s="158"/>
      <c r="GM55" s="158"/>
      <c r="GN55" s="158"/>
      <c r="GO55" s="158"/>
      <c r="GP55" s="158"/>
      <c r="GQ55" s="158"/>
      <c r="GR55" s="158"/>
      <c r="GS55" s="158"/>
      <c r="GT55" s="158"/>
      <c r="GU55" s="158"/>
      <c r="GV55" s="158"/>
      <c r="GW55" s="158"/>
      <c r="GX55" s="158"/>
      <c r="GY55" s="158"/>
      <c r="GZ55" s="158"/>
      <c r="HA55" s="158"/>
      <c r="HB55" s="158"/>
      <c r="HC55" s="158"/>
      <c r="HD55" s="158"/>
      <c r="HE55" s="158"/>
      <c r="HF55" s="158"/>
      <c r="HG55" s="158"/>
      <c r="HH55" s="158"/>
      <c r="HI55" s="158"/>
      <c r="HJ55" s="158"/>
      <c r="HK55" s="158"/>
      <c r="HL55" s="158"/>
      <c r="HM55" s="158"/>
      <c r="HN55" s="158"/>
      <c r="HO55" s="158"/>
      <c r="HP55" s="158"/>
      <c r="HQ55" s="158"/>
      <c r="HR55" s="158"/>
      <c r="HS55" s="158"/>
      <c r="HT55" s="158"/>
      <c r="HU55" s="158"/>
      <c r="HV55" s="158"/>
      <c r="HW55" s="158"/>
      <c r="HX55" s="158"/>
      <c r="HY55" s="158"/>
      <c r="HZ55" s="158"/>
      <c r="IA55" s="158"/>
      <c r="IB55" s="158"/>
      <c r="IC55" s="158"/>
      <c r="ID55" s="158"/>
      <c r="IE55" s="158"/>
      <c r="IF55" s="158"/>
      <c r="IG55" s="158"/>
      <c r="IH55" s="158"/>
      <c r="II55" s="158"/>
      <c r="IJ55" s="158"/>
      <c r="IK55" s="158"/>
      <c r="IL55" s="158"/>
      <c r="IM55" s="158"/>
      <c r="IN55" s="158"/>
      <c r="IO55" s="158"/>
      <c r="IP55" s="158"/>
      <c r="IQ55" s="158"/>
      <c r="IR55" s="158"/>
      <c r="IS55" s="158"/>
      <c r="IT55" s="158"/>
      <c r="IU55" s="158"/>
      <c r="IV55" s="158"/>
    </row>
    <row r="56" spans="1:256" ht="23.25" customHeight="1" x14ac:dyDescent="0.45">
      <c r="A56" s="165" t="s">
        <v>178</v>
      </c>
      <c r="B56" s="157" t="s">
        <v>230</v>
      </c>
      <c r="C56" s="33">
        <v>9817033</v>
      </c>
      <c r="D56" s="130"/>
      <c r="E56" s="33">
        <v>30138265</v>
      </c>
      <c r="F56" s="68"/>
      <c r="G56" s="33">
        <v>3846114</v>
      </c>
      <c r="H56" s="158"/>
      <c r="I56" s="33">
        <v>22798671</v>
      </c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  <c r="CT56" s="158"/>
      <c r="CU56" s="158"/>
      <c r="CV56" s="158"/>
      <c r="CW56" s="158"/>
      <c r="CX56" s="158"/>
      <c r="CY56" s="158"/>
      <c r="CZ56" s="158"/>
      <c r="DA56" s="158"/>
      <c r="DB56" s="158"/>
      <c r="DC56" s="158"/>
      <c r="DD56" s="158"/>
      <c r="DE56" s="158"/>
      <c r="DF56" s="158"/>
      <c r="DG56" s="158"/>
      <c r="DH56" s="158"/>
      <c r="DI56" s="158"/>
      <c r="DJ56" s="158"/>
      <c r="DK56" s="158"/>
      <c r="DL56" s="158"/>
      <c r="DM56" s="158"/>
      <c r="DN56" s="158"/>
      <c r="DO56" s="158"/>
      <c r="DP56" s="158"/>
      <c r="DQ56" s="158"/>
      <c r="DR56" s="158"/>
      <c r="DS56" s="158"/>
      <c r="DT56" s="158"/>
      <c r="DU56" s="158"/>
      <c r="DV56" s="158"/>
      <c r="DW56" s="158"/>
      <c r="DX56" s="158"/>
      <c r="DY56" s="158"/>
      <c r="DZ56" s="158"/>
      <c r="EA56" s="158"/>
      <c r="EB56" s="158"/>
      <c r="EC56" s="158"/>
      <c r="ED56" s="158"/>
      <c r="EE56" s="158"/>
      <c r="EF56" s="158"/>
      <c r="EG56" s="158"/>
      <c r="EH56" s="158"/>
      <c r="EI56" s="158"/>
      <c r="EJ56" s="158"/>
      <c r="EK56" s="158"/>
      <c r="EL56" s="158"/>
      <c r="EM56" s="158"/>
      <c r="EN56" s="158"/>
      <c r="EO56" s="158"/>
      <c r="EP56" s="158"/>
      <c r="EQ56" s="158"/>
      <c r="ER56" s="158"/>
      <c r="ES56" s="158"/>
      <c r="ET56" s="158"/>
      <c r="EU56" s="158"/>
      <c r="EV56" s="158"/>
      <c r="EW56" s="158"/>
      <c r="EX56" s="158"/>
      <c r="EY56" s="158"/>
      <c r="EZ56" s="158"/>
      <c r="FA56" s="158"/>
      <c r="FB56" s="158"/>
      <c r="FC56" s="158"/>
      <c r="FD56" s="158"/>
      <c r="FE56" s="158"/>
      <c r="FF56" s="158"/>
      <c r="FG56" s="158"/>
      <c r="FH56" s="158"/>
      <c r="FI56" s="158"/>
      <c r="FJ56" s="158"/>
      <c r="FK56" s="158"/>
      <c r="FL56" s="158"/>
      <c r="FM56" s="158"/>
      <c r="FN56" s="158"/>
      <c r="FO56" s="158"/>
      <c r="FP56" s="158"/>
      <c r="FQ56" s="158"/>
      <c r="FR56" s="158"/>
      <c r="FS56" s="158"/>
      <c r="FT56" s="158"/>
      <c r="FU56" s="158"/>
      <c r="FV56" s="158"/>
      <c r="FW56" s="158"/>
      <c r="FX56" s="158"/>
      <c r="FY56" s="158"/>
      <c r="FZ56" s="158"/>
      <c r="GA56" s="158"/>
      <c r="GB56" s="158"/>
      <c r="GC56" s="158"/>
      <c r="GD56" s="158"/>
      <c r="GE56" s="158"/>
      <c r="GF56" s="158"/>
      <c r="GG56" s="158"/>
      <c r="GH56" s="158"/>
      <c r="GI56" s="158"/>
      <c r="GJ56" s="158"/>
      <c r="GK56" s="158"/>
      <c r="GL56" s="158"/>
      <c r="GM56" s="158"/>
      <c r="GN56" s="158"/>
      <c r="GO56" s="158"/>
      <c r="GP56" s="158"/>
      <c r="GQ56" s="158"/>
      <c r="GR56" s="158"/>
      <c r="GS56" s="158"/>
      <c r="GT56" s="158"/>
      <c r="GU56" s="158"/>
      <c r="GV56" s="158"/>
      <c r="GW56" s="158"/>
      <c r="GX56" s="158"/>
      <c r="GY56" s="158"/>
      <c r="GZ56" s="158"/>
      <c r="HA56" s="158"/>
      <c r="HB56" s="158"/>
      <c r="HC56" s="158"/>
      <c r="HD56" s="158"/>
      <c r="HE56" s="158"/>
      <c r="HF56" s="158"/>
      <c r="HG56" s="158"/>
      <c r="HH56" s="158"/>
      <c r="HI56" s="158"/>
      <c r="HJ56" s="158"/>
      <c r="HK56" s="158"/>
      <c r="HL56" s="158"/>
      <c r="HM56" s="158"/>
      <c r="HN56" s="158"/>
      <c r="HO56" s="158"/>
      <c r="HP56" s="158"/>
      <c r="HQ56" s="158"/>
      <c r="HR56" s="158"/>
      <c r="HS56" s="158"/>
      <c r="HT56" s="158"/>
      <c r="HU56" s="158"/>
      <c r="HV56" s="158"/>
      <c r="HW56" s="158"/>
      <c r="HX56" s="158"/>
      <c r="HY56" s="158"/>
      <c r="HZ56" s="158"/>
      <c r="IA56" s="158"/>
      <c r="IB56" s="158"/>
      <c r="IC56" s="158"/>
      <c r="ID56" s="158"/>
      <c r="IE56" s="158"/>
      <c r="IF56" s="158"/>
      <c r="IG56" s="158"/>
      <c r="IH56" s="158"/>
      <c r="II56" s="158"/>
      <c r="IJ56" s="158"/>
      <c r="IK56" s="158"/>
      <c r="IL56" s="158"/>
      <c r="IM56" s="158"/>
      <c r="IN56" s="158"/>
      <c r="IO56" s="158"/>
      <c r="IP56" s="158"/>
      <c r="IQ56" s="158"/>
      <c r="IR56" s="158"/>
      <c r="IS56" s="158"/>
      <c r="IT56" s="158"/>
      <c r="IU56" s="158"/>
      <c r="IV56" s="158"/>
    </row>
    <row r="57" spans="1:256" ht="23.25" customHeight="1" x14ac:dyDescent="0.45">
      <c r="A57" s="165"/>
      <c r="B57" s="157"/>
      <c r="C57" s="172">
        <f>C53+C56</f>
        <v>-40791086</v>
      </c>
      <c r="D57" s="130"/>
      <c r="E57" s="172">
        <f>E53+E56</f>
        <v>-142268146</v>
      </c>
      <c r="F57" s="106">
        <f>SUM(F53:F56)</f>
        <v>0</v>
      </c>
      <c r="G57" s="172">
        <f>G53+G56</f>
        <v>-15384458</v>
      </c>
      <c r="H57" s="106">
        <f>SUM(H53:H56)</f>
        <v>0</v>
      </c>
      <c r="I57" s="172">
        <f>I53+I56</f>
        <v>-91194684</v>
      </c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  <c r="CT57" s="158"/>
      <c r="CU57" s="158"/>
      <c r="CV57" s="158"/>
      <c r="CW57" s="158"/>
      <c r="CX57" s="158"/>
      <c r="CY57" s="158"/>
      <c r="CZ57" s="158"/>
      <c r="DA57" s="158"/>
      <c r="DB57" s="158"/>
      <c r="DC57" s="158"/>
      <c r="DD57" s="158"/>
      <c r="DE57" s="158"/>
      <c r="DF57" s="158"/>
      <c r="DG57" s="158"/>
      <c r="DH57" s="158"/>
      <c r="DI57" s="158"/>
      <c r="DJ57" s="158"/>
      <c r="DK57" s="158"/>
      <c r="DL57" s="158"/>
      <c r="DM57" s="158"/>
      <c r="DN57" s="158"/>
      <c r="DO57" s="158"/>
      <c r="DP57" s="158"/>
      <c r="DQ57" s="158"/>
      <c r="DR57" s="158"/>
      <c r="DS57" s="158"/>
      <c r="DT57" s="158"/>
      <c r="DU57" s="158"/>
      <c r="DV57" s="158"/>
      <c r="DW57" s="158"/>
      <c r="DX57" s="158"/>
      <c r="DY57" s="158"/>
      <c r="DZ57" s="158"/>
      <c r="EA57" s="158"/>
      <c r="EB57" s="158"/>
      <c r="EC57" s="158"/>
      <c r="ED57" s="158"/>
      <c r="EE57" s="158"/>
      <c r="EF57" s="158"/>
      <c r="EG57" s="158"/>
      <c r="EH57" s="158"/>
      <c r="EI57" s="158"/>
      <c r="EJ57" s="158"/>
      <c r="EK57" s="158"/>
      <c r="EL57" s="158"/>
      <c r="EM57" s="158"/>
      <c r="EN57" s="158"/>
      <c r="EO57" s="158"/>
      <c r="EP57" s="158"/>
      <c r="EQ57" s="158"/>
      <c r="ER57" s="158"/>
      <c r="ES57" s="158"/>
      <c r="ET57" s="158"/>
      <c r="EU57" s="158"/>
      <c r="EV57" s="158"/>
      <c r="EW57" s="158"/>
      <c r="EX57" s="158"/>
      <c r="EY57" s="158"/>
      <c r="EZ57" s="158"/>
      <c r="FA57" s="158"/>
      <c r="FB57" s="158"/>
      <c r="FC57" s="158"/>
      <c r="FD57" s="158"/>
      <c r="FE57" s="158"/>
      <c r="FF57" s="158"/>
      <c r="FG57" s="158"/>
      <c r="FH57" s="158"/>
      <c r="FI57" s="158"/>
      <c r="FJ57" s="158"/>
      <c r="FK57" s="158"/>
      <c r="FL57" s="158"/>
      <c r="FM57" s="158"/>
      <c r="FN57" s="158"/>
      <c r="FO57" s="158"/>
      <c r="FP57" s="158"/>
      <c r="FQ57" s="158"/>
      <c r="FR57" s="158"/>
      <c r="FS57" s="158"/>
      <c r="FT57" s="158"/>
      <c r="FU57" s="158"/>
      <c r="FV57" s="158"/>
      <c r="FW57" s="158"/>
      <c r="FX57" s="158"/>
      <c r="FY57" s="158"/>
      <c r="FZ57" s="158"/>
      <c r="GA57" s="158"/>
      <c r="GB57" s="158"/>
      <c r="GC57" s="158"/>
      <c r="GD57" s="158"/>
      <c r="GE57" s="158"/>
      <c r="GF57" s="158"/>
      <c r="GG57" s="158"/>
      <c r="GH57" s="158"/>
      <c r="GI57" s="158"/>
      <c r="GJ57" s="158"/>
      <c r="GK57" s="158"/>
      <c r="GL57" s="158"/>
      <c r="GM57" s="158"/>
      <c r="GN57" s="158"/>
      <c r="GO57" s="158"/>
      <c r="GP57" s="158"/>
      <c r="GQ57" s="158"/>
      <c r="GR57" s="158"/>
      <c r="GS57" s="158"/>
      <c r="GT57" s="158"/>
      <c r="GU57" s="158"/>
      <c r="GV57" s="158"/>
      <c r="GW57" s="158"/>
      <c r="GX57" s="158"/>
      <c r="GY57" s="158"/>
      <c r="GZ57" s="158"/>
      <c r="HA57" s="158"/>
      <c r="HB57" s="158"/>
      <c r="HC57" s="158"/>
      <c r="HD57" s="158"/>
      <c r="HE57" s="158"/>
      <c r="HF57" s="158"/>
      <c r="HG57" s="158"/>
      <c r="HH57" s="158"/>
      <c r="HI57" s="158"/>
      <c r="HJ57" s="158"/>
      <c r="HK57" s="158"/>
      <c r="HL57" s="158"/>
      <c r="HM57" s="158"/>
      <c r="HN57" s="158"/>
      <c r="HO57" s="158"/>
      <c r="HP57" s="158"/>
      <c r="HQ57" s="158"/>
      <c r="HR57" s="158"/>
      <c r="HS57" s="158"/>
      <c r="HT57" s="158"/>
      <c r="HU57" s="158"/>
      <c r="HV57" s="158"/>
      <c r="HW57" s="158"/>
      <c r="HX57" s="158"/>
      <c r="HY57" s="158"/>
      <c r="HZ57" s="158"/>
      <c r="IA57" s="158"/>
      <c r="IB57" s="158"/>
      <c r="IC57" s="158"/>
      <c r="ID57" s="158"/>
      <c r="IE57" s="158"/>
      <c r="IF57" s="158"/>
      <c r="IG57" s="158"/>
      <c r="IH57" s="158"/>
      <c r="II57" s="158"/>
      <c r="IJ57" s="158"/>
      <c r="IK57" s="158"/>
      <c r="IL57" s="158"/>
      <c r="IM57" s="158"/>
      <c r="IN57" s="158"/>
      <c r="IO57" s="158"/>
      <c r="IP57" s="158"/>
      <c r="IQ57" s="158"/>
      <c r="IR57" s="158"/>
      <c r="IS57" s="158"/>
      <c r="IT57" s="158"/>
      <c r="IU57" s="158"/>
      <c r="IV57" s="158"/>
    </row>
    <row r="58" spans="1:256" ht="23.25" customHeight="1" x14ac:dyDescent="0.45">
      <c r="A58" s="161" t="s">
        <v>141</v>
      </c>
      <c r="B58" s="157"/>
      <c r="C58" s="106"/>
      <c r="D58" s="130"/>
      <c r="E58" s="106"/>
      <c r="F58" s="84"/>
      <c r="G58" s="106"/>
      <c r="H58" s="130"/>
      <c r="I58" s="106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  <c r="CT58" s="158"/>
      <c r="CU58" s="158"/>
      <c r="CV58" s="158"/>
      <c r="CW58" s="158"/>
      <c r="CX58" s="158"/>
      <c r="CY58" s="158"/>
      <c r="CZ58" s="158"/>
      <c r="DA58" s="158"/>
      <c r="DB58" s="158"/>
      <c r="DC58" s="158"/>
      <c r="DD58" s="158"/>
      <c r="DE58" s="158"/>
      <c r="DF58" s="158"/>
      <c r="DG58" s="158"/>
      <c r="DH58" s="158"/>
      <c r="DI58" s="158"/>
      <c r="DJ58" s="158"/>
      <c r="DK58" s="158"/>
      <c r="DL58" s="158"/>
      <c r="DM58" s="158"/>
      <c r="DN58" s="158"/>
      <c r="DO58" s="158"/>
      <c r="DP58" s="158"/>
      <c r="DQ58" s="158"/>
      <c r="DR58" s="158"/>
      <c r="DS58" s="158"/>
      <c r="DT58" s="158"/>
      <c r="DU58" s="158"/>
      <c r="DV58" s="158"/>
      <c r="DW58" s="158"/>
      <c r="DX58" s="158"/>
      <c r="DY58" s="158"/>
      <c r="DZ58" s="158"/>
      <c r="EA58" s="158"/>
      <c r="EB58" s="158"/>
      <c r="EC58" s="158"/>
      <c r="ED58" s="158"/>
      <c r="EE58" s="158"/>
      <c r="EF58" s="158"/>
      <c r="EG58" s="158"/>
      <c r="EH58" s="158"/>
      <c r="EI58" s="158"/>
      <c r="EJ58" s="158"/>
      <c r="EK58" s="158"/>
      <c r="EL58" s="158"/>
      <c r="EM58" s="158"/>
      <c r="EN58" s="158"/>
      <c r="EO58" s="158"/>
      <c r="EP58" s="158"/>
      <c r="EQ58" s="158"/>
      <c r="ER58" s="158"/>
      <c r="ES58" s="158"/>
      <c r="ET58" s="158"/>
      <c r="EU58" s="158"/>
      <c r="EV58" s="158"/>
      <c r="EW58" s="158"/>
      <c r="EX58" s="158"/>
      <c r="EY58" s="158"/>
      <c r="EZ58" s="158"/>
      <c r="FA58" s="158"/>
      <c r="FB58" s="158"/>
      <c r="FC58" s="158"/>
      <c r="FD58" s="158"/>
      <c r="FE58" s="158"/>
      <c r="FF58" s="158"/>
      <c r="FG58" s="158"/>
      <c r="FH58" s="158"/>
      <c r="FI58" s="158"/>
      <c r="FJ58" s="158"/>
      <c r="FK58" s="158"/>
      <c r="FL58" s="158"/>
      <c r="FM58" s="158"/>
      <c r="FN58" s="158"/>
      <c r="FO58" s="158"/>
      <c r="FP58" s="158"/>
      <c r="FQ58" s="158"/>
      <c r="FR58" s="158"/>
      <c r="FS58" s="158"/>
      <c r="FT58" s="158"/>
      <c r="FU58" s="158"/>
      <c r="FV58" s="158"/>
      <c r="FW58" s="158"/>
      <c r="FX58" s="158"/>
      <c r="FY58" s="158"/>
      <c r="FZ58" s="158"/>
      <c r="GA58" s="158"/>
      <c r="GB58" s="158"/>
      <c r="GC58" s="158"/>
      <c r="GD58" s="158"/>
      <c r="GE58" s="158"/>
      <c r="GF58" s="158"/>
      <c r="GG58" s="158"/>
      <c r="GH58" s="158"/>
      <c r="GI58" s="158"/>
      <c r="GJ58" s="158"/>
      <c r="GK58" s="158"/>
      <c r="GL58" s="158"/>
      <c r="GM58" s="158"/>
      <c r="GN58" s="158"/>
      <c r="GO58" s="158"/>
      <c r="GP58" s="158"/>
      <c r="GQ58" s="158"/>
      <c r="GR58" s="158"/>
      <c r="GS58" s="158"/>
      <c r="GT58" s="158"/>
      <c r="GU58" s="158"/>
      <c r="GV58" s="158"/>
      <c r="GW58" s="158"/>
      <c r="GX58" s="158"/>
      <c r="GY58" s="158"/>
      <c r="GZ58" s="158"/>
      <c r="HA58" s="158"/>
      <c r="HB58" s="158"/>
      <c r="HC58" s="158"/>
      <c r="HD58" s="158"/>
      <c r="HE58" s="158"/>
      <c r="HF58" s="158"/>
      <c r="HG58" s="158"/>
      <c r="HH58" s="158"/>
      <c r="HI58" s="158"/>
      <c r="HJ58" s="158"/>
      <c r="HK58" s="158"/>
      <c r="HL58" s="158"/>
      <c r="HM58" s="158"/>
      <c r="HN58" s="158"/>
      <c r="HO58" s="158"/>
      <c r="HP58" s="158"/>
      <c r="HQ58" s="158"/>
      <c r="HR58" s="158"/>
      <c r="HS58" s="158"/>
      <c r="HT58" s="158"/>
      <c r="HU58" s="158"/>
      <c r="HV58" s="158"/>
      <c r="HW58" s="158"/>
      <c r="HX58" s="158"/>
      <c r="HY58" s="158"/>
      <c r="HZ58" s="158"/>
      <c r="IA58" s="158"/>
      <c r="IB58" s="158"/>
      <c r="IC58" s="158"/>
      <c r="ID58" s="158"/>
      <c r="IE58" s="158"/>
      <c r="IF58" s="158"/>
      <c r="IG58" s="158"/>
      <c r="IH58" s="158"/>
      <c r="II58" s="158"/>
      <c r="IJ58" s="158"/>
      <c r="IK58" s="158"/>
      <c r="IL58" s="158"/>
      <c r="IM58" s="158"/>
      <c r="IN58" s="158"/>
      <c r="IO58" s="158"/>
      <c r="IP58" s="158"/>
      <c r="IQ58" s="158"/>
      <c r="IR58" s="158"/>
      <c r="IS58" s="158"/>
      <c r="IT58" s="158"/>
      <c r="IU58" s="158"/>
      <c r="IV58" s="158"/>
    </row>
    <row r="59" spans="1:256" ht="23.25" customHeight="1" x14ac:dyDescent="0.45">
      <c r="A59" s="161" t="s">
        <v>267</v>
      </c>
      <c r="B59" s="157"/>
      <c r="C59" s="20">
        <f>C49+C57</f>
        <v>-263010712</v>
      </c>
      <c r="D59" s="130"/>
      <c r="E59" s="20">
        <f>E49+E57</f>
        <v>-698149653</v>
      </c>
      <c r="F59" s="84"/>
      <c r="G59" s="20">
        <f>G57</f>
        <v>-15384458</v>
      </c>
      <c r="H59" s="130"/>
      <c r="I59" s="20">
        <f>I57</f>
        <v>-91194684</v>
      </c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  <c r="CT59" s="158"/>
      <c r="CU59" s="158"/>
      <c r="CV59" s="158"/>
      <c r="CW59" s="158"/>
      <c r="CX59" s="158"/>
      <c r="CY59" s="158"/>
      <c r="CZ59" s="158"/>
      <c r="DA59" s="158"/>
      <c r="DB59" s="158"/>
      <c r="DC59" s="158"/>
      <c r="DD59" s="158"/>
      <c r="DE59" s="158"/>
      <c r="DF59" s="158"/>
      <c r="DG59" s="158"/>
      <c r="DH59" s="158"/>
      <c r="DI59" s="158"/>
      <c r="DJ59" s="158"/>
      <c r="DK59" s="158"/>
      <c r="DL59" s="158"/>
      <c r="DM59" s="158"/>
      <c r="DN59" s="158"/>
      <c r="DO59" s="158"/>
      <c r="DP59" s="158"/>
      <c r="DQ59" s="158"/>
      <c r="DR59" s="158"/>
      <c r="DS59" s="158"/>
      <c r="DT59" s="158"/>
      <c r="DU59" s="158"/>
      <c r="DV59" s="158"/>
      <c r="DW59" s="158"/>
      <c r="DX59" s="158"/>
      <c r="DY59" s="158"/>
      <c r="DZ59" s="158"/>
      <c r="EA59" s="158"/>
      <c r="EB59" s="158"/>
      <c r="EC59" s="158"/>
      <c r="ED59" s="158"/>
      <c r="EE59" s="158"/>
      <c r="EF59" s="158"/>
      <c r="EG59" s="158"/>
      <c r="EH59" s="158"/>
      <c r="EI59" s="158"/>
      <c r="EJ59" s="158"/>
      <c r="EK59" s="158"/>
      <c r="EL59" s="158"/>
      <c r="EM59" s="158"/>
      <c r="EN59" s="158"/>
      <c r="EO59" s="158"/>
      <c r="EP59" s="158"/>
      <c r="EQ59" s="158"/>
      <c r="ER59" s="158"/>
      <c r="ES59" s="158"/>
      <c r="ET59" s="158"/>
      <c r="EU59" s="158"/>
      <c r="EV59" s="158"/>
      <c r="EW59" s="158"/>
      <c r="EX59" s="158"/>
      <c r="EY59" s="158"/>
      <c r="EZ59" s="158"/>
      <c r="FA59" s="158"/>
      <c r="FB59" s="158"/>
      <c r="FC59" s="158"/>
      <c r="FD59" s="158"/>
      <c r="FE59" s="158"/>
      <c r="FF59" s="158"/>
      <c r="FG59" s="158"/>
      <c r="FH59" s="158"/>
      <c r="FI59" s="158"/>
      <c r="FJ59" s="158"/>
      <c r="FK59" s="158"/>
      <c r="FL59" s="158"/>
      <c r="FM59" s="158"/>
      <c r="FN59" s="158"/>
      <c r="FO59" s="158"/>
      <c r="FP59" s="158"/>
      <c r="FQ59" s="158"/>
      <c r="FR59" s="158"/>
      <c r="FS59" s="158"/>
      <c r="FT59" s="158"/>
      <c r="FU59" s="158"/>
      <c r="FV59" s="158"/>
      <c r="FW59" s="158"/>
      <c r="FX59" s="158"/>
      <c r="FY59" s="158"/>
      <c r="FZ59" s="158"/>
      <c r="GA59" s="158"/>
      <c r="GB59" s="158"/>
      <c r="GC59" s="158"/>
      <c r="GD59" s="158"/>
      <c r="GE59" s="158"/>
      <c r="GF59" s="158"/>
      <c r="GG59" s="158"/>
      <c r="GH59" s="158"/>
      <c r="GI59" s="158"/>
      <c r="GJ59" s="158"/>
      <c r="GK59" s="158"/>
      <c r="GL59" s="158"/>
      <c r="GM59" s="158"/>
      <c r="GN59" s="158"/>
      <c r="GO59" s="158"/>
      <c r="GP59" s="158"/>
      <c r="GQ59" s="158"/>
      <c r="GR59" s="158"/>
      <c r="GS59" s="158"/>
      <c r="GT59" s="158"/>
      <c r="GU59" s="158"/>
      <c r="GV59" s="158"/>
      <c r="GW59" s="158"/>
      <c r="GX59" s="158"/>
      <c r="GY59" s="158"/>
      <c r="GZ59" s="158"/>
      <c r="HA59" s="158"/>
      <c r="HB59" s="158"/>
      <c r="HC59" s="158"/>
      <c r="HD59" s="158"/>
      <c r="HE59" s="158"/>
      <c r="HF59" s="158"/>
      <c r="HG59" s="158"/>
      <c r="HH59" s="158"/>
      <c r="HI59" s="158"/>
      <c r="HJ59" s="158"/>
      <c r="HK59" s="158"/>
      <c r="HL59" s="158"/>
      <c r="HM59" s="158"/>
      <c r="HN59" s="158"/>
      <c r="HO59" s="158"/>
      <c r="HP59" s="158"/>
      <c r="HQ59" s="158"/>
      <c r="HR59" s="158"/>
      <c r="HS59" s="158"/>
      <c r="HT59" s="158"/>
      <c r="HU59" s="158"/>
      <c r="HV59" s="158"/>
      <c r="HW59" s="158"/>
      <c r="HX59" s="158"/>
      <c r="HY59" s="158"/>
      <c r="HZ59" s="158"/>
      <c r="IA59" s="158"/>
      <c r="IB59" s="158"/>
      <c r="IC59" s="158"/>
      <c r="ID59" s="158"/>
      <c r="IE59" s="158"/>
      <c r="IF59" s="158"/>
      <c r="IG59" s="158"/>
      <c r="IH59" s="158"/>
      <c r="II59" s="158"/>
      <c r="IJ59" s="158"/>
      <c r="IK59" s="158"/>
      <c r="IL59" s="158"/>
      <c r="IM59" s="158"/>
      <c r="IN59" s="158"/>
      <c r="IO59" s="158"/>
      <c r="IP59" s="158"/>
      <c r="IQ59" s="158"/>
      <c r="IR59" s="158"/>
      <c r="IS59" s="158"/>
      <c r="IT59" s="158"/>
      <c r="IU59" s="158"/>
      <c r="IV59" s="158"/>
    </row>
    <row r="60" spans="1:256" ht="23.25" customHeight="1" thickBot="1" x14ac:dyDescent="0.5">
      <c r="A60" s="161" t="s">
        <v>103</v>
      </c>
      <c r="B60" s="157"/>
      <c r="C60" s="150">
        <f>C42+C59</f>
        <v>19756031340</v>
      </c>
      <c r="D60" s="130"/>
      <c r="E60" s="150">
        <f>E42+E59</f>
        <v>16120942310</v>
      </c>
      <c r="F60" s="130"/>
      <c r="G60" s="150">
        <f>G42+G59</f>
        <v>16602312334</v>
      </c>
      <c r="H60" s="130"/>
      <c r="I60" s="150">
        <f>I42+I59</f>
        <v>14007862718</v>
      </c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  <c r="CT60" s="158"/>
      <c r="CU60" s="158"/>
      <c r="CV60" s="158"/>
      <c r="CW60" s="158"/>
      <c r="CX60" s="158"/>
      <c r="CY60" s="158"/>
      <c r="CZ60" s="158"/>
      <c r="DA60" s="158"/>
      <c r="DB60" s="158"/>
      <c r="DC60" s="158"/>
      <c r="DD60" s="158"/>
      <c r="DE60" s="158"/>
      <c r="DF60" s="158"/>
      <c r="DG60" s="158"/>
      <c r="DH60" s="158"/>
      <c r="DI60" s="158"/>
      <c r="DJ60" s="158"/>
      <c r="DK60" s="158"/>
      <c r="DL60" s="158"/>
      <c r="DM60" s="158"/>
      <c r="DN60" s="158"/>
      <c r="DO60" s="158"/>
      <c r="DP60" s="158"/>
      <c r="DQ60" s="158"/>
      <c r="DR60" s="158"/>
      <c r="DS60" s="158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  <c r="EG60" s="158"/>
      <c r="EH60" s="158"/>
      <c r="EI60" s="158"/>
      <c r="EJ60" s="158"/>
      <c r="EK60" s="158"/>
      <c r="EL60" s="158"/>
      <c r="EM60" s="158"/>
      <c r="EN60" s="158"/>
      <c r="EO60" s="158"/>
      <c r="EP60" s="158"/>
      <c r="EQ60" s="158"/>
      <c r="ER60" s="158"/>
      <c r="ES60" s="158"/>
      <c r="ET60" s="158"/>
      <c r="EU60" s="158"/>
      <c r="EV60" s="158"/>
      <c r="EW60" s="158"/>
      <c r="EX60" s="158"/>
      <c r="EY60" s="158"/>
      <c r="EZ60" s="158"/>
      <c r="FA60" s="158"/>
      <c r="FB60" s="158"/>
      <c r="FC60" s="158"/>
      <c r="FD60" s="158"/>
      <c r="FE60" s="158"/>
      <c r="FF60" s="158"/>
      <c r="FG60" s="158"/>
      <c r="FH60" s="158"/>
      <c r="FI60" s="158"/>
      <c r="FJ60" s="158"/>
      <c r="FK60" s="158"/>
      <c r="FL60" s="158"/>
      <c r="FM60" s="158"/>
      <c r="FN60" s="158"/>
      <c r="FO60" s="158"/>
      <c r="FP60" s="158"/>
      <c r="FQ60" s="158"/>
      <c r="FR60" s="158"/>
      <c r="FS60" s="158"/>
      <c r="FT60" s="158"/>
      <c r="FU60" s="158"/>
      <c r="FV60" s="158"/>
      <c r="FW60" s="158"/>
      <c r="FX60" s="158"/>
      <c r="FY60" s="158"/>
      <c r="FZ60" s="158"/>
      <c r="GA60" s="158"/>
      <c r="GB60" s="158"/>
      <c r="GC60" s="158"/>
      <c r="GD60" s="158"/>
      <c r="GE60" s="158"/>
      <c r="GF60" s="158"/>
      <c r="GG60" s="158"/>
      <c r="GH60" s="158"/>
      <c r="GI60" s="158"/>
      <c r="GJ60" s="158"/>
      <c r="GK60" s="158"/>
      <c r="GL60" s="158"/>
      <c r="GM60" s="158"/>
      <c r="GN60" s="158"/>
      <c r="GO60" s="158"/>
      <c r="GP60" s="158"/>
      <c r="GQ60" s="158"/>
      <c r="GR60" s="158"/>
      <c r="GS60" s="158"/>
      <c r="GT60" s="158"/>
      <c r="GU60" s="158"/>
      <c r="GV60" s="158"/>
      <c r="GW60" s="158"/>
      <c r="GX60" s="158"/>
      <c r="GY60" s="158"/>
      <c r="GZ60" s="158"/>
      <c r="HA60" s="158"/>
      <c r="HB60" s="158"/>
      <c r="HC60" s="158"/>
      <c r="HD60" s="158"/>
      <c r="HE60" s="158"/>
      <c r="HF60" s="158"/>
      <c r="HG60" s="158"/>
      <c r="HH60" s="158"/>
      <c r="HI60" s="158"/>
      <c r="HJ60" s="158"/>
      <c r="HK60" s="158"/>
      <c r="HL60" s="158"/>
      <c r="HM60" s="158"/>
      <c r="HN60" s="158"/>
      <c r="HO60" s="158"/>
      <c r="HP60" s="158"/>
      <c r="HQ60" s="158"/>
      <c r="HR60" s="158"/>
      <c r="HS60" s="158"/>
      <c r="HT60" s="158"/>
      <c r="HU60" s="158"/>
      <c r="HV60" s="158"/>
      <c r="HW60" s="158"/>
      <c r="HX60" s="158"/>
      <c r="HY60" s="158"/>
      <c r="HZ60" s="158"/>
      <c r="IA60" s="158"/>
      <c r="IB60" s="158"/>
      <c r="IC60" s="158"/>
      <c r="ID60" s="158"/>
      <c r="IE60" s="158"/>
      <c r="IF60" s="158"/>
      <c r="IG60" s="158"/>
      <c r="IH60" s="158"/>
      <c r="II60" s="158"/>
      <c r="IJ60" s="158"/>
      <c r="IK60" s="158"/>
      <c r="IL60" s="158"/>
      <c r="IM60" s="158"/>
      <c r="IN60" s="158"/>
      <c r="IO60" s="158"/>
      <c r="IP60" s="158"/>
      <c r="IQ60" s="158"/>
      <c r="IR60" s="158"/>
      <c r="IS60" s="158"/>
      <c r="IT60" s="158"/>
      <c r="IU60" s="158"/>
      <c r="IV60" s="158"/>
    </row>
    <row r="61" spans="1:256" ht="15" customHeight="1" thickTop="1" x14ac:dyDescent="0.45">
      <c r="A61" s="158"/>
      <c r="B61" s="157"/>
      <c r="C61" s="166"/>
      <c r="D61" s="158"/>
      <c r="E61" s="166"/>
      <c r="F61" s="158"/>
      <c r="G61" s="158"/>
      <c r="H61" s="158"/>
      <c r="I61" s="158"/>
    </row>
    <row r="62" spans="1:256" ht="23.25" customHeight="1" x14ac:dyDescent="0.45">
      <c r="A62" s="161" t="s">
        <v>106</v>
      </c>
      <c r="B62" s="157"/>
      <c r="C62" s="158"/>
      <c r="D62" s="158"/>
      <c r="E62" s="158"/>
      <c r="F62" s="158"/>
      <c r="G62" s="158"/>
      <c r="H62" s="158"/>
      <c r="I62" s="158"/>
    </row>
    <row r="63" spans="1:256" ht="23.25" customHeight="1" x14ac:dyDescent="0.45">
      <c r="A63" s="15" t="s">
        <v>180</v>
      </c>
      <c r="B63" s="157"/>
      <c r="C63" s="31">
        <v>19663619772</v>
      </c>
      <c r="D63" s="169">
        <v>0</v>
      </c>
      <c r="E63" s="31">
        <v>15978592734</v>
      </c>
      <c r="F63" s="169">
        <v>0</v>
      </c>
      <c r="G63" s="31">
        <f>G60</f>
        <v>16602312334</v>
      </c>
      <c r="H63" s="170">
        <v>0</v>
      </c>
      <c r="I63" s="31">
        <f>I60</f>
        <v>14007862718</v>
      </c>
    </row>
    <row r="64" spans="1:256" ht="23.25" customHeight="1" x14ac:dyDescent="0.45">
      <c r="A64" s="271" t="s">
        <v>246</v>
      </c>
      <c r="B64" s="12">
        <v>13</v>
      </c>
      <c r="C64" s="33">
        <v>92411568</v>
      </c>
      <c r="D64" s="169"/>
      <c r="E64" s="33">
        <v>142349576</v>
      </c>
      <c r="F64" s="169"/>
      <c r="G64" s="37" t="s">
        <v>84</v>
      </c>
      <c r="H64" s="14"/>
      <c r="I64" s="37" t="s">
        <v>84</v>
      </c>
    </row>
    <row r="65" spans="1:9" ht="23.25" customHeight="1" thickBot="1" x14ac:dyDescent="0.5">
      <c r="A65" s="161" t="s">
        <v>104</v>
      </c>
      <c r="B65" s="157"/>
      <c r="C65" s="150">
        <f>SUM(C63:C64)</f>
        <v>19756031340</v>
      </c>
      <c r="D65" s="130"/>
      <c r="E65" s="150">
        <f>SUM(E63:E64)</f>
        <v>16120942310</v>
      </c>
      <c r="F65" s="130"/>
      <c r="G65" s="150">
        <f>SUM(G63:G64)</f>
        <v>16602312334</v>
      </c>
      <c r="H65" s="130"/>
      <c r="I65" s="150">
        <f>SUM(I63:I64)</f>
        <v>14007862718</v>
      </c>
    </row>
    <row r="66" spans="1:9" ht="23.25" customHeight="1" thickTop="1" x14ac:dyDescent="0.45"/>
  </sheetData>
  <mergeCells count="12">
    <mergeCell ref="C41:I41"/>
    <mergeCell ref="C5:E5"/>
    <mergeCell ref="G5:I5"/>
    <mergeCell ref="C7:I7"/>
    <mergeCell ref="C38:E38"/>
    <mergeCell ref="G38:I38"/>
    <mergeCell ref="G1:I1"/>
    <mergeCell ref="H2:I2"/>
    <mergeCell ref="C4:E4"/>
    <mergeCell ref="G4:I4"/>
    <mergeCell ref="C39:E39"/>
    <mergeCell ref="G39:I39"/>
  </mergeCells>
  <pageMargins left="0.7" right="0.7" top="0.48" bottom="0.5" header="0.5" footer="0.5"/>
  <pageSetup paperSize="9" scale="89" firstPageNumber="11" fitToHeight="2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1" manualBreakCount="1">
    <brk id="34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showGridLines="0" zoomScale="70" zoomScaleNormal="70" zoomScaleSheetLayoutView="80" workbookViewId="0">
      <selection activeCell="I33" sqref="I33"/>
    </sheetView>
  </sheetViews>
  <sheetFormatPr defaultRowHeight="21.75" x14ac:dyDescent="0.45"/>
  <cols>
    <col min="1" max="1" width="46.42578125" style="52" customWidth="1"/>
    <col min="2" max="2" width="8.28515625" style="5" customWidth="1"/>
    <col min="3" max="3" width="15.42578125" style="52" customWidth="1"/>
    <col min="4" max="4" width="1" style="277" customWidth="1"/>
    <col min="5" max="5" width="14.5703125" style="52" customWidth="1"/>
    <col min="6" max="6" width="1" style="277" customWidth="1"/>
    <col min="7" max="7" width="15" style="52" customWidth="1"/>
    <col min="8" max="8" width="1" style="277" customWidth="1"/>
    <col min="9" max="9" width="15" style="52" customWidth="1"/>
    <col min="10" max="10" width="1" style="277" customWidth="1"/>
    <col min="11" max="11" width="15" style="52" customWidth="1"/>
    <col min="12" max="12" width="1" style="277" customWidth="1"/>
    <col min="13" max="13" width="15" style="52" customWidth="1"/>
    <col min="14" max="14" width="1" style="277" customWidth="1"/>
    <col min="15" max="15" width="15" style="52" customWidth="1"/>
    <col min="16" max="16" width="1" style="277" customWidth="1"/>
    <col min="17" max="17" width="15" style="52" customWidth="1"/>
    <col min="18" max="18" width="1.140625" style="277" customWidth="1"/>
    <col min="19" max="19" width="15.5703125" style="52" customWidth="1"/>
    <col min="20" max="20" width="1" style="277" customWidth="1"/>
    <col min="21" max="21" width="15.7109375" style="52" customWidth="1"/>
    <col min="22" max="22" width="1" style="277" customWidth="1"/>
    <col min="23" max="23" width="15" style="52" customWidth="1"/>
    <col min="24" max="24" width="15.28515625" style="52" bestFit="1" customWidth="1"/>
    <col min="25" max="25" width="13.140625" style="52" bestFit="1" customWidth="1"/>
    <col min="26" max="16384" width="9.140625" style="52"/>
  </cols>
  <sheetData>
    <row r="1" spans="1:25" s="51" customFormat="1" ht="23.25" customHeight="1" x14ac:dyDescent="0.45">
      <c r="A1" s="1" t="s">
        <v>56</v>
      </c>
      <c r="B1" s="124"/>
      <c r="D1" s="158"/>
      <c r="F1" s="85"/>
      <c r="H1" s="85"/>
      <c r="J1" s="85"/>
      <c r="K1" s="53"/>
      <c r="L1" s="278"/>
      <c r="M1" s="53"/>
      <c r="N1" s="85"/>
      <c r="O1" s="53"/>
      <c r="P1" s="85"/>
      <c r="R1" s="85"/>
      <c r="T1" s="85"/>
      <c r="V1" s="85"/>
    </row>
    <row r="2" spans="1:25" s="51" customFormat="1" ht="23.25" customHeight="1" x14ac:dyDescent="0.45">
      <c r="A2" s="126" t="s">
        <v>188</v>
      </c>
      <c r="B2" s="5"/>
      <c r="D2" s="85"/>
      <c r="E2" s="4"/>
      <c r="F2" s="85"/>
      <c r="H2" s="85"/>
      <c r="J2" s="85"/>
      <c r="K2" s="128"/>
      <c r="L2" s="279"/>
      <c r="M2" s="128"/>
      <c r="N2" s="85"/>
      <c r="O2" s="128"/>
      <c r="P2" s="85"/>
      <c r="R2" s="85"/>
      <c r="T2" s="85"/>
      <c r="V2" s="85"/>
    </row>
    <row r="3" spans="1:25" s="51" customFormat="1" ht="23.25" customHeight="1" x14ac:dyDescent="0.45">
      <c r="A3" s="126"/>
      <c r="B3" s="5"/>
      <c r="D3" s="85"/>
      <c r="F3" s="85"/>
      <c r="H3" s="85"/>
      <c r="J3" s="85"/>
      <c r="K3" s="128"/>
      <c r="L3" s="279"/>
      <c r="M3" s="128"/>
      <c r="N3" s="85"/>
      <c r="O3" s="128"/>
      <c r="P3" s="85"/>
      <c r="R3" s="85"/>
      <c r="T3" s="85"/>
      <c r="V3" s="85"/>
    </row>
    <row r="4" spans="1:25" ht="23.25" customHeight="1" x14ac:dyDescent="0.45">
      <c r="A4" s="94"/>
      <c r="B4" s="129"/>
      <c r="C4" s="293" t="s">
        <v>0</v>
      </c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</row>
    <row r="5" spans="1:25" ht="23.25" customHeight="1" x14ac:dyDescent="0.45">
      <c r="A5" s="94"/>
      <c r="B5" s="129"/>
      <c r="C5" s="95"/>
      <c r="D5" s="95"/>
      <c r="E5" s="95"/>
      <c r="F5" s="95"/>
      <c r="G5" s="294" t="s">
        <v>20</v>
      </c>
      <c r="H5" s="294"/>
      <c r="I5" s="294"/>
      <c r="J5" s="95"/>
      <c r="K5" s="295" t="s">
        <v>83</v>
      </c>
      <c r="L5" s="295"/>
      <c r="M5" s="295"/>
      <c r="N5" s="295"/>
      <c r="O5" s="295"/>
      <c r="P5" s="130"/>
      <c r="Q5" s="95"/>
      <c r="R5" s="95"/>
      <c r="S5" s="95"/>
      <c r="T5" s="95"/>
      <c r="U5" s="95"/>
      <c r="V5" s="95"/>
      <c r="W5" s="95"/>
    </row>
    <row r="6" spans="1:25" ht="23.25" customHeight="1" x14ac:dyDescent="0.45">
      <c r="A6" s="94"/>
      <c r="B6" s="129"/>
      <c r="C6" s="95"/>
      <c r="D6" s="95"/>
      <c r="E6" s="95"/>
      <c r="F6" s="95"/>
      <c r="G6" s="132"/>
      <c r="H6" s="132"/>
      <c r="I6" s="132"/>
      <c r="J6" s="95"/>
      <c r="K6" s="131"/>
      <c r="L6" s="131"/>
      <c r="M6" s="131" t="s">
        <v>147</v>
      </c>
      <c r="N6" s="131"/>
      <c r="O6" s="131"/>
      <c r="P6" s="130"/>
      <c r="Q6" s="95"/>
      <c r="R6" s="95"/>
      <c r="S6" s="95"/>
      <c r="T6" s="95"/>
      <c r="U6" s="95"/>
      <c r="V6" s="95"/>
      <c r="W6" s="95"/>
    </row>
    <row r="7" spans="1:25" ht="24" customHeight="1" x14ac:dyDescent="0.45">
      <c r="A7" s="96"/>
      <c r="B7" s="103"/>
      <c r="D7" s="98"/>
      <c r="F7" s="99"/>
      <c r="H7" s="98"/>
      <c r="J7" s="132"/>
      <c r="K7" s="132" t="s">
        <v>181</v>
      </c>
      <c r="L7" s="98"/>
      <c r="M7" s="97" t="s">
        <v>146</v>
      </c>
      <c r="N7" s="98"/>
      <c r="O7" s="97" t="s">
        <v>118</v>
      </c>
      <c r="P7" s="98"/>
      <c r="Q7" s="102"/>
      <c r="R7" s="132"/>
      <c r="S7" s="102"/>
      <c r="T7" s="99"/>
      <c r="U7" s="102" t="s">
        <v>60</v>
      </c>
      <c r="V7" s="98"/>
      <c r="W7" s="98"/>
    </row>
    <row r="8" spans="1:25" ht="23.25" customHeight="1" x14ac:dyDescent="0.45">
      <c r="A8" s="96"/>
      <c r="B8" s="103"/>
      <c r="C8" s="102" t="s">
        <v>46</v>
      </c>
      <c r="D8" s="98"/>
      <c r="E8" s="98" t="s">
        <v>30</v>
      </c>
      <c r="F8" s="99"/>
      <c r="G8" s="132" t="s">
        <v>68</v>
      </c>
      <c r="H8" s="98"/>
      <c r="I8" s="102"/>
      <c r="J8" s="132"/>
      <c r="K8" s="98" t="s">
        <v>143</v>
      </c>
      <c r="L8" s="98"/>
      <c r="M8" s="97" t="s">
        <v>145</v>
      </c>
      <c r="N8" s="99"/>
      <c r="O8" s="97" t="s">
        <v>119</v>
      </c>
      <c r="P8" s="99"/>
      <c r="Q8" s="102" t="s">
        <v>155</v>
      </c>
      <c r="R8" s="132"/>
      <c r="S8" s="102" t="s">
        <v>59</v>
      </c>
      <c r="T8" s="99"/>
      <c r="U8" s="102" t="s">
        <v>89</v>
      </c>
      <c r="V8" s="98"/>
      <c r="W8" s="102"/>
    </row>
    <row r="9" spans="1:25" ht="23.25" customHeight="1" x14ac:dyDescent="0.45">
      <c r="A9" s="96"/>
      <c r="B9" s="103"/>
      <c r="C9" s="102" t="s">
        <v>47</v>
      </c>
      <c r="D9" s="98"/>
      <c r="E9" s="98" t="s">
        <v>78</v>
      </c>
      <c r="F9" s="99"/>
      <c r="G9" s="102" t="s">
        <v>69</v>
      </c>
      <c r="H9" s="98"/>
      <c r="I9" s="98" t="s">
        <v>61</v>
      </c>
      <c r="J9" s="132"/>
      <c r="K9" s="98" t="s">
        <v>142</v>
      </c>
      <c r="L9" s="98"/>
      <c r="M9" s="97" t="s">
        <v>90</v>
      </c>
      <c r="N9" s="99"/>
      <c r="O9" s="97" t="s">
        <v>120</v>
      </c>
      <c r="P9" s="99"/>
      <c r="Q9" s="102" t="s">
        <v>153</v>
      </c>
      <c r="R9" s="132"/>
      <c r="S9" s="132" t="s">
        <v>62</v>
      </c>
      <c r="T9" s="99"/>
      <c r="U9" s="102" t="s">
        <v>90</v>
      </c>
      <c r="V9" s="98"/>
      <c r="W9" s="98" t="s">
        <v>59</v>
      </c>
    </row>
    <row r="10" spans="1:25" ht="23.25" customHeight="1" x14ac:dyDescent="0.45">
      <c r="B10" s="203" t="s">
        <v>1</v>
      </c>
      <c r="C10" s="98" t="s">
        <v>48</v>
      </c>
      <c r="D10" s="98"/>
      <c r="E10" s="102" t="s">
        <v>79</v>
      </c>
      <c r="F10" s="99"/>
      <c r="G10" s="98" t="s">
        <v>70</v>
      </c>
      <c r="H10" s="98"/>
      <c r="I10" s="98" t="s">
        <v>63</v>
      </c>
      <c r="J10" s="132"/>
      <c r="K10" s="98" t="s">
        <v>182</v>
      </c>
      <c r="L10" s="98"/>
      <c r="M10" s="97" t="s">
        <v>91</v>
      </c>
      <c r="N10" s="98"/>
      <c r="O10" s="97" t="s">
        <v>121</v>
      </c>
      <c r="P10" s="98"/>
      <c r="Q10" s="132" t="s">
        <v>152</v>
      </c>
      <c r="R10" s="132"/>
      <c r="S10" s="132" t="s">
        <v>165</v>
      </c>
      <c r="T10" s="99"/>
      <c r="U10" s="98" t="s">
        <v>91</v>
      </c>
      <c r="V10" s="98"/>
      <c r="W10" s="98" t="s">
        <v>62</v>
      </c>
    </row>
    <row r="11" spans="1:25" ht="23.25" customHeight="1" x14ac:dyDescent="0.45">
      <c r="B11" s="103"/>
      <c r="C11" s="292" t="s">
        <v>40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</row>
    <row r="12" spans="1:25" ht="23.25" customHeight="1" x14ac:dyDescent="0.45">
      <c r="A12" s="104" t="s">
        <v>167</v>
      </c>
      <c r="B12" s="10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4"/>
      <c r="P12" s="183"/>
      <c r="Q12" s="183"/>
      <c r="R12" s="183"/>
      <c r="S12" s="183"/>
      <c r="T12" s="183"/>
      <c r="U12" s="183"/>
      <c r="V12" s="183"/>
      <c r="W12" s="183"/>
    </row>
    <row r="13" spans="1:25" s="133" customFormat="1" ht="23.25" customHeight="1" x14ac:dyDescent="0.45">
      <c r="A13" s="94" t="s">
        <v>168</v>
      </c>
      <c r="B13" s="110"/>
      <c r="C13" s="139">
        <f>'BS 8-10'!E76</f>
        <v>8983101348</v>
      </c>
      <c r="D13" s="139"/>
      <c r="E13" s="139">
        <f>'BS 8-10'!E78</f>
        <v>1684316879</v>
      </c>
      <c r="F13" s="139"/>
      <c r="G13" s="139">
        <f>'BS 8-10'!E81</f>
        <v>900000000</v>
      </c>
      <c r="H13" s="139"/>
      <c r="I13" s="139">
        <f>'BS 8-10'!E82</f>
        <v>35343853721</v>
      </c>
      <c r="J13" s="139"/>
      <c r="K13" s="139">
        <v>-525443344</v>
      </c>
      <c r="L13" s="139"/>
      <c r="M13" s="139">
        <v>-1142585625</v>
      </c>
      <c r="N13" s="139">
        <v>0</v>
      </c>
      <c r="O13" s="139">
        <f>SUM(K13:M13)</f>
        <v>-1668028969</v>
      </c>
      <c r="P13" s="139">
        <v>0</v>
      </c>
      <c r="Q13" s="139">
        <f>'BS 8-10'!E85</f>
        <v>9952924500</v>
      </c>
      <c r="R13" s="139"/>
      <c r="S13" s="204">
        <f>SUM(C13:I13,O13,Q13)</f>
        <v>55196167479</v>
      </c>
      <c r="T13" s="139">
        <v>0</v>
      </c>
      <c r="U13" s="139">
        <f>'BS 8-10'!E87</f>
        <v>4407036638</v>
      </c>
      <c r="V13" s="139">
        <v>0</v>
      </c>
      <c r="W13" s="139">
        <f>S13+U13</f>
        <v>59603204117</v>
      </c>
      <c r="X13" s="208">
        <f>O13-'BS 8-10'!E83</f>
        <v>0</v>
      </c>
      <c r="Y13" s="208">
        <f>W13-'BS 8-10'!E88</f>
        <v>0</v>
      </c>
    </row>
    <row r="14" spans="1:25" s="135" customFormat="1" ht="23.25" customHeight="1" x14ac:dyDescent="0.45">
      <c r="A14" s="108" t="s">
        <v>92</v>
      </c>
      <c r="B14" s="134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261">
        <f>W13-'BS 8-10'!E88</f>
        <v>0</v>
      </c>
    </row>
    <row r="15" spans="1:25" s="133" customFormat="1" ht="23.25" customHeight="1" x14ac:dyDescent="0.45">
      <c r="A15" s="94" t="s">
        <v>93</v>
      </c>
      <c r="B15" s="110"/>
      <c r="C15" s="186"/>
      <c r="D15" s="188"/>
      <c r="E15" s="186"/>
      <c r="F15" s="188"/>
      <c r="G15" s="186"/>
      <c r="H15" s="188"/>
      <c r="I15" s="186"/>
      <c r="J15" s="188"/>
      <c r="K15" s="186"/>
      <c r="L15" s="188"/>
      <c r="M15" s="186"/>
      <c r="N15" s="188"/>
      <c r="O15" s="186"/>
      <c r="P15" s="188"/>
      <c r="Q15" s="186"/>
      <c r="R15" s="188"/>
      <c r="S15" s="186"/>
      <c r="T15" s="188"/>
      <c r="U15" s="186"/>
      <c r="V15" s="188"/>
      <c r="W15" s="186"/>
    </row>
    <row r="16" spans="1:25" s="133" customFormat="1" ht="23.25" customHeight="1" x14ac:dyDescent="0.45">
      <c r="A16" s="205" t="s">
        <v>98</v>
      </c>
      <c r="B16" s="137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</row>
    <row r="17" spans="1:26" s="140" customFormat="1" ht="23.25" customHeight="1" x14ac:dyDescent="0.45">
      <c r="A17" s="206" t="s">
        <v>183</v>
      </c>
      <c r="B17" s="137">
        <v>37</v>
      </c>
      <c r="C17" s="187">
        <v>0</v>
      </c>
      <c r="D17" s="139"/>
      <c r="E17" s="187">
        <v>0</v>
      </c>
      <c r="F17" s="139"/>
      <c r="G17" s="187">
        <v>0</v>
      </c>
      <c r="H17" s="139"/>
      <c r="I17" s="181">
        <v>-8983101348</v>
      </c>
      <c r="J17" s="188"/>
      <c r="K17" s="187">
        <v>0</v>
      </c>
      <c r="L17" s="188"/>
      <c r="M17" s="187">
        <v>0</v>
      </c>
      <c r="N17" s="188"/>
      <c r="O17" s="187">
        <f>SUM(K17:M17)</f>
        <v>0</v>
      </c>
      <c r="P17" s="188"/>
      <c r="Q17" s="187">
        <v>0</v>
      </c>
      <c r="R17" s="180"/>
      <c r="S17" s="187">
        <f>I17+Q17</f>
        <v>-8983101348</v>
      </c>
      <c r="T17" s="188"/>
      <c r="U17" s="181">
        <v>-90654511</v>
      </c>
      <c r="V17" s="188"/>
      <c r="W17" s="187">
        <f>+S17+U17</f>
        <v>-9073755859</v>
      </c>
      <c r="Y17" s="270"/>
    </row>
    <row r="18" spans="1:26" s="133" customFormat="1" ht="23.25" customHeight="1" x14ac:dyDescent="0.45">
      <c r="A18" s="205" t="s">
        <v>159</v>
      </c>
      <c r="B18" s="138"/>
      <c r="C18" s="190">
        <f>SUM(C17)</f>
        <v>0</v>
      </c>
      <c r="D18" s="139"/>
      <c r="E18" s="190">
        <f>SUM(E17)</f>
        <v>0</v>
      </c>
      <c r="F18" s="139"/>
      <c r="G18" s="190">
        <f>SUM(G17)</f>
        <v>0</v>
      </c>
      <c r="H18" s="139"/>
      <c r="I18" s="190">
        <f>SUM(I17)</f>
        <v>-8983101348</v>
      </c>
      <c r="J18" s="139"/>
      <c r="K18" s="190">
        <f>SUM(K17)</f>
        <v>0</v>
      </c>
      <c r="L18" s="139"/>
      <c r="M18" s="190">
        <f>SUM(M17)</f>
        <v>0</v>
      </c>
      <c r="N18" s="139"/>
      <c r="O18" s="190">
        <f>SUM(O17)</f>
        <v>0</v>
      </c>
      <c r="P18" s="139"/>
      <c r="Q18" s="190">
        <f>SUM(Q17)</f>
        <v>0</v>
      </c>
      <c r="R18" s="139"/>
      <c r="S18" s="190">
        <f>SUM(S17)</f>
        <v>-8983101348</v>
      </c>
      <c r="T18" s="139"/>
      <c r="U18" s="190">
        <f>SUM(U17:U17)</f>
        <v>-90654511</v>
      </c>
      <c r="V18" s="139"/>
      <c r="W18" s="190">
        <f>SUM(W17:W17)</f>
        <v>-9073755859</v>
      </c>
    </row>
    <row r="19" spans="1:26" s="133" customFormat="1" ht="23.25" customHeight="1" x14ac:dyDescent="0.45">
      <c r="A19" s="195" t="s">
        <v>160</v>
      </c>
      <c r="B19" s="137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</row>
    <row r="20" spans="1:26" s="133" customFormat="1" ht="23.25" customHeight="1" x14ac:dyDescent="0.45">
      <c r="A20" s="197" t="s">
        <v>184</v>
      </c>
      <c r="B20" s="137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</row>
    <row r="21" spans="1:26" s="133" customFormat="1" ht="23.25" customHeight="1" x14ac:dyDescent="0.45">
      <c r="A21" s="198" t="s">
        <v>185</v>
      </c>
      <c r="B21" s="137"/>
      <c r="C21" s="188">
        <v>0</v>
      </c>
      <c r="D21" s="139"/>
      <c r="E21" s="188">
        <v>0</v>
      </c>
      <c r="F21" s="139"/>
      <c r="G21" s="188">
        <v>0</v>
      </c>
      <c r="H21" s="139"/>
      <c r="I21" s="189">
        <v>0</v>
      </c>
      <c r="J21" s="188"/>
      <c r="K21" s="188">
        <v>0</v>
      </c>
      <c r="L21" s="188"/>
      <c r="M21" s="188">
        <v>0</v>
      </c>
      <c r="N21" s="188"/>
      <c r="O21" s="188">
        <f>SUM(K21:M21)</f>
        <v>0</v>
      </c>
      <c r="P21" s="188"/>
      <c r="Q21" s="188">
        <v>0</v>
      </c>
      <c r="R21" s="180"/>
      <c r="S21" s="188">
        <f>O21+Q21</f>
        <v>0</v>
      </c>
      <c r="T21" s="188"/>
      <c r="U21" s="180">
        <v>205555158</v>
      </c>
      <c r="V21" s="188"/>
      <c r="W21" s="186">
        <f>S21+U21</f>
        <v>205555158</v>
      </c>
      <c r="X21" s="208"/>
    </row>
    <row r="22" spans="1:26" s="133" customFormat="1" ht="23.25" customHeight="1" x14ac:dyDescent="0.45">
      <c r="A22" s="197" t="s">
        <v>261</v>
      </c>
      <c r="B22" s="137"/>
      <c r="C22" s="187">
        <v>0</v>
      </c>
      <c r="D22" s="139"/>
      <c r="E22" s="187">
        <v>0</v>
      </c>
      <c r="F22" s="139"/>
      <c r="G22" s="187">
        <v>0</v>
      </c>
      <c r="H22" s="139"/>
      <c r="I22" s="187">
        <v>0</v>
      </c>
      <c r="J22" s="188"/>
      <c r="K22" s="187">
        <v>0</v>
      </c>
      <c r="L22" s="188"/>
      <c r="M22" s="187">
        <v>0</v>
      </c>
      <c r="N22" s="188"/>
      <c r="O22" s="187">
        <f>SUM(K22:M22)</f>
        <v>0</v>
      </c>
      <c r="P22" s="188"/>
      <c r="Q22" s="187">
        <v>0</v>
      </c>
      <c r="R22" s="180"/>
      <c r="S22" s="187">
        <f>I22+Q22</f>
        <v>0</v>
      </c>
      <c r="T22" s="188"/>
      <c r="U22" s="181">
        <v>281515815</v>
      </c>
      <c r="V22" s="188"/>
      <c r="W22" s="187">
        <f>+S22+U22</f>
        <v>281515815</v>
      </c>
      <c r="X22" s="208"/>
    </row>
    <row r="23" spans="1:26" s="133" customFormat="1" ht="23.25" customHeight="1" x14ac:dyDescent="0.45">
      <c r="A23" s="199" t="s">
        <v>163</v>
      </c>
      <c r="B23" s="137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80"/>
    </row>
    <row r="24" spans="1:26" s="133" customFormat="1" ht="23.25" customHeight="1" x14ac:dyDescent="0.45">
      <c r="A24" s="199" t="s">
        <v>161</v>
      </c>
      <c r="B24" s="137"/>
      <c r="C24" s="141">
        <f>C21+C22</f>
        <v>0</v>
      </c>
      <c r="D24" s="139"/>
      <c r="E24" s="141">
        <f>E21+E22</f>
        <v>0</v>
      </c>
      <c r="F24" s="139"/>
      <c r="G24" s="141">
        <f>G21+G22</f>
        <v>0</v>
      </c>
      <c r="H24" s="139"/>
      <c r="I24" s="141">
        <f>I21+I22</f>
        <v>0</v>
      </c>
      <c r="J24" s="139"/>
      <c r="K24" s="141">
        <f>K21+K22</f>
        <v>0</v>
      </c>
      <c r="L24" s="139"/>
      <c r="M24" s="141">
        <f>M21+M22</f>
        <v>0</v>
      </c>
      <c r="N24" s="139"/>
      <c r="O24" s="187">
        <f>SUM(K24:M24)</f>
        <v>0</v>
      </c>
      <c r="P24" s="139"/>
      <c r="Q24" s="141">
        <f>Q21+Q22</f>
        <v>0</v>
      </c>
      <c r="R24" s="139"/>
      <c r="S24" s="141">
        <f>O24+Q24</f>
        <v>0</v>
      </c>
      <c r="T24" s="139"/>
      <c r="U24" s="141">
        <f>U21+U22</f>
        <v>487070973</v>
      </c>
      <c r="V24" s="139"/>
      <c r="W24" s="141">
        <f>S24+U24</f>
        <v>487070973</v>
      </c>
    </row>
    <row r="25" spans="1:26" s="133" customFormat="1" ht="23.25" customHeight="1" x14ac:dyDescent="0.45">
      <c r="A25" s="207" t="s">
        <v>122</v>
      </c>
      <c r="B25" s="137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</row>
    <row r="26" spans="1:26" s="140" customFormat="1" ht="24.75" x14ac:dyDescent="0.45">
      <c r="A26" s="94" t="s">
        <v>93</v>
      </c>
      <c r="B26" s="138"/>
      <c r="C26" s="141">
        <f>C32+C17</f>
        <v>0</v>
      </c>
      <c r="D26" s="139"/>
      <c r="E26" s="141">
        <f>E32+E17</f>
        <v>0</v>
      </c>
      <c r="F26" s="139"/>
      <c r="G26" s="141">
        <f>G32+G17</f>
        <v>0</v>
      </c>
      <c r="H26" s="139"/>
      <c r="I26" s="141">
        <f>I17</f>
        <v>-8983101348</v>
      </c>
      <c r="J26" s="139"/>
      <c r="K26" s="141">
        <f>K32+K17</f>
        <v>0</v>
      </c>
      <c r="L26" s="139"/>
      <c r="M26" s="141">
        <f>M32+M17</f>
        <v>0</v>
      </c>
      <c r="N26" s="139"/>
      <c r="O26" s="141">
        <f>K26+M26</f>
        <v>0</v>
      </c>
      <c r="P26" s="139"/>
      <c r="Q26" s="141">
        <v>0</v>
      </c>
      <c r="R26" s="139"/>
      <c r="S26" s="141">
        <f>I26+Q26</f>
        <v>-8983101348</v>
      </c>
      <c r="T26" s="139"/>
      <c r="U26" s="141">
        <f>U18+U24</f>
        <v>396416462</v>
      </c>
      <c r="V26" s="139"/>
      <c r="W26" s="141">
        <f>S26+U26</f>
        <v>-8586684886</v>
      </c>
    </row>
    <row r="27" spans="1:26" ht="23.25" customHeight="1" x14ac:dyDescent="0.45">
      <c r="A27" s="94" t="s">
        <v>99</v>
      </c>
      <c r="B27" s="138"/>
      <c r="C27" s="185"/>
      <c r="D27" s="139"/>
      <c r="E27" s="185"/>
      <c r="F27" s="139"/>
      <c r="G27" s="185"/>
      <c r="H27" s="139"/>
      <c r="I27" s="185"/>
      <c r="J27" s="139"/>
      <c r="K27" s="185"/>
      <c r="L27" s="139"/>
      <c r="M27" s="185"/>
      <c r="N27" s="139"/>
      <c r="O27" s="185"/>
      <c r="P27" s="139"/>
      <c r="Q27" s="185"/>
      <c r="R27" s="139"/>
      <c r="S27" s="185"/>
      <c r="T27" s="139"/>
      <c r="U27" s="185"/>
      <c r="V27" s="139"/>
      <c r="W27" s="185"/>
      <c r="X27" s="177"/>
    </row>
    <row r="28" spans="1:26" ht="23.25" customHeight="1" x14ac:dyDescent="0.45">
      <c r="A28" s="30" t="s">
        <v>100</v>
      </c>
      <c r="B28" s="138"/>
      <c r="C28" s="188">
        <v>0</v>
      </c>
      <c r="D28" s="139"/>
      <c r="E28" s="188">
        <v>0</v>
      </c>
      <c r="F28" s="139"/>
      <c r="G28" s="188">
        <v>0</v>
      </c>
      <c r="H28" s="139"/>
      <c r="I28" s="189">
        <f>'PL 11-12'!C29</f>
        <v>19907708161</v>
      </c>
      <c r="J28" s="188"/>
      <c r="K28" s="188">
        <v>0</v>
      </c>
      <c r="L28" s="188"/>
      <c r="M28" s="188">
        <v>0</v>
      </c>
      <c r="N28" s="188"/>
      <c r="O28" s="188">
        <f>SUM(K28:M28)</f>
        <v>0</v>
      </c>
      <c r="P28" s="188"/>
      <c r="Q28" s="188">
        <v>0</v>
      </c>
      <c r="R28" s="180"/>
      <c r="S28" s="188">
        <f>I28+Q28</f>
        <v>19907708161</v>
      </c>
      <c r="T28" s="188"/>
      <c r="U28" s="180">
        <v>111333891</v>
      </c>
      <c r="V28" s="188"/>
      <c r="W28" s="186">
        <f>+S28+U28</f>
        <v>20019042052</v>
      </c>
      <c r="X28" s="142">
        <f>W28-'PL 11-12'!C42</f>
        <v>0</v>
      </c>
      <c r="Y28" s="143"/>
    </row>
    <row r="29" spans="1:26" ht="23.25" customHeight="1" x14ac:dyDescent="0.45">
      <c r="A29" s="30" t="s">
        <v>94</v>
      </c>
      <c r="B29" s="137"/>
      <c r="C29" s="187">
        <v>0</v>
      </c>
      <c r="D29" s="139"/>
      <c r="E29" s="187">
        <v>0</v>
      </c>
      <c r="F29" s="139"/>
      <c r="G29" s="187">
        <v>0</v>
      </c>
      <c r="H29" s="139"/>
      <c r="I29" s="187">
        <v>-40207412</v>
      </c>
      <c r="J29" s="139"/>
      <c r="K29" s="181">
        <v>-203880977</v>
      </c>
      <c r="L29" s="188"/>
      <c r="M29" s="188">
        <v>0</v>
      </c>
      <c r="N29" s="188"/>
      <c r="O29" s="187">
        <f>SUM(K29:M29)</f>
        <v>-203880977</v>
      </c>
      <c r="P29" s="188"/>
      <c r="Q29" s="188">
        <v>0</v>
      </c>
      <c r="R29" s="180"/>
      <c r="S29" s="188">
        <f>I29+Q29+O29</f>
        <v>-244088389</v>
      </c>
      <c r="T29" s="188"/>
      <c r="U29" s="187">
        <v>-18922323</v>
      </c>
      <c r="V29" s="188"/>
      <c r="W29" s="186">
        <f>S29+U29</f>
        <v>-263010712</v>
      </c>
      <c r="X29" s="142">
        <f>W29-'PL 11-12'!C59</f>
        <v>0</v>
      </c>
      <c r="Y29" s="142"/>
    </row>
    <row r="30" spans="1:26" ht="23.25" customHeight="1" x14ac:dyDescent="0.45">
      <c r="A30" s="94" t="s">
        <v>101</v>
      </c>
      <c r="B30" s="138"/>
      <c r="C30" s="190">
        <f>SUM(C28:C29)</f>
        <v>0</v>
      </c>
      <c r="D30" s="139"/>
      <c r="E30" s="190">
        <f>SUM(E28:E29)</f>
        <v>0</v>
      </c>
      <c r="F30" s="139"/>
      <c r="G30" s="190">
        <f>SUM(G28:G29)</f>
        <v>0</v>
      </c>
      <c r="H30" s="139"/>
      <c r="I30" s="190">
        <f>SUM(I28:I29)</f>
        <v>19867500749</v>
      </c>
      <c r="J30" s="139"/>
      <c r="K30" s="190">
        <f>SUM(K28:K29)</f>
        <v>-203880977</v>
      </c>
      <c r="L30" s="139"/>
      <c r="M30" s="190">
        <f>SUM(M28:M29)</f>
        <v>0</v>
      </c>
      <c r="N30" s="139"/>
      <c r="O30" s="190">
        <f>SUM(O28:O29)</f>
        <v>-203880977</v>
      </c>
      <c r="P30" s="139"/>
      <c r="Q30" s="190">
        <f>SUM(Q28:Q29)</f>
        <v>0</v>
      </c>
      <c r="R30" s="139"/>
      <c r="S30" s="190">
        <f>SUM(S28:S29)</f>
        <v>19663619772</v>
      </c>
      <c r="T30" s="139"/>
      <c r="U30" s="190">
        <f>SUM(U28:U29)</f>
        <v>92411568</v>
      </c>
      <c r="V30" s="139"/>
      <c r="W30" s="190">
        <f>SUM(W28:W29)</f>
        <v>19756031340</v>
      </c>
      <c r="X30" s="142">
        <f>S30-'PL 11-12'!C63</f>
        <v>0</v>
      </c>
      <c r="Y30" s="142">
        <f>U30-'PL 11-12'!C64</f>
        <v>0</v>
      </c>
      <c r="Z30" s="177">
        <f>W30-'PL 11-12'!C65</f>
        <v>0</v>
      </c>
    </row>
    <row r="31" spans="1:26" ht="15" customHeight="1" x14ac:dyDescent="0.45">
      <c r="A31" s="9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2"/>
      <c r="Y31" s="142"/>
    </row>
    <row r="32" spans="1:26" s="140" customFormat="1" ht="23.25" customHeight="1" x14ac:dyDescent="0.45">
      <c r="A32" s="206" t="s">
        <v>186</v>
      </c>
      <c r="B32" s="137">
        <v>26</v>
      </c>
      <c r="C32" s="188">
        <v>0</v>
      </c>
      <c r="D32" s="139"/>
      <c r="E32" s="188">
        <v>0</v>
      </c>
      <c r="F32" s="139"/>
      <c r="G32" s="188">
        <v>0</v>
      </c>
      <c r="H32" s="139"/>
      <c r="I32" s="186">
        <v>0</v>
      </c>
      <c r="J32" s="188"/>
      <c r="K32" s="188">
        <v>0</v>
      </c>
      <c r="L32" s="188"/>
      <c r="M32" s="188">
        <v>0</v>
      </c>
      <c r="N32" s="188"/>
      <c r="O32" s="188">
        <f>SUM(K32:M32)</f>
        <v>0</v>
      </c>
      <c r="P32" s="188"/>
      <c r="Q32" s="188">
        <f>'SH 15'!L21:L21</f>
        <v>9956229700</v>
      </c>
      <c r="R32" s="180"/>
      <c r="S32" s="188">
        <f>O32+Q32</f>
        <v>9956229700</v>
      </c>
      <c r="T32" s="188"/>
      <c r="U32" s="180">
        <v>0</v>
      </c>
      <c r="V32" s="188"/>
      <c r="W32" s="186">
        <f>Q32+U32</f>
        <v>9956229700</v>
      </c>
      <c r="X32" s="260"/>
      <c r="Y32" s="260"/>
    </row>
    <row r="33" spans="1:24" s="140" customFormat="1" ht="23.25" customHeight="1" x14ac:dyDescent="0.45">
      <c r="A33" s="206" t="s">
        <v>187</v>
      </c>
      <c r="B33" s="137">
        <v>26</v>
      </c>
      <c r="C33" s="188">
        <v>0</v>
      </c>
      <c r="D33" s="139"/>
      <c r="E33" s="188">
        <v>0</v>
      </c>
      <c r="F33" s="139"/>
      <c r="G33" s="188">
        <v>0</v>
      </c>
      <c r="H33" s="139"/>
      <c r="I33" s="189">
        <f>-'[2]PL-conso'!$AC$52</f>
        <v>-500000000</v>
      </c>
      <c r="J33" s="188"/>
      <c r="K33" s="188">
        <v>0</v>
      </c>
      <c r="L33" s="188"/>
      <c r="M33" s="188">
        <v>0</v>
      </c>
      <c r="N33" s="188"/>
      <c r="O33" s="188">
        <f>SUM(K33:M33)</f>
        <v>0</v>
      </c>
      <c r="P33" s="188"/>
      <c r="Q33" s="188">
        <v>0</v>
      </c>
      <c r="R33" s="180"/>
      <c r="S33" s="188">
        <f>I33+Q33</f>
        <v>-500000000</v>
      </c>
      <c r="T33" s="188"/>
      <c r="U33" s="180">
        <v>0</v>
      </c>
      <c r="V33" s="188"/>
      <c r="W33" s="186">
        <f>U33+S33</f>
        <v>-500000000</v>
      </c>
    </row>
    <row r="34" spans="1:24" ht="23.25" customHeight="1" thickBot="1" x14ac:dyDescent="0.5">
      <c r="A34" s="94" t="s">
        <v>169</v>
      </c>
      <c r="B34" s="94"/>
      <c r="C34" s="192">
        <f>C13</f>
        <v>8983101348</v>
      </c>
      <c r="D34" s="193"/>
      <c r="E34" s="192">
        <f>E13</f>
        <v>1684316879</v>
      </c>
      <c r="F34" s="193"/>
      <c r="G34" s="192">
        <f>G13</f>
        <v>900000000</v>
      </c>
      <c r="H34" s="193"/>
      <c r="I34" s="192">
        <f>I13+I30+I26+I33</f>
        <v>45728253122</v>
      </c>
      <c r="J34" s="193">
        <f t="shared" ref="J34:P34" si="0">J13+J30</f>
        <v>0</v>
      </c>
      <c r="K34" s="192">
        <f t="shared" si="0"/>
        <v>-729324321</v>
      </c>
      <c r="L34" s="193">
        <f t="shared" si="0"/>
        <v>0</v>
      </c>
      <c r="M34" s="192">
        <f t="shared" si="0"/>
        <v>-1142585625</v>
      </c>
      <c r="N34" s="193">
        <f t="shared" si="0"/>
        <v>0</v>
      </c>
      <c r="O34" s="192">
        <f t="shared" si="0"/>
        <v>-1871909946</v>
      </c>
      <c r="P34" s="193">
        <f t="shared" si="0"/>
        <v>0</v>
      </c>
      <c r="Q34" s="192">
        <f>Q13+Q32</f>
        <v>19909154200</v>
      </c>
      <c r="R34" s="193">
        <f>R13+R30</f>
        <v>0</v>
      </c>
      <c r="S34" s="192">
        <f>SUM(C34:I34,O34,Q34)</f>
        <v>75332915603</v>
      </c>
      <c r="T34" s="193">
        <f>T13+T30</f>
        <v>0</v>
      </c>
      <c r="U34" s="192">
        <f>U13+U30+U26</f>
        <v>4895864668</v>
      </c>
      <c r="V34" s="193">
        <f>V13+V30</f>
        <v>0</v>
      </c>
      <c r="W34" s="192">
        <f>W13+W30+W26+W33+W32</f>
        <v>80228780271</v>
      </c>
    </row>
    <row r="35" spans="1:24" s="209" customFormat="1" ht="23.25" customHeight="1" thickTop="1" x14ac:dyDescent="0.45">
      <c r="B35" s="210"/>
      <c r="D35" s="276"/>
      <c r="F35" s="276"/>
      <c r="H35" s="276"/>
      <c r="I35" s="142">
        <f>I34-'BS 8-10'!C82</f>
        <v>0</v>
      </c>
      <c r="J35" s="258"/>
      <c r="K35" s="143"/>
      <c r="L35" s="258"/>
      <c r="M35" s="143"/>
      <c r="N35" s="258"/>
      <c r="O35" s="142">
        <f>O34-'BS 8-10'!C83</f>
        <v>0</v>
      </c>
      <c r="P35" s="258"/>
      <c r="Q35" s="142">
        <f>Q34-'BS 8-10'!C85</f>
        <v>0</v>
      </c>
      <c r="R35" s="259"/>
      <c r="S35" s="142">
        <f>S34-'BS 8-10'!C86</f>
        <v>0</v>
      </c>
      <c r="T35" s="258"/>
      <c r="U35" s="142">
        <f>U30-'PL 11-12'!C64</f>
        <v>0</v>
      </c>
      <c r="V35" s="258"/>
      <c r="W35" s="142"/>
      <c r="X35" s="143"/>
    </row>
    <row r="36" spans="1:24" x14ac:dyDescent="0.45">
      <c r="C36" s="177"/>
      <c r="E36" s="177"/>
      <c r="G36" s="177"/>
      <c r="I36" s="142"/>
      <c r="J36" s="258"/>
      <c r="K36" s="142"/>
      <c r="L36" s="258"/>
      <c r="M36" s="142"/>
      <c r="N36" s="258"/>
      <c r="O36" s="142"/>
      <c r="P36" s="258"/>
      <c r="Q36" s="143"/>
      <c r="R36" s="258"/>
      <c r="S36" s="142"/>
      <c r="T36" s="258"/>
      <c r="U36" s="272">
        <f>U34-'BS 8-10'!C87</f>
        <v>0</v>
      </c>
      <c r="V36" s="280"/>
      <c r="W36" s="272">
        <f>W34-'BS 8-10'!C88</f>
        <v>0</v>
      </c>
      <c r="X36" s="143"/>
    </row>
    <row r="37" spans="1:24" x14ac:dyDescent="0.45">
      <c r="I37" s="143"/>
      <c r="J37" s="258"/>
      <c r="K37" s="143"/>
      <c r="L37" s="258"/>
      <c r="M37" s="143"/>
      <c r="N37" s="258"/>
      <c r="O37" s="143"/>
      <c r="P37" s="258"/>
      <c r="Q37" s="143"/>
      <c r="R37" s="258"/>
      <c r="S37" s="143"/>
      <c r="T37" s="258"/>
      <c r="U37" s="142">
        <f>'BS 8-10'!C87</f>
        <v>4895864668</v>
      </c>
      <c r="V37" s="258"/>
      <c r="W37" s="142">
        <f>'BS 8-10'!C88</f>
        <v>80228780271</v>
      </c>
      <c r="X37" s="143"/>
    </row>
    <row r="39" spans="1:24" x14ac:dyDescent="0.45">
      <c r="C39" s="177"/>
      <c r="E39" s="212"/>
      <c r="G39" s="177"/>
      <c r="I39" s="177"/>
      <c r="K39" s="177"/>
      <c r="M39" s="177"/>
      <c r="O39" s="177"/>
      <c r="S39" s="177"/>
      <c r="U39" s="177"/>
      <c r="W39" s="211"/>
    </row>
    <row r="40" spans="1:24" x14ac:dyDescent="0.45">
      <c r="K40" s="177"/>
      <c r="U40" s="177"/>
      <c r="W40" s="177"/>
    </row>
    <row r="41" spans="1:24" x14ac:dyDescent="0.45">
      <c r="W41" s="177"/>
    </row>
  </sheetData>
  <mergeCells count="4">
    <mergeCell ref="C11:W11"/>
    <mergeCell ref="C4:W4"/>
    <mergeCell ref="G5:I5"/>
    <mergeCell ref="K5:O5"/>
  </mergeCells>
  <pageMargins left="0.7" right="0.7" top="0.48" bottom="0.51" header="0.5" footer="0.5"/>
  <pageSetup paperSize="9" scale="65" firstPageNumber="13" orientation="landscape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showGridLines="0" zoomScale="70" zoomScaleNormal="70" zoomScaleSheetLayoutView="70" workbookViewId="0">
      <selection activeCell="M27" sqref="A27:M27"/>
    </sheetView>
  </sheetViews>
  <sheetFormatPr defaultRowHeight="21.75" x14ac:dyDescent="0.45"/>
  <cols>
    <col min="1" max="1" width="44.140625" customWidth="1"/>
    <col min="2" max="2" width="8.42578125" customWidth="1"/>
    <col min="3" max="3" width="15.42578125" customWidth="1"/>
    <col min="4" max="4" width="1" customWidth="1"/>
    <col min="5" max="5" width="14.5703125" customWidth="1"/>
    <col min="6" max="6" width="1" customWidth="1"/>
    <col min="7" max="7" width="15" customWidth="1"/>
    <col min="8" max="8" width="1" customWidth="1"/>
    <col min="9" max="9" width="15" customWidth="1"/>
    <col min="10" max="10" width="1" customWidth="1"/>
    <col min="11" max="11" width="15" customWidth="1"/>
    <col min="12" max="12" width="1" customWidth="1"/>
    <col min="13" max="13" width="15" customWidth="1"/>
    <col min="14" max="14" width="1" customWidth="1"/>
    <col min="15" max="15" width="15" customWidth="1"/>
    <col min="16" max="16" width="1" customWidth="1"/>
    <col min="17" max="17" width="15" customWidth="1"/>
    <col min="18" max="18" width="1.140625" customWidth="1"/>
    <col min="19" max="19" width="15" customWidth="1"/>
    <col min="20" max="20" width="1" customWidth="1"/>
    <col min="21" max="21" width="15" customWidth="1"/>
    <col min="22" max="22" width="1" customWidth="1"/>
    <col min="23" max="23" width="15" customWidth="1"/>
    <col min="24" max="24" width="17.28515625" customWidth="1"/>
    <col min="25" max="25" width="12.7109375" bestFit="1" customWidth="1"/>
    <col min="26" max="26" width="15.140625" bestFit="1" customWidth="1"/>
  </cols>
  <sheetData>
    <row r="1" spans="1:23" s="51" customFormat="1" ht="23.25" customHeight="1" x14ac:dyDescent="0.45">
      <c r="A1" s="1" t="s">
        <v>56</v>
      </c>
      <c r="B1" s="124"/>
      <c r="D1" s="4"/>
      <c r="K1" s="53"/>
      <c r="L1" s="53"/>
      <c r="M1" s="53"/>
      <c r="O1" s="53"/>
    </row>
    <row r="2" spans="1:23" s="51" customFormat="1" ht="23.25" customHeight="1" x14ac:dyDescent="0.45">
      <c r="A2" s="126" t="s">
        <v>31</v>
      </c>
      <c r="B2" s="5"/>
      <c r="K2" s="128"/>
      <c r="L2" s="128"/>
      <c r="M2" s="128"/>
      <c r="O2" s="128"/>
    </row>
    <row r="3" spans="1:23" s="51" customFormat="1" ht="23.25" customHeight="1" x14ac:dyDescent="0.45">
      <c r="A3" s="126"/>
      <c r="B3" s="5"/>
      <c r="K3" s="128"/>
      <c r="L3" s="128"/>
      <c r="M3" s="128"/>
      <c r="O3" s="128"/>
    </row>
    <row r="4" spans="1:23" s="52" customFormat="1" ht="23.25" customHeight="1" x14ac:dyDescent="0.45">
      <c r="A4" s="94"/>
      <c r="B4" s="129"/>
      <c r="C4" s="293" t="s">
        <v>0</v>
      </c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</row>
    <row r="5" spans="1:23" s="52" customFormat="1" ht="23.25" customHeight="1" x14ac:dyDescent="0.45">
      <c r="A5" s="94"/>
      <c r="B5" s="129"/>
      <c r="C5" s="95"/>
      <c r="D5" s="95"/>
      <c r="E5" s="95"/>
      <c r="F5" s="95"/>
      <c r="G5" s="294" t="s">
        <v>20</v>
      </c>
      <c r="H5" s="296"/>
      <c r="I5" s="296"/>
      <c r="J5" s="95"/>
      <c r="K5" s="295" t="s">
        <v>83</v>
      </c>
      <c r="L5" s="295"/>
      <c r="M5" s="295"/>
      <c r="N5" s="295"/>
      <c r="O5" s="295"/>
      <c r="P5" s="130"/>
      <c r="Q5" s="95"/>
      <c r="R5" s="95"/>
      <c r="S5" s="95"/>
      <c r="T5" s="95"/>
      <c r="U5" s="95"/>
      <c r="V5" s="95"/>
      <c r="W5" s="95"/>
    </row>
    <row r="6" spans="1:23" s="52" customFormat="1" ht="23.25" customHeight="1" x14ac:dyDescent="0.45">
      <c r="A6" s="96"/>
      <c r="B6" s="103"/>
      <c r="C6" s="102"/>
      <c r="D6" s="98"/>
      <c r="E6" s="102"/>
      <c r="F6" s="99"/>
      <c r="G6" s="102"/>
      <c r="H6" s="98"/>
      <c r="I6" s="102"/>
      <c r="J6" s="99"/>
      <c r="K6" s="98"/>
      <c r="L6" s="98"/>
      <c r="M6" s="131" t="s">
        <v>147</v>
      </c>
      <c r="N6" s="99"/>
      <c r="P6" s="99"/>
      <c r="R6" s="102"/>
      <c r="S6" s="102"/>
      <c r="T6" s="99"/>
      <c r="V6" s="98"/>
      <c r="W6" s="98"/>
    </row>
    <row r="7" spans="1:23" s="52" customFormat="1" ht="23.25" customHeight="1" x14ac:dyDescent="0.45">
      <c r="A7" s="96"/>
      <c r="B7" s="103"/>
      <c r="D7" s="98"/>
      <c r="F7" s="99"/>
      <c r="H7" s="98"/>
      <c r="J7" s="102"/>
      <c r="K7" s="98" t="s">
        <v>181</v>
      </c>
      <c r="L7" s="98"/>
      <c r="M7" s="97" t="s">
        <v>146</v>
      </c>
      <c r="N7" s="98"/>
      <c r="O7" s="97" t="s">
        <v>118</v>
      </c>
      <c r="P7" s="98"/>
      <c r="Q7" s="102"/>
      <c r="R7" s="102"/>
      <c r="S7" s="102"/>
      <c r="T7" s="99"/>
      <c r="U7" s="102" t="s">
        <v>60</v>
      </c>
      <c r="V7" s="98"/>
      <c r="W7" s="98"/>
    </row>
    <row r="8" spans="1:23" s="52" customFormat="1" ht="23.25" customHeight="1" x14ac:dyDescent="0.45">
      <c r="A8" s="96"/>
      <c r="B8" s="103"/>
      <c r="C8" s="102" t="s">
        <v>46</v>
      </c>
      <c r="D8" s="98"/>
      <c r="E8" s="98" t="s">
        <v>30</v>
      </c>
      <c r="F8" s="99"/>
      <c r="G8" s="132" t="s">
        <v>68</v>
      </c>
      <c r="H8" s="98"/>
      <c r="I8" s="102"/>
      <c r="J8" s="102"/>
      <c r="K8" s="98" t="s">
        <v>143</v>
      </c>
      <c r="L8" s="98"/>
      <c r="M8" s="97" t="s">
        <v>145</v>
      </c>
      <c r="N8" s="99"/>
      <c r="O8" s="97" t="s">
        <v>119</v>
      </c>
      <c r="P8" s="99"/>
      <c r="Q8" s="102" t="s">
        <v>155</v>
      </c>
      <c r="R8" s="102"/>
      <c r="S8" s="102" t="s">
        <v>59</v>
      </c>
      <c r="T8" s="99"/>
      <c r="U8" s="102" t="s">
        <v>89</v>
      </c>
      <c r="V8" s="98"/>
      <c r="W8" s="102"/>
    </row>
    <row r="9" spans="1:23" s="52" customFormat="1" ht="23.25" customHeight="1" x14ac:dyDescent="0.45">
      <c r="A9" s="96"/>
      <c r="B9" s="103"/>
      <c r="C9" s="102" t="s">
        <v>47</v>
      </c>
      <c r="D9" s="98"/>
      <c r="E9" s="98" t="s">
        <v>78</v>
      </c>
      <c r="F9" s="99"/>
      <c r="G9" s="102" t="s">
        <v>69</v>
      </c>
      <c r="H9" s="98"/>
      <c r="I9" s="98" t="s">
        <v>61</v>
      </c>
      <c r="J9" s="102"/>
      <c r="K9" s="98" t="s">
        <v>142</v>
      </c>
      <c r="L9" s="98"/>
      <c r="M9" s="97" t="s">
        <v>90</v>
      </c>
      <c r="N9" s="99"/>
      <c r="O9" s="97" t="s">
        <v>120</v>
      </c>
      <c r="P9" s="99"/>
      <c r="Q9" s="102" t="s">
        <v>153</v>
      </c>
      <c r="R9" s="102"/>
      <c r="S9" s="100" t="s">
        <v>62</v>
      </c>
      <c r="T9" s="99"/>
      <c r="U9" s="102" t="s">
        <v>90</v>
      </c>
      <c r="V9" s="98"/>
      <c r="W9" s="98" t="s">
        <v>59</v>
      </c>
    </row>
    <row r="10" spans="1:23" s="52" customFormat="1" ht="23.25" customHeight="1" x14ac:dyDescent="0.45">
      <c r="B10" s="203" t="s">
        <v>1</v>
      </c>
      <c r="C10" s="98" t="s">
        <v>48</v>
      </c>
      <c r="D10" s="98"/>
      <c r="E10" s="102" t="s">
        <v>79</v>
      </c>
      <c r="F10" s="99"/>
      <c r="G10" s="98" t="s">
        <v>70</v>
      </c>
      <c r="H10" s="98"/>
      <c r="I10" s="98" t="s">
        <v>63</v>
      </c>
      <c r="J10" s="102"/>
      <c r="K10" s="98" t="s">
        <v>182</v>
      </c>
      <c r="L10" s="98"/>
      <c r="M10" s="97" t="s">
        <v>91</v>
      </c>
      <c r="N10" s="98"/>
      <c r="O10" s="97" t="s">
        <v>121</v>
      </c>
      <c r="P10" s="98"/>
      <c r="Q10" s="132" t="s">
        <v>152</v>
      </c>
      <c r="R10" s="132"/>
      <c r="S10" s="132" t="s">
        <v>165</v>
      </c>
      <c r="T10" s="99"/>
      <c r="U10" s="98" t="s">
        <v>91</v>
      </c>
      <c r="V10" s="98"/>
      <c r="W10" s="98" t="s">
        <v>62</v>
      </c>
    </row>
    <row r="11" spans="1:23" s="52" customFormat="1" ht="23.25" customHeight="1" x14ac:dyDescent="0.45">
      <c r="B11" s="103"/>
      <c r="C11" s="292" t="s">
        <v>40</v>
      </c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</row>
    <row r="12" spans="1:23" s="52" customFormat="1" ht="23.25" customHeight="1" x14ac:dyDescent="0.45">
      <c r="A12" s="112" t="s">
        <v>148</v>
      </c>
      <c r="B12" s="10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4"/>
      <c r="P12" s="183"/>
      <c r="Q12" s="183"/>
      <c r="R12" s="183"/>
      <c r="S12" s="183"/>
      <c r="T12" s="183"/>
      <c r="U12" s="183"/>
      <c r="V12" s="183"/>
      <c r="W12" s="183"/>
    </row>
    <row r="13" spans="1:23" s="133" customFormat="1" ht="23.25" customHeight="1" x14ac:dyDescent="0.45">
      <c r="A13" s="94" t="s">
        <v>149</v>
      </c>
      <c r="B13" s="110"/>
      <c r="C13" s="139">
        <v>8983101348</v>
      </c>
      <c r="D13" s="185">
        <v>0</v>
      </c>
      <c r="E13" s="139">
        <v>1684316879</v>
      </c>
      <c r="F13" s="185">
        <v>0</v>
      </c>
      <c r="G13" s="139">
        <v>900000000</v>
      </c>
      <c r="H13" s="185"/>
      <c r="I13" s="139">
        <v>26894168922</v>
      </c>
      <c r="J13" s="185">
        <v>0</v>
      </c>
      <c r="K13" s="139">
        <v>30439934</v>
      </c>
      <c r="L13" s="185"/>
      <c r="M13" s="139">
        <v>-1142585625</v>
      </c>
      <c r="N13" s="185">
        <v>0</v>
      </c>
      <c r="O13" s="139">
        <f>SUM(K13:M13)</f>
        <v>-1112145691</v>
      </c>
      <c r="P13" s="185">
        <v>0</v>
      </c>
      <c r="Q13" s="139">
        <v>0</v>
      </c>
      <c r="R13" s="139"/>
      <c r="S13" s="139">
        <f>SUM(C13:I13,O13,Q13)</f>
        <v>37349441458</v>
      </c>
      <c r="T13" s="185">
        <v>0</v>
      </c>
      <c r="U13" s="139">
        <v>4326296038</v>
      </c>
      <c r="V13" s="185">
        <v>0</v>
      </c>
      <c r="W13" s="139">
        <f>S13+U13</f>
        <v>41675737496</v>
      </c>
    </row>
    <row r="14" spans="1:23" s="135" customFormat="1" ht="23.25" customHeight="1" x14ac:dyDescent="0.45">
      <c r="A14" s="108" t="s">
        <v>92</v>
      </c>
      <c r="B14" s="134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</row>
    <row r="15" spans="1:23" s="133" customFormat="1" ht="23.25" customHeight="1" x14ac:dyDescent="0.45">
      <c r="A15" s="94" t="s">
        <v>93</v>
      </c>
      <c r="B15" s="110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</row>
    <row r="16" spans="1:23" s="133" customFormat="1" ht="23.25" customHeight="1" x14ac:dyDescent="0.45">
      <c r="A16" s="136" t="s">
        <v>98</v>
      </c>
      <c r="B16" s="110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</row>
    <row r="17" spans="1:26" s="133" customFormat="1" ht="23.25" customHeight="1" x14ac:dyDescent="0.45">
      <c r="A17" s="112" t="s">
        <v>183</v>
      </c>
      <c r="B17" s="137">
        <v>37</v>
      </c>
      <c r="C17" s="187">
        <v>0</v>
      </c>
      <c r="D17" s="188"/>
      <c r="E17" s="187">
        <v>0</v>
      </c>
      <c r="F17" s="188"/>
      <c r="G17" s="187">
        <v>0</v>
      </c>
      <c r="H17" s="139"/>
      <c r="I17" s="187">
        <v>-8084791213</v>
      </c>
      <c r="J17" s="139"/>
      <c r="K17" s="187">
        <v>0</v>
      </c>
      <c r="L17" s="188"/>
      <c r="M17" s="187">
        <v>0</v>
      </c>
      <c r="N17" s="139"/>
      <c r="O17" s="187">
        <f>SUM(K17:M17)</f>
        <v>0</v>
      </c>
      <c r="P17" s="139"/>
      <c r="Q17" s="187">
        <v>0</v>
      </c>
      <c r="R17" s="180"/>
      <c r="S17" s="187">
        <f>I17</f>
        <v>-8084791213</v>
      </c>
      <c r="T17" s="188"/>
      <c r="U17" s="181">
        <v>-82499566</v>
      </c>
      <c r="V17" s="188"/>
      <c r="W17" s="181">
        <f>SUM(R17:U17)</f>
        <v>-8167290779</v>
      </c>
    </row>
    <row r="18" spans="1:26" s="140" customFormat="1" ht="23.25" customHeight="1" x14ac:dyDescent="0.45">
      <c r="A18" s="205" t="s">
        <v>159</v>
      </c>
      <c r="B18" s="138"/>
      <c r="C18" s="141">
        <f>SUM(C17:C17)</f>
        <v>0</v>
      </c>
      <c r="D18" s="139"/>
      <c r="E18" s="141">
        <f>SUM(E17:E17)</f>
        <v>0</v>
      </c>
      <c r="F18" s="139"/>
      <c r="G18" s="141">
        <f>SUM(G17:G17)</f>
        <v>0</v>
      </c>
      <c r="H18" s="139"/>
      <c r="I18" s="141">
        <f>SUM(I17:I17)</f>
        <v>-8084791213</v>
      </c>
      <c r="J18" s="139"/>
      <c r="K18" s="141">
        <f>SUM(K17:K17)</f>
        <v>0</v>
      </c>
      <c r="L18" s="139"/>
      <c r="M18" s="141">
        <f>SUM(M17:M17)</f>
        <v>0</v>
      </c>
      <c r="N18" s="139"/>
      <c r="O18" s="141">
        <f>SUM(O17:O17)</f>
        <v>0</v>
      </c>
      <c r="P18" s="139"/>
      <c r="Q18" s="141">
        <f>SUM(Q17:Q17)</f>
        <v>0</v>
      </c>
      <c r="R18" s="139"/>
      <c r="S18" s="141">
        <f>I18+Q18</f>
        <v>-8084791213</v>
      </c>
      <c r="T18" s="139"/>
      <c r="U18" s="141">
        <f>SUM(U17:U17)</f>
        <v>-82499566</v>
      </c>
      <c r="V18" s="139"/>
      <c r="W18" s="141">
        <f>SUM(W17:W17)</f>
        <v>-8167290779</v>
      </c>
    </row>
    <row r="19" spans="1:26" s="140" customFormat="1" ht="23.25" customHeight="1" x14ac:dyDescent="0.45">
      <c r="A19" s="195" t="s">
        <v>160</v>
      </c>
      <c r="B19" s="196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</row>
    <row r="20" spans="1:26" s="140" customFormat="1" ht="23.25" customHeight="1" x14ac:dyDescent="0.45">
      <c r="A20" s="197" t="s">
        <v>184</v>
      </c>
      <c r="B20" s="197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</row>
    <row r="21" spans="1:26" s="140" customFormat="1" ht="23.25" customHeight="1" x14ac:dyDescent="0.45">
      <c r="A21" s="198" t="s">
        <v>185</v>
      </c>
      <c r="B21" s="198"/>
      <c r="C21" s="187">
        <v>0</v>
      </c>
      <c r="D21" s="188"/>
      <c r="E21" s="187">
        <v>0</v>
      </c>
      <c r="F21" s="188"/>
      <c r="G21" s="187">
        <v>0</v>
      </c>
      <c r="H21" s="139"/>
      <c r="I21" s="187">
        <v>0</v>
      </c>
      <c r="J21" s="188"/>
      <c r="K21" s="187">
        <v>0</v>
      </c>
      <c r="L21" s="188"/>
      <c r="M21" s="187">
        <v>0</v>
      </c>
      <c r="N21" s="139"/>
      <c r="O21" s="187">
        <f>SUM(K21:M21)</f>
        <v>0</v>
      </c>
      <c r="P21" s="139"/>
      <c r="Q21" s="181">
        <v>0</v>
      </c>
      <c r="R21" s="139"/>
      <c r="S21" s="187">
        <v>0</v>
      </c>
      <c r="T21" s="139"/>
      <c r="U21" s="181">
        <v>20890590</v>
      </c>
      <c r="V21" s="139"/>
      <c r="W21" s="181">
        <f>S21+U21</f>
        <v>20890590</v>
      </c>
    </row>
    <row r="22" spans="1:26" s="140" customFormat="1" ht="23.25" customHeight="1" x14ac:dyDescent="0.45">
      <c r="A22" s="199" t="s">
        <v>163</v>
      </c>
      <c r="B22" s="19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80"/>
    </row>
    <row r="23" spans="1:26" s="140" customFormat="1" ht="23.25" customHeight="1" x14ac:dyDescent="0.45">
      <c r="A23" s="199" t="s">
        <v>161</v>
      </c>
      <c r="B23" s="199"/>
      <c r="C23" s="141">
        <f>C21</f>
        <v>0</v>
      </c>
      <c r="D23" s="139"/>
      <c r="E23" s="141">
        <f>E21</f>
        <v>0</v>
      </c>
      <c r="F23" s="139"/>
      <c r="G23" s="141">
        <f>G21</f>
        <v>0</v>
      </c>
      <c r="H23" s="139"/>
      <c r="I23" s="141">
        <f>I21</f>
        <v>0</v>
      </c>
      <c r="J23" s="139"/>
      <c r="K23" s="141">
        <f>K21</f>
        <v>0</v>
      </c>
      <c r="L23" s="139"/>
      <c r="M23" s="141">
        <f>M21</f>
        <v>0</v>
      </c>
      <c r="N23" s="139"/>
      <c r="O23" s="141">
        <f>K23+M23</f>
        <v>0</v>
      </c>
      <c r="P23" s="139"/>
      <c r="Q23" s="141">
        <f>Q21</f>
        <v>0</v>
      </c>
      <c r="R23" s="139"/>
      <c r="S23" s="141">
        <v>0</v>
      </c>
      <c r="T23" s="139"/>
      <c r="U23" s="141">
        <f>U21</f>
        <v>20890590</v>
      </c>
      <c r="V23" s="139"/>
      <c r="W23" s="141">
        <f>S23+U23</f>
        <v>20890590</v>
      </c>
    </row>
    <row r="24" spans="1:26" s="140" customFormat="1" ht="23.25" customHeight="1" x14ac:dyDescent="0.45">
      <c r="A24" s="200" t="s">
        <v>122</v>
      </c>
      <c r="B24" s="199"/>
      <c r="C24" s="188"/>
      <c r="D24" s="188"/>
      <c r="E24" s="188"/>
      <c r="F24" s="188"/>
      <c r="G24" s="188"/>
      <c r="H24" s="139"/>
      <c r="I24" s="188"/>
      <c r="J24" s="188"/>
      <c r="K24" s="188"/>
      <c r="L24" s="188"/>
      <c r="M24" s="188"/>
      <c r="N24" s="139"/>
      <c r="O24" s="188"/>
      <c r="P24" s="139"/>
      <c r="Q24" s="139"/>
      <c r="R24" s="139"/>
      <c r="S24" s="188"/>
      <c r="T24" s="139"/>
      <c r="U24" s="188"/>
      <c r="V24" s="139"/>
      <c r="W24" s="139"/>
    </row>
    <row r="25" spans="1:26" s="140" customFormat="1" ht="23.25" customHeight="1" x14ac:dyDescent="0.45">
      <c r="A25" s="201" t="s">
        <v>93</v>
      </c>
      <c r="B25" s="199"/>
      <c r="C25" s="141">
        <f>C23+C18</f>
        <v>0</v>
      </c>
      <c r="D25" s="139"/>
      <c r="E25" s="141">
        <f>E23+E18</f>
        <v>0</v>
      </c>
      <c r="F25" s="139"/>
      <c r="G25" s="141">
        <f>G23+G18</f>
        <v>0</v>
      </c>
      <c r="H25" s="139"/>
      <c r="I25" s="141">
        <f>I23+I18</f>
        <v>-8084791213</v>
      </c>
      <c r="J25" s="139"/>
      <c r="K25" s="141">
        <f>K23+K18</f>
        <v>0</v>
      </c>
      <c r="L25" s="139"/>
      <c r="M25" s="141">
        <f>M23+M18</f>
        <v>0</v>
      </c>
      <c r="N25" s="139"/>
      <c r="O25" s="141">
        <f>K25+M25</f>
        <v>0</v>
      </c>
      <c r="P25" s="139"/>
      <c r="Q25" s="141">
        <f>Q23+Q18</f>
        <v>0</v>
      </c>
      <c r="R25" s="139"/>
      <c r="S25" s="141">
        <f>I25</f>
        <v>-8084791213</v>
      </c>
      <c r="T25" s="139"/>
      <c r="U25" s="141">
        <f>U23+U18</f>
        <v>-61608976</v>
      </c>
      <c r="V25" s="139"/>
      <c r="W25" s="141">
        <f>S25+U25</f>
        <v>-8146400189</v>
      </c>
    </row>
    <row r="26" spans="1:26" s="140" customFormat="1" ht="23.25" customHeight="1" x14ac:dyDescent="0.45">
      <c r="A26" s="94" t="s">
        <v>99</v>
      </c>
      <c r="B26" s="138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</row>
    <row r="27" spans="1:26" s="52" customFormat="1" ht="23.25" customHeight="1" x14ac:dyDescent="0.45">
      <c r="A27" s="30" t="s">
        <v>100</v>
      </c>
      <c r="B27" s="138"/>
      <c r="C27" s="188">
        <v>0</v>
      </c>
      <c r="D27" s="185"/>
      <c r="E27" s="188">
        <v>0</v>
      </c>
      <c r="F27" s="185"/>
      <c r="G27" s="188">
        <v>0</v>
      </c>
      <c r="H27" s="185"/>
      <c r="I27" s="189">
        <v>16676510405</v>
      </c>
      <c r="J27" s="186"/>
      <c r="K27" s="188">
        <v>0</v>
      </c>
      <c r="L27" s="188"/>
      <c r="M27" s="188">
        <v>0</v>
      </c>
      <c r="N27" s="186"/>
      <c r="O27" s="188">
        <f>SUM(K27:M27)</f>
        <v>0</v>
      </c>
      <c r="P27" s="186"/>
      <c r="Q27" s="188">
        <v>0</v>
      </c>
      <c r="R27" s="180"/>
      <c r="S27" s="188">
        <f>I27</f>
        <v>16676510405</v>
      </c>
      <c r="T27" s="186"/>
      <c r="U27" s="180">
        <v>142581558</v>
      </c>
      <c r="V27" s="186"/>
      <c r="W27" s="186">
        <f>S27+U27</f>
        <v>16819091963</v>
      </c>
      <c r="X27" s="177">
        <f>W27-'PL 11-12'!E42</f>
        <v>0</v>
      </c>
    </row>
    <row r="28" spans="1:26" s="52" customFormat="1" ht="23.25" customHeight="1" x14ac:dyDescent="0.45">
      <c r="A28" s="30" t="s">
        <v>94</v>
      </c>
      <c r="B28" s="137"/>
      <c r="C28" s="187">
        <v>0</v>
      </c>
      <c r="D28" s="185"/>
      <c r="E28" s="187">
        <v>0</v>
      </c>
      <c r="F28" s="185"/>
      <c r="G28" s="187">
        <v>0</v>
      </c>
      <c r="H28" s="185"/>
      <c r="I28" s="187">
        <v>-142034393</v>
      </c>
      <c r="J28" s="185"/>
      <c r="K28" s="181">
        <v>-555883278</v>
      </c>
      <c r="L28" s="188"/>
      <c r="M28" s="188">
        <v>0</v>
      </c>
      <c r="N28" s="186"/>
      <c r="O28" s="187">
        <f>SUM(K28:M28)</f>
        <v>-555883278</v>
      </c>
      <c r="P28" s="186"/>
      <c r="Q28" s="188">
        <v>0</v>
      </c>
      <c r="R28" s="180"/>
      <c r="S28" s="188">
        <f>I28+O28</f>
        <v>-697917671</v>
      </c>
      <c r="T28" s="186"/>
      <c r="U28" s="187">
        <v>-231982</v>
      </c>
      <c r="V28" s="186"/>
      <c r="W28" s="186">
        <f>S28+U28</f>
        <v>-698149653</v>
      </c>
      <c r="X28" s="177">
        <f>W28-'PL 11-12'!E59</f>
        <v>0</v>
      </c>
      <c r="Y28" s="177"/>
      <c r="Z28" s="177"/>
    </row>
    <row r="29" spans="1:26" s="52" customFormat="1" ht="23.25" customHeight="1" x14ac:dyDescent="0.45">
      <c r="A29" s="94" t="s">
        <v>101</v>
      </c>
      <c r="B29" s="138"/>
      <c r="C29" s="190">
        <f>SUM(C27:C28)</f>
        <v>0</v>
      </c>
      <c r="D29" s="139"/>
      <c r="E29" s="190">
        <f>SUM(E27:E28)</f>
        <v>0</v>
      </c>
      <c r="F29" s="139"/>
      <c r="G29" s="190">
        <f>SUM(G27:G28)</f>
        <v>0</v>
      </c>
      <c r="H29" s="139"/>
      <c r="I29" s="190">
        <f>SUM(I27:I28)</f>
        <v>16534476012</v>
      </c>
      <c r="J29" s="139"/>
      <c r="K29" s="190">
        <f>SUM(K27:K28)</f>
        <v>-555883278</v>
      </c>
      <c r="L29" s="139"/>
      <c r="M29" s="190">
        <f>SUM(M27:M28)</f>
        <v>0</v>
      </c>
      <c r="N29" s="139"/>
      <c r="O29" s="190">
        <f>SUM(O27:O28)</f>
        <v>-555883278</v>
      </c>
      <c r="P29" s="139"/>
      <c r="Q29" s="190">
        <f>SUM(Q27:Q28)</f>
        <v>0</v>
      </c>
      <c r="R29" s="139"/>
      <c r="S29" s="190">
        <f>I29+Q29+O29</f>
        <v>15978592734</v>
      </c>
      <c r="T29" s="139"/>
      <c r="U29" s="190">
        <f>SUM(U27:U28)</f>
        <v>142349576</v>
      </c>
      <c r="V29" s="139"/>
      <c r="W29" s="190">
        <f>SUM(W27:W28)</f>
        <v>16120942310</v>
      </c>
      <c r="X29" s="177"/>
    </row>
    <row r="30" spans="1:26" s="52" customFormat="1" ht="15" customHeight="1" x14ac:dyDescent="0.45">
      <c r="A30" s="94"/>
      <c r="B30" s="138"/>
      <c r="C30" s="191"/>
      <c r="D30" s="139"/>
      <c r="E30" s="191"/>
      <c r="F30" s="139"/>
      <c r="G30" s="191"/>
      <c r="H30" s="139"/>
      <c r="I30" s="191"/>
      <c r="J30" s="139"/>
      <c r="K30" s="191"/>
      <c r="L30" s="139"/>
      <c r="M30" s="191"/>
      <c r="N30" s="139"/>
      <c r="O30" s="191"/>
      <c r="P30" s="139"/>
      <c r="Q30" s="191"/>
      <c r="R30" s="139"/>
      <c r="S30" s="191"/>
      <c r="T30" s="139"/>
      <c r="U30" s="191"/>
      <c r="V30" s="139"/>
      <c r="W30" s="191"/>
      <c r="X30" s="177"/>
      <c r="Y30" s="177"/>
      <c r="Z30" s="177"/>
    </row>
    <row r="31" spans="1:26" s="52" customFormat="1" ht="23.25" customHeight="1" x14ac:dyDescent="0.45">
      <c r="A31" s="182" t="s">
        <v>154</v>
      </c>
      <c r="B31" s="103">
        <v>26</v>
      </c>
      <c r="C31" s="181">
        <v>0</v>
      </c>
      <c r="D31" s="180"/>
      <c r="E31" s="180">
        <v>0</v>
      </c>
      <c r="F31" s="180"/>
      <c r="G31" s="180">
        <v>0</v>
      </c>
      <c r="H31" s="180"/>
      <c r="I31" s="180">
        <v>0</v>
      </c>
      <c r="J31" s="180"/>
      <c r="K31" s="180">
        <v>0</v>
      </c>
      <c r="L31" s="180"/>
      <c r="M31" s="180">
        <v>0</v>
      </c>
      <c r="N31" s="180"/>
      <c r="O31" s="180">
        <v>0</v>
      </c>
      <c r="P31" s="180"/>
      <c r="Q31" s="180">
        <v>9952924500</v>
      </c>
      <c r="R31" s="180"/>
      <c r="S31" s="180">
        <f>Q31</f>
        <v>9952924500</v>
      </c>
      <c r="T31" s="180"/>
      <c r="U31" s="180">
        <v>0</v>
      </c>
      <c r="V31" s="180"/>
      <c r="W31" s="180">
        <f>S31+U31</f>
        <v>9952924500</v>
      </c>
    </row>
    <row r="32" spans="1:26" s="52" customFormat="1" ht="23.25" customHeight="1" thickBot="1" x14ac:dyDescent="0.5">
      <c r="A32" s="94" t="s">
        <v>150</v>
      </c>
      <c r="B32" s="94"/>
      <c r="C32" s="192">
        <f>SUM(C29,C25,C13,C31)</f>
        <v>8983101348</v>
      </c>
      <c r="D32" s="193"/>
      <c r="E32" s="192">
        <f>SUM(E29,E25,E13,E31)</f>
        <v>1684316879</v>
      </c>
      <c r="F32" s="193"/>
      <c r="G32" s="192">
        <f>SUM(G29,G25,G13,G31)</f>
        <v>900000000</v>
      </c>
      <c r="H32" s="193"/>
      <c r="I32" s="192">
        <f>SUM(I29,I25,I13,I31)</f>
        <v>35343853721</v>
      </c>
      <c r="J32" s="193"/>
      <c r="K32" s="192">
        <f>SUM(K29,K25,K13,K31)</f>
        <v>-525443344</v>
      </c>
      <c r="L32" s="193"/>
      <c r="M32" s="192">
        <f>SUM(M29,M25,M13,M31)</f>
        <v>-1142585625</v>
      </c>
      <c r="N32" s="193"/>
      <c r="O32" s="192">
        <f>K32+M32</f>
        <v>-1668028969</v>
      </c>
      <c r="P32" s="193"/>
      <c r="Q32" s="192">
        <f>SUM(Q29,Q18,Q13,Q31)</f>
        <v>9952924500</v>
      </c>
      <c r="R32" s="193"/>
      <c r="S32" s="192">
        <f>SUM(C32:I32,O32,Q32)</f>
        <v>55196167479</v>
      </c>
      <c r="T32" s="193"/>
      <c r="U32" s="192">
        <f>SUM(U29,U25,U13,U31)</f>
        <v>4407036638</v>
      </c>
      <c r="V32" s="193"/>
      <c r="W32" s="192">
        <f>S32+U32</f>
        <v>59603204117</v>
      </c>
    </row>
    <row r="33" spans="1:23" s="52" customFormat="1" ht="23.25" customHeight="1" thickTop="1" x14ac:dyDescent="0.45">
      <c r="A33" s="4"/>
      <c r="B33" s="5"/>
      <c r="C33" s="4"/>
      <c r="D33" s="4"/>
      <c r="E33" s="4"/>
      <c r="F33" s="4"/>
      <c r="G33" s="4"/>
      <c r="H33" s="4"/>
      <c r="I33" s="142"/>
      <c r="J33" s="143"/>
      <c r="K33" s="143"/>
      <c r="L33" s="143"/>
      <c r="M33" s="143"/>
      <c r="N33" s="143"/>
      <c r="O33" s="142"/>
      <c r="P33" s="143"/>
      <c r="Q33" s="143"/>
      <c r="R33" s="142"/>
      <c r="S33" s="142">
        <f>I33+Q33</f>
        <v>0</v>
      </c>
      <c r="T33" s="143"/>
      <c r="U33" s="142"/>
      <c r="V33" s="143"/>
      <c r="W33" s="142"/>
    </row>
    <row r="34" spans="1:23" x14ac:dyDescent="0.45">
      <c r="S34">
        <f>SUM(C34:I34,O34,Q34)</f>
        <v>0</v>
      </c>
    </row>
    <row r="89" spans="4:4" x14ac:dyDescent="0.45">
      <c r="D89" t="s">
        <v>252</v>
      </c>
    </row>
  </sheetData>
  <mergeCells count="4">
    <mergeCell ref="C4:W4"/>
    <mergeCell ref="G5:I5"/>
    <mergeCell ref="K5:O5"/>
    <mergeCell ref="C11:W11"/>
  </mergeCells>
  <pageMargins left="0.7" right="0.7" top="0.48" bottom="0.5" header="0.5" footer="0.5"/>
  <pageSetup paperSize="9" scale="66" firstPageNumber="14" orientation="landscape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showGridLines="0" zoomScale="80" zoomScaleNormal="80" zoomScaleSheetLayoutView="80" workbookViewId="0">
      <selection activeCell="M13" sqref="M13"/>
    </sheetView>
  </sheetViews>
  <sheetFormatPr defaultRowHeight="24" x14ac:dyDescent="0.5"/>
  <cols>
    <col min="1" max="1" width="53.85546875" style="253" customWidth="1"/>
    <col min="2" max="2" width="8.85546875" style="253" customWidth="1"/>
    <col min="3" max="3" width="1.7109375" style="254" customWidth="1"/>
    <col min="4" max="4" width="16.5703125" style="253" customWidth="1"/>
    <col min="5" max="5" width="1.7109375" style="254" customWidth="1"/>
    <col min="6" max="6" width="15.140625" style="253" customWidth="1"/>
    <col min="7" max="7" width="1.7109375" style="254" customWidth="1"/>
    <col min="8" max="8" width="15.140625" style="253" customWidth="1"/>
    <col min="9" max="9" width="1.7109375" style="253" customWidth="1"/>
    <col min="10" max="10" width="16.140625" style="253" customWidth="1"/>
    <col min="11" max="11" width="1.7109375" style="253" customWidth="1"/>
    <col min="12" max="12" width="16.28515625" style="253" customWidth="1"/>
    <col min="13" max="13" width="1.7109375" style="253" customWidth="1"/>
    <col min="14" max="14" width="16.28515625" style="253" customWidth="1"/>
    <col min="15" max="17" width="9.140625" style="253"/>
    <col min="18" max="18" width="13.5703125" style="253" bestFit="1" customWidth="1"/>
    <col min="19" max="16384" width="9.140625" style="253"/>
  </cols>
  <sheetData>
    <row r="1" spans="1:18" s="215" customFormat="1" ht="22.5" customHeight="1" x14ac:dyDescent="0.5">
      <c r="A1" s="213" t="s">
        <v>56</v>
      </c>
      <c r="B1" s="213"/>
      <c r="C1" s="214"/>
      <c r="E1" s="214"/>
      <c r="G1" s="214"/>
    </row>
    <row r="2" spans="1:18" s="215" customFormat="1" ht="22.5" customHeight="1" x14ac:dyDescent="0.5">
      <c r="A2" s="216" t="s">
        <v>188</v>
      </c>
      <c r="B2" s="216"/>
      <c r="C2" s="214"/>
      <c r="E2" s="214"/>
      <c r="G2" s="214"/>
    </row>
    <row r="3" spans="1:18" s="219" customFormat="1" ht="22.5" customHeight="1" x14ac:dyDescent="0.45">
      <c r="A3" s="217"/>
      <c r="B3" s="217"/>
      <c r="C3" s="218"/>
      <c r="E3" s="218"/>
      <c r="G3" s="218"/>
    </row>
    <row r="4" spans="1:18" s="219" customFormat="1" ht="22.5" customHeight="1" x14ac:dyDescent="0.45">
      <c r="A4" s="200"/>
      <c r="B4" s="200"/>
      <c r="C4" s="200"/>
      <c r="D4" s="298" t="s">
        <v>57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P4" s="207"/>
    </row>
    <row r="5" spans="1:18" s="219" customFormat="1" ht="22.5" customHeight="1" x14ac:dyDescent="0.45">
      <c r="A5" s="200"/>
      <c r="B5" s="200"/>
      <c r="C5" s="220"/>
      <c r="D5" s="220"/>
      <c r="E5" s="220"/>
      <c r="F5" s="220"/>
      <c r="G5" s="220"/>
      <c r="H5" s="299" t="s">
        <v>20</v>
      </c>
      <c r="I5" s="299"/>
      <c r="J5" s="299"/>
      <c r="K5" s="221"/>
      <c r="L5" s="221"/>
      <c r="M5" s="221"/>
      <c r="N5" s="220"/>
      <c r="P5" s="207"/>
    </row>
    <row r="6" spans="1:18" s="224" customFormat="1" ht="22.5" customHeight="1" x14ac:dyDescent="0.45">
      <c r="A6" s="222"/>
      <c r="B6" s="222"/>
      <c r="C6" s="223"/>
      <c r="E6" s="223"/>
      <c r="G6" s="225"/>
      <c r="I6" s="223"/>
      <c r="K6" s="223"/>
      <c r="L6" s="226" t="s">
        <v>155</v>
      </c>
      <c r="M6" s="223"/>
      <c r="O6" s="227"/>
      <c r="Q6" s="227"/>
      <c r="R6" s="227"/>
    </row>
    <row r="7" spans="1:18" s="224" customFormat="1" ht="22.5" customHeight="1" x14ac:dyDescent="0.45">
      <c r="A7" s="222"/>
      <c r="C7" s="223"/>
      <c r="D7" s="228" t="s">
        <v>123</v>
      </c>
      <c r="E7" s="223"/>
      <c r="F7" s="228" t="s">
        <v>125</v>
      </c>
      <c r="G7" s="225"/>
      <c r="H7" s="229" t="s">
        <v>68</v>
      </c>
      <c r="I7" s="223"/>
      <c r="J7" s="223"/>
      <c r="K7" s="223"/>
      <c r="L7" s="230" t="s">
        <v>153</v>
      </c>
      <c r="M7" s="223"/>
      <c r="N7" s="223" t="s">
        <v>59</v>
      </c>
      <c r="O7" s="227"/>
      <c r="Q7" s="227"/>
      <c r="R7" s="227"/>
    </row>
    <row r="8" spans="1:18" s="224" customFormat="1" ht="22.5" customHeight="1" x14ac:dyDescent="0.45">
      <c r="A8" s="222"/>
      <c r="B8" s="231" t="s">
        <v>1</v>
      </c>
      <c r="C8" s="223"/>
      <c r="D8" s="228" t="s">
        <v>189</v>
      </c>
      <c r="E8" s="223"/>
      <c r="F8" s="224" t="s">
        <v>79</v>
      </c>
      <c r="G8" s="225"/>
      <c r="H8" s="228" t="s">
        <v>126</v>
      </c>
      <c r="I8" s="223"/>
      <c r="J8" s="228" t="s">
        <v>127</v>
      </c>
      <c r="K8" s="223"/>
      <c r="L8" s="230" t="s">
        <v>152</v>
      </c>
      <c r="M8" s="223"/>
      <c r="N8" s="224" t="s">
        <v>62</v>
      </c>
      <c r="O8" s="227"/>
      <c r="Q8" s="227"/>
      <c r="R8" s="227"/>
    </row>
    <row r="9" spans="1:18" s="219" customFormat="1" ht="22.5" customHeight="1" x14ac:dyDescent="0.45">
      <c r="D9" s="300" t="s">
        <v>40</v>
      </c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233"/>
      <c r="Q9" s="233"/>
    </row>
    <row r="10" spans="1:18" s="219" customFormat="1" ht="22.5" customHeight="1" x14ac:dyDescent="0.45">
      <c r="A10" s="297" t="s">
        <v>167</v>
      </c>
      <c r="B10" s="297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3"/>
      <c r="Q10" s="233"/>
    </row>
    <row r="11" spans="1:18" s="219" customFormat="1" ht="22.5" customHeight="1" x14ac:dyDescent="0.45">
      <c r="A11" s="201" t="s">
        <v>168</v>
      </c>
      <c r="B11" s="201"/>
      <c r="C11" s="234"/>
      <c r="D11" s="235">
        <f>'BS 8-10'!I76</f>
        <v>8983101348</v>
      </c>
      <c r="E11" s="234"/>
      <c r="F11" s="235">
        <f>'BS 8-10'!I78</f>
        <v>1684316879</v>
      </c>
      <c r="G11" s="234"/>
      <c r="H11" s="235">
        <f>'BS 8-10'!I81</f>
        <v>900000000</v>
      </c>
      <c r="I11" s="234"/>
      <c r="J11" s="235">
        <f>'BS 8-10'!I82</f>
        <v>24392313676</v>
      </c>
      <c r="K11" s="234"/>
      <c r="L11" s="235">
        <f>'BS 8-10'!I85</f>
        <v>9952924500</v>
      </c>
      <c r="M11" s="234"/>
      <c r="N11" s="235">
        <f>SUM(D11:L11)</f>
        <v>45912656403</v>
      </c>
    </row>
    <row r="12" spans="1:18" s="219" customFormat="1" ht="22.5" customHeight="1" x14ac:dyDescent="0.45">
      <c r="A12" s="207" t="s">
        <v>95</v>
      </c>
      <c r="B12" s="200"/>
      <c r="C12" s="234"/>
      <c r="D12" s="235"/>
      <c r="E12" s="234"/>
      <c r="F12" s="235"/>
      <c r="G12" s="234"/>
      <c r="H12" s="235"/>
      <c r="I12" s="234"/>
      <c r="J12" s="235"/>
      <c r="K12" s="234"/>
      <c r="L12" s="235"/>
      <c r="M12" s="234"/>
      <c r="N12" s="235"/>
    </row>
    <row r="13" spans="1:18" s="219" customFormat="1" ht="22.5" customHeight="1" x14ac:dyDescent="0.45">
      <c r="A13" s="205" t="s">
        <v>98</v>
      </c>
      <c r="B13" s="200"/>
      <c r="C13" s="234"/>
      <c r="D13" s="235"/>
      <c r="E13" s="234"/>
      <c r="F13" s="235"/>
      <c r="G13" s="234"/>
      <c r="H13" s="235"/>
      <c r="I13" s="234"/>
      <c r="J13" s="235"/>
      <c r="K13" s="234"/>
      <c r="L13" s="235"/>
      <c r="M13" s="234"/>
      <c r="N13" s="235"/>
    </row>
    <row r="14" spans="1:18" s="219" customFormat="1" ht="22.5" customHeight="1" x14ac:dyDescent="0.45">
      <c r="A14" s="206" t="s">
        <v>183</v>
      </c>
      <c r="B14" s="236">
        <v>37</v>
      </c>
      <c r="C14" s="234"/>
      <c r="D14" s="237" t="s">
        <v>84</v>
      </c>
      <c r="E14" s="238"/>
      <c r="F14" s="237" t="s">
        <v>84</v>
      </c>
      <c r="G14" s="238"/>
      <c r="H14" s="237" t="s">
        <v>84</v>
      </c>
      <c r="I14" s="239"/>
      <c r="J14" s="240">
        <v>-8983101348</v>
      </c>
      <c r="K14" s="239"/>
      <c r="L14" s="240">
        <v>0</v>
      </c>
      <c r="M14" s="239"/>
      <c r="N14" s="240">
        <f>SUM(D14:L14)</f>
        <v>-8983101348</v>
      </c>
    </row>
    <row r="15" spans="1:18" s="219" customFormat="1" ht="22.5" customHeight="1" x14ac:dyDescent="0.45">
      <c r="A15" s="207" t="s">
        <v>96</v>
      </c>
      <c r="B15" s="200"/>
      <c r="C15" s="234"/>
      <c r="D15" s="241">
        <f>SUM(D14)</f>
        <v>0</v>
      </c>
      <c r="E15" s="234"/>
      <c r="F15" s="241">
        <f>SUM(F14)</f>
        <v>0</v>
      </c>
      <c r="G15" s="234"/>
      <c r="H15" s="241">
        <f>SUM(H14)</f>
        <v>0</v>
      </c>
      <c r="I15" s="234"/>
      <c r="J15" s="241">
        <f>SUM(J14:J14)</f>
        <v>-8983101348</v>
      </c>
      <c r="K15" s="234"/>
      <c r="L15" s="241">
        <f>SUM(L14)</f>
        <v>0</v>
      </c>
      <c r="M15" s="234"/>
      <c r="N15" s="241">
        <f>SUM(N14:N14)</f>
        <v>-8983101348</v>
      </c>
    </row>
    <row r="16" spans="1:18" s="219" customFormat="1" ht="22.5" customHeight="1" x14ac:dyDescent="0.45">
      <c r="A16" s="200" t="s">
        <v>99</v>
      </c>
      <c r="B16" s="200"/>
      <c r="C16" s="242"/>
      <c r="D16" s="234"/>
      <c r="E16" s="242"/>
      <c r="F16" s="242"/>
      <c r="G16" s="242"/>
      <c r="H16" s="243"/>
      <c r="I16" s="244"/>
      <c r="J16" s="243"/>
      <c r="K16" s="244"/>
      <c r="L16" s="243"/>
      <c r="M16" s="244"/>
      <c r="N16" s="243"/>
    </row>
    <row r="17" spans="1:18" s="219" customFormat="1" ht="22.5" customHeight="1" x14ac:dyDescent="0.45">
      <c r="A17" s="245" t="s">
        <v>100</v>
      </c>
      <c r="B17" s="246"/>
      <c r="C17" s="238"/>
      <c r="D17" s="264" t="s">
        <v>84</v>
      </c>
      <c r="E17" s="238"/>
      <c r="F17" s="264" t="s">
        <v>84</v>
      </c>
      <c r="G17" s="238"/>
      <c r="H17" s="264" t="s">
        <v>84</v>
      </c>
      <c r="I17" s="238"/>
      <c r="J17" s="247">
        <f>'PL 11-12'!G29</f>
        <v>16617696792</v>
      </c>
      <c r="K17" s="242"/>
      <c r="L17" s="239">
        <v>0</v>
      </c>
      <c r="M17" s="242"/>
      <c r="N17" s="239">
        <f>SUM(D17:L17)</f>
        <v>16617696792</v>
      </c>
      <c r="O17" s="218"/>
    </row>
    <row r="18" spans="1:18" s="219" customFormat="1" ht="22.5" customHeight="1" x14ac:dyDescent="0.45">
      <c r="A18" s="30" t="s">
        <v>94</v>
      </c>
      <c r="B18" s="246"/>
      <c r="C18" s="238"/>
      <c r="D18" s="248">
        <v>0</v>
      </c>
      <c r="E18" s="234"/>
      <c r="F18" s="248">
        <v>0</v>
      </c>
      <c r="G18" s="239"/>
      <c r="H18" s="248">
        <v>0</v>
      </c>
      <c r="I18" s="238"/>
      <c r="J18" s="247">
        <f>'PL 11-12'!G57</f>
        <v>-15384458</v>
      </c>
      <c r="K18" s="242"/>
      <c r="L18" s="248">
        <v>0</v>
      </c>
      <c r="M18" s="242"/>
      <c r="N18" s="239">
        <f>SUM(D18:L18)</f>
        <v>-15384458</v>
      </c>
      <c r="O18" s="218"/>
    </row>
    <row r="19" spans="1:18" s="219" customFormat="1" ht="22.5" customHeight="1" x14ac:dyDescent="0.45">
      <c r="A19" s="200" t="s">
        <v>101</v>
      </c>
      <c r="B19" s="200"/>
      <c r="C19" s="249"/>
      <c r="D19" s="241">
        <f>SUM(D17:D18)</f>
        <v>0</v>
      </c>
      <c r="E19" s="249"/>
      <c r="F19" s="241">
        <f>SUM(F17:F18)</f>
        <v>0</v>
      </c>
      <c r="G19" s="249"/>
      <c r="H19" s="241">
        <f>SUM(H17:H18)</f>
        <v>0</v>
      </c>
      <c r="I19" s="249"/>
      <c r="J19" s="241">
        <f>SUM(J17:J18)</f>
        <v>16602312334</v>
      </c>
      <c r="K19" s="244"/>
      <c r="L19" s="241">
        <f>SUM(L17:L18)</f>
        <v>0</v>
      </c>
      <c r="M19" s="244"/>
      <c r="N19" s="241">
        <f>SUM(N17:N18)</f>
        <v>16602312334</v>
      </c>
    </row>
    <row r="20" spans="1:18" s="219" customFormat="1" ht="22.5" customHeight="1" x14ac:dyDescent="0.45">
      <c r="A20" s="200"/>
      <c r="B20" s="200"/>
      <c r="C20" s="249"/>
      <c r="D20" s="250"/>
      <c r="E20" s="249"/>
      <c r="F20" s="250"/>
      <c r="G20" s="249"/>
      <c r="H20" s="250"/>
      <c r="I20" s="249"/>
      <c r="J20" s="234"/>
      <c r="K20" s="244"/>
      <c r="L20" s="234"/>
      <c r="M20" s="244"/>
      <c r="N20" s="234"/>
      <c r="R20" s="266"/>
    </row>
    <row r="21" spans="1:18" s="219" customFormat="1" ht="22.5" customHeight="1" x14ac:dyDescent="0.45">
      <c r="A21" s="251" t="s">
        <v>154</v>
      </c>
      <c r="B21" s="236">
        <v>26</v>
      </c>
      <c r="C21" s="234"/>
      <c r="D21" s="248">
        <v>0</v>
      </c>
      <c r="E21" s="234"/>
      <c r="F21" s="248">
        <v>0</v>
      </c>
      <c r="G21" s="239"/>
      <c r="H21" s="248">
        <v>0</v>
      </c>
      <c r="I21" s="239"/>
      <c r="J21" s="248">
        <v>0</v>
      </c>
      <c r="K21" s="239"/>
      <c r="L21" s="248">
        <v>9956229700</v>
      </c>
      <c r="M21" s="239"/>
      <c r="N21" s="248">
        <f>SUM(D21:L21)</f>
        <v>9956229700</v>
      </c>
    </row>
    <row r="22" spans="1:18" s="219" customFormat="1" ht="22.5" customHeight="1" x14ac:dyDescent="0.45">
      <c r="A22" s="251" t="s">
        <v>187</v>
      </c>
      <c r="B22" s="236">
        <v>26</v>
      </c>
      <c r="C22" s="234"/>
      <c r="D22" s="248">
        <v>0</v>
      </c>
      <c r="E22" s="234"/>
      <c r="F22" s="248">
        <v>0</v>
      </c>
      <c r="G22" s="239"/>
      <c r="H22" s="248">
        <v>0</v>
      </c>
      <c r="I22" s="239"/>
      <c r="J22" s="248">
        <v>-500000000</v>
      </c>
      <c r="K22" s="239"/>
      <c r="L22" s="248">
        <v>0</v>
      </c>
      <c r="M22" s="239"/>
      <c r="N22" s="248">
        <f>SUM(D22:L22)</f>
        <v>-500000000</v>
      </c>
    </row>
    <row r="23" spans="1:18" s="219" customFormat="1" ht="22.5" customHeight="1" thickBot="1" x14ac:dyDescent="0.5">
      <c r="A23" s="200" t="s">
        <v>169</v>
      </c>
      <c r="B23" s="200"/>
      <c r="C23" s="239"/>
      <c r="D23" s="252">
        <f>D11</f>
        <v>8983101348</v>
      </c>
      <c r="E23" s="239"/>
      <c r="F23" s="252">
        <f>F11</f>
        <v>1684316879</v>
      </c>
      <c r="G23" s="239"/>
      <c r="H23" s="252">
        <f>H11</f>
        <v>900000000</v>
      </c>
      <c r="I23" s="244"/>
      <c r="J23" s="252">
        <f>J11+J15+J19+J22</f>
        <v>31511524662</v>
      </c>
      <c r="K23" s="244"/>
      <c r="L23" s="252">
        <f>L11+L15+L19+L21</f>
        <v>19909154200</v>
      </c>
      <c r="M23" s="244"/>
      <c r="N23" s="252">
        <f>N11+N15+N19+N22+N21</f>
        <v>62988097089</v>
      </c>
    </row>
    <row r="24" spans="1:18" s="219" customFormat="1" ht="22.5" customHeight="1" thickTop="1" x14ac:dyDescent="0.45">
      <c r="A24" s="200"/>
      <c r="B24" s="200"/>
      <c r="C24" s="239"/>
      <c r="D24" s="249">
        <f>D23-'BS 8-10'!G76</f>
        <v>0</v>
      </c>
      <c r="E24" s="239"/>
      <c r="F24" s="267">
        <f>F23-'BS 8-10'!G78</f>
        <v>0</v>
      </c>
      <c r="G24" s="268"/>
      <c r="H24" s="267">
        <f>H23-'BS 8-10'!G81</f>
        <v>0</v>
      </c>
      <c r="I24" s="269"/>
      <c r="J24" s="267">
        <f>J23-'BS 8-10'!G82</f>
        <v>0</v>
      </c>
      <c r="K24" s="269"/>
      <c r="L24" s="267">
        <f>L23-'BS 8-10'!G85</f>
        <v>0</v>
      </c>
      <c r="M24" s="269"/>
      <c r="N24" s="267">
        <f>N23-'BS 8-10'!G86</f>
        <v>0</v>
      </c>
    </row>
    <row r="25" spans="1:18" ht="22.5" customHeight="1" x14ac:dyDescent="0.5"/>
    <row r="26" spans="1:18" ht="22.5" customHeight="1" x14ac:dyDescent="0.5"/>
    <row r="27" spans="1:18" ht="22.5" customHeight="1" x14ac:dyDescent="0.5"/>
    <row r="28" spans="1:18" ht="22.5" customHeight="1" x14ac:dyDescent="0.5"/>
    <row r="29" spans="1:18" ht="22.5" customHeight="1" x14ac:dyDescent="0.5"/>
    <row r="30" spans="1:18" ht="22.5" customHeight="1" x14ac:dyDescent="0.5"/>
    <row r="31" spans="1:18" ht="22.5" customHeight="1" x14ac:dyDescent="0.5"/>
    <row r="32" spans="1:18" ht="22.5" customHeight="1" x14ac:dyDescent="0.5"/>
    <row r="33" spans="23:23" ht="22.5" customHeight="1" x14ac:dyDescent="0.5"/>
    <row r="34" spans="23:23" ht="22.5" customHeight="1" x14ac:dyDescent="0.5"/>
    <row r="35" spans="23:23" ht="22.5" customHeight="1" x14ac:dyDescent="0.5"/>
    <row r="36" spans="23:23" ht="22.5" customHeight="1" x14ac:dyDescent="0.5">
      <c r="W36" s="255">
        <f>W34-'[1]BS-3-5'!D90</f>
        <v>-4734119</v>
      </c>
    </row>
    <row r="37" spans="23:23" ht="22.5" customHeight="1" x14ac:dyDescent="0.5"/>
    <row r="38" spans="23:23" ht="22.5" customHeight="1" x14ac:dyDescent="0.5"/>
    <row r="39" spans="23:23" ht="22.5" customHeight="1" x14ac:dyDescent="0.5"/>
    <row r="40" spans="23:23" ht="22.5" customHeight="1" x14ac:dyDescent="0.5"/>
    <row r="41" spans="23:23" ht="22.5" customHeight="1" x14ac:dyDescent="0.5"/>
    <row r="42" spans="23:23" ht="22.5" customHeight="1" x14ac:dyDescent="0.5"/>
    <row r="43" spans="23:23" ht="22.5" customHeight="1" x14ac:dyDescent="0.5"/>
    <row r="44" spans="23:23" ht="22.5" customHeight="1" x14ac:dyDescent="0.5"/>
    <row r="45" spans="23:23" ht="22.5" customHeight="1" x14ac:dyDescent="0.5"/>
    <row r="46" spans="23:23" ht="22.5" customHeight="1" x14ac:dyDescent="0.5"/>
    <row r="47" spans="23:23" ht="22.5" customHeight="1" x14ac:dyDescent="0.5"/>
    <row r="48" spans="23:23" ht="22.5" customHeight="1" x14ac:dyDescent="0.5"/>
    <row r="49" ht="22.5" customHeight="1" x14ac:dyDescent="0.5"/>
    <row r="50" ht="22.5" customHeight="1" x14ac:dyDescent="0.5"/>
    <row r="51" ht="22.5" customHeight="1" x14ac:dyDescent="0.5"/>
    <row r="52" ht="22.5" customHeight="1" x14ac:dyDescent="0.5"/>
    <row r="53" ht="22.5" customHeight="1" x14ac:dyDescent="0.5"/>
    <row r="54" ht="22.5" customHeight="1" x14ac:dyDescent="0.5"/>
    <row r="55" ht="22.5" customHeight="1" x14ac:dyDescent="0.5"/>
    <row r="56" ht="22.5" customHeight="1" x14ac:dyDescent="0.5"/>
    <row r="57" ht="22.5" customHeight="1" x14ac:dyDescent="0.5"/>
    <row r="58" ht="22.5" customHeight="1" x14ac:dyDescent="0.5"/>
    <row r="59" ht="22.5" customHeight="1" x14ac:dyDescent="0.5"/>
    <row r="60" ht="22.5" customHeight="1" x14ac:dyDescent="0.5"/>
    <row r="61" ht="22.5" customHeight="1" x14ac:dyDescent="0.5"/>
    <row r="62" ht="22.5" customHeight="1" x14ac:dyDescent="0.5"/>
    <row r="63" ht="22.5" customHeight="1" x14ac:dyDescent="0.5"/>
    <row r="64" ht="22.5" customHeight="1" x14ac:dyDescent="0.5"/>
    <row r="65" ht="22.5" customHeight="1" x14ac:dyDescent="0.5"/>
    <row r="66" ht="22.5" customHeight="1" x14ac:dyDescent="0.5"/>
    <row r="67" ht="22.5" customHeight="1" x14ac:dyDescent="0.5"/>
    <row r="68" ht="22.5" customHeight="1" x14ac:dyDescent="0.5"/>
    <row r="69" ht="22.5" customHeight="1" x14ac:dyDescent="0.5"/>
    <row r="70" ht="22.5" customHeight="1" x14ac:dyDescent="0.5"/>
    <row r="71" ht="22.5" customHeight="1" x14ac:dyDescent="0.5"/>
    <row r="72" ht="22.5" customHeight="1" x14ac:dyDescent="0.5"/>
    <row r="73" ht="22.5" customHeight="1" x14ac:dyDescent="0.5"/>
    <row r="74" ht="22.5" customHeight="1" x14ac:dyDescent="0.5"/>
    <row r="75" ht="22.5" customHeight="1" x14ac:dyDescent="0.5"/>
    <row r="76" ht="22.5" customHeight="1" x14ac:dyDescent="0.5"/>
    <row r="77" ht="22.5" customHeight="1" x14ac:dyDescent="0.5"/>
    <row r="78" ht="22.5" customHeight="1" x14ac:dyDescent="0.5"/>
    <row r="79" ht="22.5" customHeight="1" x14ac:dyDescent="0.5"/>
    <row r="80" ht="22.5" customHeight="1" x14ac:dyDescent="0.5"/>
    <row r="81" ht="22.5" customHeight="1" x14ac:dyDescent="0.5"/>
    <row r="82" ht="22.5" customHeight="1" x14ac:dyDescent="0.5"/>
    <row r="83" ht="22.5" customHeight="1" x14ac:dyDescent="0.5"/>
    <row r="84" ht="22.5" customHeight="1" x14ac:dyDescent="0.5"/>
    <row r="85" ht="22.5" customHeight="1" x14ac:dyDescent="0.5"/>
    <row r="86" ht="22.5" customHeight="1" x14ac:dyDescent="0.5"/>
  </sheetData>
  <mergeCells count="4">
    <mergeCell ref="A10:B10"/>
    <mergeCell ref="D4:N4"/>
    <mergeCell ref="H5:J5"/>
    <mergeCell ref="D9:N9"/>
  </mergeCells>
  <pageMargins left="0.7" right="0.7" top="0.48" bottom="0.5" header="0.5" footer="0.5"/>
  <pageSetup paperSize="9" scale="89" firstPageNumber="15" orientation="landscape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1" manualBreakCount="1">
    <brk id="23" max="16383" man="1"/>
  </rowBreaks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zoomScale="90" zoomScaleNormal="90" zoomScaleSheetLayoutView="80" workbookViewId="0">
      <selection activeCell="Q21" sqref="Q21"/>
    </sheetView>
  </sheetViews>
  <sheetFormatPr defaultRowHeight="21.75" x14ac:dyDescent="0.45"/>
  <cols>
    <col min="1" max="1" width="53.5703125" customWidth="1"/>
    <col min="2" max="2" width="9.5703125" customWidth="1"/>
    <col min="3" max="3" width="1.42578125" customWidth="1"/>
    <col min="4" max="4" width="16.5703125" customWidth="1"/>
    <col min="5" max="5" width="1.7109375" customWidth="1"/>
    <col min="6" max="6" width="15.140625" customWidth="1"/>
    <col min="7" max="7" width="1.7109375" customWidth="1"/>
    <col min="8" max="8" width="15.140625" customWidth="1"/>
    <col min="9" max="9" width="1.7109375" customWidth="1"/>
    <col min="10" max="10" width="16.140625" customWidth="1"/>
    <col min="11" max="11" width="1.7109375" customWidth="1"/>
    <col min="12" max="12" width="16.28515625" customWidth="1"/>
    <col min="13" max="13" width="1.7109375" customWidth="1"/>
    <col min="14" max="14" width="16.28515625" customWidth="1"/>
  </cols>
  <sheetData>
    <row r="1" spans="1:14" ht="23.25" x14ac:dyDescent="0.45">
      <c r="A1" s="88" t="s">
        <v>56</v>
      </c>
      <c r="B1" s="88"/>
      <c r="C1" s="88"/>
      <c r="D1" s="88"/>
      <c r="E1" s="89"/>
      <c r="F1" s="90"/>
      <c r="G1" s="90"/>
      <c r="H1" s="90"/>
      <c r="I1" s="90"/>
      <c r="J1" s="90"/>
      <c r="K1" s="90"/>
      <c r="L1" s="90"/>
      <c r="M1" s="91"/>
      <c r="N1" s="91"/>
    </row>
    <row r="2" spans="1:14" ht="23.25" x14ac:dyDescent="0.45">
      <c r="A2" s="92" t="s">
        <v>31</v>
      </c>
      <c r="B2" s="93"/>
      <c r="C2" s="93"/>
      <c r="D2" s="90"/>
      <c r="E2" s="90"/>
      <c r="F2" s="90"/>
      <c r="G2" s="90"/>
      <c r="H2" s="90"/>
      <c r="I2" s="90"/>
      <c r="J2" s="90"/>
      <c r="K2" s="90"/>
      <c r="L2" s="90"/>
      <c r="M2" s="91"/>
      <c r="N2" s="91"/>
    </row>
    <row r="3" spans="1:14" ht="23.25" x14ac:dyDescent="0.45">
      <c r="A3" s="92"/>
      <c r="B3" s="93"/>
      <c r="C3" s="93"/>
      <c r="D3" s="90"/>
      <c r="E3" s="90"/>
      <c r="F3" s="90"/>
      <c r="G3" s="90"/>
      <c r="H3" s="90"/>
      <c r="I3" s="90"/>
      <c r="J3" s="90"/>
      <c r="K3" s="90"/>
      <c r="L3" s="90"/>
      <c r="M3" s="91"/>
      <c r="N3" s="91"/>
    </row>
    <row r="4" spans="1:14" x14ac:dyDescent="0.45">
      <c r="A4" s="94"/>
      <c r="B4" s="94"/>
      <c r="C4" s="94"/>
      <c r="D4" s="293" t="s">
        <v>134</v>
      </c>
      <c r="E4" s="293"/>
      <c r="F4" s="293"/>
      <c r="G4" s="293"/>
      <c r="H4" s="293"/>
      <c r="I4" s="293"/>
      <c r="J4" s="293"/>
      <c r="K4" s="293"/>
      <c r="L4" s="293"/>
      <c r="M4" s="293"/>
      <c r="N4" s="293"/>
    </row>
    <row r="5" spans="1:14" x14ac:dyDescent="0.45">
      <c r="A5" s="94"/>
      <c r="B5" s="94"/>
      <c r="C5" s="94"/>
      <c r="D5" s="95"/>
      <c r="E5" s="95"/>
      <c r="F5" s="95"/>
      <c r="G5" s="95"/>
      <c r="H5" s="294" t="s">
        <v>20</v>
      </c>
      <c r="I5" s="294"/>
      <c r="J5" s="294"/>
      <c r="K5" s="132"/>
      <c r="L5" s="132"/>
      <c r="M5" s="95"/>
      <c r="N5" s="95"/>
    </row>
    <row r="6" spans="1:14" x14ac:dyDescent="0.45">
      <c r="A6" s="94"/>
      <c r="B6" s="94"/>
      <c r="C6" s="94"/>
      <c r="D6" s="95"/>
      <c r="E6" s="95"/>
      <c r="F6" s="95"/>
      <c r="G6" s="95"/>
      <c r="H6" s="132"/>
      <c r="I6" s="132"/>
      <c r="J6" s="132"/>
      <c r="K6" s="132"/>
      <c r="L6" s="132" t="s">
        <v>155</v>
      </c>
      <c r="M6" s="95"/>
      <c r="N6" s="95"/>
    </row>
    <row r="7" spans="1:14" x14ac:dyDescent="0.45">
      <c r="A7" s="96"/>
      <c r="B7" s="96"/>
      <c r="C7" s="96"/>
      <c r="D7" s="97" t="s">
        <v>123</v>
      </c>
      <c r="E7" s="98"/>
      <c r="F7" s="97" t="s">
        <v>125</v>
      </c>
      <c r="G7" s="99"/>
      <c r="H7" s="100" t="s">
        <v>68</v>
      </c>
      <c r="I7" s="98"/>
      <c r="J7" s="97"/>
      <c r="K7" s="97"/>
      <c r="L7" s="97" t="s">
        <v>153</v>
      </c>
      <c r="M7" s="98"/>
      <c r="N7" s="98" t="s">
        <v>59</v>
      </c>
    </row>
    <row r="8" spans="1:14" x14ac:dyDescent="0.45">
      <c r="A8" s="96"/>
      <c r="B8" s="101" t="s">
        <v>1</v>
      </c>
      <c r="C8" s="101"/>
      <c r="D8" s="97" t="s">
        <v>124</v>
      </c>
      <c r="E8" s="98"/>
      <c r="F8" s="102" t="s">
        <v>79</v>
      </c>
      <c r="G8" s="99"/>
      <c r="H8" s="97" t="s">
        <v>126</v>
      </c>
      <c r="I8" s="98"/>
      <c r="J8" s="97" t="s">
        <v>127</v>
      </c>
      <c r="K8" s="97"/>
      <c r="L8" s="97" t="s">
        <v>152</v>
      </c>
      <c r="M8" s="98"/>
      <c r="N8" s="102" t="s">
        <v>62</v>
      </c>
    </row>
    <row r="9" spans="1:14" x14ac:dyDescent="0.45">
      <c r="A9" s="91"/>
      <c r="B9" s="94"/>
      <c r="C9" s="94"/>
      <c r="D9" s="292" t="s">
        <v>40</v>
      </c>
      <c r="E9" s="292"/>
      <c r="F9" s="292"/>
      <c r="G9" s="292"/>
      <c r="H9" s="292"/>
      <c r="I9" s="292"/>
      <c r="J9" s="292"/>
      <c r="K9" s="292"/>
      <c r="L9" s="292"/>
      <c r="M9" s="292"/>
      <c r="N9" s="292"/>
    </row>
    <row r="10" spans="1:14" x14ac:dyDescent="0.45">
      <c r="A10" s="104" t="s">
        <v>148</v>
      </c>
      <c r="B10" s="94"/>
      <c r="C10" s="94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</row>
    <row r="11" spans="1:14" x14ac:dyDescent="0.45">
      <c r="A11" s="105" t="s">
        <v>149</v>
      </c>
      <c r="B11" s="94"/>
      <c r="C11" s="94"/>
      <c r="D11" s="106">
        <v>8983101348</v>
      </c>
      <c r="E11" s="106"/>
      <c r="F11" s="106">
        <v>1684316879</v>
      </c>
      <c r="G11" s="106"/>
      <c r="H11" s="106">
        <v>900000000</v>
      </c>
      <c r="I11" s="106"/>
      <c r="J11" s="106">
        <v>18469242171</v>
      </c>
      <c r="K11" s="106"/>
      <c r="L11" s="106">
        <v>0</v>
      </c>
      <c r="M11" s="106"/>
      <c r="N11" s="106">
        <f>D11+F11+H11+J11+L11</f>
        <v>30036660398</v>
      </c>
    </row>
    <row r="12" spans="1:14" x14ac:dyDescent="0.45">
      <c r="A12" s="108" t="s">
        <v>95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09"/>
      <c r="L12" s="109"/>
      <c r="M12" s="109"/>
      <c r="N12" s="109"/>
    </row>
    <row r="13" spans="1:14" x14ac:dyDescent="0.45">
      <c r="A13" s="110" t="s">
        <v>98</v>
      </c>
      <c r="B13" s="111"/>
      <c r="C13" s="111"/>
      <c r="D13" s="111"/>
      <c r="E13" s="109"/>
      <c r="F13" s="109"/>
      <c r="G13" s="109"/>
      <c r="H13" s="109"/>
      <c r="I13" s="109"/>
      <c r="J13" s="109"/>
      <c r="K13" s="109"/>
      <c r="L13" s="109"/>
      <c r="M13" s="109"/>
      <c r="N13" s="109"/>
    </row>
    <row r="14" spans="1:14" x14ac:dyDescent="0.45">
      <c r="A14" s="206" t="s">
        <v>183</v>
      </c>
      <c r="B14" s="113">
        <v>37</v>
      </c>
      <c r="C14" s="113"/>
      <c r="D14" s="114">
        <v>0</v>
      </c>
      <c r="E14" s="115"/>
      <c r="F14" s="114">
        <v>0</v>
      </c>
      <c r="G14" s="115"/>
      <c r="H14" s="114">
        <v>0</v>
      </c>
      <c r="I14" s="115"/>
      <c r="J14" s="114">
        <v>-8084791213.1973</v>
      </c>
      <c r="K14" s="115"/>
      <c r="L14" s="114">
        <v>0</v>
      </c>
      <c r="M14" s="115"/>
      <c r="N14" s="115">
        <f>D14+F14+H14+J14</f>
        <v>-8084791213.1973</v>
      </c>
    </row>
    <row r="15" spans="1:14" x14ac:dyDescent="0.45">
      <c r="A15" s="108" t="s">
        <v>96</v>
      </c>
      <c r="B15" s="174"/>
      <c r="C15" s="174"/>
      <c r="D15" s="116">
        <f>SUM(D14:D14)</f>
        <v>0</v>
      </c>
      <c r="E15" s="109"/>
      <c r="F15" s="116">
        <f>SUM(F14:F14)</f>
        <v>0</v>
      </c>
      <c r="G15" s="109"/>
      <c r="H15" s="116">
        <f>SUM(H14:H14)</f>
        <v>0</v>
      </c>
      <c r="I15" s="109"/>
      <c r="J15" s="116">
        <f>SUM(J14:J14)</f>
        <v>-8084791213.1973</v>
      </c>
      <c r="K15" s="109"/>
      <c r="L15" s="117">
        <f>SUM(L14:L14)</f>
        <v>0</v>
      </c>
      <c r="M15" s="109"/>
      <c r="N15" s="117">
        <f>SUM(N14:N14)</f>
        <v>-8084791213.1973</v>
      </c>
    </row>
    <row r="16" spans="1:14" x14ac:dyDescent="0.45">
      <c r="A16" s="108" t="s">
        <v>99</v>
      </c>
      <c r="B16" s="94"/>
      <c r="C16" s="94"/>
      <c r="D16" s="118"/>
      <c r="E16" s="118"/>
      <c r="F16" s="118"/>
      <c r="G16" s="118"/>
      <c r="H16" s="119"/>
      <c r="I16" s="120"/>
      <c r="J16" s="119"/>
      <c r="K16" s="119"/>
      <c r="L16" s="119"/>
      <c r="M16" s="118"/>
      <c r="N16" s="119"/>
    </row>
    <row r="17" spans="1:14" x14ac:dyDescent="0.45">
      <c r="A17" s="30" t="s">
        <v>100</v>
      </c>
      <c r="B17" s="30"/>
      <c r="C17" s="30"/>
      <c r="D17" s="115">
        <v>0</v>
      </c>
      <c r="E17" s="107"/>
      <c r="F17" s="115">
        <v>0</v>
      </c>
      <c r="G17" s="107"/>
      <c r="H17" s="115">
        <v>0</v>
      </c>
      <c r="I17" s="107"/>
      <c r="J17" s="121">
        <v>14099057402</v>
      </c>
      <c r="K17" s="121"/>
      <c r="L17" s="121">
        <v>0</v>
      </c>
      <c r="M17" s="115"/>
      <c r="N17" s="115">
        <f>D17+F17+H17+J17</f>
        <v>14099057402</v>
      </c>
    </row>
    <row r="18" spans="1:14" x14ac:dyDescent="0.45">
      <c r="A18" s="30" t="s">
        <v>94</v>
      </c>
      <c r="B18" s="113"/>
      <c r="C18" s="113"/>
      <c r="D18" s="114">
        <v>0</v>
      </c>
      <c r="E18" s="107"/>
      <c r="F18" s="114">
        <v>0</v>
      </c>
      <c r="G18" s="107"/>
      <c r="H18" s="114">
        <v>0</v>
      </c>
      <c r="I18" s="107"/>
      <c r="J18" s="114">
        <v>-91194684</v>
      </c>
      <c r="K18" s="115"/>
      <c r="L18" s="114">
        <v>0</v>
      </c>
      <c r="M18" s="115"/>
      <c r="N18" s="115">
        <f>D18+F18+H18+J18</f>
        <v>-91194684</v>
      </c>
    </row>
    <row r="19" spans="1:14" x14ac:dyDescent="0.45">
      <c r="A19" s="94" t="s">
        <v>101</v>
      </c>
      <c r="B19" s="94"/>
      <c r="C19" s="94"/>
      <c r="D19" s="116">
        <f>SUM(D17:D18)</f>
        <v>0</v>
      </c>
      <c r="E19" s="106"/>
      <c r="F19" s="116">
        <f>SUM(F17:F18)</f>
        <v>0</v>
      </c>
      <c r="G19" s="106"/>
      <c r="H19" s="116">
        <f>SUM(H17:H18)</f>
        <v>0</v>
      </c>
      <c r="I19" s="106"/>
      <c r="J19" s="116">
        <f>SUM(J17:J18)</f>
        <v>14007862718</v>
      </c>
      <c r="K19" s="109"/>
      <c r="L19" s="116">
        <f>SUM(L17:L18)</f>
        <v>0</v>
      </c>
      <c r="M19" s="109"/>
      <c r="N19" s="117">
        <f>SUM(N17:N18)</f>
        <v>14007862718</v>
      </c>
    </row>
    <row r="20" spans="1:14" x14ac:dyDescent="0.45">
      <c r="A20" s="94"/>
      <c r="B20" s="94"/>
      <c r="C20" s="94"/>
      <c r="D20" s="109"/>
      <c r="E20" s="106"/>
      <c r="F20" s="109"/>
      <c r="G20" s="106"/>
      <c r="H20" s="109"/>
      <c r="I20" s="106"/>
      <c r="J20" s="109"/>
      <c r="K20" s="109"/>
      <c r="L20" s="109"/>
      <c r="M20" s="109"/>
      <c r="N20" s="176"/>
    </row>
    <row r="21" spans="1:14" x14ac:dyDescent="0.45">
      <c r="A21" s="182" t="s">
        <v>154</v>
      </c>
      <c r="B21" s="103">
        <v>26</v>
      </c>
      <c r="C21" s="103"/>
      <c r="D21" s="121">
        <v>0</v>
      </c>
      <c r="E21" s="166"/>
      <c r="F21" s="121">
        <v>0</v>
      </c>
      <c r="G21" s="166"/>
      <c r="H21" s="121">
        <v>0</v>
      </c>
      <c r="I21" s="166"/>
      <c r="J21" s="121">
        <v>0</v>
      </c>
      <c r="K21" s="121"/>
      <c r="L21" s="121">
        <f>'BS 8-10'!I85</f>
        <v>9952924500</v>
      </c>
      <c r="M21" s="121"/>
      <c r="N21" s="115">
        <f>D21+F21+H21+J21+L21</f>
        <v>9952924500</v>
      </c>
    </row>
    <row r="22" spans="1:14" ht="22.5" thickBot="1" x14ac:dyDescent="0.5">
      <c r="A22" s="94" t="s">
        <v>150</v>
      </c>
      <c r="B22" s="94"/>
      <c r="C22" s="94"/>
      <c r="D22" s="123">
        <f>D11+D15+D19+D21</f>
        <v>8983101348</v>
      </c>
      <c r="E22" s="107"/>
      <c r="F22" s="123">
        <f>F11+F15+F19+F21</f>
        <v>1684316879</v>
      </c>
      <c r="G22" s="107"/>
      <c r="H22" s="123">
        <f>H11+H15+H19+H21</f>
        <v>900000000</v>
      </c>
      <c r="I22" s="107"/>
      <c r="J22" s="123">
        <f>J11+J15+J19+J21</f>
        <v>24392313675.8027</v>
      </c>
      <c r="K22" s="106"/>
      <c r="L22" s="123">
        <f>L11+L15+L19+L21</f>
        <v>9952924500</v>
      </c>
      <c r="M22" s="109"/>
      <c r="N22" s="123">
        <f>N11+N15+N19+N21</f>
        <v>45912656402.802704</v>
      </c>
    </row>
    <row r="23" spans="1:14" ht="24" thickTop="1" x14ac:dyDescent="0.45">
      <c r="A23" s="122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122"/>
      <c r="N23" s="122"/>
    </row>
    <row r="24" spans="1:14" ht="23.25" x14ac:dyDescent="0.45">
      <c r="A24" s="122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122"/>
      <c r="N24" s="265">
        <f>N22-'BS 8-10'!I88</f>
        <v>-0.197296142578125</v>
      </c>
    </row>
    <row r="25" spans="1:14" ht="23.25" x14ac:dyDescent="0.45">
      <c r="A25" s="122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122"/>
      <c r="N25" s="122"/>
    </row>
    <row r="26" spans="1:14" ht="23.25" x14ac:dyDescent="0.45">
      <c r="A26" s="122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122"/>
      <c r="N26" s="122"/>
    </row>
    <row r="27" spans="1:14" ht="23.25" x14ac:dyDescent="0.45">
      <c r="A27" s="122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122"/>
      <c r="N27" s="122"/>
    </row>
    <row r="28" spans="1:14" ht="23.25" x14ac:dyDescent="0.45">
      <c r="A28" s="122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122"/>
      <c r="N28" s="122"/>
    </row>
    <row r="29" spans="1:14" ht="23.25" x14ac:dyDescent="0.45">
      <c r="A29" s="122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122"/>
      <c r="N29" s="122"/>
    </row>
    <row r="30" spans="1:14" ht="23.25" x14ac:dyDescent="0.45">
      <c r="A30" s="122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122"/>
      <c r="N30" s="122"/>
    </row>
  </sheetData>
  <mergeCells count="3">
    <mergeCell ref="D4:N4"/>
    <mergeCell ref="H5:J5"/>
    <mergeCell ref="D9:N9"/>
  </mergeCells>
  <pageMargins left="0.7" right="0.7" top="0.48" bottom="0.5" header="0.5" footer="0.5"/>
  <pageSetup paperSize="9" scale="89" firstPageNumber="16" orientation="landscape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zoomScaleNormal="100" zoomScaleSheetLayoutView="98" workbookViewId="0">
      <selection activeCell="J26" sqref="J26"/>
    </sheetView>
  </sheetViews>
  <sheetFormatPr defaultRowHeight="23.25" customHeight="1" x14ac:dyDescent="0.45"/>
  <cols>
    <col min="1" max="1" width="50.5703125" style="51" customWidth="1"/>
    <col min="2" max="2" width="8.28515625" style="70" customWidth="1"/>
    <col min="3" max="3" width="0.85546875" style="51" customWidth="1"/>
    <col min="4" max="4" width="15.7109375" style="51" customWidth="1"/>
    <col min="5" max="5" width="0.85546875" style="51" customWidth="1"/>
    <col min="6" max="6" width="15.7109375" style="51" customWidth="1"/>
    <col min="7" max="7" width="0.85546875" style="51" customWidth="1"/>
    <col min="8" max="8" width="15.7109375" style="51" customWidth="1"/>
    <col min="9" max="9" width="0.85546875" style="51" customWidth="1"/>
    <col min="10" max="10" width="15.7109375" style="51" customWidth="1"/>
    <col min="11" max="12" width="9.140625" style="51"/>
    <col min="13" max="13" width="16.140625" style="51" bestFit="1" customWidth="1"/>
    <col min="14" max="16384" width="9.140625" style="51"/>
  </cols>
  <sheetData>
    <row r="1" spans="1:13" ht="23.25" customHeight="1" x14ac:dyDescent="0.45">
      <c r="A1" s="1" t="s">
        <v>56</v>
      </c>
      <c r="B1" s="50"/>
      <c r="D1" s="52"/>
      <c r="F1" s="52"/>
      <c r="H1" s="304"/>
      <c r="I1" s="304"/>
      <c r="J1" s="304"/>
    </row>
    <row r="2" spans="1:13" ht="23.25" customHeight="1" x14ac:dyDescent="0.45">
      <c r="A2" s="1" t="s">
        <v>32</v>
      </c>
      <c r="B2" s="50"/>
      <c r="D2" s="54" t="s">
        <v>29</v>
      </c>
      <c r="F2" s="54" t="s">
        <v>29</v>
      </c>
      <c r="H2" s="302"/>
      <c r="I2" s="302"/>
      <c r="J2" s="302"/>
    </row>
    <row r="3" spans="1:13" ht="23.25" customHeight="1" x14ac:dyDescent="0.45">
      <c r="A3" s="1"/>
      <c r="B3" s="50"/>
    </row>
    <row r="4" spans="1:13" ht="23.25" customHeight="1" x14ac:dyDescent="0.45">
      <c r="A4" s="10"/>
      <c r="B4" s="55"/>
      <c r="C4" s="55"/>
      <c r="D4" s="284" t="s">
        <v>0</v>
      </c>
      <c r="E4" s="284"/>
      <c r="F4" s="284"/>
      <c r="G4" s="7"/>
      <c r="H4" s="284" t="s">
        <v>57</v>
      </c>
      <c r="I4" s="284"/>
      <c r="J4" s="284"/>
    </row>
    <row r="5" spans="1:13" ht="23.25" customHeight="1" x14ac:dyDescent="0.45">
      <c r="A5" s="10"/>
      <c r="B5" s="6"/>
      <c r="C5" s="6"/>
      <c r="D5" s="286" t="s">
        <v>108</v>
      </c>
      <c r="E5" s="286"/>
      <c r="F5" s="286"/>
      <c r="G5" s="9"/>
      <c r="H5" s="286" t="s">
        <v>108</v>
      </c>
      <c r="I5" s="286"/>
      <c r="J5" s="286"/>
    </row>
    <row r="6" spans="1:13" ht="23.25" customHeight="1" x14ac:dyDescent="0.45">
      <c r="A6" s="10"/>
      <c r="B6" s="303" t="s">
        <v>1</v>
      </c>
      <c r="C6" s="303"/>
      <c r="D6" s="8">
        <v>2560</v>
      </c>
      <c r="E6" s="8"/>
      <c r="F6" s="8">
        <v>2559</v>
      </c>
      <c r="G6" s="8"/>
      <c r="H6" s="8">
        <v>2560</v>
      </c>
      <c r="I6" s="8"/>
      <c r="J6" s="8">
        <v>2559</v>
      </c>
    </row>
    <row r="7" spans="1:13" ht="23.25" customHeight="1" x14ac:dyDescent="0.45">
      <c r="A7" s="10"/>
      <c r="B7" s="56"/>
      <c r="C7" s="56"/>
      <c r="D7" s="287" t="s">
        <v>40</v>
      </c>
      <c r="E7" s="287"/>
      <c r="F7" s="287"/>
      <c r="G7" s="287"/>
      <c r="H7" s="287"/>
      <c r="I7" s="287"/>
      <c r="J7" s="287"/>
    </row>
    <row r="8" spans="1:13" ht="23.25" customHeight="1" x14ac:dyDescent="0.45">
      <c r="A8" s="11" t="s">
        <v>33</v>
      </c>
      <c r="B8" s="56"/>
      <c r="C8" s="13"/>
      <c r="D8" s="13"/>
      <c r="E8" s="13"/>
      <c r="F8" s="13"/>
      <c r="G8" s="13"/>
      <c r="H8" s="13"/>
      <c r="I8" s="13"/>
      <c r="J8" s="13"/>
    </row>
    <row r="9" spans="1:13" ht="23.25" customHeight="1" x14ac:dyDescent="0.45">
      <c r="A9" s="15" t="s">
        <v>64</v>
      </c>
      <c r="B9" s="56"/>
      <c r="C9" s="57"/>
      <c r="D9" s="58">
        <v>20019042052</v>
      </c>
      <c r="E9" s="58"/>
      <c r="F9" s="58">
        <v>16819091963</v>
      </c>
      <c r="G9" s="58"/>
      <c r="H9" s="179">
        <v>16617696792</v>
      </c>
      <c r="I9" s="58"/>
      <c r="J9" s="179">
        <v>14099057402</v>
      </c>
    </row>
    <row r="10" spans="1:13" ht="23.25" customHeight="1" x14ac:dyDescent="0.45">
      <c r="A10" s="59" t="s">
        <v>190</v>
      </c>
      <c r="B10" s="56"/>
      <c r="C10" s="13"/>
      <c r="D10" s="58"/>
      <c r="E10" s="60"/>
      <c r="F10" s="58"/>
      <c r="G10" s="60"/>
      <c r="H10" s="58"/>
      <c r="I10" s="60"/>
      <c r="J10" s="58"/>
    </row>
    <row r="11" spans="1:13" ht="23.25" customHeight="1" x14ac:dyDescent="0.45">
      <c r="A11" s="15" t="s">
        <v>51</v>
      </c>
      <c r="B11" s="56" t="s">
        <v>239</v>
      </c>
      <c r="C11" s="13"/>
      <c r="D11" s="58">
        <v>8744367811</v>
      </c>
      <c r="E11" s="60"/>
      <c r="F11" s="58">
        <v>7531514686</v>
      </c>
      <c r="G11" s="60"/>
      <c r="H11" s="58">
        <v>5349808290</v>
      </c>
      <c r="I11" s="60"/>
      <c r="J11" s="58">
        <v>4695945107</v>
      </c>
    </row>
    <row r="12" spans="1:13" ht="23.25" customHeight="1" x14ac:dyDescent="0.45">
      <c r="A12" s="15" t="s">
        <v>88</v>
      </c>
      <c r="B12" s="61">
        <v>32</v>
      </c>
      <c r="C12" s="13"/>
      <c r="D12" s="58">
        <v>281115986</v>
      </c>
      <c r="E12" s="60"/>
      <c r="F12" s="58">
        <v>272668676</v>
      </c>
      <c r="G12" s="60"/>
      <c r="H12" s="58">
        <v>109789207</v>
      </c>
      <c r="I12" s="60"/>
      <c r="J12" s="58">
        <v>113356105</v>
      </c>
      <c r="M12" s="57"/>
    </row>
    <row r="13" spans="1:13" ht="23.25" customHeight="1" x14ac:dyDescent="0.45">
      <c r="A13" s="15" t="s">
        <v>128</v>
      </c>
      <c r="B13" s="61" t="s">
        <v>240</v>
      </c>
      <c r="C13" s="13"/>
      <c r="D13" s="58">
        <v>532693903</v>
      </c>
      <c r="E13" s="60"/>
      <c r="F13" s="58">
        <v>509824680</v>
      </c>
      <c r="G13" s="60"/>
      <c r="H13" s="58">
        <v>183179483</v>
      </c>
      <c r="I13" s="60"/>
      <c r="J13" s="58">
        <v>170342502</v>
      </c>
      <c r="K13" s="57"/>
      <c r="M13" s="57"/>
    </row>
    <row r="14" spans="1:13" ht="23.25" customHeight="1" x14ac:dyDescent="0.45">
      <c r="A14" s="15" t="s">
        <v>42</v>
      </c>
      <c r="B14" s="56"/>
      <c r="C14" s="13"/>
      <c r="D14" s="58">
        <v>-238501420</v>
      </c>
      <c r="E14" s="60"/>
      <c r="F14" s="58">
        <v>-229690303</v>
      </c>
      <c r="G14" s="60"/>
      <c r="H14" s="58">
        <v>-363751532</v>
      </c>
      <c r="I14" s="60"/>
      <c r="J14" s="58">
        <v>-308173491</v>
      </c>
    </row>
    <row r="15" spans="1:13" ht="23.25" customHeight="1" x14ac:dyDescent="0.45">
      <c r="A15" s="15" t="s">
        <v>58</v>
      </c>
      <c r="B15" s="56"/>
      <c r="C15" s="13"/>
      <c r="D15" s="58">
        <v>-182701</v>
      </c>
      <c r="E15" s="60"/>
      <c r="F15" s="58">
        <v>-163239</v>
      </c>
      <c r="G15" s="60"/>
      <c r="H15" s="58">
        <v>-5472621331</v>
      </c>
      <c r="I15" s="60"/>
      <c r="J15" s="58">
        <v>-4470886226</v>
      </c>
    </row>
    <row r="16" spans="1:13" ht="23.25" customHeight="1" x14ac:dyDescent="0.45">
      <c r="A16" s="15" t="s">
        <v>71</v>
      </c>
      <c r="B16" s="56" t="s">
        <v>164</v>
      </c>
      <c r="C16" s="13"/>
      <c r="D16" s="58">
        <v>7992599228</v>
      </c>
      <c r="E16" s="60"/>
      <c r="F16" s="58">
        <v>8442319828</v>
      </c>
      <c r="G16" s="60"/>
      <c r="H16" s="62">
        <v>7643856164</v>
      </c>
      <c r="I16" s="60"/>
      <c r="J16" s="62">
        <v>8154747068</v>
      </c>
    </row>
    <row r="17" spans="1:10" ht="23.25" customHeight="1" x14ac:dyDescent="0.45">
      <c r="A17" s="15" t="s">
        <v>50</v>
      </c>
      <c r="B17" s="61">
        <v>34</v>
      </c>
      <c r="C17" s="13"/>
      <c r="D17" s="58">
        <v>3487045675</v>
      </c>
      <c r="E17" s="60"/>
      <c r="F17" s="58">
        <v>3323335940</v>
      </c>
      <c r="G17" s="60"/>
      <c r="H17" s="58">
        <v>1563042248</v>
      </c>
      <c r="I17" s="60"/>
      <c r="J17" s="58">
        <v>1604276115</v>
      </c>
    </row>
    <row r="18" spans="1:10" ht="23.25" customHeight="1" x14ac:dyDescent="0.45">
      <c r="A18" s="15" t="s">
        <v>191</v>
      </c>
      <c r="B18" s="61">
        <v>22</v>
      </c>
      <c r="C18" s="13"/>
      <c r="D18" s="58">
        <v>292894527</v>
      </c>
      <c r="E18" s="60"/>
      <c r="F18" s="58">
        <v>265437616</v>
      </c>
      <c r="G18" s="60"/>
      <c r="H18" s="58">
        <v>147590112</v>
      </c>
      <c r="I18" s="60"/>
      <c r="J18" s="58">
        <v>137295439</v>
      </c>
    </row>
    <row r="19" spans="1:10" ht="23.25" customHeight="1" x14ac:dyDescent="0.45">
      <c r="A19" s="15" t="s">
        <v>247</v>
      </c>
      <c r="B19" s="61"/>
      <c r="C19" s="13"/>
      <c r="D19" s="58"/>
      <c r="E19" s="60"/>
      <c r="F19" s="58"/>
      <c r="G19" s="60"/>
      <c r="H19" s="58"/>
      <c r="I19" s="60"/>
      <c r="J19" s="58"/>
    </row>
    <row r="20" spans="1:10" ht="23.25" customHeight="1" x14ac:dyDescent="0.45">
      <c r="A20" s="15" t="s">
        <v>248</v>
      </c>
      <c r="B20" s="61">
        <v>10</v>
      </c>
      <c r="C20" s="13"/>
      <c r="D20" s="58">
        <v>-30832722</v>
      </c>
      <c r="E20" s="60"/>
      <c r="F20" s="58">
        <v>-61448372</v>
      </c>
      <c r="G20" s="60"/>
      <c r="H20" s="58">
        <v>-33125785</v>
      </c>
      <c r="I20" s="60"/>
      <c r="J20" s="58">
        <v>-23812867</v>
      </c>
    </row>
    <row r="21" spans="1:10" ht="23.25" customHeight="1" x14ac:dyDescent="0.45">
      <c r="A21" s="15" t="s">
        <v>192</v>
      </c>
      <c r="B21" s="15"/>
      <c r="C21" s="13"/>
      <c r="D21" s="58"/>
      <c r="E21" s="60"/>
      <c r="F21" s="58"/>
      <c r="G21" s="60"/>
      <c r="H21" s="58"/>
      <c r="I21" s="60"/>
      <c r="J21" s="58"/>
    </row>
    <row r="22" spans="1:10" ht="23.25" customHeight="1" x14ac:dyDescent="0.45">
      <c r="A22" s="15" t="s">
        <v>193</v>
      </c>
      <c r="B22" s="61">
        <v>14</v>
      </c>
      <c r="C22" s="13"/>
      <c r="D22" s="58">
        <v>4470000</v>
      </c>
      <c r="E22" s="60"/>
      <c r="F22" s="58">
        <v>-7230000</v>
      </c>
      <c r="G22" s="60"/>
      <c r="H22" s="63" t="s">
        <v>84</v>
      </c>
      <c r="I22" s="60"/>
      <c r="J22" s="63" t="s">
        <v>84</v>
      </c>
    </row>
    <row r="23" spans="1:10" ht="23.25" customHeight="1" x14ac:dyDescent="0.45">
      <c r="A23" s="15" t="s">
        <v>263</v>
      </c>
      <c r="B23" s="61">
        <v>16</v>
      </c>
      <c r="C23" s="13"/>
      <c r="D23" s="58">
        <v>2500000</v>
      </c>
      <c r="E23" s="60"/>
      <c r="F23" s="62" t="s">
        <v>84</v>
      </c>
      <c r="G23" s="60"/>
      <c r="H23" s="63" t="s">
        <v>84</v>
      </c>
      <c r="I23" s="60"/>
      <c r="J23" s="63" t="s">
        <v>84</v>
      </c>
    </row>
    <row r="24" spans="1:10" ht="23.25" customHeight="1" x14ac:dyDescent="0.45">
      <c r="A24" s="15" t="s">
        <v>194</v>
      </c>
      <c r="B24" s="50" t="s">
        <v>255</v>
      </c>
      <c r="C24" s="13"/>
      <c r="D24" s="58">
        <v>17845869</v>
      </c>
      <c r="E24" s="60"/>
      <c r="F24" s="58">
        <v>12187265</v>
      </c>
      <c r="G24" s="60"/>
      <c r="H24" s="58">
        <v>6811984</v>
      </c>
      <c r="I24" s="60"/>
      <c r="J24" s="58">
        <v>5265577</v>
      </c>
    </row>
    <row r="25" spans="1:10" ht="23.25" customHeight="1" x14ac:dyDescent="0.45">
      <c r="A25" s="54" t="s">
        <v>195</v>
      </c>
      <c r="B25" s="50"/>
      <c r="C25" s="13"/>
      <c r="D25" s="58">
        <v>-15695822</v>
      </c>
      <c r="E25" s="60"/>
      <c r="F25" s="58">
        <v>33250913</v>
      </c>
      <c r="G25" s="60"/>
      <c r="H25" s="63" t="s">
        <v>84</v>
      </c>
      <c r="I25" s="60"/>
      <c r="J25" s="63" t="s">
        <v>84</v>
      </c>
    </row>
    <row r="26" spans="1:10" ht="23.25" customHeight="1" x14ac:dyDescent="0.45">
      <c r="A26" s="15" t="s">
        <v>158</v>
      </c>
      <c r="B26" s="50"/>
      <c r="C26" s="13"/>
      <c r="D26" s="62" t="s">
        <v>84</v>
      </c>
      <c r="E26" s="60"/>
      <c r="F26" s="58">
        <v>-749056</v>
      </c>
      <c r="G26" s="60"/>
      <c r="H26" s="63" t="s">
        <v>84</v>
      </c>
      <c r="I26" s="60"/>
      <c r="J26" s="63" t="s">
        <v>84</v>
      </c>
    </row>
    <row r="27" spans="1:10" ht="23.25" customHeight="1" x14ac:dyDescent="0.45">
      <c r="A27" s="15" t="s">
        <v>196</v>
      </c>
      <c r="B27" s="56"/>
      <c r="C27" s="13"/>
      <c r="D27" s="58"/>
      <c r="E27" s="60"/>
      <c r="F27" s="58"/>
      <c r="G27" s="60"/>
      <c r="H27" s="58"/>
      <c r="I27" s="60"/>
      <c r="J27" s="58"/>
    </row>
    <row r="28" spans="1:10" ht="23.25" customHeight="1" x14ac:dyDescent="0.45">
      <c r="A28" s="15" t="s">
        <v>137</v>
      </c>
      <c r="B28" s="56"/>
      <c r="C28" s="13"/>
      <c r="D28" s="58">
        <v>110013847</v>
      </c>
      <c r="E28" s="60"/>
      <c r="F28" s="58">
        <v>29784778</v>
      </c>
      <c r="G28" s="60"/>
      <c r="H28" s="58">
        <v>91586105</v>
      </c>
      <c r="I28" s="60"/>
      <c r="J28" s="58">
        <v>29059367</v>
      </c>
    </row>
    <row r="29" spans="1:10" ht="23.25" customHeight="1" x14ac:dyDescent="0.45">
      <c r="A29" s="15" t="s">
        <v>65</v>
      </c>
      <c r="B29" s="56"/>
      <c r="C29" s="13"/>
      <c r="D29" s="68">
        <v>-8944109</v>
      </c>
      <c r="E29" s="65"/>
      <c r="F29" s="68">
        <v>-12522420</v>
      </c>
      <c r="G29" s="65"/>
      <c r="H29" s="68">
        <v>-8944109</v>
      </c>
      <c r="I29" s="65"/>
      <c r="J29" s="68">
        <v>-12522420</v>
      </c>
    </row>
    <row r="30" spans="1:10" ht="23.25" customHeight="1" x14ac:dyDescent="0.45">
      <c r="A30" s="15" t="s">
        <v>249</v>
      </c>
      <c r="B30" s="56"/>
      <c r="C30" s="13"/>
      <c r="D30" s="64">
        <v>48846</v>
      </c>
      <c r="E30" s="60"/>
      <c r="F30" s="69" t="s">
        <v>84</v>
      </c>
      <c r="G30" s="65"/>
      <c r="H30" s="64">
        <v>48846</v>
      </c>
      <c r="I30" s="65"/>
      <c r="J30" s="69" t="s">
        <v>84</v>
      </c>
    </row>
    <row r="31" spans="1:10" ht="23.25" customHeight="1" x14ac:dyDescent="0.45">
      <c r="A31" s="10"/>
      <c r="B31" s="56"/>
      <c r="C31" s="13"/>
      <c r="D31" s="58">
        <f>SUM(D9:D30)</f>
        <v>41190480970</v>
      </c>
      <c r="E31" s="60"/>
      <c r="F31" s="58">
        <f>SUM(F9:F30)</f>
        <v>36927612955</v>
      </c>
      <c r="G31" s="60"/>
      <c r="H31" s="58">
        <f>SUM(H9:H30)</f>
        <v>25834966474</v>
      </c>
      <c r="I31" s="60"/>
      <c r="J31" s="58">
        <f>SUM(J9:J29)</f>
        <v>24193949678</v>
      </c>
    </row>
    <row r="32" spans="1:10" ht="21.75" customHeight="1" x14ac:dyDescent="0.45">
      <c r="A32" s="59" t="s">
        <v>156</v>
      </c>
      <c r="B32" s="66"/>
      <c r="C32" s="13"/>
      <c r="D32" s="67"/>
      <c r="E32" s="13"/>
      <c r="F32" s="67"/>
      <c r="G32" s="13"/>
      <c r="H32" s="67"/>
      <c r="I32" s="13"/>
      <c r="J32" s="67"/>
    </row>
    <row r="33" spans="1:13" ht="21.75" customHeight="1" x14ac:dyDescent="0.45">
      <c r="A33" s="15" t="s">
        <v>35</v>
      </c>
      <c r="B33" s="56"/>
      <c r="C33" s="39"/>
      <c r="D33" s="58">
        <v>-28187843</v>
      </c>
      <c r="E33" s="60"/>
      <c r="F33" s="58">
        <v>-172889978</v>
      </c>
      <c r="G33" s="60"/>
      <c r="H33" s="58">
        <v>11221145</v>
      </c>
      <c r="I33" s="58"/>
      <c r="J33" s="58">
        <v>-7687390</v>
      </c>
    </row>
    <row r="34" spans="1:13" ht="21.75" customHeight="1" x14ac:dyDescent="0.45">
      <c r="A34" s="15" t="s">
        <v>39</v>
      </c>
      <c r="B34" s="56"/>
      <c r="C34" s="39"/>
      <c r="D34" s="58">
        <v>-18077775</v>
      </c>
      <c r="E34" s="60"/>
      <c r="F34" s="58">
        <v>-1263988321</v>
      </c>
      <c r="G34" s="60"/>
      <c r="H34" s="58">
        <v>-48921401</v>
      </c>
      <c r="I34" s="58"/>
      <c r="J34" s="58">
        <v>-651419138</v>
      </c>
    </row>
    <row r="35" spans="1:13" ht="21.75" customHeight="1" x14ac:dyDescent="0.45">
      <c r="A35" s="15" t="s">
        <v>34</v>
      </c>
      <c r="B35" s="56"/>
      <c r="C35" s="39"/>
      <c r="D35" s="58">
        <v>-301254520</v>
      </c>
      <c r="E35" s="60"/>
      <c r="F35" s="58">
        <v>-1571418745</v>
      </c>
      <c r="G35" s="60"/>
      <c r="H35" s="58">
        <v>-921741960</v>
      </c>
      <c r="I35" s="58"/>
      <c r="J35" s="58">
        <v>-1123249566</v>
      </c>
    </row>
    <row r="36" spans="1:13" ht="21.75" customHeight="1" x14ac:dyDescent="0.45">
      <c r="A36" s="15" t="s">
        <v>5</v>
      </c>
      <c r="C36" s="39"/>
      <c r="D36" s="58">
        <v>113573987</v>
      </c>
      <c r="E36" s="60"/>
      <c r="F36" s="58">
        <v>1814638769</v>
      </c>
      <c r="G36" s="60"/>
      <c r="H36" s="58">
        <v>240152953</v>
      </c>
      <c r="I36" s="58"/>
      <c r="J36" s="58">
        <v>1814629264</v>
      </c>
      <c r="M36" s="275"/>
    </row>
    <row r="37" spans="1:13" ht="21.75" customHeight="1" x14ac:dyDescent="0.45">
      <c r="A37" s="15" t="s">
        <v>43</v>
      </c>
      <c r="B37" s="56"/>
      <c r="C37" s="39"/>
      <c r="D37" s="58">
        <v>-163008327</v>
      </c>
      <c r="E37" s="60"/>
      <c r="F37" s="58">
        <v>-299651400</v>
      </c>
      <c r="G37" s="60"/>
      <c r="H37" s="58">
        <v>-92962808</v>
      </c>
      <c r="I37" s="58"/>
      <c r="J37" s="58">
        <v>457688717</v>
      </c>
    </row>
    <row r="38" spans="1:13" ht="23.25" customHeight="1" x14ac:dyDescent="0.45">
      <c r="A38" s="1" t="s">
        <v>56</v>
      </c>
      <c r="B38" s="50"/>
      <c r="D38" s="52"/>
      <c r="F38" s="52"/>
      <c r="H38" s="304"/>
      <c r="I38" s="304"/>
      <c r="J38" s="304"/>
    </row>
    <row r="39" spans="1:13" ht="23.25" customHeight="1" x14ac:dyDescent="0.45">
      <c r="A39" s="1" t="s">
        <v>129</v>
      </c>
      <c r="B39" s="50"/>
      <c r="D39" s="54" t="s">
        <v>29</v>
      </c>
      <c r="F39" s="54" t="s">
        <v>29</v>
      </c>
      <c r="H39" s="302"/>
      <c r="I39" s="302"/>
      <c r="J39" s="302"/>
    </row>
    <row r="40" spans="1:13" ht="23.25" customHeight="1" x14ac:dyDescent="0.45">
      <c r="A40" s="1"/>
      <c r="B40" s="50"/>
    </row>
    <row r="41" spans="1:13" ht="23.25" customHeight="1" x14ac:dyDescent="0.45">
      <c r="A41" s="10"/>
      <c r="B41" s="55"/>
      <c r="C41" s="55"/>
      <c r="D41" s="284" t="s">
        <v>0</v>
      </c>
      <c r="E41" s="284"/>
      <c r="F41" s="284"/>
      <c r="G41" s="7"/>
      <c r="H41" s="284" t="s">
        <v>57</v>
      </c>
      <c r="I41" s="284"/>
      <c r="J41" s="284"/>
    </row>
    <row r="42" spans="1:13" ht="23.25" customHeight="1" x14ac:dyDescent="0.45">
      <c r="A42" s="10"/>
      <c r="B42" s="6"/>
      <c r="C42" s="6"/>
      <c r="D42" s="286" t="s">
        <v>108</v>
      </c>
      <c r="E42" s="286"/>
      <c r="F42" s="286"/>
      <c r="G42" s="9"/>
      <c r="H42" s="286" t="s">
        <v>108</v>
      </c>
      <c r="I42" s="286"/>
      <c r="J42" s="286"/>
    </row>
    <row r="43" spans="1:13" ht="23.25" customHeight="1" x14ac:dyDescent="0.45">
      <c r="A43" s="10"/>
      <c r="B43" s="303" t="s">
        <v>1</v>
      </c>
      <c r="C43" s="303"/>
      <c r="D43" s="8">
        <v>2560</v>
      </c>
      <c r="E43" s="8"/>
      <c r="F43" s="8">
        <v>2559</v>
      </c>
      <c r="G43" s="8"/>
      <c r="H43" s="8">
        <v>2560</v>
      </c>
      <c r="I43" s="8"/>
      <c r="J43" s="8">
        <v>2559</v>
      </c>
    </row>
    <row r="44" spans="1:13" ht="23.25" customHeight="1" x14ac:dyDescent="0.45">
      <c r="A44" s="10"/>
      <c r="B44" s="56"/>
      <c r="C44" s="56"/>
      <c r="D44" s="287" t="s">
        <v>40</v>
      </c>
      <c r="E44" s="287"/>
      <c r="F44" s="287"/>
      <c r="G44" s="287"/>
      <c r="H44" s="287"/>
      <c r="I44" s="287"/>
      <c r="J44" s="287"/>
    </row>
    <row r="45" spans="1:13" ht="21.75" customHeight="1" x14ac:dyDescent="0.45">
      <c r="A45" s="15" t="s">
        <v>13</v>
      </c>
      <c r="B45" s="56"/>
      <c r="C45" s="39"/>
      <c r="D45" s="58">
        <v>7529126007</v>
      </c>
      <c r="E45" s="60"/>
      <c r="F45" s="58">
        <v>4336248197</v>
      </c>
      <c r="G45" s="60"/>
      <c r="H45" s="58">
        <v>4715340716</v>
      </c>
      <c r="I45" s="58"/>
      <c r="J45" s="58">
        <v>813712563</v>
      </c>
    </row>
    <row r="46" spans="1:13" ht="21.75" customHeight="1" x14ac:dyDescent="0.45">
      <c r="A46" s="15" t="s">
        <v>110</v>
      </c>
      <c r="B46" s="56"/>
      <c r="C46" s="39"/>
      <c r="D46" s="58">
        <v>1179093305</v>
      </c>
      <c r="E46" s="60"/>
      <c r="F46" s="58">
        <v>1054485919</v>
      </c>
      <c r="G46" s="60"/>
      <c r="H46" s="58">
        <v>1473552805</v>
      </c>
      <c r="I46" s="58"/>
      <c r="J46" s="58">
        <v>947359416</v>
      </c>
    </row>
    <row r="47" spans="1:13" ht="21.75" customHeight="1" x14ac:dyDescent="0.45">
      <c r="A47" s="15" t="s">
        <v>258</v>
      </c>
      <c r="B47" s="56"/>
      <c r="C47" s="39"/>
      <c r="D47" s="58">
        <v>-160359728</v>
      </c>
      <c r="E47" s="60"/>
      <c r="F47" s="58">
        <v>254695431</v>
      </c>
      <c r="G47" s="60"/>
      <c r="H47" s="58">
        <v>-26491129</v>
      </c>
      <c r="I47" s="58"/>
      <c r="J47" s="58">
        <v>143114077</v>
      </c>
    </row>
    <row r="48" spans="1:13" ht="21.75" customHeight="1" x14ac:dyDescent="0.45">
      <c r="A48" s="15" t="s">
        <v>197</v>
      </c>
      <c r="B48" s="56" t="s">
        <v>157</v>
      </c>
      <c r="C48" s="39"/>
      <c r="D48" s="58">
        <v>-82251793</v>
      </c>
      <c r="E48" s="60"/>
      <c r="F48" s="58">
        <v>-16256863</v>
      </c>
      <c r="G48" s="60"/>
      <c r="H48" s="58">
        <v>-29256600</v>
      </c>
      <c r="I48" s="58"/>
      <c r="J48" s="58">
        <v>-6558630</v>
      </c>
    </row>
    <row r="49" spans="1:10" ht="21.75" customHeight="1" x14ac:dyDescent="0.45">
      <c r="A49" s="15" t="s">
        <v>256</v>
      </c>
      <c r="B49" s="56" t="s">
        <v>157</v>
      </c>
      <c r="C49" s="39"/>
      <c r="D49" s="171">
        <v>1208160</v>
      </c>
      <c r="E49" s="60"/>
      <c r="F49" s="171">
        <v>632200</v>
      </c>
      <c r="G49" s="60"/>
      <c r="H49" s="58">
        <v>4757300</v>
      </c>
      <c r="I49" s="58"/>
      <c r="J49" s="58">
        <v>1319600</v>
      </c>
    </row>
    <row r="50" spans="1:10" ht="21.75" customHeight="1" x14ac:dyDescent="0.45">
      <c r="A50" s="15" t="s">
        <v>80</v>
      </c>
      <c r="B50" s="56"/>
      <c r="C50" s="43"/>
      <c r="D50" s="58">
        <v>250266808</v>
      </c>
      <c r="E50" s="65"/>
      <c r="F50" s="58">
        <v>278489499</v>
      </c>
      <c r="G50" s="65"/>
      <c r="H50" s="63">
        <v>237752717</v>
      </c>
      <c r="I50" s="68"/>
      <c r="J50" s="63">
        <v>259178758</v>
      </c>
    </row>
    <row r="51" spans="1:10" ht="21.75" customHeight="1" x14ac:dyDescent="0.45">
      <c r="A51" s="15" t="s">
        <v>132</v>
      </c>
      <c r="B51" s="56"/>
      <c r="C51" s="43"/>
      <c r="D51" s="64">
        <v>147794379</v>
      </c>
      <c r="E51" s="65"/>
      <c r="F51" s="64">
        <v>142384797</v>
      </c>
      <c r="G51" s="65"/>
      <c r="H51" s="69">
        <v>44274370</v>
      </c>
      <c r="I51" s="68"/>
      <c r="J51" s="69">
        <v>30391263</v>
      </c>
    </row>
    <row r="52" spans="1:10" ht="21.75" customHeight="1" x14ac:dyDescent="0.45">
      <c r="A52" s="15" t="s">
        <v>198</v>
      </c>
      <c r="B52" s="56"/>
      <c r="C52" s="43"/>
      <c r="D52" s="68">
        <f>SUM(D45:D51,D31:D37)</f>
        <v>49658403630</v>
      </c>
      <c r="E52" s="65"/>
      <c r="F52" s="68">
        <f>SUM(F45:F51,F31:F37)</f>
        <v>41484982460</v>
      </c>
      <c r="G52" s="68">
        <f>SUM(G48:G50,G31)</f>
        <v>0</v>
      </c>
      <c r="H52" s="68">
        <f>SUM(H45:H51,H31:H37)</f>
        <v>31442644582</v>
      </c>
      <c r="I52" s="58"/>
      <c r="J52" s="68">
        <f>SUM(J45:J51,J31:J37)</f>
        <v>26872428612</v>
      </c>
    </row>
    <row r="53" spans="1:10" ht="21.75" customHeight="1" x14ac:dyDescent="0.45">
      <c r="A53" s="15" t="s">
        <v>199</v>
      </c>
      <c r="C53" s="39"/>
      <c r="D53" s="64">
        <v>-3502425687</v>
      </c>
      <c r="E53" s="60"/>
      <c r="F53" s="64">
        <v>-3545531914</v>
      </c>
      <c r="G53" s="60"/>
      <c r="H53" s="64">
        <v>-1630460691</v>
      </c>
      <c r="I53" s="58"/>
      <c r="J53" s="64">
        <v>-1710278698</v>
      </c>
    </row>
    <row r="54" spans="1:10" ht="21.75" customHeight="1" x14ac:dyDescent="0.45">
      <c r="A54" s="10" t="s">
        <v>200</v>
      </c>
      <c r="B54" s="56"/>
      <c r="C54" s="46"/>
      <c r="D54" s="71">
        <f>SUM(D52:D53)</f>
        <v>46155977943</v>
      </c>
      <c r="E54" s="72"/>
      <c r="F54" s="71">
        <f>SUM(F52:F53)</f>
        <v>37939450546</v>
      </c>
      <c r="G54" s="72"/>
      <c r="H54" s="71">
        <f>SUM(H52:H53)</f>
        <v>29812183891</v>
      </c>
      <c r="I54" s="73"/>
      <c r="J54" s="71">
        <f>SUM(J52:J53)</f>
        <v>25162149914</v>
      </c>
    </row>
    <row r="55" spans="1:10" ht="15" customHeight="1" x14ac:dyDescent="0.45">
      <c r="A55" s="10"/>
      <c r="B55" s="56"/>
      <c r="C55" s="46"/>
      <c r="D55" s="74"/>
      <c r="E55" s="72"/>
      <c r="F55" s="74"/>
      <c r="G55" s="72"/>
      <c r="H55" s="74"/>
      <c r="I55" s="72"/>
      <c r="J55" s="74"/>
    </row>
    <row r="56" spans="1:10" ht="21.75" customHeight="1" x14ac:dyDescent="0.45">
      <c r="A56" s="11" t="s">
        <v>36</v>
      </c>
      <c r="B56" s="56"/>
      <c r="C56" s="39"/>
      <c r="D56" s="60"/>
      <c r="E56" s="60"/>
      <c r="F56" s="60"/>
      <c r="G56" s="60"/>
      <c r="H56" s="60"/>
      <c r="I56" s="60"/>
      <c r="J56" s="60"/>
    </row>
    <row r="57" spans="1:10" ht="21.75" customHeight="1" x14ac:dyDescent="0.45">
      <c r="A57" s="15" t="s">
        <v>42</v>
      </c>
      <c r="B57" s="56"/>
      <c r="C57" s="57"/>
      <c r="D57" s="58">
        <v>270653328</v>
      </c>
      <c r="E57" s="58"/>
      <c r="F57" s="58">
        <v>197872783</v>
      </c>
      <c r="G57" s="58"/>
      <c r="H57" s="58">
        <v>377501890</v>
      </c>
      <c r="I57" s="58"/>
      <c r="J57" s="58">
        <v>286930263</v>
      </c>
    </row>
    <row r="58" spans="1:10" ht="21.75" customHeight="1" x14ac:dyDescent="0.45">
      <c r="A58" s="15" t="s">
        <v>58</v>
      </c>
      <c r="B58" s="56"/>
      <c r="C58" s="43"/>
      <c r="D58" s="58">
        <v>182701</v>
      </c>
      <c r="E58" s="65"/>
      <c r="F58" s="58">
        <v>163239</v>
      </c>
      <c r="G58" s="65"/>
      <c r="H58" s="58">
        <v>5472621331</v>
      </c>
      <c r="I58" s="58"/>
      <c r="J58" s="58">
        <v>4470886226</v>
      </c>
    </row>
    <row r="59" spans="1:10" ht="21.75" customHeight="1" x14ac:dyDescent="0.45">
      <c r="A59" s="15" t="s">
        <v>201</v>
      </c>
      <c r="B59" s="61">
        <v>7</v>
      </c>
      <c r="C59" s="57"/>
      <c r="D59" s="58">
        <v>-2030841607</v>
      </c>
      <c r="E59" s="58"/>
      <c r="F59" s="58">
        <v>-2757000000</v>
      </c>
      <c r="G59" s="58"/>
      <c r="H59" s="63" t="s">
        <v>84</v>
      </c>
      <c r="I59" s="58"/>
      <c r="J59" s="63" t="s">
        <v>84</v>
      </c>
    </row>
    <row r="60" spans="1:10" ht="21.75" customHeight="1" x14ac:dyDescent="0.45">
      <c r="A60" s="15" t="s">
        <v>202</v>
      </c>
      <c r="B60" s="61">
        <v>7</v>
      </c>
      <c r="C60" s="57"/>
      <c r="D60" s="75">
        <v>2021402472</v>
      </c>
      <c r="E60" s="58"/>
      <c r="F60" s="75">
        <v>2783250140</v>
      </c>
      <c r="G60" s="58"/>
      <c r="H60" s="63" t="s">
        <v>84</v>
      </c>
      <c r="I60" s="58"/>
      <c r="J60" s="63" t="s">
        <v>84</v>
      </c>
    </row>
    <row r="61" spans="1:10" ht="23.25" customHeight="1" x14ac:dyDescent="0.45">
      <c r="A61" s="15" t="s">
        <v>203</v>
      </c>
      <c r="B61" s="61">
        <v>5</v>
      </c>
      <c r="C61" s="39"/>
      <c r="D61" s="62" t="s">
        <v>84</v>
      </c>
      <c r="E61" s="60"/>
      <c r="F61" s="62" t="s">
        <v>84</v>
      </c>
      <c r="G61" s="60"/>
      <c r="H61" s="63">
        <v>-610000000</v>
      </c>
      <c r="I61" s="60"/>
      <c r="J61" s="63">
        <v>-1992000000</v>
      </c>
    </row>
    <row r="62" spans="1:10" ht="23.25" customHeight="1" x14ac:dyDescent="0.45">
      <c r="A62" s="15" t="s">
        <v>204</v>
      </c>
      <c r="B62" s="61">
        <v>5</v>
      </c>
      <c r="D62" s="62" t="s">
        <v>84</v>
      </c>
      <c r="E62" s="58"/>
      <c r="F62" s="62" t="s">
        <v>84</v>
      </c>
      <c r="G62" s="60"/>
      <c r="H62" s="63">
        <v>735000000</v>
      </c>
      <c r="I62" s="60"/>
      <c r="J62" s="63">
        <v>67000000</v>
      </c>
    </row>
    <row r="63" spans="1:10" ht="21.75" customHeight="1" x14ac:dyDescent="0.45">
      <c r="A63" s="15" t="s">
        <v>109</v>
      </c>
      <c r="B63" s="61">
        <v>12</v>
      </c>
      <c r="C63" s="39"/>
      <c r="D63" s="62" t="s">
        <v>84</v>
      </c>
      <c r="E63" s="60"/>
      <c r="F63" s="62" t="s">
        <v>84</v>
      </c>
      <c r="G63" s="60"/>
      <c r="H63" s="62">
        <v>-1296819985</v>
      </c>
      <c r="I63" s="58"/>
      <c r="J63" s="62">
        <v>-2936984000</v>
      </c>
    </row>
    <row r="64" spans="1:10" ht="21.75" customHeight="1" x14ac:dyDescent="0.45">
      <c r="A64" s="77" t="s">
        <v>205</v>
      </c>
      <c r="B64" s="61">
        <v>5</v>
      </c>
      <c r="C64" s="57"/>
      <c r="D64" s="62" t="s">
        <v>84</v>
      </c>
      <c r="E64" s="58"/>
      <c r="F64" s="63">
        <v>-10000000</v>
      </c>
      <c r="G64" s="58"/>
      <c r="H64" s="75" t="s">
        <v>84</v>
      </c>
      <c r="I64" s="58"/>
      <c r="J64" s="63">
        <v>-10000000</v>
      </c>
    </row>
    <row r="65" spans="1:10" ht="23.25" customHeight="1" x14ac:dyDescent="0.45">
      <c r="A65" s="15" t="s">
        <v>206</v>
      </c>
      <c r="B65" s="56"/>
      <c r="C65" s="56"/>
      <c r="D65" s="62" t="s">
        <v>84</v>
      </c>
      <c r="E65" s="58"/>
      <c r="F65" s="58">
        <v>1116563</v>
      </c>
      <c r="G65" s="60"/>
      <c r="H65" s="75" t="s">
        <v>84</v>
      </c>
      <c r="I65" s="58"/>
      <c r="J65" s="75" t="s">
        <v>84</v>
      </c>
    </row>
    <row r="66" spans="1:10" ht="23.25" customHeight="1" x14ac:dyDescent="0.45">
      <c r="A66" s="15" t="s">
        <v>207</v>
      </c>
      <c r="B66" s="61">
        <v>39</v>
      </c>
      <c r="C66" s="57"/>
      <c r="D66" s="58">
        <v>-15976344273</v>
      </c>
      <c r="E66" s="58"/>
      <c r="F66" s="58">
        <v>-17875623316</v>
      </c>
      <c r="G66" s="60"/>
      <c r="H66" s="75">
        <v>-8029604403</v>
      </c>
      <c r="I66" s="58"/>
      <c r="J66" s="75">
        <v>-8214091270</v>
      </c>
    </row>
    <row r="67" spans="1:10" ht="23.25" customHeight="1" x14ac:dyDescent="0.45">
      <c r="A67" s="15" t="s">
        <v>208</v>
      </c>
      <c r="B67" s="56"/>
      <c r="C67" s="57"/>
      <c r="D67" s="58">
        <v>166686200</v>
      </c>
      <c r="E67" s="58"/>
      <c r="F67" s="58">
        <v>284223637</v>
      </c>
      <c r="G67" s="60"/>
      <c r="H67" s="76">
        <v>122015956</v>
      </c>
      <c r="I67" s="58"/>
      <c r="J67" s="76">
        <v>89321502</v>
      </c>
    </row>
    <row r="68" spans="1:10" ht="23.25" customHeight="1" x14ac:dyDescent="0.45">
      <c r="A68" s="15" t="s">
        <v>209</v>
      </c>
      <c r="B68" s="56"/>
      <c r="C68" s="57"/>
      <c r="D68" s="76">
        <v>-1066731257</v>
      </c>
      <c r="E68" s="58"/>
      <c r="F68" s="76">
        <v>-352577084</v>
      </c>
      <c r="G68" s="60"/>
      <c r="H68" s="75">
        <v>-108386187</v>
      </c>
      <c r="I68" s="58"/>
      <c r="J68" s="75">
        <v>-80403438</v>
      </c>
    </row>
    <row r="69" spans="1:10" ht="23.25" customHeight="1" x14ac:dyDescent="0.45">
      <c r="A69" s="15" t="s">
        <v>210</v>
      </c>
      <c r="B69" s="56"/>
      <c r="C69" s="57"/>
      <c r="D69" s="76">
        <v>13120816</v>
      </c>
      <c r="E69" s="58"/>
      <c r="F69" s="76">
        <v>12793783</v>
      </c>
      <c r="G69" s="60"/>
      <c r="H69" s="75">
        <v>13075816</v>
      </c>
      <c r="I69" s="58"/>
      <c r="J69" s="75">
        <v>12793783</v>
      </c>
    </row>
    <row r="70" spans="1:10" ht="23.25" customHeight="1" x14ac:dyDescent="0.45">
      <c r="A70" s="15" t="s">
        <v>211</v>
      </c>
      <c r="B70" s="61">
        <v>39</v>
      </c>
      <c r="C70" s="57"/>
      <c r="D70" s="78">
        <v>-1060471319</v>
      </c>
      <c r="E70" s="68"/>
      <c r="F70" s="78">
        <v>-1079916911</v>
      </c>
      <c r="G70" s="65"/>
      <c r="H70" s="76">
        <v>-450626949</v>
      </c>
      <c r="I70" s="68"/>
      <c r="J70" s="76">
        <v>-455484693</v>
      </c>
    </row>
    <row r="71" spans="1:10" ht="23.25" customHeight="1" x14ac:dyDescent="0.45">
      <c r="A71" s="15" t="s">
        <v>212</v>
      </c>
      <c r="B71" s="56"/>
      <c r="C71" s="57"/>
      <c r="D71" s="78">
        <v>2284359</v>
      </c>
      <c r="E71" s="68"/>
      <c r="F71" s="78">
        <v>1533826</v>
      </c>
      <c r="G71" s="65"/>
      <c r="H71" s="78">
        <v>71640</v>
      </c>
      <c r="I71" s="68"/>
      <c r="J71" s="78" t="s">
        <v>84</v>
      </c>
    </row>
    <row r="72" spans="1:10" ht="23.25" customHeight="1" x14ac:dyDescent="0.45">
      <c r="A72" s="15" t="s">
        <v>213</v>
      </c>
      <c r="B72" s="56" t="s">
        <v>264</v>
      </c>
      <c r="C72" s="57"/>
      <c r="D72" s="80">
        <v>-2720264199</v>
      </c>
      <c r="E72" s="68"/>
      <c r="F72" s="69" t="s">
        <v>84</v>
      </c>
      <c r="G72" s="65"/>
      <c r="H72" s="69" t="s">
        <v>84</v>
      </c>
      <c r="I72" s="68"/>
      <c r="J72" s="69" t="s">
        <v>84</v>
      </c>
    </row>
    <row r="73" spans="1:10" ht="23.25" customHeight="1" x14ac:dyDescent="0.45">
      <c r="A73" s="10" t="s">
        <v>253</v>
      </c>
      <c r="B73" s="56"/>
      <c r="C73" s="82"/>
      <c r="D73" s="83">
        <f>SUM(D57:D72)</f>
        <v>-20380322779</v>
      </c>
      <c r="E73" s="84"/>
      <c r="F73" s="83">
        <f>SUM(F70:F71,F57:F69)</f>
        <v>-18794163340</v>
      </c>
      <c r="G73" s="84"/>
      <c r="H73" s="83">
        <f>SUM(H70:H71,H57:H69)</f>
        <v>-3775150891</v>
      </c>
      <c r="I73" s="84"/>
      <c r="J73" s="83">
        <f>SUM(J70:J71,J57:J69)</f>
        <v>-8762031627</v>
      </c>
    </row>
    <row r="74" spans="1:10" ht="23.25" customHeight="1" x14ac:dyDescent="0.45">
      <c r="A74" s="1" t="s">
        <v>56</v>
      </c>
      <c r="B74" s="50"/>
      <c r="D74" s="52"/>
      <c r="F74" s="52"/>
      <c r="H74" s="304"/>
      <c r="I74" s="304"/>
      <c r="J74" s="304"/>
    </row>
    <row r="75" spans="1:10" ht="23.25" customHeight="1" x14ac:dyDescent="0.45">
      <c r="A75" s="1" t="s">
        <v>129</v>
      </c>
      <c r="B75" s="50"/>
      <c r="D75" s="54" t="s">
        <v>29</v>
      </c>
      <c r="F75" s="54" t="s">
        <v>29</v>
      </c>
      <c r="H75" s="302"/>
      <c r="I75" s="302"/>
      <c r="J75" s="302"/>
    </row>
    <row r="76" spans="1:10" ht="23.25" customHeight="1" x14ac:dyDescent="0.45">
      <c r="A76" s="1"/>
      <c r="B76" s="50"/>
    </row>
    <row r="77" spans="1:10" ht="23.25" customHeight="1" x14ac:dyDescent="0.45">
      <c r="A77" s="10"/>
      <c r="B77" s="55"/>
      <c r="C77" s="55"/>
      <c r="D77" s="284" t="s">
        <v>0</v>
      </c>
      <c r="E77" s="284"/>
      <c r="F77" s="284"/>
      <c r="G77" s="7"/>
      <c r="H77" s="284" t="s">
        <v>57</v>
      </c>
      <c r="I77" s="284"/>
      <c r="J77" s="284"/>
    </row>
    <row r="78" spans="1:10" ht="23.25" customHeight="1" x14ac:dyDescent="0.45">
      <c r="A78" s="10"/>
      <c r="B78" s="6"/>
      <c r="C78" s="6"/>
      <c r="D78" s="286" t="s">
        <v>108</v>
      </c>
      <c r="E78" s="286"/>
      <c r="F78" s="286"/>
      <c r="G78" s="9"/>
      <c r="H78" s="286" t="s">
        <v>108</v>
      </c>
      <c r="I78" s="286"/>
      <c r="J78" s="286"/>
    </row>
    <row r="79" spans="1:10" ht="23.25" customHeight="1" x14ac:dyDescent="0.45">
      <c r="A79" s="10"/>
      <c r="B79" s="303" t="s">
        <v>1</v>
      </c>
      <c r="C79" s="303"/>
      <c r="D79" s="8">
        <v>2560</v>
      </c>
      <c r="E79" s="8"/>
      <c r="F79" s="8">
        <v>2559</v>
      </c>
      <c r="G79" s="8"/>
      <c r="H79" s="8">
        <v>2560</v>
      </c>
      <c r="I79" s="8"/>
      <c r="J79" s="8">
        <v>2559</v>
      </c>
    </row>
    <row r="80" spans="1:10" ht="23.25" customHeight="1" x14ac:dyDescent="0.45">
      <c r="A80" s="10"/>
      <c r="B80" s="56"/>
      <c r="C80" s="56"/>
      <c r="D80" s="287" t="s">
        <v>40</v>
      </c>
      <c r="E80" s="287"/>
      <c r="F80" s="287"/>
      <c r="G80" s="287"/>
      <c r="H80" s="287"/>
      <c r="I80" s="287"/>
      <c r="J80" s="287"/>
    </row>
    <row r="81" spans="1:11" ht="23.25" customHeight="1" x14ac:dyDescent="0.45">
      <c r="A81" s="11" t="s">
        <v>37</v>
      </c>
      <c r="B81" s="56"/>
      <c r="C81" s="14"/>
      <c r="D81" s="58"/>
      <c r="E81" s="60"/>
      <c r="F81" s="58"/>
      <c r="G81" s="60"/>
      <c r="H81" s="58"/>
      <c r="I81" s="60"/>
      <c r="J81" s="58"/>
    </row>
    <row r="82" spans="1:11" ht="23.25" customHeight="1" x14ac:dyDescent="0.45">
      <c r="A82" s="15" t="s">
        <v>214</v>
      </c>
      <c r="B82" s="56"/>
      <c r="C82" s="57"/>
      <c r="D82" s="79">
        <v>-8325271533</v>
      </c>
      <c r="E82" s="58"/>
      <c r="F82" s="79">
        <v>-8260805751</v>
      </c>
      <c r="G82" s="60"/>
      <c r="H82" s="62">
        <v>-8060101896</v>
      </c>
      <c r="I82" s="58"/>
      <c r="J82" s="62">
        <v>-8021739916</v>
      </c>
    </row>
    <row r="83" spans="1:11" ht="23.25" customHeight="1" x14ac:dyDescent="0.45">
      <c r="A83" s="15" t="s">
        <v>187</v>
      </c>
      <c r="B83" s="56" t="s">
        <v>162</v>
      </c>
      <c r="C83" s="57"/>
      <c r="D83" s="79">
        <v>-500000000</v>
      </c>
      <c r="E83" s="58"/>
      <c r="F83" s="75" t="s">
        <v>84</v>
      </c>
      <c r="G83" s="60"/>
      <c r="H83" s="62">
        <v>-500000000</v>
      </c>
      <c r="I83" s="58"/>
      <c r="J83" s="75" t="s">
        <v>84</v>
      </c>
    </row>
    <row r="84" spans="1:11" ht="23.25" customHeight="1" x14ac:dyDescent="0.45">
      <c r="A84" s="15" t="s">
        <v>215</v>
      </c>
      <c r="B84" s="61"/>
      <c r="C84" s="57"/>
      <c r="D84" s="58">
        <v>-8982782893</v>
      </c>
      <c r="E84" s="58"/>
      <c r="F84" s="58">
        <v>-8084896388</v>
      </c>
      <c r="G84" s="65"/>
      <c r="H84" s="58">
        <v>-8982782893</v>
      </c>
      <c r="I84" s="58"/>
      <c r="J84" s="58">
        <v>-8084896388</v>
      </c>
    </row>
    <row r="85" spans="1:11" ht="23.25" customHeight="1" x14ac:dyDescent="0.45">
      <c r="A85" s="15" t="s">
        <v>216</v>
      </c>
      <c r="B85" s="15"/>
      <c r="C85" s="57"/>
      <c r="D85" s="78">
        <v>-90654511</v>
      </c>
      <c r="E85" s="68"/>
      <c r="F85" s="78">
        <v>-82499566</v>
      </c>
      <c r="G85" s="65"/>
      <c r="H85" s="75" t="s">
        <v>84</v>
      </c>
      <c r="I85" s="68"/>
      <c r="J85" s="62" t="s">
        <v>84</v>
      </c>
    </row>
    <row r="86" spans="1:11" ht="23.25" customHeight="1" x14ac:dyDescent="0.45">
      <c r="A86" s="15" t="s">
        <v>217</v>
      </c>
      <c r="B86" s="15"/>
      <c r="C86" s="57"/>
      <c r="D86" s="78"/>
      <c r="E86" s="68"/>
      <c r="F86" s="78"/>
      <c r="G86" s="65"/>
      <c r="H86" s="62"/>
      <c r="I86" s="68"/>
      <c r="J86" s="62"/>
    </row>
    <row r="87" spans="1:11" ht="23.25" customHeight="1" x14ac:dyDescent="0.45">
      <c r="A87" s="77" t="s">
        <v>218</v>
      </c>
      <c r="B87" s="77"/>
      <c r="C87" s="57"/>
      <c r="D87" s="78">
        <v>-180596740</v>
      </c>
      <c r="E87" s="68"/>
      <c r="F87" s="78">
        <v>-146747222</v>
      </c>
      <c r="G87" s="65"/>
      <c r="H87" s="75" t="s">
        <v>84</v>
      </c>
      <c r="I87" s="68"/>
      <c r="J87" s="62" t="s">
        <v>84</v>
      </c>
    </row>
    <row r="88" spans="1:11" ht="23.25" customHeight="1" x14ac:dyDescent="0.45">
      <c r="A88" s="256" t="s">
        <v>259</v>
      </c>
      <c r="B88" s="56" t="s">
        <v>241</v>
      </c>
      <c r="C88" s="57"/>
      <c r="D88" s="78">
        <v>434669640</v>
      </c>
      <c r="E88" s="68"/>
      <c r="F88" s="78">
        <v>-8367065412</v>
      </c>
      <c r="G88" s="65"/>
      <c r="H88" s="75" t="s">
        <v>84</v>
      </c>
      <c r="I88" s="68"/>
      <c r="J88" s="79">
        <v>-9000000000</v>
      </c>
    </row>
    <row r="89" spans="1:11" ht="23.25" customHeight="1" x14ac:dyDescent="0.45">
      <c r="A89" s="15" t="s">
        <v>131</v>
      </c>
      <c r="B89" s="56" t="s">
        <v>241</v>
      </c>
      <c r="C89" s="57"/>
      <c r="D89" s="79">
        <v>25500000000</v>
      </c>
      <c r="E89" s="68"/>
      <c r="F89" s="79">
        <v>19000000000</v>
      </c>
      <c r="G89" s="65"/>
      <c r="H89" s="79">
        <v>25500000000</v>
      </c>
      <c r="I89" s="65"/>
      <c r="J89" s="79">
        <v>19000000000</v>
      </c>
      <c r="K89" s="85"/>
    </row>
    <row r="90" spans="1:11" ht="23.25" customHeight="1" x14ac:dyDescent="0.45">
      <c r="A90" s="15" t="s">
        <v>219</v>
      </c>
      <c r="B90" s="56" t="s">
        <v>241</v>
      </c>
      <c r="C90" s="57"/>
      <c r="D90" s="79">
        <v>-50033900000</v>
      </c>
      <c r="E90" s="68"/>
      <c r="F90" s="79">
        <v>-11841200000</v>
      </c>
      <c r="G90" s="65"/>
      <c r="H90" s="79">
        <v>-50033900000</v>
      </c>
      <c r="I90" s="65"/>
      <c r="J90" s="79">
        <v>-11841200000</v>
      </c>
      <c r="K90" s="85"/>
    </row>
    <row r="91" spans="1:11" ht="23.25" customHeight="1" x14ac:dyDescent="0.45">
      <c r="A91" s="15" t="s">
        <v>260</v>
      </c>
      <c r="B91" s="56" t="s">
        <v>241</v>
      </c>
      <c r="C91" s="57"/>
      <c r="D91" s="62">
        <v>1821279374</v>
      </c>
      <c r="E91" s="68"/>
      <c r="F91" s="78">
        <v>576507800</v>
      </c>
      <c r="G91" s="65"/>
      <c r="H91" s="75" t="s">
        <v>84</v>
      </c>
      <c r="I91" s="68"/>
      <c r="J91" s="62" t="s">
        <v>84</v>
      </c>
      <c r="K91" s="85"/>
    </row>
    <row r="92" spans="1:11" ht="23.25" customHeight="1" x14ac:dyDescent="0.45">
      <c r="A92" s="15" t="s">
        <v>220</v>
      </c>
      <c r="B92" s="56" t="s">
        <v>162</v>
      </c>
      <c r="C92" s="57"/>
      <c r="D92" s="62">
        <v>9956229700</v>
      </c>
      <c r="E92" s="68"/>
      <c r="F92" s="62">
        <v>9952924500</v>
      </c>
      <c r="G92" s="65"/>
      <c r="H92" s="62">
        <v>9956229700</v>
      </c>
      <c r="I92" s="68"/>
      <c r="J92" s="62">
        <v>9952924500</v>
      </c>
      <c r="K92" s="85"/>
    </row>
    <row r="93" spans="1:11" ht="23.25" customHeight="1" x14ac:dyDescent="0.45">
      <c r="A93" s="301" t="s">
        <v>221</v>
      </c>
      <c r="B93" s="301"/>
      <c r="C93" s="57"/>
      <c r="D93" s="79" t="s">
        <v>84</v>
      </c>
      <c r="E93" s="68"/>
      <c r="F93" s="79">
        <v>20890590</v>
      </c>
      <c r="G93" s="65"/>
      <c r="H93" s="79" t="s">
        <v>84</v>
      </c>
      <c r="I93" s="68"/>
      <c r="J93" s="79" t="s">
        <v>84</v>
      </c>
      <c r="K93" s="85"/>
    </row>
    <row r="94" spans="1:11" ht="21.75" customHeight="1" x14ac:dyDescent="0.45">
      <c r="A94" s="301" t="s">
        <v>262</v>
      </c>
      <c r="B94" s="301"/>
      <c r="C94" s="57"/>
      <c r="D94" s="81">
        <v>281515815</v>
      </c>
      <c r="E94" s="68"/>
      <c r="F94" s="81" t="s">
        <v>84</v>
      </c>
      <c r="G94" s="65"/>
      <c r="H94" s="81" t="s">
        <v>84</v>
      </c>
      <c r="I94" s="68"/>
      <c r="J94" s="81" t="s">
        <v>84</v>
      </c>
    </row>
    <row r="95" spans="1:11" ht="23.25" customHeight="1" x14ac:dyDescent="0.45">
      <c r="A95" s="10" t="s">
        <v>222</v>
      </c>
      <c r="B95" s="56"/>
      <c r="C95" s="82"/>
      <c r="D95" s="83">
        <f>SUM(D82:D94)</f>
        <v>-30119511148</v>
      </c>
      <c r="E95" s="84"/>
      <c r="F95" s="83">
        <f>SUM(F82:F94)</f>
        <v>-7232891449</v>
      </c>
      <c r="G95" s="84"/>
      <c r="H95" s="83">
        <f>SUM(H82:H94)</f>
        <v>-32120555089</v>
      </c>
      <c r="I95" s="84"/>
      <c r="J95" s="83">
        <f>SUM(J82:J94)</f>
        <v>-7994911804</v>
      </c>
    </row>
    <row r="96" spans="1:11" ht="23.25" customHeight="1" x14ac:dyDescent="0.45">
      <c r="A96" s="10"/>
      <c r="B96" s="56"/>
      <c r="C96" s="46"/>
      <c r="D96" s="86"/>
      <c r="E96" s="46"/>
      <c r="F96" s="86"/>
      <c r="G96" s="46"/>
      <c r="H96" s="86"/>
      <c r="I96" s="46"/>
      <c r="J96" s="86"/>
    </row>
    <row r="97" spans="1:10" ht="23.25" customHeight="1" x14ac:dyDescent="0.45">
      <c r="A97" s="15" t="s">
        <v>223</v>
      </c>
      <c r="B97" s="56"/>
      <c r="C97" s="46"/>
      <c r="D97" s="86"/>
      <c r="E97" s="46"/>
      <c r="F97" s="86"/>
      <c r="G97" s="46"/>
      <c r="H97" s="86"/>
      <c r="I97" s="46"/>
      <c r="J97" s="86"/>
    </row>
    <row r="98" spans="1:10" ht="23.25" customHeight="1" x14ac:dyDescent="0.45">
      <c r="A98" s="15" t="s">
        <v>224</v>
      </c>
      <c r="B98" s="10"/>
      <c r="C98" s="82"/>
      <c r="D98" s="58">
        <f>D54+D73+D95</f>
        <v>-4343855984</v>
      </c>
      <c r="E98" s="58"/>
      <c r="F98" s="58">
        <f>F54+F73+F95</f>
        <v>11912395757</v>
      </c>
      <c r="G98" s="58"/>
      <c r="H98" s="58">
        <f>H54+H73+H95</f>
        <v>-6083522089</v>
      </c>
      <c r="I98" s="58"/>
      <c r="J98" s="58">
        <f>J54+J73+J95</f>
        <v>8405206483</v>
      </c>
    </row>
    <row r="99" spans="1:10" ht="23.25" customHeight="1" x14ac:dyDescent="0.45">
      <c r="A99" s="301" t="s">
        <v>225</v>
      </c>
      <c r="B99" s="301"/>
      <c r="C99" s="43"/>
      <c r="D99" s="68"/>
      <c r="E99" s="65"/>
      <c r="F99" s="68"/>
      <c r="G99" s="65"/>
      <c r="H99" s="68"/>
      <c r="I99" s="65"/>
      <c r="J99" s="68"/>
    </row>
    <row r="100" spans="1:10" ht="23.25" customHeight="1" x14ac:dyDescent="0.45">
      <c r="A100" s="15" t="s">
        <v>226</v>
      </c>
      <c r="B100" s="56"/>
      <c r="C100" s="57"/>
      <c r="D100" s="64">
        <v>-220503922</v>
      </c>
      <c r="E100" s="58"/>
      <c r="F100" s="64">
        <v>12518372</v>
      </c>
      <c r="G100" s="60"/>
      <c r="H100" s="81" t="s">
        <v>84</v>
      </c>
      <c r="I100" s="60"/>
      <c r="J100" s="80" t="s">
        <v>84</v>
      </c>
    </row>
    <row r="101" spans="1:10" ht="23.25" customHeight="1" x14ac:dyDescent="0.45">
      <c r="A101" s="10" t="s">
        <v>223</v>
      </c>
      <c r="B101" s="56"/>
      <c r="C101" s="57"/>
      <c r="D101" s="84">
        <f t="shared" ref="D101:J101" si="0">SUM(D98:D100)</f>
        <v>-4564359906</v>
      </c>
      <c r="E101" s="84">
        <f t="shared" si="0"/>
        <v>0</v>
      </c>
      <c r="F101" s="84">
        <f t="shared" si="0"/>
        <v>11924914129</v>
      </c>
      <c r="G101" s="84">
        <f t="shared" si="0"/>
        <v>0</v>
      </c>
      <c r="H101" s="84">
        <f t="shared" si="0"/>
        <v>-6083522089</v>
      </c>
      <c r="I101" s="84">
        <f t="shared" si="0"/>
        <v>0</v>
      </c>
      <c r="J101" s="84">
        <f t="shared" si="0"/>
        <v>8405206483</v>
      </c>
    </row>
    <row r="102" spans="1:10" ht="23.25" customHeight="1" x14ac:dyDescent="0.45">
      <c r="A102" s="15" t="s">
        <v>250</v>
      </c>
      <c r="B102" s="15"/>
      <c r="C102" s="57"/>
      <c r="D102" s="257">
        <v>33443165713</v>
      </c>
      <c r="E102" s="58"/>
      <c r="F102" s="257">
        <v>21518251584</v>
      </c>
      <c r="G102" s="58"/>
      <c r="H102" s="64">
        <f>J103</f>
        <v>23734915516</v>
      </c>
      <c r="I102" s="58"/>
      <c r="J102" s="64">
        <v>15329709033</v>
      </c>
    </row>
    <row r="103" spans="1:10" ht="23.25" customHeight="1" thickBot="1" x14ac:dyDescent="0.5">
      <c r="A103" s="10" t="s">
        <v>251</v>
      </c>
      <c r="B103" s="61">
        <v>6</v>
      </c>
      <c r="C103" s="82"/>
      <c r="D103" s="87">
        <f>SUM(D101:D102)</f>
        <v>28878805807</v>
      </c>
      <c r="E103" s="84">
        <f t="shared" ref="E103:J103" si="1">SUM(E101:E102)</f>
        <v>0</v>
      </c>
      <c r="F103" s="87">
        <f t="shared" si="1"/>
        <v>33443165713</v>
      </c>
      <c r="G103" s="84">
        <f t="shared" si="1"/>
        <v>0</v>
      </c>
      <c r="H103" s="87">
        <f t="shared" si="1"/>
        <v>17651393427</v>
      </c>
      <c r="I103" s="84">
        <f t="shared" si="1"/>
        <v>0</v>
      </c>
      <c r="J103" s="87">
        <f t="shared" si="1"/>
        <v>23734915516</v>
      </c>
    </row>
    <row r="104" spans="1:10" ht="23.25" customHeight="1" thickTop="1" x14ac:dyDescent="0.45"/>
    <row r="105" spans="1:10" ht="23.25" customHeight="1" x14ac:dyDescent="0.45">
      <c r="D105" s="194">
        <f>D103-'BS 8-10'!C9</f>
        <v>0</v>
      </c>
      <c r="H105" s="194">
        <f>+H103-'BS 8-10'!G9</f>
        <v>0</v>
      </c>
    </row>
  </sheetData>
  <mergeCells count="27">
    <mergeCell ref="A93:B93"/>
    <mergeCell ref="D42:F42"/>
    <mergeCell ref="B6:C6"/>
    <mergeCell ref="H38:J38"/>
    <mergeCell ref="H1:J1"/>
    <mergeCell ref="H2:J2"/>
    <mergeCell ref="D4:F4"/>
    <mergeCell ref="H4:J4"/>
    <mergeCell ref="D7:J7"/>
    <mergeCell ref="H42:J42"/>
    <mergeCell ref="B43:C43"/>
    <mergeCell ref="D44:J44"/>
    <mergeCell ref="H75:J75"/>
    <mergeCell ref="H77:J77"/>
    <mergeCell ref="D78:F78"/>
    <mergeCell ref="H78:J78"/>
    <mergeCell ref="H74:J74"/>
    <mergeCell ref="A94:B94"/>
    <mergeCell ref="D77:F77"/>
    <mergeCell ref="D5:F5"/>
    <mergeCell ref="H5:J5"/>
    <mergeCell ref="A99:B99"/>
    <mergeCell ref="H39:J39"/>
    <mergeCell ref="D41:F41"/>
    <mergeCell ref="H41:J41"/>
    <mergeCell ref="B79:C79"/>
    <mergeCell ref="D80:J80"/>
  </mergeCells>
  <phoneticPr fontId="7" type="noConversion"/>
  <pageMargins left="0.7" right="0.7" top="0.48" bottom="0.5" header="0.5" footer="0.5"/>
  <pageSetup paperSize="9" scale="80" firstPageNumber="17" fitToHeight="4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7" max="9" man="1"/>
    <brk id="7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BS 8-10</vt:lpstr>
      <vt:lpstr>PL 11-12</vt:lpstr>
      <vt:lpstr>SH 13</vt:lpstr>
      <vt:lpstr>SH14</vt:lpstr>
      <vt:lpstr>SH 15</vt:lpstr>
      <vt:lpstr>SH16</vt:lpstr>
      <vt:lpstr>CF 17-19</vt:lpstr>
      <vt:lpstr>'BS 8-10'!Print_Area</vt:lpstr>
      <vt:lpstr>'CF 17-19'!Print_Area</vt:lpstr>
      <vt:lpstr>'PL 11-12'!Print_Area</vt:lpstr>
      <vt:lpstr>'SH 13'!Print_Area</vt:lpstr>
      <vt:lpstr>'SH 15'!Print_Area</vt:lpstr>
      <vt:lpstr>SH14!Print_Area</vt:lpstr>
      <vt:lpstr>SH16!Print_Area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dphengchan</dc:creator>
  <cp:lastModifiedBy>ALISRA HUAWANICH</cp:lastModifiedBy>
  <cp:lastPrinted>2018-02-23T07:43:38Z</cp:lastPrinted>
  <dcterms:created xsi:type="dcterms:W3CDTF">2004-12-07T02:15:18Z</dcterms:created>
  <dcterms:modified xsi:type="dcterms:W3CDTF">2021-04-28T09:48:18Z</dcterms:modified>
</cp:coreProperties>
</file>