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"/>
    </mc:Choice>
  </mc:AlternateContent>
  <xr:revisionPtr revIDLastSave="0" documentId="13_ncr:1_{C2EC9384-0A55-4C32-BBF3-ED37A27199A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evenue model" sheetId="5" r:id="rId1"/>
    <sheet name="PnL" sheetId="1" r:id="rId2"/>
    <sheet name="BS" sheetId="2" r:id="rId3"/>
    <sheet name="CashFlowStatement" sheetId="3" r:id="rId4"/>
    <sheet name="Question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0" i="2" l="1"/>
  <c r="G24" i="5"/>
  <c r="H24" i="5" s="1"/>
  <c r="I24" i="5" s="1"/>
  <c r="G23" i="5"/>
  <c r="H23" i="5" s="1"/>
  <c r="I23" i="5" s="1"/>
  <c r="G6" i="5"/>
  <c r="H6" i="5" s="1"/>
  <c r="I7" i="5"/>
  <c r="H7" i="5"/>
  <c r="G7" i="5"/>
  <c r="F7" i="5"/>
  <c r="E7" i="5"/>
  <c r="F9" i="5"/>
  <c r="H9" i="5"/>
  <c r="G9" i="5"/>
  <c r="E9" i="5"/>
  <c r="G4" i="5" l="1"/>
  <c r="J4" i="1" s="1"/>
  <c r="I6" i="5"/>
  <c r="I4" i="5" s="1"/>
  <c r="N4" i="1" s="1"/>
  <c r="H4" i="5"/>
  <c r="L4" i="1" s="1"/>
</calcChain>
</file>

<file path=xl/sharedStrings.xml><?xml version="1.0" encoding="utf-8"?>
<sst xmlns="http://schemas.openxmlformats.org/spreadsheetml/2006/main" count="138" uniqueCount="124">
  <si>
    <t>Revenue</t>
  </si>
  <si>
    <t>Sale of Products</t>
  </si>
  <si>
    <t>Costs</t>
  </si>
  <si>
    <t>Raw Material: Gypsum</t>
  </si>
  <si>
    <t>Wages</t>
  </si>
  <si>
    <t>Admin/Selling Expenses</t>
  </si>
  <si>
    <t>Misc. Expenses</t>
  </si>
  <si>
    <t>Interest</t>
  </si>
  <si>
    <t>PBT</t>
  </si>
  <si>
    <t>TAX</t>
  </si>
  <si>
    <t>PAT(Net Profit)</t>
  </si>
  <si>
    <t>Assets</t>
  </si>
  <si>
    <t>Non-Current Assets</t>
  </si>
  <si>
    <t>Plant, Property and Equipments</t>
  </si>
  <si>
    <t>Investment</t>
  </si>
  <si>
    <t>Current Assets</t>
  </si>
  <si>
    <t>Inventory</t>
  </si>
  <si>
    <t>Recievables</t>
  </si>
  <si>
    <t xml:space="preserve">Cash </t>
  </si>
  <si>
    <t>Total Assets</t>
  </si>
  <si>
    <t>Liabilities</t>
  </si>
  <si>
    <t>Shareholder Wealth</t>
  </si>
  <si>
    <t>Equity</t>
  </si>
  <si>
    <t>Reserve and Surpus</t>
  </si>
  <si>
    <t>Current Liability</t>
  </si>
  <si>
    <t>Payables</t>
  </si>
  <si>
    <t>Other Liabilities</t>
  </si>
  <si>
    <t>Non-Current Liabilities</t>
  </si>
  <si>
    <t>Long-term debt</t>
  </si>
  <si>
    <t>Cash Flow from Operations</t>
  </si>
  <si>
    <t>Inventories</t>
  </si>
  <si>
    <t>S.No.</t>
  </si>
  <si>
    <t>Formula</t>
  </si>
  <si>
    <t>Debt-Equity Ratio</t>
  </si>
  <si>
    <t>Outstanding Debt/Total Equity</t>
  </si>
  <si>
    <t>Current Ratio</t>
  </si>
  <si>
    <t>Current assests/ Current Liabilities</t>
  </si>
  <si>
    <t>Acid-test Ratio</t>
  </si>
  <si>
    <t>(Current Assets-Inventory)/ Current Liabilities</t>
  </si>
  <si>
    <t>Net Profit Ratio</t>
  </si>
  <si>
    <t>PAT/ Total turnover</t>
  </si>
  <si>
    <t>Return on Assets</t>
  </si>
  <si>
    <t>EBIT/ Total assets</t>
  </si>
  <si>
    <t>EBIDTA margin</t>
  </si>
  <si>
    <t>EBIT margin</t>
  </si>
  <si>
    <t>PAT margin</t>
  </si>
  <si>
    <t>31.3.16</t>
  </si>
  <si>
    <t>31.3.17</t>
  </si>
  <si>
    <t>Raw Material: Clinker</t>
  </si>
  <si>
    <t>Depreciation</t>
  </si>
  <si>
    <t>Total Liabilities</t>
  </si>
  <si>
    <t>Fixed Assets Schedule</t>
  </si>
  <si>
    <t>Opening balance</t>
  </si>
  <si>
    <t>LESS:dep</t>
  </si>
  <si>
    <t>Add:purchase</t>
  </si>
  <si>
    <t>Less:sale</t>
  </si>
  <si>
    <t>Closing balnace</t>
  </si>
  <si>
    <t>Add:</t>
  </si>
  <si>
    <t>Operating progit before WC changes</t>
  </si>
  <si>
    <t>Trade recievables</t>
  </si>
  <si>
    <t>payables</t>
  </si>
  <si>
    <t>Less:tax</t>
  </si>
  <si>
    <t>Net cash flow from Operations</t>
  </si>
  <si>
    <t>capex</t>
  </si>
  <si>
    <t>Cash flow from Investing activites</t>
  </si>
  <si>
    <t>Net Cash flow from Investing activites</t>
  </si>
  <si>
    <t>Cash flow from financing activites</t>
  </si>
  <si>
    <t>Interest Paid</t>
  </si>
  <si>
    <t>Net Cash flow from financing activites</t>
  </si>
  <si>
    <t>Incease in Cash and Cash Equivalents</t>
  </si>
  <si>
    <t>Closing:cash and equivalents</t>
  </si>
  <si>
    <t>Add: opening cash and equivalents</t>
  </si>
  <si>
    <t>PBT(revenue-costs)</t>
  </si>
  <si>
    <t>31.3.18</t>
  </si>
  <si>
    <t>EBIDTA</t>
  </si>
  <si>
    <t>EBIT</t>
  </si>
  <si>
    <t>Dividend</t>
  </si>
  <si>
    <t>Dividend Margin</t>
  </si>
  <si>
    <t>PAT to be added to BS</t>
  </si>
  <si>
    <t xml:space="preserve"> </t>
  </si>
  <si>
    <t>Assume constant</t>
  </si>
  <si>
    <t>Sales Price</t>
  </si>
  <si>
    <t>Sales Volume</t>
  </si>
  <si>
    <t>Sales as % of produced</t>
  </si>
  <si>
    <t>Produced Volume</t>
  </si>
  <si>
    <t>Capacity utilisation</t>
  </si>
  <si>
    <t xml:space="preserve"> Capacity </t>
  </si>
  <si>
    <t>Clinker</t>
  </si>
  <si>
    <t>Gypsum</t>
  </si>
  <si>
    <t>Admin&amp;Selling</t>
  </si>
  <si>
    <t>Misc</t>
  </si>
  <si>
    <t>Clinker per MT</t>
  </si>
  <si>
    <t>Gypsum per MT</t>
  </si>
  <si>
    <t>Wages as % of revenues</t>
  </si>
  <si>
    <t>Admin and Selling as %revenues</t>
  </si>
  <si>
    <t>Increase of 10 in MT</t>
  </si>
  <si>
    <t>Cap*Cap util</t>
  </si>
  <si>
    <t>prduced volume*sales as % produced</t>
  </si>
  <si>
    <t>2% over 3 year</t>
  </si>
  <si>
    <t>5% YoY</t>
  </si>
  <si>
    <t>10% in Y1, 5% YOY</t>
  </si>
  <si>
    <t>constant</t>
  </si>
  <si>
    <t>linker per MT * produced volume</t>
  </si>
  <si>
    <t>same here</t>
  </si>
  <si>
    <t>from revenue model</t>
  </si>
  <si>
    <t>''</t>
  </si>
  <si>
    <t>from RM</t>
  </si>
  <si>
    <t>5% of sales</t>
  </si>
  <si>
    <t>6% of sales</t>
  </si>
  <si>
    <t>30% tax rate on PBT</t>
  </si>
  <si>
    <t>Constant</t>
  </si>
  <si>
    <t>Inventories as % of sales</t>
  </si>
  <si>
    <t>Recievables as % of sales</t>
  </si>
  <si>
    <t>Payable as % of COGS(total cost)</t>
  </si>
  <si>
    <t>Previous+PAT added to BS</t>
  </si>
  <si>
    <t>from cash flow statement</t>
  </si>
  <si>
    <t>Closing balance</t>
  </si>
  <si>
    <t>EBIDTA  -  dep</t>
  </si>
  <si>
    <t>Repayment of Principal</t>
  </si>
  <si>
    <t>first increased by 2% and then remained constant</t>
  </si>
  <si>
    <t>10% in 2019, 5% in 2020 2021</t>
  </si>
  <si>
    <t>7%dip and then 2%increase YoY</t>
  </si>
  <si>
    <t xml:space="preserve"> Assuming to be  constant</t>
  </si>
  <si>
    <t>volume*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</si>
</sst>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C350-1E20-415F-AA74-9FE662706F09}">
  <dimension ref="B2:L26"/>
  <sheetViews>
    <sheetView tabSelected="1" workbookViewId="0">
      <selection activeCell="I27" sqref="I27"/>
    </sheetView>
  </sheetViews>
  <sheetFormatPr defaultRowHeight="14.4" x14ac:dyDescent="0.3"/>
  <cols>
    <col min="2" max="2" width="25.33203125" customWidth="1"/>
    <col min="12" max="12" width="35.21875" customWidth="1"/>
  </cols>
  <sheetData>
    <row r="2" spans="2:12" x14ac:dyDescent="0.3">
      <c r="E2">
        <v>2017</v>
      </c>
      <c r="F2">
        <v>2018</v>
      </c>
      <c r="G2">
        <v>2019</v>
      </c>
      <c r="H2">
        <v>2020</v>
      </c>
      <c r="I2">
        <v>2021</v>
      </c>
    </row>
    <row r="4" spans="2:12" x14ac:dyDescent="0.3">
      <c r="B4" s="4" t="s">
        <v>0</v>
      </c>
      <c r="E4">
        <v>40000</v>
      </c>
      <c r="F4">
        <v>40000</v>
      </c>
      <c r="G4">
        <f>G6*G7</f>
        <v>64468.80000000001</v>
      </c>
      <c r="H4">
        <f>H6*H7</f>
        <v>69384.546000000002</v>
      </c>
      <c r="I4">
        <f>I6*I7</f>
        <v>74630.694600000032</v>
      </c>
      <c r="L4" t="s">
        <v>123</v>
      </c>
    </row>
    <row r="6" spans="2:12" x14ac:dyDescent="0.3">
      <c r="B6" t="s">
        <v>81</v>
      </c>
      <c r="E6">
        <v>1822.14</v>
      </c>
      <c r="F6">
        <v>1850</v>
      </c>
      <c r="G6">
        <f>F6*1.1</f>
        <v>2035.0000000000002</v>
      </c>
      <c r="H6">
        <f>G6*1.05</f>
        <v>2136.7500000000005</v>
      </c>
      <c r="I6">
        <f>H6*1.05</f>
        <v>2243.5875000000005</v>
      </c>
      <c r="L6" t="s">
        <v>120</v>
      </c>
    </row>
    <row r="7" spans="2:12" x14ac:dyDescent="0.3">
      <c r="B7" t="s">
        <v>82</v>
      </c>
      <c r="E7">
        <f>E8*E9</f>
        <v>25.245000000000001</v>
      </c>
      <c r="F7">
        <f>F8*F9</f>
        <v>25.839000000000002</v>
      </c>
      <c r="G7">
        <f>G9*G8</f>
        <v>31.68</v>
      </c>
      <c r="H7">
        <f>H8*H9</f>
        <v>32.471999999999994</v>
      </c>
      <c r="I7">
        <f>I8*I9</f>
        <v>33.264000000000003</v>
      </c>
      <c r="L7" t="s">
        <v>97</v>
      </c>
    </row>
    <row r="8" spans="2:12" x14ac:dyDescent="0.3">
      <c r="B8" t="s">
        <v>83</v>
      </c>
      <c r="E8">
        <v>0.99</v>
      </c>
      <c r="F8">
        <v>0.99</v>
      </c>
      <c r="G8">
        <v>0.99</v>
      </c>
      <c r="H8">
        <v>0.99</v>
      </c>
      <c r="I8">
        <v>0.99</v>
      </c>
      <c r="L8" t="s">
        <v>122</v>
      </c>
    </row>
    <row r="9" spans="2:12" x14ac:dyDescent="0.3">
      <c r="B9" t="s">
        <v>84</v>
      </c>
      <c r="E9">
        <f>E10*E11</f>
        <v>25.5</v>
      </c>
      <c r="F9" s="9">
        <f>F10*F11</f>
        <v>26.1</v>
      </c>
      <c r="G9">
        <f>G10*G11</f>
        <v>32</v>
      </c>
      <c r="H9">
        <f>H10*H11</f>
        <v>32.799999999999997</v>
      </c>
      <c r="I9" s="9">
        <v>33.6</v>
      </c>
      <c r="L9" t="s">
        <v>96</v>
      </c>
    </row>
    <row r="10" spans="2:12" x14ac:dyDescent="0.3">
      <c r="B10" t="s">
        <v>85</v>
      </c>
      <c r="E10" s="9">
        <v>0.85</v>
      </c>
      <c r="F10" s="9">
        <v>0.87</v>
      </c>
      <c r="G10" s="9">
        <v>0.8</v>
      </c>
      <c r="H10" s="9">
        <v>0.82</v>
      </c>
      <c r="I10" s="9">
        <v>0.84</v>
      </c>
      <c r="L10" t="s">
        <v>121</v>
      </c>
    </row>
    <row r="11" spans="2:12" x14ac:dyDescent="0.3">
      <c r="B11" t="s">
        <v>86</v>
      </c>
      <c r="E11">
        <v>30</v>
      </c>
      <c r="F11">
        <v>30</v>
      </c>
      <c r="G11">
        <v>40</v>
      </c>
      <c r="H11">
        <v>40</v>
      </c>
      <c r="I11">
        <v>40</v>
      </c>
      <c r="L11" t="s">
        <v>95</v>
      </c>
    </row>
    <row r="14" spans="2:12" x14ac:dyDescent="0.3">
      <c r="B14" s="4" t="s">
        <v>2</v>
      </c>
    </row>
    <row r="16" spans="2:12" x14ac:dyDescent="0.3">
      <c r="B16" t="s">
        <v>87</v>
      </c>
      <c r="E16">
        <v>13800</v>
      </c>
      <c r="F16">
        <v>14355</v>
      </c>
      <c r="G16">
        <v>19360</v>
      </c>
      <c r="H16">
        <v>20836.2</v>
      </c>
      <c r="I16">
        <v>22411.62</v>
      </c>
      <c r="L16" t="s">
        <v>102</v>
      </c>
    </row>
    <row r="17" spans="2:12" x14ac:dyDescent="0.3">
      <c r="B17" t="s">
        <v>88</v>
      </c>
      <c r="E17">
        <v>4600</v>
      </c>
      <c r="F17">
        <v>4959</v>
      </c>
      <c r="G17">
        <v>6384</v>
      </c>
      <c r="H17">
        <v>6870.8</v>
      </c>
      <c r="I17">
        <v>7390.2780000000002</v>
      </c>
      <c r="L17" t="s">
        <v>103</v>
      </c>
    </row>
    <row r="18" spans="2:12" x14ac:dyDescent="0.3">
      <c r="B18" t="s">
        <v>4</v>
      </c>
      <c r="E18">
        <v>9200</v>
      </c>
      <c r="F18">
        <v>9560.43</v>
      </c>
      <c r="G18">
        <v>13323.6</v>
      </c>
      <c r="H18">
        <v>14802.6</v>
      </c>
      <c r="I18">
        <v>16418.752799999998</v>
      </c>
    </row>
    <row r="19" spans="2:12" x14ac:dyDescent="0.3">
      <c r="B19" t="s">
        <v>89</v>
      </c>
      <c r="E19">
        <v>6050</v>
      </c>
      <c r="F19">
        <v>5900</v>
      </c>
      <c r="G19">
        <v>9246.4599999999991</v>
      </c>
      <c r="H19">
        <v>11339.198</v>
      </c>
      <c r="I19">
        <v>13689.165800000001</v>
      </c>
    </row>
    <row r="20" spans="2:12" x14ac:dyDescent="0.3">
      <c r="B20" t="s">
        <v>90</v>
      </c>
      <c r="E20">
        <v>1500</v>
      </c>
      <c r="F20">
        <v>1500</v>
      </c>
      <c r="G20">
        <v>1500</v>
      </c>
      <c r="H20">
        <v>1500</v>
      </c>
      <c r="I20">
        <v>1500</v>
      </c>
      <c r="L20" t="s">
        <v>101</v>
      </c>
    </row>
    <row r="23" spans="2:12" x14ac:dyDescent="0.3">
      <c r="B23" t="s">
        <v>91</v>
      </c>
      <c r="E23">
        <v>541.17650000000003</v>
      </c>
      <c r="F23">
        <v>550</v>
      </c>
      <c r="G23">
        <f>F23*1.1</f>
        <v>605</v>
      </c>
      <c r="H23">
        <f>G23*1.05</f>
        <v>635.25</v>
      </c>
      <c r="I23">
        <f>H23*1.05</f>
        <v>667.01250000000005</v>
      </c>
      <c r="L23" t="s">
        <v>100</v>
      </c>
    </row>
    <row r="24" spans="2:12" x14ac:dyDescent="0.3">
      <c r="B24" t="s">
        <v>92</v>
      </c>
      <c r="E24">
        <v>180.3922</v>
      </c>
      <c r="F24">
        <v>190</v>
      </c>
      <c r="G24">
        <f>F24*1.05</f>
        <v>199.5</v>
      </c>
      <c r="H24">
        <f>G24*1.05</f>
        <v>209.47500000000002</v>
      </c>
      <c r="I24">
        <f>H24*1.05</f>
        <v>219.94875000000005</v>
      </c>
      <c r="L24" t="s">
        <v>99</v>
      </c>
    </row>
    <row r="25" spans="2:12" x14ac:dyDescent="0.3">
      <c r="B25" t="s">
        <v>93</v>
      </c>
      <c r="E25" s="9">
        <v>0.2</v>
      </c>
      <c r="F25" s="9">
        <v>0.2</v>
      </c>
      <c r="G25" s="9">
        <v>0.21</v>
      </c>
      <c r="H25" s="9">
        <v>0.21</v>
      </c>
      <c r="I25" s="9">
        <v>0.22</v>
      </c>
      <c r="L25" t="s">
        <v>98</v>
      </c>
    </row>
    <row r="26" spans="2:12" x14ac:dyDescent="0.3">
      <c r="B26" t="s">
        <v>94</v>
      </c>
      <c r="E26">
        <v>13</v>
      </c>
      <c r="F26">
        <v>12</v>
      </c>
      <c r="G26">
        <v>14</v>
      </c>
      <c r="H26">
        <v>14</v>
      </c>
      <c r="I26">
        <v>14</v>
      </c>
      <c r="L26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9"/>
  <sheetViews>
    <sheetView topLeftCell="A7" zoomScale="115" zoomScaleNormal="115" workbookViewId="0">
      <selection activeCell="N20" sqref="N20"/>
    </sheetView>
  </sheetViews>
  <sheetFormatPr defaultColWidth="8.5546875" defaultRowHeight="14.4" x14ac:dyDescent="0.3"/>
  <cols>
    <col min="1" max="1" width="17.77734375" customWidth="1"/>
  </cols>
  <sheetData>
    <row r="2" spans="1:16" x14ac:dyDescent="0.3">
      <c r="D2">
        <v>2016</v>
      </c>
      <c r="F2">
        <v>2017</v>
      </c>
      <c r="H2">
        <v>2018</v>
      </c>
      <c r="J2">
        <v>2019</v>
      </c>
      <c r="L2">
        <v>2020</v>
      </c>
      <c r="N2">
        <v>2021</v>
      </c>
    </row>
    <row r="3" spans="1:16" x14ac:dyDescent="0.3">
      <c r="A3" s="4" t="s">
        <v>0</v>
      </c>
    </row>
    <row r="4" spans="1:16" x14ac:dyDescent="0.3">
      <c r="A4" t="s">
        <v>1</v>
      </c>
      <c r="D4">
        <v>40000</v>
      </c>
      <c r="F4">
        <v>46000</v>
      </c>
      <c r="H4">
        <v>47802.15</v>
      </c>
      <c r="J4">
        <f>'revenue model'!G4</f>
        <v>64468.80000000001</v>
      </c>
      <c r="L4">
        <f>'revenue model'!H4</f>
        <v>69384.546000000002</v>
      </c>
      <c r="N4">
        <f>'revenue model'!I4</f>
        <v>74630.694600000032</v>
      </c>
      <c r="P4" t="s">
        <v>106</v>
      </c>
    </row>
    <row r="7" spans="1:16" x14ac:dyDescent="0.3">
      <c r="A7" s="4" t="s">
        <v>2</v>
      </c>
    </row>
    <row r="8" spans="1:16" x14ac:dyDescent="0.3">
      <c r="A8" t="s">
        <v>48</v>
      </c>
      <c r="D8">
        <v>12000</v>
      </c>
      <c r="F8">
        <v>13800</v>
      </c>
      <c r="H8">
        <v>14355</v>
      </c>
      <c r="J8">
        <v>19360</v>
      </c>
      <c r="L8">
        <v>20836.2</v>
      </c>
      <c r="N8">
        <v>22411.62</v>
      </c>
      <c r="P8" t="s">
        <v>104</v>
      </c>
    </row>
    <row r="9" spans="1:16" x14ac:dyDescent="0.3">
      <c r="A9" t="s">
        <v>3</v>
      </c>
      <c r="D9">
        <v>4000</v>
      </c>
      <c r="F9">
        <v>4600</v>
      </c>
      <c r="H9">
        <v>4959</v>
      </c>
      <c r="J9">
        <v>6384</v>
      </c>
      <c r="L9">
        <v>6870.8</v>
      </c>
      <c r="N9">
        <v>7390.2780000000002</v>
      </c>
      <c r="P9" s="10" t="s">
        <v>105</v>
      </c>
    </row>
    <row r="10" spans="1:16" x14ac:dyDescent="0.3">
      <c r="A10" t="s">
        <v>4</v>
      </c>
      <c r="D10">
        <v>8000</v>
      </c>
      <c r="F10">
        <v>9200</v>
      </c>
      <c r="H10">
        <v>9560.43</v>
      </c>
      <c r="J10">
        <v>13323.6</v>
      </c>
      <c r="L10">
        <v>14802.6</v>
      </c>
      <c r="N10">
        <v>16418.752799999998</v>
      </c>
      <c r="P10" s="10" t="s">
        <v>105</v>
      </c>
    </row>
    <row r="11" spans="1:16" x14ac:dyDescent="0.3">
      <c r="A11" t="s">
        <v>5</v>
      </c>
      <c r="D11">
        <v>5500</v>
      </c>
      <c r="F11">
        <v>6050</v>
      </c>
      <c r="H11">
        <v>5900</v>
      </c>
      <c r="J11">
        <v>9246.4599999999991</v>
      </c>
      <c r="L11">
        <v>11339.198</v>
      </c>
      <c r="N11">
        <v>13689.165800000001</v>
      </c>
      <c r="P11" s="10" t="s">
        <v>105</v>
      </c>
    </row>
    <row r="12" spans="1:16" x14ac:dyDescent="0.3">
      <c r="A12" t="s">
        <v>6</v>
      </c>
      <c r="D12">
        <v>1500</v>
      </c>
      <c r="F12">
        <v>1500</v>
      </c>
      <c r="H12">
        <v>1500</v>
      </c>
      <c r="J12">
        <v>1500</v>
      </c>
      <c r="L12">
        <v>1500</v>
      </c>
      <c r="N12">
        <v>1500</v>
      </c>
      <c r="P12" s="10" t="s">
        <v>105</v>
      </c>
    </row>
    <row r="13" spans="1:16" x14ac:dyDescent="0.3">
      <c r="A13" s="4" t="s">
        <v>74</v>
      </c>
      <c r="D13" s="4">
        <v>9000</v>
      </c>
      <c r="F13" s="4">
        <v>10850</v>
      </c>
      <c r="H13" s="4">
        <v>11527.72</v>
      </c>
      <c r="J13" s="4">
        <v>14654.78</v>
      </c>
      <c r="L13" s="4">
        <v>15424.02</v>
      </c>
      <c r="N13" s="12">
        <v>16206.11</v>
      </c>
    </row>
    <row r="15" spans="1:16" x14ac:dyDescent="0.3">
      <c r="A15" t="s">
        <v>49</v>
      </c>
      <c r="D15">
        <v>3550</v>
      </c>
      <c r="F15">
        <v>3445</v>
      </c>
      <c r="H15">
        <v>3410.75</v>
      </c>
      <c r="J15">
        <v>3383.6190000000001</v>
      </c>
      <c r="L15">
        <v>3407.8440000000001</v>
      </c>
      <c r="N15">
        <v>3445.6060000000002</v>
      </c>
    </row>
    <row r="16" spans="1:16" x14ac:dyDescent="0.3">
      <c r="A16" t="s">
        <v>75</v>
      </c>
      <c r="D16">
        <v>5500</v>
      </c>
      <c r="F16">
        <v>7405</v>
      </c>
      <c r="H16">
        <v>8116.97</v>
      </c>
      <c r="J16">
        <v>11271.6</v>
      </c>
      <c r="L16">
        <v>12016.18</v>
      </c>
      <c r="N16">
        <v>12760.5</v>
      </c>
      <c r="P16" t="s">
        <v>117</v>
      </c>
    </row>
    <row r="18" spans="1:16" x14ac:dyDescent="0.3">
      <c r="A18" t="s">
        <v>7</v>
      </c>
      <c r="D18">
        <v>3000</v>
      </c>
      <c r="F18">
        <v>3000</v>
      </c>
      <c r="H18">
        <v>3000</v>
      </c>
      <c r="J18">
        <v>3000</v>
      </c>
      <c r="L18">
        <v>3000</v>
      </c>
      <c r="N18">
        <v>3000</v>
      </c>
    </row>
    <row r="20" spans="1:16" x14ac:dyDescent="0.3">
      <c r="A20" s="4" t="s">
        <v>72</v>
      </c>
      <c r="D20" s="4">
        <v>2500</v>
      </c>
      <c r="F20" s="4">
        <v>4405</v>
      </c>
      <c r="H20" s="4">
        <v>5116.97</v>
      </c>
      <c r="J20" s="4">
        <v>8271.1650000000009</v>
      </c>
      <c r="L20" s="4">
        <v>9016.1779999999999</v>
      </c>
      <c r="N20" s="4">
        <v>9760.5</v>
      </c>
    </row>
    <row r="22" spans="1:16" x14ac:dyDescent="0.3">
      <c r="A22" t="s">
        <v>9</v>
      </c>
      <c r="D22">
        <v>750</v>
      </c>
      <c r="F22">
        <v>1321.5</v>
      </c>
      <c r="H22">
        <v>1535.0909999999999</v>
      </c>
      <c r="J22">
        <v>2481.3490000000002</v>
      </c>
      <c r="L22">
        <v>2704.8530000000001</v>
      </c>
      <c r="N22">
        <v>2928.15</v>
      </c>
      <c r="P22" t="s">
        <v>109</v>
      </c>
    </row>
    <row r="25" spans="1:16" x14ac:dyDescent="0.3">
      <c r="A25" s="7" t="s">
        <v>10</v>
      </c>
      <c r="D25" s="6">
        <v>1750</v>
      </c>
      <c r="F25" s="6">
        <v>3083.5</v>
      </c>
      <c r="H25" s="6">
        <v>3581.8789999999999</v>
      </c>
      <c r="J25" s="6">
        <v>5789.8149999999996</v>
      </c>
      <c r="L25" s="6">
        <v>6311.3249999999998</v>
      </c>
      <c r="N25" s="6">
        <v>6832.35</v>
      </c>
    </row>
    <row r="27" spans="1:16" x14ac:dyDescent="0.3">
      <c r="A27" t="s">
        <v>76</v>
      </c>
      <c r="D27">
        <v>0</v>
      </c>
      <c r="F27">
        <v>0</v>
      </c>
      <c r="H27">
        <v>0</v>
      </c>
      <c r="J27">
        <v>2026.4349999999999</v>
      </c>
      <c r="L27">
        <v>2208.9639999999999</v>
      </c>
      <c r="N27">
        <v>2391.3220000000001</v>
      </c>
    </row>
    <row r="28" spans="1:16" x14ac:dyDescent="0.3">
      <c r="A28" t="s">
        <v>77</v>
      </c>
      <c r="D28">
        <v>0</v>
      </c>
      <c r="F28">
        <v>0</v>
      </c>
      <c r="H28">
        <v>0</v>
      </c>
      <c r="J28" s="9">
        <v>0.35</v>
      </c>
      <c r="L28" s="9">
        <v>0.35</v>
      </c>
      <c r="N28" s="9">
        <v>0.35</v>
      </c>
    </row>
    <row r="29" spans="1:16" x14ac:dyDescent="0.3">
      <c r="A29" t="s">
        <v>78</v>
      </c>
      <c r="D29">
        <v>1750</v>
      </c>
      <c r="F29">
        <v>3083.5</v>
      </c>
      <c r="H29">
        <v>3581.88</v>
      </c>
      <c r="J29">
        <v>3763.38</v>
      </c>
      <c r="L29">
        <v>4102.3599999999997</v>
      </c>
      <c r="N29">
        <v>4441.027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zoomScale="115" zoomScaleNormal="115" workbookViewId="0">
      <selection activeCell="T21" sqref="T21:V21"/>
    </sheetView>
  </sheetViews>
  <sheetFormatPr defaultColWidth="8.5546875" defaultRowHeight="14.4" x14ac:dyDescent="0.3"/>
  <cols>
    <col min="1" max="1" width="21.6640625" customWidth="1"/>
  </cols>
  <sheetData>
    <row r="1" spans="1:12" x14ac:dyDescent="0.3">
      <c r="D1" t="s">
        <v>46</v>
      </c>
      <c r="F1" t="s">
        <v>47</v>
      </c>
      <c r="G1" t="s">
        <v>73</v>
      </c>
      <c r="H1">
        <v>2019</v>
      </c>
      <c r="I1">
        <v>2020</v>
      </c>
      <c r="J1">
        <v>2021</v>
      </c>
    </row>
    <row r="2" spans="1:12" x14ac:dyDescent="0.3">
      <c r="A2" s="5" t="s">
        <v>11</v>
      </c>
    </row>
    <row r="3" spans="1:12" x14ac:dyDescent="0.3">
      <c r="A3" s="4" t="s">
        <v>12</v>
      </c>
    </row>
    <row r="4" spans="1:12" x14ac:dyDescent="0.3">
      <c r="A4" t="s">
        <v>13</v>
      </c>
      <c r="D4">
        <v>68900</v>
      </c>
      <c r="F4">
        <v>68215</v>
      </c>
      <c r="G4">
        <v>67672.379000000001</v>
      </c>
      <c r="H4">
        <v>68156.899999999994</v>
      </c>
      <c r="I4">
        <v>68912.12</v>
      </c>
      <c r="J4">
        <v>69944.350000000006</v>
      </c>
      <c r="L4" t="s">
        <v>116</v>
      </c>
    </row>
    <row r="5" spans="1:12" x14ac:dyDescent="0.3">
      <c r="A5" t="s">
        <v>14</v>
      </c>
      <c r="D5">
        <v>12000</v>
      </c>
      <c r="F5">
        <v>12000</v>
      </c>
      <c r="G5">
        <v>12000</v>
      </c>
      <c r="H5">
        <v>12000</v>
      </c>
      <c r="I5">
        <v>12000</v>
      </c>
      <c r="J5">
        <v>12000</v>
      </c>
      <c r="L5" t="s">
        <v>80</v>
      </c>
    </row>
    <row r="7" spans="1:12" x14ac:dyDescent="0.3">
      <c r="A7" s="4" t="s">
        <v>15</v>
      </c>
    </row>
    <row r="8" spans="1:12" x14ac:dyDescent="0.3">
      <c r="A8" t="s">
        <v>16</v>
      </c>
      <c r="D8">
        <v>1800</v>
      </c>
      <c r="F8">
        <v>2070</v>
      </c>
      <c r="G8">
        <v>2153.25</v>
      </c>
      <c r="H8">
        <v>2902.64</v>
      </c>
      <c r="I8">
        <v>3123.346</v>
      </c>
      <c r="J8">
        <v>3359.502</v>
      </c>
    </row>
    <row r="9" spans="1:12" x14ac:dyDescent="0.3">
      <c r="A9" t="s">
        <v>17</v>
      </c>
      <c r="D9">
        <v>2000</v>
      </c>
      <c r="F9">
        <v>2300</v>
      </c>
      <c r="G9">
        <v>2390.1080000000002</v>
      </c>
      <c r="H9">
        <v>3223.44</v>
      </c>
      <c r="I9">
        <v>3469.2269999999999</v>
      </c>
      <c r="J9">
        <v>37321.535000000003</v>
      </c>
    </row>
    <row r="10" spans="1:12" x14ac:dyDescent="0.3">
      <c r="A10" t="s">
        <v>18</v>
      </c>
      <c r="D10">
        <v>5000</v>
      </c>
      <c r="F10">
        <v>8324.5</v>
      </c>
      <c r="G10">
        <v>12314.49</v>
      </c>
      <c r="H10">
        <v>14372</v>
      </c>
      <c r="I10">
        <v>17366.39</v>
      </c>
      <c r="J10">
        <v>20399.16</v>
      </c>
      <c r="L10" t="s">
        <v>115</v>
      </c>
    </row>
    <row r="12" spans="1:12" x14ac:dyDescent="0.3">
      <c r="A12" s="6" t="s">
        <v>19</v>
      </c>
      <c r="D12" s="6">
        <v>89700</v>
      </c>
      <c r="F12" s="6">
        <v>92909.5</v>
      </c>
      <c r="G12" s="6">
        <v>96530.23</v>
      </c>
      <c r="H12" s="6">
        <v>100655</v>
      </c>
      <c r="I12" s="6">
        <v>104871.1</v>
      </c>
      <c r="J12" s="6">
        <v>109434.5</v>
      </c>
    </row>
    <row r="14" spans="1:12" x14ac:dyDescent="0.3">
      <c r="A14" s="5" t="s">
        <v>20</v>
      </c>
    </row>
    <row r="16" spans="1:12" x14ac:dyDescent="0.3">
      <c r="A16" s="4" t="s">
        <v>21</v>
      </c>
    </row>
    <row r="17" spans="1:24" x14ac:dyDescent="0.3">
      <c r="A17" t="s">
        <v>22</v>
      </c>
      <c r="D17">
        <v>5000</v>
      </c>
      <c r="F17">
        <v>5000</v>
      </c>
      <c r="G17">
        <v>5000</v>
      </c>
      <c r="H17">
        <v>5000</v>
      </c>
      <c r="I17">
        <v>5000</v>
      </c>
      <c r="J17">
        <v>5000</v>
      </c>
      <c r="L17" t="s">
        <v>110</v>
      </c>
      <c r="N17" s="4" t="s">
        <v>51</v>
      </c>
      <c r="Q17">
        <v>2016</v>
      </c>
      <c r="R17">
        <v>2017</v>
      </c>
      <c r="S17">
        <v>2018</v>
      </c>
      <c r="T17">
        <v>2019</v>
      </c>
      <c r="U17">
        <v>2020</v>
      </c>
      <c r="V17">
        <v>2021</v>
      </c>
    </row>
    <row r="18" spans="1:24" x14ac:dyDescent="0.3">
      <c r="A18" t="s">
        <v>23</v>
      </c>
      <c r="D18">
        <v>10360</v>
      </c>
      <c r="F18">
        <v>13443.5</v>
      </c>
      <c r="G18">
        <v>17025.38</v>
      </c>
      <c r="H18">
        <v>20788.599999999999</v>
      </c>
      <c r="I18">
        <v>24891.119999999999</v>
      </c>
      <c r="J18">
        <v>29322.15</v>
      </c>
      <c r="L18" t="s">
        <v>114</v>
      </c>
    </row>
    <row r="19" spans="1:24" x14ac:dyDescent="0.3">
      <c r="S19" t="s">
        <v>79</v>
      </c>
    </row>
    <row r="20" spans="1:24" x14ac:dyDescent="0.3">
      <c r="A20" s="4" t="s">
        <v>24</v>
      </c>
      <c r="N20" t="s">
        <v>52</v>
      </c>
      <c r="Q20">
        <v>70000</v>
      </c>
      <c r="R20">
        <v>68900</v>
      </c>
      <c r="S20">
        <v>68215</v>
      </c>
      <c r="T20">
        <f>S25</f>
        <v>67672.38</v>
      </c>
      <c r="U20" s="11">
        <v>68156.89</v>
      </c>
      <c r="V20">
        <v>68912.12</v>
      </c>
    </row>
    <row r="21" spans="1:24" x14ac:dyDescent="0.3">
      <c r="N21" t="s">
        <v>53</v>
      </c>
      <c r="Q21">
        <v>3500</v>
      </c>
      <c r="R21">
        <v>3445</v>
      </c>
      <c r="S21">
        <v>3410.75</v>
      </c>
      <c r="T21">
        <v>3383.6190000000001</v>
      </c>
      <c r="U21">
        <v>3407.8440000000001</v>
      </c>
      <c r="V21">
        <v>3445.6060000000002</v>
      </c>
      <c r="X21" t="s">
        <v>107</v>
      </c>
    </row>
    <row r="22" spans="1:24" x14ac:dyDescent="0.3">
      <c r="A22" t="s">
        <v>25</v>
      </c>
      <c r="D22">
        <v>840</v>
      </c>
      <c r="F22">
        <v>966</v>
      </c>
      <c r="G22">
        <v>1004.85</v>
      </c>
      <c r="H22">
        <v>1366.28</v>
      </c>
      <c r="I22">
        <v>1479.963</v>
      </c>
      <c r="J22">
        <v>1602.3979999999999</v>
      </c>
      <c r="N22" t="s">
        <v>54</v>
      </c>
      <c r="Q22">
        <v>2400</v>
      </c>
      <c r="R22">
        <v>2760</v>
      </c>
      <c r="S22">
        <v>2868.1289999999999</v>
      </c>
      <c r="T22">
        <v>3868.1280000000002</v>
      </c>
      <c r="U22">
        <v>4163.0730000000003</v>
      </c>
      <c r="V22">
        <v>4477.8419999999996</v>
      </c>
      <c r="X22" t="s">
        <v>108</v>
      </c>
    </row>
    <row r="23" spans="1:24" x14ac:dyDescent="0.3">
      <c r="A23" t="s">
        <v>26</v>
      </c>
      <c r="D23">
        <v>36000</v>
      </c>
      <c r="F23">
        <v>36000</v>
      </c>
      <c r="G23">
        <v>36000</v>
      </c>
      <c r="H23">
        <v>36000</v>
      </c>
      <c r="I23">
        <v>36000</v>
      </c>
      <c r="J23">
        <v>36000</v>
      </c>
      <c r="L23" t="s">
        <v>80</v>
      </c>
      <c r="N23" t="s">
        <v>55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5" spans="1:24" x14ac:dyDescent="0.3">
      <c r="A25" s="4" t="s">
        <v>27</v>
      </c>
      <c r="N25" s="6" t="s">
        <v>56</v>
      </c>
      <c r="Q25" s="6">
        <v>68900</v>
      </c>
      <c r="R25" s="6">
        <v>68215</v>
      </c>
      <c r="S25" s="6">
        <v>67672.38</v>
      </c>
      <c r="T25" s="6">
        <v>68156.89</v>
      </c>
      <c r="U25" s="6">
        <v>68912.100000000006</v>
      </c>
      <c r="V25" s="6">
        <v>69944.350000000006</v>
      </c>
    </row>
    <row r="26" spans="1:24" x14ac:dyDescent="0.3">
      <c r="A26" t="s">
        <v>28</v>
      </c>
      <c r="D26">
        <v>37500</v>
      </c>
      <c r="F26">
        <v>37500</v>
      </c>
      <c r="G26">
        <v>37500</v>
      </c>
      <c r="H26">
        <v>37500</v>
      </c>
      <c r="I26">
        <v>37500</v>
      </c>
      <c r="J26">
        <v>37500</v>
      </c>
      <c r="L26" t="s">
        <v>80</v>
      </c>
    </row>
    <row r="28" spans="1:24" x14ac:dyDescent="0.3">
      <c r="A28" s="6" t="s">
        <v>50</v>
      </c>
      <c r="D28" s="6">
        <v>89700</v>
      </c>
      <c r="F28" s="6">
        <v>92909.5</v>
      </c>
      <c r="G28" s="6">
        <v>96530.23</v>
      </c>
      <c r="H28" s="6">
        <v>100655</v>
      </c>
      <c r="I28" s="6">
        <v>104871.1</v>
      </c>
      <c r="J28" s="6">
        <v>109434.5</v>
      </c>
    </row>
    <row r="30" spans="1:24" x14ac:dyDescent="0.3">
      <c r="A30" t="s">
        <v>111</v>
      </c>
      <c r="D30">
        <v>4.4999999999999998E-2</v>
      </c>
      <c r="F30">
        <v>4.4999999999999998E-2</v>
      </c>
      <c r="G30">
        <v>4.4999999999999998E-2</v>
      </c>
      <c r="H30">
        <v>4.4999999999999998E-2</v>
      </c>
      <c r="I30">
        <v>4.4999999999999998E-2</v>
      </c>
      <c r="J30">
        <v>4.4999999999999998E-2</v>
      </c>
    </row>
    <row r="31" spans="1:24" x14ac:dyDescent="0.3">
      <c r="A31" t="s">
        <v>112</v>
      </c>
      <c r="D31">
        <v>0.05</v>
      </c>
      <c r="F31">
        <v>0.05</v>
      </c>
      <c r="G31">
        <v>0.05</v>
      </c>
      <c r="H31">
        <v>0.05</v>
      </c>
      <c r="I31">
        <v>0.05</v>
      </c>
      <c r="J31">
        <v>0.05</v>
      </c>
    </row>
    <row r="32" spans="1:24" x14ac:dyDescent="0.3">
      <c r="A32" t="s">
        <v>113</v>
      </c>
      <c r="D32">
        <v>2.7E-2</v>
      </c>
      <c r="F32">
        <v>2.7E-2</v>
      </c>
      <c r="G32">
        <v>2.7E-2</v>
      </c>
      <c r="H32">
        <v>2.7E-2</v>
      </c>
      <c r="I32">
        <v>2.7E-2</v>
      </c>
      <c r="J32">
        <v>2.7E-2</v>
      </c>
      <c r="L32" t="s">
        <v>79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topLeftCell="A17" zoomScale="140" zoomScaleNormal="140" workbookViewId="0">
      <selection activeCell="A24" sqref="A24"/>
    </sheetView>
  </sheetViews>
  <sheetFormatPr defaultColWidth="8.5546875" defaultRowHeight="14.4" x14ac:dyDescent="0.3"/>
  <cols>
    <col min="1" max="1" width="44.77734375" customWidth="1"/>
  </cols>
  <sheetData>
    <row r="1" spans="1:10" x14ac:dyDescent="0.3">
      <c r="D1">
        <v>2017</v>
      </c>
      <c r="F1">
        <v>2018</v>
      </c>
      <c r="H1">
        <v>2019</v>
      </c>
      <c r="I1">
        <v>2020</v>
      </c>
      <c r="J1">
        <v>2021</v>
      </c>
    </row>
    <row r="3" spans="1:10" x14ac:dyDescent="0.3">
      <c r="A3" s="4" t="s">
        <v>29</v>
      </c>
    </row>
    <row r="4" spans="1:10" x14ac:dyDescent="0.3">
      <c r="A4" t="s">
        <v>8</v>
      </c>
      <c r="D4">
        <v>4405</v>
      </c>
      <c r="F4">
        <v>5116.97</v>
      </c>
      <c r="H4">
        <v>8271.1650000000009</v>
      </c>
      <c r="I4">
        <v>9016.1779999999999</v>
      </c>
      <c r="J4">
        <v>9760.5</v>
      </c>
    </row>
    <row r="5" spans="1:10" x14ac:dyDescent="0.3">
      <c r="A5" t="s">
        <v>57</v>
      </c>
    </row>
    <row r="6" spans="1:10" x14ac:dyDescent="0.3">
      <c r="A6" t="s">
        <v>49</v>
      </c>
      <c r="D6">
        <v>3445</v>
      </c>
      <c r="F6">
        <v>3410.75</v>
      </c>
      <c r="H6">
        <v>3883.6190000000001</v>
      </c>
      <c r="I6">
        <v>3407.8440000000001</v>
      </c>
      <c r="J6">
        <v>3445.6060000000002</v>
      </c>
    </row>
    <row r="7" spans="1:10" x14ac:dyDescent="0.3">
      <c r="A7" t="s">
        <v>7</v>
      </c>
      <c r="D7">
        <v>3000</v>
      </c>
      <c r="F7">
        <v>3000</v>
      </c>
      <c r="H7">
        <v>3000</v>
      </c>
      <c r="I7">
        <v>3000</v>
      </c>
      <c r="J7">
        <v>3000</v>
      </c>
    </row>
    <row r="9" spans="1:10" x14ac:dyDescent="0.3">
      <c r="A9" s="4" t="s">
        <v>58</v>
      </c>
      <c r="D9" s="4">
        <v>10850</v>
      </c>
      <c r="F9" s="4">
        <v>11527.72</v>
      </c>
      <c r="H9" s="4">
        <v>14654.78</v>
      </c>
      <c r="I9" s="4">
        <v>15424.02</v>
      </c>
      <c r="J9" s="4">
        <v>16206.11</v>
      </c>
    </row>
    <row r="11" spans="1:10" x14ac:dyDescent="0.3">
      <c r="A11" t="s">
        <v>30</v>
      </c>
      <c r="D11">
        <v>-270</v>
      </c>
      <c r="F11">
        <v>-83.25</v>
      </c>
      <c r="H11">
        <v>-748.81399999999996</v>
      </c>
      <c r="I11">
        <v>-221.28200000000001</v>
      </c>
      <c r="J11">
        <v>-236.155</v>
      </c>
    </row>
    <row r="12" spans="1:10" x14ac:dyDescent="0.3">
      <c r="A12" t="s">
        <v>59</v>
      </c>
      <c r="D12">
        <v>-300</v>
      </c>
      <c r="F12">
        <v>-90.107500000000002</v>
      </c>
      <c r="H12">
        <v>-833.33299999999997</v>
      </c>
      <c r="I12">
        <v>-245.78700000000001</v>
      </c>
      <c r="J12">
        <v>-262.30700000000002</v>
      </c>
    </row>
    <row r="13" spans="1:10" x14ac:dyDescent="0.3">
      <c r="A13" t="s">
        <v>60</v>
      </c>
      <c r="D13">
        <v>126</v>
      </c>
      <c r="F13">
        <v>38.85</v>
      </c>
      <c r="H13">
        <v>361.38</v>
      </c>
      <c r="I13">
        <v>113.7253</v>
      </c>
      <c r="J13">
        <v>122.4349</v>
      </c>
    </row>
    <row r="14" spans="1:10" x14ac:dyDescent="0.3">
      <c r="D14" s="4">
        <v>10406</v>
      </c>
      <c r="F14" s="4">
        <v>11398.21</v>
      </c>
      <c r="H14" s="4">
        <v>13434.03</v>
      </c>
      <c r="I14" s="4">
        <v>15070.68</v>
      </c>
      <c r="J14" s="4">
        <v>15830.08</v>
      </c>
    </row>
    <row r="15" spans="1:10" x14ac:dyDescent="0.3">
      <c r="A15" t="s">
        <v>61</v>
      </c>
      <c r="D15">
        <v>-1321.5</v>
      </c>
      <c r="F15">
        <v>-1535.09</v>
      </c>
      <c r="H15">
        <v>-2481.35</v>
      </c>
      <c r="I15">
        <v>-2704.85</v>
      </c>
      <c r="J15">
        <v>-2928.15</v>
      </c>
    </row>
    <row r="16" spans="1:10" x14ac:dyDescent="0.3">
      <c r="A16" s="6" t="s">
        <v>62</v>
      </c>
      <c r="D16" s="6">
        <v>9084.5</v>
      </c>
      <c r="F16" s="6">
        <v>9858.1219999999994</v>
      </c>
      <c r="H16" s="6">
        <v>10952.68</v>
      </c>
      <c r="I16" s="6">
        <v>12365.82</v>
      </c>
      <c r="J16" s="6">
        <v>12901.93</v>
      </c>
    </row>
    <row r="18" spans="1:10" x14ac:dyDescent="0.3">
      <c r="A18" s="4" t="s">
        <v>64</v>
      </c>
    </row>
    <row r="19" spans="1:10" x14ac:dyDescent="0.3">
      <c r="A19" t="s">
        <v>63</v>
      </c>
      <c r="D19">
        <v>-2760</v>
      </c>
      <c r="F19">
        <v>-2868.13</v>
      </c>
      <c r="H19">
        <v>-3868.13</v>
      </c>
      <c r="I19">
        <v>-4163.07</v>
      </c>
      <c r="J19">
        <v>-4477.84</v>
      </c>
    </row>
    <row r="21" spans="1:10" x14ac:dyDescent="0.3">
      <c r="A21" s="6" t="s">
        <v>65</v>
      </c>
      <c r="D21" s="6">
        <v>-2760</v>
      </c>
      <c r="F21" s="6">
        <v>-2868.13</v>
      </c>
      <c r="H21" s="6">
        <v>-3868.13</v>
      </c>
      <c r="I21" s="6">
        <v>-4163.07</v>
      </c>
      <c r="J21" s="6">
        <v>-4477.84</v>
      </c>
    </row>
    <row r="23" spans="1:10" x14ac:dyDescent="0.3">
      <c r="A23" s="4" t="s">
        <v>66</v>
      </c>
      <c r="D23" s="6"/>
      <c r="F23" t="s">
        <v>79</v>
      </c>
    </row>
    <row r="24" spans="1:10" x14ac:dyDescent="0.3">
      <c r="A24" s="13" t="s">
        <v>22</v>
      </c>
      <c r="D24" s="11">
        <v>0</v>
      </c>
      <c r="F24">
        <v>0</v>
      </c>
      <c r="H24">
        <v>0</v>
      </c>
      <c r="I24">
        <v>0</v>
      </c>
      <c r="J24">
        <v>0</v>
      </c>
    </row>
    <row r="25" spans="1:10" x14ac:dyDescent="0.3">
      <c r="A25" s="11" t="s">
        <v>76</v>
      </c>
      <c r="D25" s="6"/>
      <c r="H25">
        <v>-2026.44</v>
      </c>
      <c r="I25">
        <v>-2208.96</v>
      </c>
      <c r="J25">
        <v>-2391.3200000000002</v>
      </c>
    </row>
    <row r="26" spans="1:10" x14ac:dyDescent="0.3">
      <c r="A26" s="11" t="s">
        <v>67</v>
      </c>
      <c r="D26" s="11">
        <v>-3000</v>
      </c>
      <c r="F26" s="11">
        <v>-3000</v>
      </c>
      <c r="H26" s="11">
        <v>-3000</v>
      </c>
      <c r="I26">
        <v>-3000</v>
      </c>
      <c r="J26" s="11">
        <v>-3000</v>
      </c>
    </row>
    <row r="27" spans="1:10" x14ac:dyDescent="0.3">
      <c r="A27" s="11" t="s">
        <v>118</v>
      </c>
      <c r="D27" s="11">
        <v>0</v>
      </c>
      <c r="F27" s="11">
        <v>0</v>
      </c>
      <c r="H27">
        <v>0</v>
      </c>
      <c r="I27" s="11">
        <v>0</v>
      </c>
      <c r="J27" s="11">
        <v>0</v>
      </c>
    </row>
    <row r="28" spans="1:10" x14ac:dyDescent="0.3">
      <c r="A28" s="6" t="s">
        <v>68</v>
      </c>
      <c r="D28" s="11">
        <v>-3000</v>
      </c>
      <c r="F28">
        <v>-3000</v>
      </c>
      <c r="H28">
        <v>-5026.4399999999996</v>
      </c>
      <c r="I28">
        <v>-5208.96</v>
      </c>
      <c r="J28">
        <v>-5391.32</v>
      </c>
    </row>
    <row r="29" spans="1:10" x14ac:dyDescent="0.3">
      <c r="A29" s="8" t="s">
        <v>69</v>
      </c>
      <c r="D29" s="8">
        <v>3324.5</v>
      </c>
      <c r="F29" s="4">
        <v>3989.9929999999999</v>
      </c>
      <c r="H29" s="4">
        <v>2058.1120000000001</v>
      </c>
      <c r="I29" s="4">
        <v>2992.788</v>
      </c>
      <c r="J29" s="4">
        <v>3032.7640000000001</v>
      </c>
    </row>
    <row r="30" spans="1:10" x14ac:dyDescent="0.3">
      <c r="A30" t="s">
        <v>71</v>
      </c>
      <c r="D30">
        <v>5000</v>
      </c>
      <c r="F30">
        <v>8324.5</v>
      </c>
      <c r="H30">
        <v>12314.49</v>
      </c>
      <c r="I30">
        <v>14372.6</v>
      </c>
      <c r="J30">
        <v>17366.39</v>
      </c>
    </row>
    <row r="32" spans="1:10" x14ac:dyDescent="0.3">
      <c r="A32" s="6" t="s">
        <v>70</v>
      </c>
      <c r="D32" s="6">
        <v>8324.5</v>
      </c>
      <c r="F32" s="6">
        <v>12314.49</v>
      </c>
      <c r="H32" s="6">
        <v>14372.6</v>
      </c>
      <c r="I32" s="6">
        <v>1766.39</v>
      </c>
      <c r="J32" s="6">
        <v>20399.16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13"/>
  <sheetViews>
    <sheetView zoomScale="140" zoomScaleNormal="140" workbookViewId="0">
      <selection activeCell="G14" sqref="G14"/>
    </sheetView>
  </sheetViews>
  <sheetFormatPr defaultColWidth="8.88671875" defaultRowHeight="14.4" x14ac:dyDescent="0.3"/>
  <cols>
    <col min="1" max="1" width="8.88671875" style="1"/>
    <col min="2" max="2" width="15.5546875" style="2" customWidth="1"/>
    <col min="3" max="1024" width="8.88671875" style="2"/>
  </cols>
  <sheetData>
    <row r="2" spans="1:4" x14ac:dyDescent="0.3">
      <c r="A2" s="1" t="s">
        <v>31</v>
      </c>
      <c r="D2" s="2" t="s">
        <v>32</v>
      </c>
    </row>
    <row r="3" spans="1:4" ht="14.4" customHeight="1" x14ac:dyDescent="0.3"/>
    <row r="4" spans="1:4" x14ac:dyDescent="0.3">
      <c r="A4" s="1">
        <v>1</v>
      </c>
      <c r="B4" s="2" t="s">
        <v>33</v>
      </c>
      <c r="C4" s="3">
        <v>4.0369999999999999</v>
      </c>
      <c r="D4" s="2" t="s">
        <v>34</v>
      </c>
    </row>
    <row r="5" spans="1:4" x14ac:dyDescent="0.3">
      <c r="A5" s="1">
        <v>2</v>
      </c>
      <c r="B5" s="2" t="s">
        <v>35</v>
      </c>
      <c r="C5" s="3">
        <v>0.34339999999999998</v>
      </c>
      <c r="D5" s="2" t="s">
        <v>36</v>
      </c>
    </row>
    <row r="6" spans="1:4" x14ac:dyDescent="0.3">
      <c r="A6" s="1">
        <v>3</v>
      </c>
      <c r="B6" s="2" t="s">
        <v>37</v>
      </c>
      <c r="C6" s="3">
        <v>0.28739999999999999</v>
      </c>
      <c r="D6" s="2" t="s">
        <v>38</v>
      </c>
    </row>
    <row r="8" spans="1:4" x14ac:dyDescent="0.3">
      <c r="A8" s="1">
        <v>4</v>
      </c>
      <c r="B8" s="2" t="s">
        <v>39</v>
      </c>
      <c r="C8" s="3">
        <v>6.7000000000000004E-2</v>
      </c>
      <c r="D8" s="2" t="s">
        <v>40</v>
      </c>
    </row>
    <row r="9" spans="1:4" x14ac:dyDescent="0.3">
      <c r="A9" s="1">
        <v>5</v>
      </c>
      <c r="B9" s="2" t="s">
        <v>41</v>
      </c>
      <c r="C9" s="3">
        <v>7.9699999999999993E-2</v>
      </c>
      <c r="D9" s="2" t="s">
        <v>42</v>
      </c>
    </row>
    <row r="11" spans="1:4" x14ac:dyDescent="0.3">
      <c r="A11" s="1">
        <v>6</v>
      </c>
      <c r="B11" s="2" t="s">
        <v>43</v>
      </c>
      <c r="C11" s="3">
        <v>0.2359</v>
      </c>
    </row>
    <row r="12" spans="1:4" x14ac:dyDescent="0.3">
      <c r="A12" s="1">
        <v>7</v>
      </c>
      <c r="B12" s="2" t="s">
        <v>44</v>
      </c>
      <c r="C12" s="3">
        <v>0.16089999999999999</v>
      </c>
    </row>
    <row r="13" spans="1:4" x14ac:dyDescent="0.3">
      <c r="A13" s="1">
        <v>8</v>
      </c>
      <c r="B13" s="2" t="s">
        <v>45</v>
      </c>
      <c r="C13" s="3">
        <v>0.60699999999999998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model</vt:lpstr>
      <vt:lpstr>PnL</vt:lpstr>
      <vt:lpstr>BS</vt:lpstr>
      <vt:lpstr>CashFlowStatement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Abhinav Tiwari</cp:lastModifiedBy>
  <cp:revision>1</cp:revision>
  <dcterms:created xsi:type="dcterms:W3CDTF">2021-05-17T18:16:14Z</dcterms:created>
  <dcterms:modified xsi:type="dcterms:W3CDTF">2021-06-10T06:23:47Z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e67f3e4c-901b-410d-b51a-2af7ed2a0791</vt:lpwstr>
  </property>
</Properties>
</file>