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M1JVL\Documents\PESSOAL - MBA DSA TCC\Documentation\"/>
    </mc:Choice>
  </mc:AlternateContent>
  <xr:revisionPtr revIDLastSave="0" documentId="13_ncr:1_{34D258DD-16EE-4ED7-B28A-2F52F13BA65E}" xr6:coauthVersionLast="47" xr6:coauthVersionMax="47" xr10:uidLastSave="{00000000-0000-0000-0000-000000000000}"/>
  <bookViews>
    <workbookView xWindow="-28920" yWindow="-120" windowWidth="29040" windowHeight="15840" activeTab="3" xr2:uid="{A7EA4944-15CC-4B3E-82B7-15619F4E2F95}"/>
  </bookViews>
  <sheets>
    <sheet name="Sheet1" sheetId="1" r:id="rId1"/>
    <sheet name="Sheet2" sheetId="2" r:id="rId2"/>
    <sheet name="Exp1" sheetId="3" r:id="rId3"/>
    <sheet name="Sheet5" sheetId="6" r:id="rId4"/>
  </sheets>
  <definedNames>
    <definedName name="_xlchart.v1.0" hidden="1">Sheet5!#REF!</definedName>
    <definedName name="_xlchart.v1.1" hidden="1">Sheet5!$A$1:$A$30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P63" i="3"/>
  <c r="O63" i="3"/>
  <c r="N63" i="3"/>
  <c r="M63" i="3"/>
  <c r="L63" i="3"/>
  <c r="K63" i="3"/>
  <c r="J63" i="3"/>
  <c r="I63" i="3"/>
  <c r="H63" i="3"/>
  <c r="G63" i="3"/>
  <c r="F63" i="3"/>
  <c r="P62" i="3"/>
  <c r="O62" i="3"/>
  <c r="N62" i="3"/>
  <c r="M62" i="3"/>
  <c r="L62" i="3"/>
  <c r="K62" i="3"/>
  <c r="J62" i="3"/>
  <c r="I62" i="3"/>
  <c r="H62" i="3"/>
  <c r="G62" i="3"/>
  <c r="F62" i="3"/>
  <c r="P61" i="3"/>
  <c r="O61" i="3"/>
  <c r="N61" i="3"/>
  <c r="M61" i="3"/>
  <c r="L61" i="3"/>
  <c r="K61" i="3"/>
  <c r="J61" i="3"/>
  <c r="I61" i="3"/>
  <c r="H61" i="3"/>
  <c r="G61" i="3"/>
  <c r="F61" i="3"/>
  <c r="P60" i="3"/>
  <c r="O60" i="3"/>
  <c r="N60" i="3"/>
  <c r="M60" i="3"/>
  <c r="L60" i="3"/>
  <c r="K60" i="3"/>
  <c r="J60" i="3"/>
  <c r="I60" i="3"/>
  <c r="H60" i="3"/>
  <c r="G60" i="3"/>
  <c r="F60" i="3"/>
  <c r="P59" i="3"/>
  <c r="O59" i="3"/>
  <c r="N59" i="3"/>
  <c r="M59" i="3"/>
  <c r="L59" i="3"/>
  <c r="K59" i="3"/>
  <c r="J59" i="3"/>
  <c r="I59" i="3"/>
  <c r="H59" i="3"/>
  <c r="G59" i="3"/>
  <c r="F59" i="3"/>
  <c r="P58" i="3"/>
  <c r="O58" i="3"/>
  <c r="N58" i="3"/>
  <c r="M58" i="3"/>
  <c r="L58" i="3"/>
  <c r="K58" i="3"/>
  <c r="J58" i="3"/>
  <c r="I58" i="3"/>
  <c r="H58" i="3"/>
  <c r="G58" i="3"/>
  <c r="F58" i="3"/>
  <c r="P47" i="3"/>
  <c r="O47" i="3"/>
  <c r="N47" i="3"/>
  <c r="M47" i="3"/>
  <c r="L47" i="3"/>
  <c r="K47" i="3"/>
  <c r="J47" i="3"/>
  <c r="I47" i="3"/>
  <c r="H47" i="3"/>
  <c r="G47" i="3"/>
  <c r="F47" i="3"/>
  <c r="P46" i="3"/>
  <c r="O46" i="3"/>
  <c r="N46" i="3"/>
  <c r="M46" i="3"/>
  <c r="L46" i="3"/>
  <c r="K46" i="3"/>
  <c r="J46" i="3"/>
  <c r="I46" i="3"/>
  <c r="H46" i="3"/>
  <c r="G46" i="3"/>
  <c r="F46" i="3"/>
  <c r="P45" i="3"/>
  <c r="O45" i="3"/>
  <c r="N45" i="3"/>
  <c r="M45" i="3"/>
  <c r="L45" i="3"/>
  <c r="K45" i="3"/>
  <c r="J45" i="3"/>
  <c r="I45" i="3"/>
  <c r="H45" i="3"/>
  <c r="G45" i="3"/>
  <c r="F45" i="3"/>
  <c r="P44" i="3"/>
  <c r="O44" i="3"/>
  <c r="N44" i="3"/>
  <c r="M44" i="3"/>
  <c r="L44" i="3"/>
  <c r="K44" i="3"/>
  <c r="J44" i="3"/>
  <c r="I44" i="3"/>
  <c r="H44" i="3"/>
  <c r="G44" i="3"/>
  <c r="F44" i="3"/>
  <c r="P43" i="3"/>
  <c r="O43" i="3"/>
  <c r="N43" i="3"/>
  <c r="M43" i="3"/>
  <c r="L43" i="3"/>
  <c r="K43" i="3"/>
  <c r="J43" i="3"/>
  <c r="I43" i="3"/>
  <c r="H43" i="3"/>
  <c r="G43" i="3"/>
  <c r="F43" i="3"/>
  <c r="P42" i="3"/>
  <c r="O42" i="3"/>
  <c r="N42" i="3"/>
  <c r="M42" i="3"/>
  <c r="L42" i="3"/>
  <c r="K42" i="3"/>
  <c r="J42" i="3"/>
  <c r="I42" i="3"/>
  <c r="H42" i="3"/>
  <c r="G42" i="3"/>
  <c r="F42" i="3"/>
  <c r="P31" i="3"/>
  <c r="O31" i="3"/>
  <c r="N31" i="3"/>
  <c r="M31" i="3"/>
  <c r="L31" i="3"/>
  <c r="K31" i="3"/>
  <c r="J31" i="3"/>
  <c r="I31" i="3"/>
  <c r="H31" i="3"/>
  <c r="G31" i="3"/>
  <c r="F31" i="3"/>
  <c r="P30" i="3"/>
  <c r="O30" i="3"/>
  <c r="N30" i="3"/>
  <c r="M30" i="3"/>
  <c r="L30" i="3"/>
  <c r="K30" i="3"/>
  <c r="J30" i="3"/>
  <c r="I30" i="3"/>
  <c r="H30" i="3"/>
  <c r="G30" i="3"/>
  <c r="F30" i="3"/>
  <c r="P29" i="3"/>
  <c r="O29" i="3"/>
  <c r="N29" i="3"/>
  <c r="M29" i="3"/>
  <c r="L29" i="3"/>
  <c r="K29" i="3"/>
  <c r="J29" i="3"/>
  <c r="I29" i="3"/>
  <c r="H29" i="3"/>
  <c r="G29" i="3"/>
  <c r="F29" i="3"/>
  <c r="P28" i="3"/>
  <c r="O28" i="3"/>
  <c r="N28" i="3"/>
  <c r="M28" i="3"/>
  <c r="L28" i="3"/>
  <c r="K28" i="3"/>
  <c r="J28" i="3"/>
  <c r="I28" i="3"/>
  <c r="H28" i="3"/>
  <c r="G28" i="3"/>
  <c r="F28" i="3"/>
  <c r="P27" i="3"/>
  <c r="O27" i="3"/>
  <c r="N27" i="3"/>
  <c r="M27" i="3"/>
  <c r="L27" i="3"/>
  <c r="K27" i="3"/>
  <c r="J27" i="3"/>
  <c r="I27" i="3"/>
  <c r="H27" i="3"/>
  <c r="G27" i="3"/>
  <c r="F27" i="3"/>
  <c r="P26" i="3"/>
  <c r="O26" i="3"/>
  <c r="N26" i="3"/>
  <c r="M26" i="3"/>
  <c r="L26" i="3"/>
  <c r="K26" i="3"/>
  <c r="J26" i="3"/>
  <c r="I26" i="3"/>
  <c r="H26" i="3"/>
  <c r="G26" i="3"/>
  <c r="F26" i="3"/>
  <c r="H10" i="3"/>
  <c r="I10" i="3"/>
  <c r="J10" i="3"/>
  <c r="K10" i="3"/>
  <c r="L10" i="3"/>
  <c r="M10" i="3"/>
  <c r="N10" i="3"/>
  <c r="O10" i="3"/>
  <c r="P10" i="3"/>
  <c r="H11" i="3"/>
  <c r="I11" i="3"/>
  <c r="J11" i="3"/>
  <c r="K11" i="3"/>
  <c r="L11" i="3"/>
  <c r="M11" i="3"/>
  <c r="N11" i="3"/>
  <c r="O11" i="3"/>
  <c r="P11" i="3"/>
  <c r="H12" i="3"/>
  <c r="I12" i="3"/>
  <c r="J12" i="3"/>
  <c r="K12" i="3"/>
  <c r="L12" i="3"/>
  <c r="M12" i="3"/>
  <c r="N12" i="3"/>
  <c r="O12" i="3"/>
  <c r="P12" i="3"/>
  <c r="H13" i="3"/>
  <c r="I13" i="3"/>
  <c r="J13" i="3"/>
  <c r="K13" i="3"/>
  <c r="L13" i="3"/>
  <c r="M13" i="3"/>
  <c r="N13" i="3"/>
  <c r="O13" i="3"/>
  <c r="P13" i="3"/>
  <c r="H14" i="3"/>
  <c r="I14" i="3"/>
  <c r="J14" i="3"/>
  <c r="K14" i="3"/>
  <c r="L14" i="3"/>
  <c r="M14" i="3"/>
  <c r="N14" i="3"/>
  <c r="O14" i="3"/>
  <c r="P14" i="3"/>
  <c r="G11" i="3"/>
  <c r="G12" i="3"/>
  <c r="G13" i="3"/>
  <c r="G14" i="3"/>
  <c r="H15" i="3"/>
  <c r="I15" i="3"/>
  <c r="J15" i="3"/>
  <c r="K15" i="3"/>
  <c r="L15" i="3"/>
  <c r="M15" i="3"/>
  <c r="N15" i="3"/>
  <c r="O15" i="3"/>
  <c r="P15" i="3"/>
  <c r="G10" i="3"/>
  <c r="G15" i="3"/>
  <c r="F15" i="3"/>
  <c r="F11" i="3"/>
  <c r="F12" i="3"/>
  <c r="F13" i="3"/>
  <c r="F14" i="3"/>
  <c r="F10" i="3"/>
  <c r="B13" i="1"/>
  <c r="B15" i="1"/>
  <c r="B3" i="1"/>
  <c r="B4" i="1"/>
  <c r="B2" i="1"/>
  <c r="Q63" i="3" l="1"/>
  <c r="R31" i="3"/>
  <c r="R62" i="3"/>
  <c r="Q43" i="3"/>
  <c r="Q30" i="3"/>
  <c r="Q29" i="3"/>
  <c r="R11" i="3"/>
  <c r="R29" i="3"/>
  <c r="R61" i="3"/>
  <c r="R30" i="3"/>
  <c r="Q61" i="3"/>
  <c r="R27" i="3"/>
  <c r="R10" i="3"/>
  <c r="Q47" i="3"/>
  <c r="Q60" i="3"/>
  <c r="Q46" i="3"/>
  <c r="Q59" i="3"/>
  <c r="Q11" i="3"/>
  <c r="Q58" i="3"/>
  <c r="Q42" i="3"/>
  <c r="R63" i="3"/>
  <c r="R58" i="3"/>
  <c r="R59" i="3"/>
  <c r="R60" i="3"/>
  <c r="Q62" i="3"/>
  <c r="R47" i="3"/>
  <c r="R46" i="3"/>
  <c r="Q45" i="3"/>
  <c r="R45" i="3"/>
  <c r="Q44" i="3"/>
  <c r="R44" i="3"/>
  <c r="R43" i="3"/>
  <c r="R42" i="3"/>
  <c r="Q31" i="3"/>
  <c r="Q28" i="3"/>
  <c r="R28" i="3"/>
  <c r="R26" i="3"/>
  <c r="Q26" i="3"/>
  <c r="Q27" i="3"/>
  <c r="Q10" i="3"/>
  <c r="R15" i="3"/>
  <c r="Q15" i="3"/>
  <c r="Q14" i="3"/>
  <c r="R14" i="3"/>
  <c r="R13" i="3"/>
  <c r="Q13" i="3"/>
  <c r="Q12" i="3"/>
  <c r="R12" i="3"/>
  <c r="B8" i="1"/>
  <c r="B5" i="1"/>
  <c r="B16" i="1"/>
  <c r="B11" i="1"/>
  <c r="B14" i="1"/>
  <c r="B10" i="1"/>
  <c r="B7" i="1"/>
  <c r="B9" i="1"/>
  <c r="B6" i="1"/>
  <c r="B12" i="1" l="1"/>
</calcChain>
</file>

<file path=xl/sharedStrings.xml><?xml version="1.0" encoding="utf-8"?>
<sst xmlns="http://schemas.openxmlformats.org/spreadsheetml/2006/main" count="140" uniqueCount="46">
  <si>
    <t>f (Hz)</t>
  </si>
  <si>
    <t>mels</t>
  </si>
  <si>
    <t>Classificação</t>
  </si>
  <si>
    <t>MC</t>
  </si>
  <si>
    <t>NMC</t>
  </si>
  <si>
    <t>Verdadeiro Positivo
 (VP)</t>
  </si>
  <si>
    <t>Falso Positivo 
(FP)</t>
  </si>
  <si>
    <t>Verdadeiro Negativo 
(VN)</t>
  </si>
  <si>
    <t>Observação</t>
  </si>
  <si>
    <t>Acurácia</t>
  </si>
  <si>
    <t>Pasta 1</t>
  </si>
  <si>
    <t>Pasta 2</t>
  </si>
  <si>
    <t>Pasta 3</t>
  </si>
  <si>
    <t>Pasta 4</t>
  </si>
  <si>
    <t>Pasta 5</t>
  </si>
  <si>
    <t>Pasta 6</t>
  </si>
  <si>
    <t>Pasta 7</t>
  </si>
  <si>
    <t>Pasta 8</t>
  </si>
  <si>
    <t>Pasta 9</t>
  </si>
  <si>
    <t>Pasta 10</t>
  </si>
  <si>
    <t>Precisão</t>
  </si>
  <si>
    <t>Sensibilidade</t>
  </si>
  <si>
    <t>Especificidade</t>
  </si>
  <si>
    <t>F1-Score</t>
  </si>
  <si>
    <t>Youden</t>
  </si>
  <si>
    <t>0 / 0</t>
  </si>
  <si>
    <t>0 / 1</t>
  </si>
  <si>
    <t>1 / 0</t>
  </si>
  <si>
    <t>1 / 1</t>
  </si>
  <si>
    <t>Média</t>
  </si>
  <si>
    <t>Desvio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</si>
  <si>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</si>
  <si>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</si>
  <si>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</si>
  <si>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</si>
  <si>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</si>
  <si>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</si>
  <si>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</si>
  <si>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</si>
  <si>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</si>
  <si>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</si>
  <si>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Falso Negativo
(FN)</t>
  </si>
  <si>
    <t>Exp 1</t>
  </si>
  <si>
    <t>Exp 2</t>
  </si>
  <si>
    <t>Exp 3</t>
  </si>
  <si>
    <t>Exp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</si>
</sst>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D4D4D4"/>
      <name val="Segoe UI"/>
      <family val="2"/>
    </font>
    <font>
      <b/>
      <sz val="14"/>
      <color theme="1"/>
      <name val="Calibri"/>
      <family val="2"/>
      <scheme val="minor"/>
    </font>
    <font>
      <sz val="8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" fontId="3" fillId="0" borderId="0" xfId="0" applyNumberFormat="1" applyFont="1"/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7" fontId="0" fillId="0" borderId="0" xfId="0" quotePrefix="1" applyNumberFormat="1"/>
    <xf numFmtId="16" fontId="0" fillId="0" borderId="0" xfId="0" quotePrefix="1" applyNumberFormat="1"/>
    <xf numFmtId="0" fontId="5" fillId="0" borderId="0" xfId="0" applyFont="1" applyAlignment="1">
      <alignment horizontal="left" vertical="center"/>
    </xf>
    <xf numFmtId="165" fontId="0" fillId="0" borderId="0" xfId="1" applyNumberFormat="1" applyFont="1"/>
    <xf numFmtId="0" fontId="0" fillId="0" borderId="0" xfId="1" applyNumberFormat="1" applyFont="1"/>
    <xf numFmtId="164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0" fontId="2" fillId="0" borderId="1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0" xfId="0" applyFo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Conversão de Hertz para Mels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40</c:v>
                </c:pt>
                <c:pt idx="1">
                  <c:v>161</c:v>
                </c:pt>
                <c:pt idx="2">
                  <c:v>200</c:v>
                </c:pt>
                <c:pt idx="3">
                  <c:v>404</c:v>
                </c:pt>
                <c:pt idx="4">
                  <c:v>693</c:v>
                </c:pt>
                <c:pt idx="5">
                  <c:v>867</c:v>
                </c:pt>
                <c:pt idx="6">
                  <c:v>1000</c:v>
                </c:pt>
                <c:pt idx="7">
                  <c:v>2022</c:v>
                </c:pt>
                <c:pt idx="8">
                  <c:v>3000</c:v>
                </c:pt>
                <c:pt idx="9">
                  <c:v>3393</c:v>
                </c:pt>
                <c:pt idx="10">
                  <c:v>4109</c:v>
                </c:pt>
                <c:pt idx="11">
                  <c:v>5526</c:v>
                </c:pt>
                <c:pt idx="12">
                  <c:v>6500</c:v>
                </c:pt>
                <c:pt idx="13">
                  <c:v>7743</c:v>
                </c:pt>
                <c:pt idx="14">
                  <c:v>12000</c:v>
                </c:pt>
              </c:numCache>
            </c:numRef>
          </c:xVal>
          <c:yVal>
            <c:numRef>
              <c:f>Sheet1!$B$2:$B$18</c:f>
              <c:numCache>
                <c:formatCode>0</c:formatCode>
                <c:ptCount val="17"/>
                <c:pt idx="0">
                  <c:v>62.626898864886762</c:v>
                </c:pt>
                <c:pt idx="1">
                  <c:v>233.30376418523764</c:v>
                </c:pt>
                <c:pt idx="2">
                  <c:v>283.22989815805147</c:v>
                </c:pt>
                <c:pt idx="3">
                  <c:v>513.47533161830597</c:v>
                </c:pt>
                <c:pt idx="4">
                  <c:v>775.52373328318879</c:v>
                </c:pt>
                <c:pt idx="5">
                  <c:v>908.17463199899487</c:v>
                </c:pt>
                <c:pt idx="6">
                  <c:v>999.9855371396244</c:v>
                </c:pt>
                <c:pt idx="7">
                  <c:v>1530.5052598136883</c:v>
                </c:pt>
                <c:pt idx="8">
                  <c:v>1876.4540601168555</c:v>
                </c:pt>
                <c:pt idx="9">
                  <c:v>1990.2189135174779</c:v>
                </c:pt>
                <c:pt idx="10">
                  <c:v>2171.9027326695332</c:v>
                </c:pt>
                <c:pt idx="11">
                  <c:v>2462.9432430821621</c:v>
                </c:pt>
                <c:pt idx="12">
                  <c:v>2626.748414402145</c:v>
                </c:pt>
                <c:pt idx="13">
                  <c:v>2806.2297543270106</c:v>
                </c:pt>
                <c:pt idx="14">
                  <c:v>3266.3412420437116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5-4CC9-8728-E7A697D6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07839"/>
        <c:axId val="1336806175"/>
      </c:scatterChart>
      <c:valAx>
        <c:axId val="1336807839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Frequência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806175"/>
        <c:crosses val="autoZero"/>
        <c:crossBetween val="midCat"/>
      </c:valAx>
      <c:valAx>
        <c:axId val="1336806175"/>
        <c:scaling>
          <c:orientation val="minMax"/>
        </c:scaling>
        <c:delete val="0"/>
        <c:axPos val="l"/>
        <c:majorGridlines>
          <c:spPr>
            <a:ln w="1905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Mels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807839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Função de ativação ReLU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Sheet1!$A$21:$A$23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Sheet1!$B$21:$B$23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6-45E6-BE9D-4C61B42AA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07839"/>
        <c:axId val="1336806175"/>
      </c:scatterChart>
      <c:valAx>
        <c:axId val="1336807839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806175"/>
        <c:crosses val="autoZero"/>
        <c:crossBetween val="midCat"/>
      </c:valAx>
      <c:valAx>
        <c:axId val="1336806175"/>
        <c:scaling>
          <c:orientation val="minMax"/>
          <c:max val="1"/>
          <c:min val="-1"/>
        </c:scaling>
        <c:delete val="0"/>
        <c:axPos val="l"/>
        <c:majorGridlines>
          <c:spPr>
            <a:ln w="19050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807839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Função de ativação LeakyReLU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Sheet1!$A$27:$A$29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Sheet1!$B$27:$B$29</c:f>
              <c:numCache>
                <c:formatCode>General</c:formatCode>
                <c:ptCount val="3"/>
                <c:pt idx="0">
                  <c:v>-0.1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8-47F7-A188-F7F70EF6D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07839"/>
        <c:axId val="1336806175"/>
      </c:scatterChart>
      <c:valAx>
        <c:axId val="1336807839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806175"/>
        <c:crosses val="autoZero"/>
        <c:crossBetween val="midCat"/>
      </c:valAx>
      <c:valAx>
        <c:axId val="1336806175"/>
        <c:scaling>
          <c:orientation val="minMax"/>
          <c:max val="1"/>
          <c:min val="-1"/>
        </c:scaling>
        <c:delete val="0"/>
        <c:axPos val="l"/>
        <c:majorGridlines>
          <c:spPr>
            <a:ln w="19050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807839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136208</xdr:rowOff>
    </xdr:from>
    <xdr:to>
      <xdr:col>12</xdr:col>
      <xdr:colOff>358534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65036-5A58-43DC-995B-F779ABF0F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77512</xdr:colOff>
      <xdr:row>20</xdr:row>
      <xdr:rowOff>19050</xdr:rowOff>
    </xdr:from>
    <xdr:to>
      <xdr:col>6</xdr:col>
      <xdr:colOff>375152</xdr:colOff>
      <xdr:row>30</xdr:row>
      <xdr:rowOff>54220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57310C8-77BE-45F5-B74E-B6367EA384FF}"/>
            </a:ext>
          </a:extLst>
        </xdr:cNvPr>
        <xdr:cNvGrpSpPr/>
      </xdr:nvGrpSpPr>
      <xdr:grpSpPr>
        <a:xfrm>
          <a:off x="1591987" y="3638550"/>
          <a:ext cx="2736040" cy="1844920"/>
          <a:chOff x="1596499" y="3628524"/>
          <a:chExt cx="2744061" cy="183990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88B7AC4E-9D2A-4979-9D53-33FED5C4AA32}"/>
              </a:ext>
            </a:extLst>
          </xdr:cNvPr>
          <xdr:cNvGraphicFramePr>
            <a:graphicFrameLocks/>
          </xdr:cNvGraphicFramePr>
        </xdr:nvGraphicFramePr>
        <xdr:xfrm>
          <a:off x="1596499" y="3628524"/>
          <a:ext cx="2744061" cy="18399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Left Brace 5">
            <a:extLst>
              <a:ext uri="{FF2B5EF4-FFF2-40B4-BE49-F238E27FC236}">
                <a16:creationId xmlns:a16="http://schemas.microsoft.com/office/drawing/2014/main" id="{3CCAA99C-BF3F-495F-A43A-C8ABC0349846}"/>
              </a:ext>
            </a:extLst>
          </xdr:cNvPr>
          <xdr:cNvSpPr/>
        </xdr:nvSpPr>
        <xdr:spPr>
          <a:xfrm rot="16200000">
            <a:off x="2498409" y="4283593"/>
            <a:ext cx="75499" cy="796892"/>
          </a:xfrm>
          <a:prstGeom prst="leftBrace">
            <a:avLst/>
          </a:prstGeom>
          <a:ln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AA43963-A243-40C0-B746-160DED140F2B}"/>
              </a:ext>
            </a:extLst>
          </xdr:cNvPr>
          <xdr:cNvSpPr txBox="1"/>
        </xdr:nvSpPr>
        <xdr:spPr>
          <a:xfrm>
            <a:off x="2031231" y="4701139"/>
            <a:ext cx="1055545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>
                <a:solidFill>
                  <a:schemeClr val="accent5">
                    <a:lumMod val="50000"/>
                  </a:schemeClr>
                </a:solidFill>
              </a:rPr>
              <a:t>Região sem ativação</a:t>
            </a:r>
          </a:p>
        </xdr:txBody>
      </xdr:sp>
    </xdr:grpSp>
    <xdr:clientData/>
  </xdr:twoCellAnchor>
  <xdr:twoCellAnchor>
    <xdr:from>
      <xdr:col>6</xdr:col>
      <xdr:colOff>381026</xdr:colOff>
      <xdr:row>20</xdr:row>
      <xdr:rowOff>14626</xdr:rowOff>
    </xdr:from>
    <xdr:to>
      <xdr:col>11</xdr:col>
      <xdr:colOff>58808</xdr:colOff>
      <xdr:row>30</xdr:row>
      <xdr:rowOff>57447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E49983-2A88-40AC-B0A9-15C45F22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0.20267</cdr:x>
      <cdr:y>0.65457</cdr:y>
    </cdr:from>
    <cdr:to>
      <cdr:x>0.52281</cdr:x>
      <cdr:y>0.81422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1AA43963-A243-40C0-B746-160DED140F2B}"/>
            </a:ext>
          </a:extLst>
        </cdr:cNvPr>
        <cdr:cNvSpPr txBox="1"/>
      </cdr:nvSpPr>
      <cdr:spPr>
        <a:xfrm xmlns:a="http://schemas.openxmlformats.org/drawingml/2006/main">
          <a:off x="555903" y="1203108"/>
          <a:ext cx="878092" cy="29343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chemeClr val="accent2">
                  <a:lumMod val="50000"/>
                </a:schemeClr>
              </a:solidFill>
            </a:rPr>
            <a:t>Região com leve</a:t>
          </a:r>
          <a:br>
            <a:rPr lang="en-US" sz="800" b="1">
              <a:solidFill>
                <a:schemeClr val="accent2">
                  <a:lumMod val="50000"/>
                </a:schemeClr>
              </a:solidFill>
            </a:rPr>
          </a:br>
          <a:r>
            <a:rPr lang="en-US" sz="800" b="1">
              <a:solidFill>
                <a:schemeClr val="accent2">
                  <a:lumMod val="50000"/>
                </a:schemeClr>
              </a:solidFill>
            </a:rPr>
            <a:t> ativação</a:t>
          </a:r>
        </a:p>
      </cdr:txBody>
    </cdr:sp>
  </cdr:relSizeAnchor>
  <cdr:relSizeAnchor xmlns:cdr="http://schemas.openxmlformats.org/drawingml/2006/chartDrawing">
    <cdr:from>
      <cdr:x>0.21131</cdr:x>
      <cdr:y>0.58706</cdr:y>
    </cdr:from>
    <cdr:to>
      <cdr:x>0.49917</cdr:x>
      <cdr:y>0.62948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EF212FB3-BD74-428D-856C-E4FEC2F38064}"/>
            </a:ext>
          </a:extLst>
        </cdr:cNvPr>
        <cdr:cNvSpPr/>
      </cdr:nvSpPr>
      <cdr:spPr>
        <a:xfrm xmlns:a="http://schemas.openxmlformats.org/drawingml/2006/main" rot="16200000">
          <a:off x="931169" y="729524"/>
          <a:ext cx="78292" cy="786266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C401-51A8-4B93-A819-958124DE50C0}">
  <dimension ref="A1:B29"/>
  <sheetViews>
    <sheetView showGridLines="0" topLeftCell="A17" zoomScale="160" zoomScaleNormal="160" workbookViewId="0">
      <selection activeCell="N28" sqref="N28"/>
    </sheetView>
  </sheetViews>
  <sheetFormatPr defaultRowHeight="14.4" x14ac:dyDescent="0.3"/>
  <cols>
    <col min="2" max="2" width="13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40</v>
      </c>
      <c r="B2" s="1">
        <f>2595*LOG10(1 + (A2/700))</f>
        <v>62.626898864886762</v>
      </c>
    </row>
    <row r="3" spans="1:2" x14ac:dyDescent="0.3">
      <c r="A3">
        <v>161</v>
      </c>
      <c r="B3" s="1">
        <f t="shared" ref="B3:B16" si="0">2595*LOG10(1 + (A3/700))</f>
        <v>233.30376418523764</v>
      </c>
    </row>
    <row r="4" spans="1:2" x14ac:dyDescent="0.3">
      <c r="A4">
        <v>200</v>
      </c>
      <c r="B4" s="1">
        <f t="shared" si="0"/>
        <v>283.22989815805147</v>
      </c>
    </row>
    <row r="5" spans="1:2" x14ac:dyDescent="0.3">
      <c r="A5">
        <v>404</v>
      </c>
      <c r="B5" s="1">
        <f t="shared" si="0"/>
        <v>513.47533161830597</v>
      </c>
    </row>
    <row r="6" spans="1:2" x14ac:dyDescent="0.3">
      <c r="A6">
        <v>693</v>
      </c>
      <c r="B6" s="1">
        <f t="shared" si="0"/>
        <v>775.52373328318879</v>
      </c>
    </row>
    <row r="7" spans="1:2" x14ac:dyDescent="0.3">
      <c r="A7">
        <v>867</v>
      </c>
      <c r="B7" s="1">
        <f t="shared" si="0"/>
        <v>908.17463199899487</v>
      </c>
    </row>
    <row r="8" spans="1:2" x14ac:dyDescent="0.3">
      <c r="A8">
        <v>1000</v>
      </c>
      <c r="B8" s="1">
        <f t="shared" si="0"/>
        <v>999.9855371396244</v>
      </c>
    </row>
    <row r="9" spans="1:2" x14ac:dyDescent="0.3">
      <c r="A9">
        <v>2022</v>
      </c>
      <c r="B9" s="1">
        <f t="shared" si="0"/>
        <v>1530.5052598136883</v>
      </c>
    </row>
    <row r="10" spans="1:2" x14ac:dyDescent="0.3">
      <c r="A10">
        <v>3000</v>
      </c>
      <c r="B10" s="1">
        <f t="shared" si="0"/>
        <v>1876.4540601168555</v>
      </c>
    </row>
    <row r="11" spans="1:2" x14ac:dyDescent="0.3">
      <c r="A11">
        <v>3393</v>
      </c>
      <c r="B11" s="1">
        <f t="shared" si="0"/>
        <v>1990.2189135174779</v>
      </c>
    </row>
    <row r="12" spans="1:2" x14ac:dyDescent="0.3">
      <c r="A12">
        <v>4109</v>
      </c>
      <c r="B12" s="1">
        <f t="shared" si="0"/>
        <v>2171.9027326695332</v>
      </c>
    </row>
    <row r="13" spans="1:2" x14ac:dyDescent="0.3">
      <c r="A13">
        <v>5526</v>
      </c>
      <c r="B13" s="1">
        <f t="shared" si="0"/>
        <v>2462.9432430821621</v>
      </c>
    </row>
    <row r="14" spans="1:2" x14ac:dyDescent="0.3">
      <c r="A14">
        <v>6500</v>
      </c>
      <c r="B14" s="1">
        <f t="shared" si="0"/>
        <v>2626.748414402145</v>
      </c>
    </row>
    <row r="15" spans="1:2" x14ac:dyDescent="0.3">
      <c r="A15">
        <v>7743</v>
      </c>
      <c r="B15" s="1">
        <f t="shared" si="0"/>
        <v>2806.2297543270106</v>
      </c>
    </row>
    <row r="16" spans="1:2" x14ac:dyDescent="0.3">
      <c r="A16">
        <v>12000</v>
      </c>
      <c r="B16" s="1">
        <f t="shared" si="0"/>
        <v>3266.3412420437116</v>
      </c>
    </row>
    <row r="17" spans="1:2" x14ac:dyDescent="0.3">
      <c r="B17" s="1"/>
    </row>
    <row r="18" spans="1:2" x14ac:dyDescent="0.3">
      <c r="B18" s="1"/>
    </row>
    <row r="21" spans="1:2" x14ac:dyDescent="0.3">
      <c r="A21">
        <v>-1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1</v>
      </c>
      <c r="B23">
        <v>1</v>
      </c>
    </row>
    <row r="27" spans="1:2" x14ac:dyDescent="0.3">
      <c r="A27">
        <v>-1</v>
      </c>
      <c r="B27">
        <v>-0.1</v>
      </c>
    </row>
    <row r="28" spans="1:2" x14ac:dyDescent="0.3">
      <c r="A28">
        <v>0</v>
      </c>
      <c r="B28">
        <v>0</v>
      </c>
    </row>
    <row r="29" spans="1:2" x14ac:dyDescent="0.3">
      <c r="A29">
        <v>1</v>
      </c>
      <c r="B29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2175-DBCF-46A6-8652-73B9B0C50255}">
  <dimension ref="C8:K18"/>
  <sheetViews>
    <sheetView showGridLines="0" zoomScale="115" zoomScaleNormal="115" workbookViewId="0">
      <selection activeCell="M14" sqref="M14"/>
    </sheetView>
  </sheetViews>
  <sheetFormatPr defaultRowHeight="14.4" x14ac:dyDescent="0.3"/>
  <cols>
    <col min="3" max="3" width="5.88671875" customWidth="1"/>
    <col min="5" max="6" width="16.5546875" customWidth="1"/>
    <col min="10" max="11" width="16" customWidth="1"/>
  </cols>
  <sheetData>
    <row r="8" spans="3:11" x14ac:dyDescent="0.3">
      <c r="C8" s="2"/>
      <c r="D8" s="2"/>
      <c r="E8" s="2"/>
      <c r="F8" s="2"/>
      <c r="G8" s="2"/>
      <c r="H8" s="2"/>
      <c r="I8" s="2"/>
    </row>
    <row r="9" spans="3:11" x14ac:dyDescent="0.3">
      <c r="C9" s="2"/>
      <c r="D9" s="2"/>
      <c r="E9" s="2"/>
      <c r="F9" s="2"/>
      <c r="G9" s="2"/>
      <c r="H9" s="2"/>
      <c r="I9" s="2"/>
    </row>
    <row r="10" spans="3:11" ht="15" thickBot="1" x14ac:dyDescent="0.35">
      <c r="C10" s="2"/>
      <c r="D10" s="2"/>
      <c r="E10" s="2"/>
      <c r="F10" s="2"/>
      <c r="G10" s="2"/>
      <c r="H10" s="2"/>
      <c r="I10" s="2"/>
    </row>
    <row r="11" spans="3:11" x14ac:dyDescent="0.3">
      <c r="C11" s="2"/>
      <c r="D11" s="2"/>
      <c r="E11" s="20"/>
      <c r="F11" s="21"/>
      <c r="G11" s="2"/>
      <c r="H11" s="2"/>
      <c r="I11" s="2"/>
      <c r="J11" s="20" t="s">
        <v>2</v>
      </c>
      <c r="K11" s="21"/>
    </row>
    <row r="12" spans="3:11" x14ac:dyDescent="0.3">
      <c r="C12" s="2"/>
      <c r="D12" s="2"/>
      <c r="E12" s="22"/>
      <c r="F12" s="23"/>
      <c r="G12" s="2"/>
      <c r="H12" s="2"/>
      <c r="I12" s="2"/>
      <c r="J12" s="22"/>
      <c r="K12" s="23"/>
    </row>
    <row r="13" spans="3:11" ht="15" thickBot="1" x14ac:dyDescent="0.35">
      <c r="C13" s="2"/>
      <c r="D13" s="2"/>
      <c r="E13" s="7"/>
      <c r="F13" s="4"/>
      <c r="G13" s="2"/>
      <c r="H13" s="2"/>
      <c r="I13" s="2"/>
      <c r="J13" s="7" t="s">
        <v>4</v>
      </c>
      <c r="K13" s="4" t="s">
        <v>3</v>
      </c>
    </row>
    <row r="14" spans="3:11" ht="46.8" customHeight="1" x14ac:dyDescent="0.3">
      <c r="C14" s="18"/>
      <c r="D14" s="3"/>
      <c r="E14" s="8"/>
      <c r="F14" s="5"/>
      <c r="G14" s="2"/>
      <c r="H14" s="18" t="s">
        <v>8</v>
      </c>
      <c r="I14" s="3" t="s">
        <v>4</v>
      </c>
      <c r="J14" s="8" t="s">
        <v>7</v>
      </c>
      <c r="K14" s="5" t="s">
        <v>6</v>
      </c>
    </row>
    <row r="15" spans="3:11" ht="46.8" customHeight="1" thickBot="1" x14ac:dyDescent="0.35">
      <c r="C15" s="19"/>
      <c r="D15" s="4"/>
      <c r="E15" s="6"/>
      <c r="F15" s="9"/>
      <c r="G15" s="2"/>
      <c r="H15" s="19"/>
      <c r="I15" s="4" t="s">
        <v>3</v>
      </c>
      <c r="J15" s="6" t="s">
        <v>41</v>
      </c>
      <c r="K15" s="9" t="s">
        <v>5</v>
      </c>
    </row>
    <row r="16" spans="3:11" x14ac:dyDescent="0.3">
      <c r="C16" s="2"/>
      <c r="D16" s="2"/>
      <c r="E16" s="2"/>
      <c r="F16" s="2"/>
      <c r="G16" s="2"/>
      <c r="H16" s="2"/>
      <c r="I16" s="2"/>
    </row>
    <row r="17" spans="3:11" x14ac:dyDescent="0.3">
      <c r="C17" s="2"/>
      <c r="D17" s="2"/>
      <c r="E17" s="2"/>
      <c r="F17" s="2"/>
      <c r="G17" s="2"/>
      <c r="H17" s="2"/>
      <c r="I17" s="2"/>
      <c r="J17" t="s">
        <v>25</v>
      </c>
      <c r="K17" t="s">
        <v>26</v>
      </c>
    </row>
    <row r="18" spans="3:11" x14ac:dyDescent="0.3">
      <c r="C18" s="2"/>
      <c r="D18" s="2"/>
      <c r="E18" s="2"/>
      <c r="F18" s="2"/>
      <c r="G18" s="2"/>
      <c r="H18" s="2"/>
      <c r="I18" s="2"/>
      <c r="J18" s="10" t="s">
        <v>27</v>
      </c>
      <c r="K18" s="11" t="s">
        <v>28</v>
      </c>
    </row>
  </sheetData>
  <mergeCells count="4">
    <mergeCell ref="C14:C15"/>
    <mergeCell ref="E11:F12"/>
    <mergeCell ref="J11:K12"/>
    <mergeCell ref="H14:H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F7D6-A811-4762-B7A5-A1180BCF141C}">
  <sheetPr codeName="Sheet1"/>
  <dimension ref="D1:V63"/>
  <sheetViews>
    <sheetView topLeftCell="E1" zoomScale="85" zoomScaleNormal="85" workbookViewId="0">
      <selection activeCell="G58" sqref="G58:P63"/>
    </sheetView>
  </sheetViews>
  <sheetFormatPr defaultRowHeight="14.4" x14ac:dyDescent="0.3"/>
  <cols>
    <col min="6" max="6" width="13.6640625" customWidth="1"/>
    <col min="7" max="16" width="10.5546875" customWidth="1"/>
    <col min="17" max="17" width="8" bestFit="1" customWidth="1"/>
    <col min="18" max="18" width="9.33203125" customWidth="1"/>
    <col min="22" max="22" width="17.33203125" customWidth="1"/>
  </cols>
  <sheetData>
    <row r="1" spans="4:18" x14ac:dyDescent="0.3">
      <c r="D1" s="25" t="s">
        <v>42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29</v>
      </c>
      <c r="R1" t="s">
        <v>30</v>
      </c>
    </row>
    <row r="2" spans="4:18" x14ac:dyDescent="0.3">
      <c r="D2" s="26"/>
      <c r="F2" t="s">
        <v>9</v>
      </c>
      <c r="G2" s="14">
        <v>8846</v>
      </c>
      <c r="H2" s="14">
        <v>8225</v>
      </c>
      <c r="I2" s="14">
        <v>8559</v>
      </c>
      <c r="J2" s="14">
        <v>8213</v>
      </c>
      <c r="K2" s="14">
        <v>8504</v>
      </c>
      <c r="L2" s="14">
        <v>8513</v>
      </c>
      <c r="M2" s="14">
        <v>8329</v>
      </c>
      <c r="N2" s="14">
        <v>8749</v>
      </c>
      <c r="O2" s="14">
        <v>9636</v>
      </c>
      <c r="P2" s="14">
        <v>8746</v>
      </c>
      <c r="Q2" s="14"/>
      <c r="R2" s="13"/>
    </row>
    <row r="3" spans="4:18" x14ac:dyDescent="0.3">
      <c r="D3" s="26"/>
      <c r="F3" t="s">
        <v>20</v>
      </c>
      <c r="G3" s="14">
        <v>9210</v>
      </c>
      <c r="H3" s="14">
        <v>8101</v>
      </c>
      <c r="I3" s="14">
        <v>9159</v>
      </c>
      <c r="J3" s="14">
        <v>9032</v>
      </c>
      <c r="K3" s="14">
        <v>9345</v>
      </c>
      <c r="L3" s="14">
        <v>8688</v>
      </c>
      <c r="M3" s="14">
        <v>8872</v>
      </c>
      <c r="N3" s="14">
        <v>8823</v>
      </c>
      <c r="O3" s="14">
        <v>9701</v>
      </c>
      <c r="P3" s="14">
        <v>8681</v>
      </c>
      <c r="Q3" s="14"/>
      <c r="R3" s="13"/>
    </row>
    <row r="4" spans="4:18" x14ac:dyDescent="0.3">
      <c r="D4" s="26"/>
      <c r="F4" t="s">
        <v>21</v>
      </c>
      <c r="G4" s="14">
        <v>8413</v>
      </c>
      <c r="H4" s="14">
        <v>8547</v>
      </c>
      <c r="I4" s="14">
        <v>7866</v>
      </c>
      <c r="J4" s="14">
        <v>8480</v>
      </c>
      <c r="K4" s="14">
        <v>7594</v>
      </c>
      <c r="L4" s="14">
        <v>8606</v>
      </c>
      <c r="M4" s="14">
        <v>7885</v>
      </c>
      <c r="N4" s="14">
        <v>8575</v>
      </c>
      <c r="O4" s="14">
        <v>9564</v>
      </c>
      <c r="P4" s="14">
        <v>8830</v>
      </c>
      <c r="Q4" s="14"/>
      <c r="R4" s="13"/>
    </row>
    <row r="5" spans="4:18" x14ac:dyDescent="0.3">
      <c r="D5" s="26"/>
      <c r="F5" t="s">
        <v>22</v>
      </c>
      <c r="G5" s="14">
        <v>9279</v>
      </c>
      <c r="H5" s="14">
        <v>7884</v>
      </c>
      <c r="I5" s="14">
        <v>9264</v>
      </c>
      <c r="J5" s="14">
        <v>7950</v>
      </c>
      <c r="K5" s="14">
        <v>9448</v>
      </c>
      <c r="L5" s="14">
        <v>8399</v>
      </c>
      <c r="M5" s="14">
        <v>8842</v>
      </c>
      <c r="N5" s="14">
        <v>8914</v>
      </c>
      <c r="O5" s="14">
        <v>9708</v>
      </c>
      <c r="P5" s="14">
        <v>8661</v>
      </c>
      <c r="Q5" s="14"/>
      <c r="R5" s="13"/>
    </row>
    <row r="6" spans="4:18" x14ac:dyDescent="0.3">
      <c r="D6" s="26"/>
      <c r="F6" t="s">
        <v>23</v>
      </c>
      <c r="G6" s="14">
        <v>8793</v>
      </c>
      <c r="H6" s="14">
        <v>8318</v>
      </c>
      <c r="I6" s="14">
        <v>8463</v>
      </c>
      <c r="J6" s="14">
        <v>8250</v>
      </c>
      <c r="K6" s="14">
        <v>8379</v>
      </c>
      <c r="L6" s="14">
        <v>8647</v>
      </c>
      <c r="M6" s="14">
        <v>8349</v>
      </c>
      <c r="N6" s="14">
        <v>8697</v>
      </c>
      <c r="O6" s="14">
        <v>9632</v>
      </c>
      <c r="P6" s="14">
        <v>8755</v>
      </c>
      <c r="Q6" s="14"/>
      <c r="R6" s="13"/>
    </row>
    <row r="7" spans="4:18" x14ac:dyDescent="0.3">
      <c r="D7" s="26"/>
      <c r="F7" t="s">
        <v>24</v>
      </c>
      <c r="G7" s="14">
        <v>0.76929999999999998</v>
      </c>
      <c r="H7" s="14">
        <v>0.6431</v>
      </c>
      <c r="I7" s="14">
        <v>0.71299999999999997</v>
      </c>
      <c r="J7" s="14">
        <v>0.64300000000000002</v>
      </c>
      <c r="K7" s="14">
        <v>0.70430000000000004</v>
      </c>
      <c r="L7" s="14">
        <v>0.70050000000000001</v>
      </c>
      <c r="M7" s="14">
        <v>0.67269999999999996</v>
      </c>
      <c r="N7" s="14">
        <v>0.749</v>
      </c>
      <c r="O7" s="14">
        <v>0.92720000000000002</v>
      </c>
      <c r="P7" s="14">
        <v>0.74919999999999998</v>
      </c>
    </row>
    <row r="8" spans="4:18" x14ac:dyDescent="0.3">
      <c r="D8" s="26"/>
    </row>
    <row r="9" spans="4:18" x14ac:dyDescent="0.3">
      <c r="D9" s="26"/>
      <c r="G9" t="s">
        <v>31</v>
      </c>
      <c r="H9" t="s">
        <v>32</v>
      </c>
      <c r="I9" t="s">
        <v>33</v>
      </c>
      <c r="J9" t="s">
        <v>34</v>
      </c>
      <c r="K9" t="s">
        <v>35</v>
      </c>
      <c r="L9" t="s">
        <v>36</v>
      </c>
      <c r="M9" t="s">
        <v>37</v>
      </c>
      <c r="N9" t="s">
        <v>38</v>
      </c>
      <c r="O9" t="s">
        <v>39</v>
      </c>
      <c r="P9" t="s">
        <v>40</v>
      </c>
      <c r="Q9" t="s">
        <v>29</v>
      </c>
      <c r="R9" t="s">
        <v>30</v>
      </c>
    </row>
    <row r="10" spans="4:18" x14ac:dyDescent="0.3">
      <c r="D10" s="26"/>
      <c r="F10" t="str">
        <f>F2</f>
        <v>Acurácia</v>
      </c>
      <c r="G10" s="15">
        <f>G2/100</f>
        <v>88.46</v>
      </c>
      <c r="H10" s="15">
        <f>H2/100</f>
        <v>82.25</v>
      </c>
      <c r="I10" s="15">
        <f>I2/100</f>
        <v>85.59</v>
      </c>
      <c r="J10" s="15">
        <f>J2/100</f>
        <v>82.13</v>
      </c>
      <c r="K10" s="15">
        <f>K2/100</f>
        <v>85.04</v>
      </c>
      <c r="L10" s="15">
        <f>L2/100</f>
        <v>85.13</v>
      </c>
      <c r="M10" s="15">
        <f>M2/100</f>
        <v>83.29</v>
      </c>
      <c r="N10" s="15">
        <f>N2/100</f>
        <v>87.49</v>
      </c>
      <c r="O10" s="15">
        <f>O2/100</f>
        <v>96.36</v>
      </c>
      <c r="P10" s="15">
        <f>P2/100</f>
        <v>87.46</v>
      </c>
      <c r="Q10" s="15">
        <f>AVERAGE(G10:P10)</f>
        <v>86.320000000000007</v>
      </c>
      <c r="R10" s="15">
        <f>_xlfn.STDEV.P(G10:P10)</f>
        <v>3.9362291599956416</v>
      </c>
    </row>
    <row r="11" spans="4:18" x14ac:dyDescent="0.3">
      <c r="D11" s="26"/>
      <c r="F11" t="str">
        <f>F3</f>
        <v>Precisão</v>
      </c>
      <c r="G11" s="15">
        <f>G3/100</f>
        <v>92.1</v>
      </c>
      <c r="H11" s="15">
        <f>H3/100</f>
        <v>81.010000000000005</v>
      </c>
      <c r="I11" s="15">
        <f>I3/100</f>
        <v>91.59</v>
      </c>
      <c r="J11" s="15">
        <f>J3/100</f>
        <v>90.32</v>
      </c>
      <c r="K11" s="15">
        <f>K3/100</f>
        <v>93.45</v>
      </c>
      <c r="L11" s="15">
        <f>L3/100</f>
        <v>86.88</v>
      </c>
      <c r="M11" s="15">
        <f>M3/100</f>
        <v>88.72</v>
      </c>
      <c r="N11" s="15">
        <f>N3/100</f>
        <v>88.23</v>
      </c>
      <c r="O11" s="15">
        <f>O3/100</f>
        <v>97.01</v>
      </c>
      <c r="P11" s="15">
        <f>P3/100</f>
        <v>86.81</v>
      </c>
      <c r="Q11" s="15">
        <f t="shared" ref="Q11:Q15" si="0">AVERAGE(G11:P11)</f>
        <v>89.612000000000009</v>
      </c>
      <c r="R11" s="15">
        <f t="shared" ref="R11:R15" si="1">_xlfn.STDEV.P(G11:P11)</f>
        <v>4.1482473407452449</v>
      </c>
    </row>
    <row r="12" spans="4:18" x14ac:dyDescent="0.3">
      <c r="D12" s="26"/>
      <c r="F12" t="str">
        <f>F4</f>
        <v>Sensibilidade</v>
      </c>
      <c r="G12" s="15">
        <f>G4/100</f>
        <v>84.13</v>
      </c>
      <c r="H12" s="15">
        <f>H4/100</f>
        <v>85.47</v>
      </c>
      <c r="I12" s="15">
        <f>I4/100</f>
        <v>78.66</v>
      </c>
      <c r="J12" s="15">
        <f>J4/100</f>
        <v>84.8</v>
      </c>
      <c r="K12" s="15">
        <f>K4/100</f>
        <v>75.94</v>
      </c>
      <c r="L12" s="15">
        <f>L4/100</f>
        <v>86.06</v>
      </c>
      <c r="M12" s="15">
        <f>M4/100</f>
        <v>78.849999999999994</v>
      </c>
      <c r="N12" s="15">
        <f>N4/100</f>
        <v>85.75</v>
      </c>
      <c r="O12" s="15">
        <f>O4/100</f>
        <v>95.64</v>
      </c>
      <c r="P12" s="15">
        <f>P4/100</f>
        <v>88.3</v>
      </c>
      <c r="Q12" s="15">
        <f t="shared" si="0"/>
        <v>84.359999999999985</v>
      </c>
      <c r="R12" s="15">
        <f t="shared" si="1"/>
        <v>5.3179808198225027</v>
      </c>
    </row>
    <row r="13" spans="4:18" x14ac:dyDescent="0.3">
      <c r="D13" s="26"/>
      <c r="F13" t="str">
        <f>F5</f>
        <v>Especificidade</v>
      </c>
      <c r="G13" s="15">
        <f>G5/100</f>
        <v>92.79</v>
      </c>
      <c r="H13" s="15">
        <f>H5/100</f>
        <v>78.84</v>
      </c>
      <c r="I13" s="15">
        <f>I5/100</f>
        <v>92.64</v>
      </c>
      <c r="J13" s="15">
        <f>J5/100</f>
        <v>79.5</v>
      </c>
      <c r="K13" s="15">
        <f>K5/100</f>
        <v>94.48</v>
      </c>
      <c r="L13" s="15">
        <f>L5/100</f>
        <v>83.99</v>
      </c>
      <c r="M13" s="15">
        <f>M5/100</f>
        <v>88.42</v>
      </c>
      <c r="N13" s="15">
        <f>N5/100</f>
        <v>89.14</v>
      </c>
      <c r="O13" s="15">
        <f>O5/100</f>
        <v>97.08</v>
      </c>
      <c r="P13" s="15">
        <f>P5/100</f>
        <v>86.61</v>
      </c>
      <c r="Q13" s="15">
        <f t="shared" si="0"/>
        <v>88.349000000000004</v>
      </c>
      <c r="R13" s="15">
        <f t="shared" si="1"/>
        <v>5.8594905068614977</v>
      </c>
    </row>
    <row r="14" spans="4:18" x14ac:dyDescent="0.3">
      <c r="D14" s="26"/>
      <c r="F14" t="str">
        <f>F6</f>
        <v>F1-Score</v>
      </c>
      <c r="G14" s="15">
        <f>G6/100</f>
        <v>87.93</v>
      </c>
      <c r="H14" s="15">
        <f>H6/100</f>
        <v>83.18</v>
      </c>
      <c r="I14" s="15">
        <f>I6/100</f>
        <v>84.63</v>
      </c>
      <c r="J14" s="15">
        <f>J6/100</f>
        <v>82.5</v>
      </c>
      <c r="K14" s="15">
        <f>K6/100</f>
        <v>83.79</v>
      </c>
      <c r="L14" s="15">
        <f>L6/100</f>
        <v>86.47</v>
      </c>
      <c r="M14" s="15">
        <f>M6/100</f>
        <v>83.49</v>
      </c>
      <c r="N14" s="15">
        <f>N6/100</f>
        <v>86.97</v>
      </c>
      <c r="O14" s="15">
        <f>O6/100</f>
        <v>96.32</v>
      </c>
      <c r="P14" s="15">
        <f>P6/100</f>
        <v>87.55</v>
      </c>
      <c r="Q14" s="15">
        <f t="shared" si="0"/>
        <v>86.282999999999987</v>
      </c>
      <c r="R14" s="15">
        <f t="shared" si="1"/>
        <v>3.8243196780603976</v>
      </c>
    </row>
    <row r="15" spans="4:18" ht="15" thickBot="1" x14ac:dyDescent="0.35">
      <c r="D15" s="27"/>
      <c r="F15" t="str">
        <f>F7</f>
        <v>Youden</v>
      </c>
      <c r="G15" s="17">
        <f>G7</f>
        <v>0.76929999999999998</v>
      </c>
      <c r="H15" s="17">
        <f>H7</f>
        <v>0.6431</v>
      </c>
      <c r="I15" s="17">
        <f>I7</f>
        <v>0.71299999999999997</v>
      </c>
      <c r="J15" s="17">
        <f>J7</f>
        <v>0.64300000000000002</v>
      </c>
      <c r="K15" s="17">
        <f>K7</f>
        <v>0.70430000000000004</v>
      </c>
      <c r="L15" s="17">
        <f>L7</f>
        <v>0.70050000000000001</v>
      </c>
      <c r="M15" s="17">
        <f>M7</f>
        <v>0.67269999999999996</v>
      </c>
      <c r="N15" s="17">
        <f>N7</f>
        <v>0.749</v>
      </c>
      <c r="O15" s="17">
        <f>O7</f>
        <v>0.92720000000000002</v>
      </c>
      <c r="P15" s="17">
        <f>P7</f>
        <v>0.74919999999999998</v>
      </c>
      <c r="Q15" s="16">
        <f t="shared" si="0"/>
        <v>0.72712999999999994</v>
      </c>
      <c r="R15" s="16">
        <f t="shared" si="1"/>
        <v>7.8296386251219124E-2</v>
      </c>
    </row>
    <row r="16" spans="4:18" ht="15" thickBot="1" x14ac:dyDescent="0.35">
      <c r="G16" s="12"/>
    </row>
    <row r="17" spans="4:18" x14ac:dyDescent="0.3">
      <c r="D17" s="25" t="s">
        <v>43</v>
      </c>
      <c r="G17" t="s">
        <v>10</v>
      </c>
      <c r="H17" t="s">
        <v>11</v>
      </c>
      <c r="I17" t="s">
        <v>12</v>
      </c>
      <c r="J17" t="s">
        <v>13</v>
      </c>
      <c r="K17" t="s">
        <v>14</v>
      </c>
      <c r="L17" t="s">
        <v>15</v>
      </c>
      <c r="M17" t="s">
        <v>16</v>
      </c>
      <c r="N17" t="s">
        <v>17</v>
      </c>
      <c r="O17" t="s">
        <v>18</v>
      </c>
      <c r="P17" t="s">
        <v>19</v>
      </c>
      <c r="Q17" t="s">
        <v>29</v>
      </c>
      <c r="R17" t="s">
        <v>30</v>
      </c>
    </row>
    <row r="18" spans="4:18" x14ac:dyDescent="0.3">
      <c r="D18" s="26"/>
      <c r="F18" t="s">
        <v>9</v>
      </c>
      <c r="G18" s="14">
        <v>8805</v>
      </c>
      <c r="H18" s="14">
        <v>8285</v>
      </c>
      <c r="I18" s="14">
        <v>8535</v>
      </c>
      <c r="J18" s="14">
        <v>8335</v>
      </c>
      <c r="K18" s="14">
        <v>8540</v>
      </c>
      <c r="L18" s="14">
        <v>8350</v>
      </c>
      <c r="M18" s="14">
        <v>8133</v>
      </c>
      <c r="N18" s="14">
        <v>8740</v>
      </c>
      <c r="O18" s="14">
        <v>9694</v>
      </c>
      <c r="P18" s="14">
        <v>8679</v>
      </c>
      <c r="Q18" s="14"/>
      <c r="R18" s="13"/>
    </row>
    <row r="19" spans="4:18" x14ac:dyDescent="0.3">
      <c r="D19" s="26"/>
      <c r="F19" t="s">
        <v>20</v>
      </c>
      <c r="G19" s="14">
        <v>9013</v>
      </c>
      <c r="H19" s="14">
        <v>8205</v>
      </c>
      <c r="I19" s="14">
        <v>8684</v>
      </c>
      <c r="J19" s="14">
        <v>8416</v>
      </c>
      <c r="K19" s="14">
        <v>9336</v>
      </c>
      <c r="L19" s="14">
        <v>9020</v>
      </c>
      <c r="M19" s="14">
        <v>8535</v>
      </c>
      <c r="N19" s="14">
        <v>8951</v>
      </c>
      <c r="O19" s="14">
        <v>9719</v>
      </c>
      <c r="P19" s="14">
        <v>8518</v>
      </c>
      <c r="Q19" s="14"/>
      <c r="R19" s="13"/>
    </row>
    <row r="20" spans="4:18" x14ac:dyDescent="0.3">
      <c r="D20" s="26"/>
      <c r="F20" t="s">
        <v>21</v>
      </c>
      <c r="G20" s="14">
        <v>8544</v>
      </c>
      <c r="H20" s="14">
        <v>8528</v>
      </c>
      <c r="I20" s="14">
        <v>8365</v>
      </c>
      <c r="J20" s="14">
        <v>8190</v>
      </c>
      <c r="K20" s="14">
        <v>7678</v>
      </c>
      <c r="L20" s="14">
        <v>7866</v>
      </c>
      <c r="M20" s="14">
        <v>7867</v>
      </c>
      <c r="N20" s="14">
        <v>8396</v>
      </c>
      <c r="O20" s="14">
        <v>9664</v>
      </c>
      <c r="P20" s="14">
        <v>8904</v>
      </c>
      <c r="Q20" s="14"/>
      <c r="R20" s="13"/>
    </row>
    <row r="21" spans="4:18" x14ac:dyDescent="0.3">
      <c r="D21" s="26"/>
      <c r="F21" t="s">
        <v>22</v>
      </c>
      <c r="G21" s="14">
        <v>9066</v>
      </c>
      <c r="H21" s="14">
        <v>8029</v>
      </c>
      <c r="I21" s="14">
        <v>8709</v>
      </c>
      <c r="J21" s="14">
        <v>8479</v>
      </c>
      <c r="K21" s="14">
        <v>9434</v>
      </c>
      <c r="L21" s="14">
        <v>8947</v>
      </c>
      <c r="M21" s="14">
        <v>8441</v>
      </c>
      <c r="N21" s="14">
        <v>9066</v>
      </c>
      <c r="O21" s="14">
        <v>9723</v>
      </c>
      <c r="P21" s="14">
        <v>8454</v>
      </c>
      <c r="Q21" s="14"/>
      <c r="R21" s="13"/>
    </row>
    <row r="22" spans="4:18" x14ac:dyDescent="0.3">
      <c r="D22" s="26"/>
      <c r="F22" t="s">
        <v>23</v>
      </c>
      <c r="G22" s="14">
        <v>8772</v>
      </c>
      <c r="H22" s="14">
        <v>8363</v>
      </c>
      <c r="I22" s="14">
        <v>8521</v>
      </c>
      <c r="J22" s="14">
        <v>8301</v>
      </c>
      <c r="K22" s="14">
        <v>8426</v>
      </c>
      <c r="L22" s="14">
        <v>8404</v>
      </c>
      <c r="M22" s="14">
        <v>8187</v>
      </c>
      <c r="N22" s="14">
        <v>8665</v>
      </c>
      <c r="O22" s="14">
        <v>9692</v>
      </c>
      <c r="P22" s="14">
        <v>8707</v>
      </c>
      <c r="Q22" s="14"/>
      <c r="R22" s="13"/>
    </row>
    <row r="23" spans="4:18" x14ac:dyDescent="0.3">
      <c r="D23" s="26"/>
      <c r="F23" t="s">
        <v>24</v>
      </c>
      <c r="G23" s="14">
        <v>0.76100000000000001</v>
      </c>
      <c r="H23" s="14">
        <v>0.65569999999999995</v>
      </c>
      <c r="I23" s="14">
        <v>0.70740000000000003</v>
      </c>
      <c r="J23" s="14">
        <v>0.66690000000000005</v>
      </c>
      <c r="K23" s="14">
        <v>0.71120000000000005</v>
      </c>
      <c r="L23" s="14">
        <v>0.68130000000000002</v>
      </c>
      <c r="M23" s="14">
        <v>0.63080000000000003</v>
      </c>
      <c r="N23" s="14">
        <v>0.74629999999999996</v>
      </c>
      <c r="O23" s="14">
        <v>0.93879999999999997</v>
      </c>
      <c r="P23" s="14">
        <v>0.73580000000000001</v>
      </c>
    </row>
    <row r="24" spans="4:18" x14ac:dyDescent="0.3">
      <c r="D24" s="26"/>
    </row>
    <row r="25" spans="4:18" x14ac:dyDescent="0.3">
      <c r="D25" s="26"/>
      <c r="G25" t="s">
        <v>31</v>
      </c>
      <c r="H25" t="s">
        <v>32</v>
      </c>
      <c r="I25" t="s">
        <v>33</v>
      </c>
      <c r="J25" t="s">
        <v>34</v>
      </c>
      <c r="K25" t="s">
        <v>35</v>
      </c>
      <c r="L25" t="s">
        <v>36</v>
      </c>
      <c r="M25" t="s">
        <v>37</v>
      </c>
      <c r="N25" t="s">
        <v>38</v>
      </c>
      <c r="O25" t="s">
        <v>39</v>
      </c>
      <c r="P25" t="s">
        <v>40</v>
      </c>
      <c r="Q25" t="s">
        <v>29</v>
      </c>
      <c r="R25" t="s">
        <v>30</v>
      </c>
    </row>
    <row r="26" spans="4:18" x14ac:dyDescent="0.3">
      <c r="D26" s="26"/>
      <c r="F26" t="str">
        <f>F18</f>
        <v>Acurácia</v>
      </c>
      <c r="G26" s="15">
        <f>G18/100</f>
        <v>88.05</v>
      </c>
      <c r="H26" s="15">
        <f>H18/100</f>
        <v>82.85</v>
      </c>
      <c r="I26" s="15">
        <f>I18/100</f>
        <v>85.35</v>
      </c>
      <c r="J26" s="15">
        <f>J18/100</f>
        <v>83.35</v>
      </c>
      <c r="K26" s="15">
        <f>K18/100</f>
        <v>85.4</v>
      </c>
      <c r="L26" s="15">
        <f>L18/100</f>
        <v>83.5</v>
      </c>
      <c r="M26" s="15">
        <f>M18/100</f>
        <v>81.33</v>
      </c>
      <c r="N26" s="15">
        <f>N18/100</f>
        <v>87.4</v>
      </c>
      <c r="O26" s="15">
        <f>O18/100</f>
        <v>96.94</v>
      </c>
      <c r="P26" s="15">
        <f>P18/100</f>
        <v>86.79</v>
      </c>
      <c r="Q26" s="15">
        <f>AVERAGE(G26:P26)</f>
        <v>86.096000000000004</v>
      </c>
      <c r="R26" s="15">
        <f>_xlfn.STDEV.P(G26:P26)</f>
        <v>4.1492702972932483</v>
      </c>
    </row>
    <row r="27" spans="4:18" x14ac:dyDescent="0.3">
      <c r="D27" s="26"/>
      <c r="F27" t="str">
        <f>F19</f>
        <v>Precisão</v>
      </c>
      <c r="G27" s="15">
        <f>G19/100</f>
        <v>90.13</v>
      </c>
      <c r="H27" s="15">
        <f>H19/100</f>
        <v>82.05</v>
      </c>
      <c r="I27" s="15">
        <f>I19/100</f>
        <v>86.84</v>
      </c>
      <c r="J27" s="15">
        <f>J19/100</f>
        <v>84.16</v>
      </c>
      <c r="K27" s="15">
        <f>K19/100</f>
        <v>93.36</v>
      </c>
      <c r="L27" s="15">
        <f>L19/100</f>
        <v>90.2</v>
      </c>
      <c r="M27" s="15">
        <f>M19/100</f>
        <v>85.35</v>
      </c>
      <c r="N27" s="15">
        <f>N19/100</f>
        <v>89.51</v>
      </c>
      <c r="O27" s="15">
        <f>O19/100</f>
        <v>97.19</v>
      </c>
      <c r="P27" s="15">
        <f>P19/100</f>
        <v>85.18</v>
      </c>
      <c r="Q27" s="15">
        <f t="shared" ref="Q27:Q31" si="2">AVERAGE(G27:P27)</f>
        <v>88.397000000000006</v>
      </c>
      <c r="R27" s="15">
        <f t="shared" ref="R27:R31" si="3">_xlfn.STDEV.P(G27:P27)</f>
        <v>4.3558605349574728</v>
      </c>
    </row>
    <row r="28" spans="4:18" x14ac:dyDescent="0.3">
      <c r="D28" s="26"/>
      <c r="F28" t="str">
        <f>F20</f>
        <v>Sensibilidade</v>
      </c>
      <c r="G28" s="15">
        <f>G20/100</f>
        <v>85.44</v>
      </c>
      <c r="H28" s="15">
        <f>H20/100</f>
        <v>85.28</v>
      </c>
      <c r="I28" s="15">
        <f>I20/100</f>
        <v>83.65</v>
      </c>
      <c r="J28" s="15">
        <f>J20/100</f>
        <v>81.900000000000006</v>
      </c>
      <c r="K28" s="15">
        <f>K20/100</f>
        <v>76.78</v>
      </c>
      <c r="L28" s="15">
        <f>L20/100</f>
        <v>78.66</v>
      </c>
      <c r="M28" s="15">
        <f>M20/100</f>
        <v>78.67</v>
      </c>
      <c r="N28" s="15">
        <f>N20/100</f>
        <v>83.96</v>
      </c>
      <c r="O28" s="15">
        <f>O20/100</f>
        <v>96.64</v>
      </c>
      <c r="P28" s="15">
        <f>P20/100</f>
        <v>89.04</v>
      </c>
      <c r="Q28" s="15">
        <f t="shared" si="2"/>
        <v>84.001999999999981</v>
      </c>
      <c r="R28" s="15">
        <f t="shared" si="3"/>
        <v>5.4997287205824987</v>
      </c>
    </row>
    <row r="29" spans="4:18" x14ac:dyDescent="0.3">
      <c r="D29" s="26"/>
      <c r="F29" t="str">
        <f>F21</f>
        <v>Especificidade</v>
      </c>
      <c r="G29" s="15">
        <f>G21/100</f>
        <v>90.66</v>
      </c>
      <c r="H29" s="15">
        <f>H21/100</f>
        <v>80.290000000000006</v>
      </c>
      <c r="I29" s="15">
        <f>I21/100</f>
        <v>87.09</v>
      </c>
      <c r="J29" s="15">
        <f>J21/100</f>
        <v>84.79</v>
      </c>
      <c r="K29" s="15">
        <f>K21/100</f>
        <v>94.34</v>
      </c>
      <c r="L29" s="15">
        <f>L21/100</f>
        <v>89.47</v>
      </c>
      <c r="M29" s="15">
        <f>M21/100</f>
        <v>84.41</v>
      </c>
      <c r="N29" s="15">
        <f>N21/100</f>
        <v>90.66</v>
      </c>
      <c r="O29" s="15">
        <f>O21/100</f>
        <v>97.23</v>
      </c>
      <c r="P29" s="15">
        <f>P21/100</f>
        <v>84.54</v>
      </c>
      <c r="Q29" s="15">
        <f t="shared" si="2"/>
        <v>88.347999999999985</v>
      </c>
      <c r="R29" s="15">
        <f t="shared" si="3"/>
        <v>4.8572168985953255</v>
      </c>
    </row>
    <row r="30" spans="4:18" x14ac:dyDescent="0.3">
      <c r="D30" s="26"/>
      <c r="F30" t="str">
        <f>F22</f>
        <v>F1-Score</v>
      </c>
      <c r="G30" s="15">
        <f>G22/100</f>
        <v>87.72</v>
      </c>
      <c r="H30" s="15">
        <f>H22/100</f>
        <v>83.63</v>
      </c>
      <c r="I30" s="15">
        <f>I22/100</f>
        <v>85.21</v>
      </c>
      <c r="J30" s="15">
        <f>J22/100</f>
        <v>83.01</v>
      </c>
      <c r="K30" s="15">
        <f>K22/100</f>
        <v>84.26</v>
      </c>
      <c r="L30" s="15">
        <f>L22/100</f>
        <v>84.04</v>
      </c>
      <c r="M30" s="15">
        <f>M22/100</f>
        <v>81.87</v>
      </c>
      <c r="N30" s="15">
        <f>N22/100</f>
        <v>86.65</v>
      </c>
      <c r="O30" s="15">
        <f>O22/100</f>
        <v>96.92</v>
      </c>
      <c r="P30" s="15">
        <f>P22/100</f>
        <v>87.07</v>
      </c>
      <c r="Q30" s="15">
        <f t="shared" si="2"/>
        <v>86.037999999999982</v>
      </c>
      <c r="R30" s="15">
        <f t="shared" si="3"/>
        <v>4.0356531069951975</v>
      </c>
    </row>
    <row r="31" spans="4:18" ht="15" thickBot="1" x14ac:dyDescent="0.35">
      <c r="D31" s="27"/>
      <c r="F31" t="str">
        <f>F23</f>
        <v>Youden</v>
      </c>
      <c r="G31" s="17">
        <f t="shared" ref="G31:P31" si="4">G23</f>
        <v>0.76100000000000001</v>
      </c>
      <c r="H31" s="17">
        <f t="shared" si="4"/>
        <v>0.65569999999999995</v>
      </c>
      <c r="I31" s="17">
        <f t="shared" si="4"/>
        <v>0.70740000000000003</v>
      </c>
      <c r="J31" s="17">
        <f t="shared" si="4"/>
        <v>0.66690000000000005</v>
      </c>
      <c r="K31" s="17">
        <f t="shared" si="4"/>
        <v>0.71120000000000005</v>
      </c>
      <c r="L31" s="17">
        <f t="shared" si="4"/>
        <v>0.68130000000000002</v>
      </c>
      <c r="M31" s="17">
        <f t="shared" si="4"/>
        <v>0.63080000000000003</v>
      </c>
      <c r="N31" s="17">
        <f t="shared" si="4"/>
        <v>0.74629999999999996</v>
      </c>
      <c r="O31" s="17">
        <f t="shared" si="4"/>
        <v>0.93879999999999997</v>
      </c>
      <c r="P31" s="17">
        <f t="shared" si="4"/>
        <v>0.73580000000000001</v>
      </c>
      <c r="Q31" s="16">
        <f t="shared" si="2"/>
        <v>0.72351999999999994</v>
      </c>
      <c r="R31" s="16">
        <f t="shared" si="3"/>
        <v>8.1863603634337645E-2</v>
      </c>
    </row>
    <row r="32" spans="4:18" ht="15" thickBot="1" x14ac:dyDescent="0.35"/>
    <row r="33" spans="4:22" x14ac:dyDescent="0.3">
      <c r="D33" s="25" t="s">
        <v>44</v>
      </c>
      <c r="G33" t="s">
        <v>10</v>
      </c>
      <c r="H33" t="s">
        <v>11</v>
      </c>
      <c r="I33" t="s">
        <v>12</v>
      </c>
      <c r="J33" t="s">
        <v>13</v>
      </c>
      <c r="K33" t="s">
        <v>14</v>
      </c>
      <c r="L33" t="s">
        <v>15</v>
      </c>
      <c r="M33" t="s">
        <v>16</v>
      </c>
      <c r="N33" t="s">
        <v>17</v>
      </c>
      <c r="O33" t="s">
        <v>18</v>
      </c>
      <c r="P33" t="s">
        <v>19</v>
      </c>
      <c r="Q33" t="s">
        <v>29</v>
      </c>
      <c r="R33" t="s">
        <v>30</v>
      </c>
    </row>
    <row r="34" spans="4:22" x14ac:dyDescent="0.3">
      <c r="D34" s="26"/>
      <c r="F34" t="s">
        <v>9</v>
      </c>
      <c r="G34" s="14">
        <v>8396</v>
      </c>
      <c r="H34" s="14">
        <v>8231</v>
      </c>
      <c r="I34" s="14">
        <v>8635</v>
      </c>
      <c r="J34" s="14">
        <v>8450</v>
      </c>
      <c r="K34" s="14">
        <v>8664</v>
      </c>
      <c r="L34" s="14">
        <v>8534</v>
      </c>
      <c r="M34" s="14">
        <v>8372</v>
      </c>
      <c r="N34" s="14">
        <v>8850</v>
      </c>
      <c r="O34" s="14">
        <v>9620</v>
      </c>
      <c r="P34" s="14">
        <v>8698</v>
      </c>
      <c r="Q34" s="14"/>
      <c r="R34" s="13"/>
      <c r="V34" s="24"/>
    </row>
    <row r="35" spans="4:22" x14ac:dyDescent="0.3">
      <c r="D35" s="26"/>
      <c r="F35" t="s">
        <v>20</v>
      </c>
      <c r="G35" s="14">
        <v>8385</v>
      </c>
      <c r="H35" s="14">
        <v>8006</v>
      </c>
      <c r="I35" s="14">
        <v>8798</v>
      </c>
      <c r="J35" s="14">
        <v>8752</v>
      </c>
      <c r="K35" s="14">
        <v>8902</v>
      </c>
      <c r="L35" s="14">
        <v>9342</v>
      </c>
      <c r="M35" s="14">
        <v>8236</v>
      </c>
      <c r="N35" s="14">
        <v>8957</v>
      </c>
      <c r="O35" s="14">
        <v>8755</v>
      </c>
      <c r="P35" s="14">
        <v>8160</v>
      </c>
      <c r="Q35" s="14"/>
      <c r="R35" s="13"/>
    </row>
    <row r="36" spans="4:22" x14ac:dyDescent="0.3">
      <c r="D36" s="26"/>
      <c r="F36" t="s">
        <v>21</v>
      </c>
      <c r="G36" s="14">
        <v>8284</v>
      </c>
      <c r="H36" s="14">
        <v>8597</v>
      </c>
      <c r="I36" s="14">
        <v>8345</v>
      </c>
      <c r="J36" s="14">
        <v>7911</v>
      </c>
      <c r="K36" s="14">
        <v>8318</v>
      </c>
      <c r="L36" s="14">
        <v>7826</v>
      </c>
      <c r="M36" s="14">
        <v>8746</v>
      </c>
      <c r="N36" s="14">
        <v>8553</v>
      </c>
      <c r="O36" s="14">
        <v>9450</v>
      </c>
      <c r="P36" s="14">
        <v>9439</v>
      </c>
      <c r="Q36" s="14"/>
      <c r="R36" s="13"/>
    </row>
    <row r="37" spans="4:22" x14ac:dyDescent="0.3">
      <c r="D37" s="26"/>
      <c r="F37" t="s">
        <v>22</v>
      </c>
      <c r="G37" s="14">
        <v>8502</v>
      </c>
      <c r="H37" s="14">
        <v>7866</v>
      </c>
      <c r="I37" s="14">
        <v>8913</v>
      </c>
      <c r="J37" s="14">
        <v>8951</v>
      </c>
      <c r="K37" s="14">
        <v>9001</v>
      </c>
      <c r="L37" s="14">
        <v>9359</v>
      </c>
      <c r="M37" s="14">
        <v>7965</v>
      </c>
      <c r="N37" s="14">
        <v>9115</v>
      </c>
      <c r="O37" s="14">
        <v>9778</v>
      </c>
      <c r="P37" s="14">
        <v>8003</v>
      </c>
      <c r="Q37" s="14"/>
      <c r="R37" s="13"/>
    </row>
    <row r="38" spans="4:22" x14ac:dyDescent="0.3">
      <c r="D38" s="26"/>
      <c r="F38" t="s">
        <v>23</v>
      </c>
      <c r="G38" s="14">
        <v>8334</v>
      </c>
      <c r="H38" s="14">
        <v>8291</v>
      </c>
      <c r="I38" s="14">
        <v>8565</v>
      </c>
      <c r="J38" s="14">
        <v>8310</v>
      </c>
      <c r="K38" s="14">
        <v>8600</v>
      </c>
      <c r="L38" s="14">
        <v>8517</v>
      </c>
      <c r="M38" s="14">
        <v>8483</v>
      </c>
      <c r="N38" s="14">
        <v>8750</v>
      </c>
      <c r="O38" s="14">
        <v>9600</v>
      </c>
      <c r="P38" s="14">
        <v>8753</v>
      </c>
      <c r="Q38" s="14"/>
      <c r="R38" s="13"/>
    </row>
    <row r="39" spans="4:22" x14ac:dyDescent="0.3">
      <c r="D39" s="26"/>
      <c r="F39" t="s">
        <v>24</v>
      </c>
      <c r="G39" s="14">
        <v>0.67859999999999998</v>
      </c>
      <c r="H39" s="14">
        <v>0.64600000000000002</v>
      </c>
      <c r="I39" s="14">
        <v>0.7258</v>
      </c>
      <c r="J39" s="14">
        <v>0.68630000000000002</v>
      </c>
      <c r="K39" s="14">
        <v>0.73199999999999998</v>
      </c>
      <c r="L39" s="14">
        <v>0.71850000000000003</v>
      </c>
      <c r="M39" s="14">
        <v>0.67110000000000003</v>
      </c>
      <c r="N39" s="14">
        <v>0.76680000000000004</v>
      </c>
      <c r="O39" s="14">
        <v>0.92290000000000005</v>
      </c>
      <c r="P39" s="14">
        <v>0.74429999999999996</v>
      </c>
    </row>
    <row r="40" spans="4:22" x14ac:dyDescent="0.3">
      <c r="D40" s="26"/>
    </row>
    <row r="41" spans="4:22" x14ac:dyDescent="0.3">
      <c r="D41" s="26"/>
      <c r="G41" t="s">
        <v>31</v>
      </c>
      <c r="H41" t="s">
        <v>32</v>
      </c>
      <c r="I41" t="s">
        <v>33</v>
      </c>
      <c r="J41" t="s">
        <v>34</v>
      </c>
      <c r="K41" t="s">
        <v>35</v>
      </c>
      <c r="L41" t="s">
        <v>36</v>
      </c>
      <c r="M41" t="s">
        <v>37</v>
      </c>
      <c r="N41" t="s">
        <v>38</v>
      </c>
      <c r="O41" t="s">
        <v>39</v>
      </c>
      <c r="P41" t="s">
        <v>40</v>
      </c>
      <c r="Q41" t="s">
        <v>29</v>
      </c>
      <c r="R41" t="s">
        <v>30</v>
      </c>
    </row>
    <row r="42" spans="4:22" x14ac:dyDescent="0.3">
      <c r="D42" s="26"/>
      <c r="F42" t="str">
        <f>F34</f>
        <v>Acurácia</v>
      </c>
      <c r="G42" s="15">
        <f>G34/100</f>
        <v>83.96</v>
      </c>
      <c r="H42" s="15">
        <f>H34/100</f>
        <v>82.31</v>
      </c>
      <c r="I42" s="15">
        <f>I34/100</f>
        <v>86.35</v>
      </c>
      <c r="J42" s="15">
        <f>J34/100</f>
        <v>84.5</v>
      </c>
      <c r="K42" s="15">
        <f>K34/100</f>
        <v>86.64</v>
      </c>
      <c r="L42" s="15">
        <f>L34/100</f>
        <v>85.34</v>
      </c>
      <c r="M42" s="15">
        <f>M34/100</f>
        <v>83.72</v>
      </c>
      <c r="N42" s="15">
        <f>N34/100</f>
        <v>88.5</v>
      </c>
      <c r="O42" s="15">
        <f>O34/100</f>
        <v>96.2</v>
      </c>
      <c r="P42" s="15">
        <f>P34/100</f>
        <v>86.98</v>
      </c>
      <c r="Q42" s="15">
        <f>AVERAGE(G42:P42)</f>
        <v>86.450000000000017</v>
      </c>
      <c r="R42" s="15">
        <f>_xlfn.STDEV.P(G42:P42)</f>
        <v>3.6799347820307911</v>
      </c>
    </row>
    <row r="43" spans="4:22" x14ac:dyDescent="0.3">
      <c r="D43" s="26"/>
      <c r="F43" t="str">
        <f>F35</f>
        <v>Precisão</v>
      </c>
      <c r="G43" s="15">
        <f>G35/100</f>
        <v>83.85</v>
      </c>
      <c r="H43" s="15">
        <f>H35/100</f>
        <v>80.06</v>
      </c>
      <c r="I43" s="15">
        <f>I35/100</f>
        <v>87.98</v>
      </c>
      <c r="J43" s="15">
        <f>J35/100</f>
        <v>87.52</v>
      </c>
      <c r="K43" s="15">
        <f>K35/100</f>
        <v>89.02</v>
      </c>
      <c r="L43" s="15">
        <f>L35/100</f>
        <v>93.42</v>
      </c>
      <c r="M43" s="15">
        <f>M35/100</f>
        <v>82.36</v>
      </c>
      <c r="N43" s="15">
        <f>N35/100</f>
        <v>89.57</v>
      </c>
      <c r="O43" s="15">
        <f>O35/100</f>
        <v>87.55</v>
      </c>
      <c r="P43" s="15">
        <f>P35/100</f>
        <v>81.599999999999994</v>
      </c>
      <c r="Q43" s="15">
        <f>AVERAGE(G43:P43)</f>
        <v>86.292999999999992</v>
      </c>
      <c r="R43" s="15">
        <f t="shared" ref="R43:R47" si="5">_xlfn.STDEV.P(G43:P43)</f>
        <v>3.9649994955863486</v>
      </c>
    </row>
    <row r="44" spans="4:22" x14ac:dyDescent="0.3">
      <c r="D44" s="26"/>
      <c r="F44" t="str">
        <f>F36</f>
        <v>Sensibilidade</v>
      </c>
      <c r="G44" s="15">
        <f>G36/100</f>
        <v>82.84</v>
      </c>
      <c r="H44" s="15">
        <f>H36/100</f>
        <v>85.97</v>
      </c>
      <c r="I44" s="15">
        <f>I36/100</f>
        <v>83.45</v>
      </c>
      <c r="J44" s="15">
        <f>J36/100</f>
        <v>79.11</v>
      </c>
      <c r="K44" s="15">
        <f>K36/100</f>
        <v>83.18</v>
      </c>
      <c r="L44" s="15">
        <f>L36/100</f>
        <v>78.260000000000005</v>
      </c>
      <c r="M44" s="15">
        <f>M36/100</f>
        <v>87.46</v>
      </c>
      <c r="N44" s="15">
        <f>N36/100</f>
        <v>85.53</v>
      </c>
      <c r="O44" s="15">
        <f>O36/100</f>
        <v>94.5</v>
      </c>
      <c r="P44" s="15">
        <f>P36/100</f>
        <v>94.39</v>
      </c>
      <c r="Q44" s="15">
        <f t="shared" ref="Q44:Q47" si="6">AVERAGE(G44:P44)</f>
        <v>85.468999999999994</v>
      </c>
      <c r="R44" s="15">
        <f t="shared" si="5"/>
        <v>5.2344635828325323</v>
      </c>
    </row>
    <row r="45" spans="4:22" x14ac:dyDescent="0.3">
      <c r="D45" s="26"/>
      <c r="F45" t="str">
        <f>F37</f>
        <v>Especificidade</v>
      </c>
      <c r="G45" s="15">
        <f>G37/100</f>
        <v>85.02</v>
      </c>
      <c r="H45" s="15">
        <f>H37/100</f>
        <v>78.66</v>
      </c>
      <c r="I45" s="15">
        <f>I37/100</f>
        <v>89.13</v>
      </c>
      <c r="J45" s="15">
        <f>J37/100</f>
        <v>89.51</v>
      </c>
      <c r="K45" s="15">
        <f>K37/100</f>
        <v>90.01</v>
      </c>
      <c r="L45" s="15">
        <f>L37/100</f>
        <v>93.59</v>
      </c>
      <c r="M45" s="15">
        <f>M37/100</f>
        <v>79.650000000000006</v>
      </c>
      <c r="N45" s="15">
        <f>N37/100</f>
        <v>91.15</v>
      </c>
      <c r="O45" s="15">
        <f>O37/100</f>
        <v>97.78</v>
      </c>
      <c r="P45" s="15">
        <f>P37/100</f>
        <v>80.03</v>
      </c>
      <c r="Q45" s="15">
        <f t="shared" si="6"/>
        <v>87.452999999999989</v>
      </c>
      <c r="R45" s="15">
        <f t="shared" si="5"/>
        <v>6.089198715758914</v>
      </c>
    </row>
    <row r="46" spans="4:22" x14ac:dyDescent="0.3">
      <c r="D46" s="26"/>
      <c r="F46" t="str">
        <f>F38</f>
        <v>F1-Score</v>
      </c>
      <c r="G46" s="15">
        <f>G38/100</f>
        <v>83.34</v>
      </c>
      <c r="H46" s="15">
        <f>H38/100</f>
        <v>82.91</v>
      </c>
      <c r="I46" s="15">
        <f>I38/100</f>
        <v>85.65</v>
      </c>
      <c r="J46" s="15">
        <f>J38/100</f>
        <v>83.1</v>
      </c>
      <c r="K46" s="15">
        <f>K38/100</f>
        <v>86</v>
      </c>
      <c r="L46" s="15">
        <f>L38/100</f>
        <v>85.17</v>
      </c>
      <c r="M46" s="15">
        <f>M38/100</f>
        <v>84.83</v>
      </c>
      <c r="N46" s="15">
        <f>N38/100</f>
        <v>87.5</v>
      </c>
      <c r="O46" s="15">
        <f>O38/100</f>
        <v>96</v>
      </c>
      <c r="P46" s="15">
        <f>P38/100</f>
        <v>87.53</v>
      </c>
      <c r="Q46" s="15">
        <f t="shared" si="6"/>
        <v>86.203000000000003</v>
      </c>
      <c r="R46" s="15">
        <f t="shared" si="5"/>
        <v>3.6248146159493455</v>
      </c>
    </row>
    <row r="47" spans="4:22" ht="15" thickBot="1" x14ac:dyDescent="0.35">
      <c r="D47" s="27"/>
      <c r="F47" t="str">
        <f>F39</f>
        <v>Youden</v>
      </c>
      <c r="G47" s="17">
        <f t="shared" ref="G47:P47" si="7">G39</f>
        <v>0.67859999999999998</v>
      </c>
      <c r="H47" s="17">
        <f t="shared" si="7"/>
        <v>0.64600000000000002</v>
      </c>
      <c r="I47" s="17">
        <f t="shared" si="7"/>
        <v>0.7258</v>
      </c>
      <c r="J47" s="17">
        <f t="shared" si="7"/>
        <v>0.68630000000000002</v>
      </c>
      <c r="K47" s="17">
        <f t="shared" si="7"/>
        <v>0.73199999999999998</v>
      </c>
      <c r="L47" s="17">
        <f t="shared" si="7"/>
        <v>0.71850000000000003</v>
      </c>
      <c r="M47" s="17">
        <f t="shared" si="7"/>
        <v>0.67110000000000003</v>
      </c>
      <c r="N47" s="17">
        <f t="shared" si="7"/>
        <v>0.76680000000000004</v>
      </c>
      <c r="O47" s="17">
        <f t="shared" si="7"/>
        <v>0.92290000000000005</v>
      </c>
      <c r="P47" s="17">
        <f t="shared" si="7"/>
        <v>0.74429999999999996</v>
      </c>
      <c r="Q47" s="16">
        <f t="shared" si="6"/>
        <v>0.72923000000000004</v>
      </c>
      <c r="R47" s="16">
        <f t="shared" si="5"/>
        <v>7.3480583149563433E-2</v>
      </c>
    </row>
    <row r="48" spans="4:22" ht="15" thickBot="1" x14ac:dyDescent="0.35"/>
    <row r="49" spans="4:18" x14ac:dyDescent="0.3">
      <c r="D49" s="25" t="s">
        <v>45</v>
      </c>
      <c r="G49" t="s">
        <v>10</v>
      </c>
      <c r="H49" t="s">
        <v>11</v>
      </c>
      <c r="I49" t="s">
        <v>12</v>
      </c>
      <c r="J49" t="s">
        <v>13</v>
      </c>
      <c r="K49" t="s">
        <v>14</v>
      </c>
      <c r="L49" t="s">
        <v>15</v>
      </c>
      <c r="M49" t="s">
        <v>16</v>
      </c>
      <c r="N49" t="s">
        <v>17</v>
      </c>
      <c r="O49" t="s">
        <v>18</v>
      </c>
      <c r="P49" t="s">
        <v>19</v>
      </c>
      <c r="Q49" t="s">
        <v>29</v>
      </c>
      <c r="R49" t="s">
        <v>30</v>
      </c>
    </row>
    <row r="50" spans="4:18" x14ac:dyDescent="0.3">
      <c r="D50" s="26"/>
      <c r="F50" t="s">
        <v>9</v>
      </c>
      <c r="G50" s="14">
        <v>8326</v>
      </c>
      <c r="H50" s="14">
        <v>7980</v>
      </c>
      <c r="I50" s="14">
        <v>8419</v>
      </c>
      <c r="J50" s="14">
        <v>8335</v>
      </c>
      <c r="K50" s="14">
        <v>8481</v>
      </c>
      <c r="L50" s="14">
        <v>8495</v>
      </c>
      <c r="M50" s="14">
        <v>8383</v>
      </c>
      <c r="N50" s="14">
        <v>8855</v>
      </c>
      <c r="O50" s="14">
        <v>9642</v>
      </c>
      <c r="P50" s="14">
        <v>9024</v>
      </c>
      <c r="Q50" s="14"/>
      <c r="R50" s="13"/>
    </row>
    <row r="51" spans="4:18" x14ac:dyDescent="0.3">
      <c r="D51" s="26"/>
      <c r="F51" t="s">
        <v>20</v>
      </c>
      <c r="G51" s="14">
        <v>8237</v>
      </c>
      <c r="H51" s="14">
        <v>7577</v>
      </c>
      <c r="I51" s="14">
        <v>8678</v>
      </c>
      <c r="J51" s="14">
        <v>8463</v>
      </c>
      <c r="K51" s="14">
        <v>8651</v>
      </c>
      <c r="L51" s="14">
        <v>8374</v>
      </c>
      <c r="M51" s="14">
        <v>8523</v>
      </c>
      <c r="N51" s="14">
        <v>8866</v>
      </c>
      <c r="O51" s="14">
        <v>9557</v>
      </c>
      <c r="P51" s="14">
        <v>8804</v>
      </c>
      <c r="Q51" s="14"/>
      <c r="R51" s="13"/>
    </row>
    <row r="52" spans="4:18" x14ac:dyDescent="0.3">
      <c r="D52" s="26"/>
      <c r="F52" t="s">
        <v>21</v>
      </c>
      <c r="G52" s="14">
        <v>8326</v>
      </c>
      <c r="H52" s="14">
        <v>8750</v>
      </c>
      <c r="I52" s="14">
        <v>7977</v>
      </c>
      <c r="J52" s="14">
        <v>7995</v>
      </c>
      <c r="K52" s="14">
        <v>8200</v>
      </c>
      <c r="L52" s="14">
        <v>8937</v>
      </c>
      <c r="M52" s="14">
        <v>8339</v>
      </c>
      <c r="N52" s="14">
        <v>8675</v>
      </c>
      <c r="O52" s="14">
        <v>9708</v>
      </c>
      <c r="P52" s="14">
        <v>9240</v>
      </c>
      <c r="Q52" s="14"/>
      <c r="R52" s="13"/>
    </row>
    <row r="53" spans="4:18" x14ac:dyDescent="0.3">
      <c r="D53" s="26"/>
      <c r="F53" t="s">
        <v>22</v>
      </c>
      <c r="G53" s="14">
        <v>8326</v>
      </c>
      <c r="H53" s="14">
        <v>7212</v>
      </c>
      <c r="I53" s="14">
        <v>8841</v>
      </c>
      <c r="J53" s="14">
        <v>8650</v>
      </c>
      <c r="K53" s="14">
        <v>8756</v>
      </c>
      <c r="L53" s="14">
        <v>7981</v>
      </c>
      <c r="M53" s="14">
        <v>8430</v>
      </c>
      <c r="N53" s="14">
        <v>9015</v>
      </c>
      <c r="O53" s="14">
        <v>9580</v>
      </c>
      <c r="P53" s="14">
        <v>8822</v>
      </c>
      <c r="Q53" s="14"/>
      <c r="R53" s="13"/>
    </row>
    <row r="54" spans="4:18" x14ac:dyDescent="0.3">
      <c r="D54" s="26"/>
      <c r="F54" t="s">
        <v>23</v>
      </c>
      <c r="G54" s="14">
        <v>8281</v>
      </c>
      <c r="H54" s="14">
        <v>8121</v>
      </c>
      <c r="I54" s="14">
        <v>8312</v>
      </c>
      <c r="J54" s="14">
        <v>8223</v>
      </c>
      <c r="K54" s="14">
        <v>8419</v>
      </c>
      <c r="L54" s="14">
        <v>8647</v>
      </c>
      <c r="M54" s="14">
        <v>8430</v>
      </c>
      <c r="N54" s="14">
        <v>8769</v>
      </c>
      <c r="O54" s="14">
        <v>9632</v>
      </c>
      <c r="P54" s="14">
        <v>9017</v>
      </c>
      <c r="Q54" s="14"/>
      <c r="R54" s="13"/>
    </row>
    <row r="55" spans="4:18" x14ac:dyDescent="0.3">
      <c r="D55" s="26"/>
      <c r="F55" t="s">
        <v>24</v>
      </c>
      <c r="G55" s="14">
        <v>0.6653</v>
      </c>
      <c r="H55" s="14">
        <v>0.59630000000000005</v>
      </c>
      <c r="I55" s="14">
        <v>0.68179999999999996</v>
      </c>
      <c r="J55" s="14">
        <v>0.66459999999999997</v>
      </c>
      <c r="K55" s="14">
        <v>0.6956</v>
      </c>
      <c r="L55" s="14">
        <v>0.69188000000000005</v>
      </c>
      <c r="M55" s="14">
        <v>0.67700000000000005</v>
      </c>
      <c r="N55" s="14">
        <v>0.76900000000000002</v>
      </c>
      <c r="O55" s="14">
        <v>0.92879999999999996</v>
      </c>
      <c r="P55" s="14">
        <v>0.80630000000000002</v>
      </c>
    </row>
    <row r="56" spans="4:18" x14ac:dyDescent="0.3">
      <c r="D56" s="26"/>
    </row>
    <row r="57" spans="4:18" x14ac:dyDescent="0.3">
      <c r="D57" s="26"/>
      <c r="G57" t="s">
        <v>31</v>
      </c>
      <c r="H57" t="s">
        <v>32</v>
      </c>
      <c r="I57" t="s">
        <v>33</v>
      </c>
      <c r="J57" t="s">
        <v>34</v>
      </c>
      <c r="K57" t="s">
        <v>35</v>
      </c>
      <c r="L57" t="s">
        <v>36</v>
      </c>
      <c r="M57" t="s">
        <v>37</v>
      </c>
      <c r="N57" t="s">
        <v>38</v>
      </c>
      <c r="O57" t="s">
        <v>39</v>
      </c>
      <c r="P57" t="s">
        <v>40</v>
      </c>
      <c r="Q57" t="s">
        <v>29</v>
      </c>
      <c r="R57" t="s">
        <v>30</v>
      </c>
    </row>
    <row r="58" spans="4:18" x14ac:dyDescent="0.3">
      <c r="D58" s="26"/>
      <c r="F58" t="str">
        <f>F50</f>
        <v>Acurácia</v>
      </c>
      <c r="G58" s="15">
        <f>G50/100</f>
        <v>83.26</v>
      </c>
      <c r="H58" s="15">
        <f>H50/100</f>
        <v>79.8</v>
      </c>
      <c r="I58" s="15">
        <f>I50/100</f>
        <v>84.19</v>
      </c>
      <c r="J58" s="15">
        <f>J50/100</f>
        <v>83.35</v>
      </c>
      <c r="K58" s="15">
        <f>K50/100</f>
        <v>84.81</v>
      </c>
      <c r="L58" s="15">
        <f>L50/100</f>
        <v>84.95</v>
      </c>
      <c r="M58" s="15">
        <f>M50/100</f>
        <v>83.83</v>
      </c>
      <c r="N58" s="15">
        <f>N50/100</f>
        <v>88.55</v>
      </c>
      <c r="O58" s="15">
        <f>O50/100</f>
        <v>96.42</v>
      </c>
      <c r="P58" s="15">
        <f>P50/100</f>
        <v>90.24</v>
      </c>
      <c r="Q58" s="15">
        <f>AVERAGE(G58:P58)</f>
        <v>85.94</v>
      </c>
      <c r="R58" s="15">
        <f>_xlfn.STDEV.P(G58:P58)</f>
        <v>4.4327666304464977</v>
      </c>
    </row>
    <row r="59" spans="4:18" x14ac:dyDescent="0.3">
      <c r="D59" s="26"/>
      <c r="F59" t="str">
        <f>F51</f>
        <v>Precisão</v>
      </c>
      <c r="G59" s="15">
        <f>G51/100</f>
        <v>82.37</v>
      </c>
      <c r="H59" s="15">
        <f>H51/100</f>
        <v>75.77</v>
      </c>
      <c r="I59" s="15">
        <f>I51/100</f>
        <v>86.78</v>
      </c>
      <c r="J59" s="15">
        <f>J51/100</f>
        <v>84.63</v>
      </c>
      <c r="K59" s="15">
        <f>K51/100</f>
        <v>86.51</v>
      </c>
      <c r="L59" s="15">
        <f>L51/100</f>
        <v>83.74</v>
      </c>
      <c r="M59" s="15">
        <f>M51/100</f>
        <v>85.23</v>
      </c>
      <c r="N59" s="15">
        <f>N51/100</f>
        <v>88.66</v>
      </c>
      <c r="O59" s="15">
        <f>O51/100</f>
        <v>95.57</v>
      </c>
      <c r="P59" s="15">
        <f>P51/100</f>
        <v>88.04</v>
      </c>
      <c r="Q59" s="15">
        <f>AVERAGE(G59:P59)</f>
        <v>85.72999999999999</v>
      </c>
      <c r="R59" s="15">
        <f t="shared" ref="R59:R63" si="8">_xlfn.STDEV.P(G59:P59)</f>
        <v>4.7787948271504597</v>
      </c>
    </row>
    <row r="60" spans="4:18" x14ac:dyDescent="0.3">
      <c r="D60" s="26"/>
      <c r="F60" t="str">
        <f>F52</f>
        <v>Sensibilidade</v>
      </c>
      <c r="G60" s="15">
        <f t="shared" ref="G60:P60" si="9">G52/100</f>
        <v>83.26</v>
      </c>
      <c r="H60" s="15">
        <f t="shared" si="9"/>
        <v>87.5</v>
      </c>
      <c r="I60" s="15">
        <f t="shared" si="9"/>
        <v>79.77</v>
      </c>
      <c r="J60" s="15">
        <f t="shared" si="9"/>
        <v>79.95</v>
      </c>
      <c r="K60" s="15">
        <f t="shared" si="9"/>
        <v>82</v>
      </c>
      <c r="L60" s="15">
        <f t="shared" si="9"/>
        <v>89.37</v>
      </c>
      <c r="M60" s="15">
        <f t="shared" si="9"/>
        <v>83.39</v>
      </c>
      <c r="N60" s="15">
        <f t="shared" si="9"/>
        <v>86.75</v>
      </c>
      <c r="O60" s="15">
        <f t="shared" si="9"/>
        <v>97.08</v>
      </c>
      <c r="P60" s="15">
        <f t="shared" si="9"/>
        <v>92.4</v>
      </c>
      <c r="Q60" s="15">
        <f t="shared" ref="Q60:Q63" si="10">AVERAGE(G60:P60)</f>
        <v>86.147000000000006</v>
      </c>
      <c r="R60" s="15">
        <f t="shared" si="8"/>
        <v>5.3236717592278362</v>
      </c>
    </row>
    <row r="61" spans="4:18" x14ac:dyDescent="0.3">
      <c r="D61" s="26"/>
      <c r="F61" t="str">
        <f>F53</f>
        <v>Especificidade</v>
      </c>
      <c r="G61" s="15">
        <f t="shared" ref="G61:P61" si="11">G53/100</f>
        <v>83.26</v>
      </c>
      <c r="H61" s="15">
        <f t="shared" si="11"/>
        <v>72.12</v>
      </c>
      <c r="I61" s="15">
        <f t="shared" si="11"/>
        <v>88.41</v>
      </c>
      <c r="J61" s="15">
        <f t="shared" si="11"/>
        <v>86.5</v>
      </c>
      <c r="K61" s="15">
        <f t="shared" si="11"/>
        <v>87.56</v>
      </c>
      <c r="L61" s="15">
        <f t="shared" si="11"/>
        <v>79.81</v>
      </c>
      <c r="M61" s="15">
        <f t="shared" si="11"/>
        <v>84.3</v>
      </c>
      <c r="N61" s="15">
        <f t="shared" si="11"/>
        <v>90.15</v>
      </c>
      <c r="O61" s="15">
        <f t="shared" si="11"/>
        <v>95.8</v>
      </c>
      <c r="P61" s="15">
        <f t="shared" si="11"/>
        <v>88.22</v>
      </c>
      <c r="Q61" s="15">
        <f t="shared" si="10"/>
        <v>85.612999999999985</v>
      </c>
      <c r="R61" s="15">
        <f t="shared" si="8"/>
        <v>6.0543621464197184</v>
      </c>
    </row>
    <row r="62" spans="4:18" x14ac:dyDescent="0.3">
      <c r="D62" s="26"/>
      <c r="F62" t="str">
        <f>F54</f>
        <v>F1-Score</v>
      </c>
      <c r="G62" s="15">
        <f t="shared" ref="G62:P62" si="12">G54/100</f>
        <v>82.81</v>
      </c>
      <c r="H62" s="15">
        <f t="shared" si="12"/>
        <v>81.209999999999994</v>
      </c>
      <c r="I62" s="15">
        <f t="shared" si="12"/>
        <v>83.12</v>
      </c>
      <c r="J62" s="15">
        <f t="shared" si="12"/>
        <v>82.23</v>
      </c>
      <c r="K62" s="15">
        <f t="shared" si="12"/>
        <v>84.19</v>
      </c>
      <c r="L62" s="15">
        <f t="shared" si="12"/>
        <v>86.47</v>
      </c>
      <c r="M62" s="15">
        <f t="shared" si="12"/>
        <v>84.3</v>
      </c>
      <c r="N62" s="15">
        <f t="shared" si="12"/>
        <v>87.69</v>
      </c>
      <c r="O62" s="15">
        <f t="shared" si="12"/>
        <v>96.32</v>
      </c>
      <c r="P62" s="15">
        <f t="shared" si="12"/>
        <v>90.17</v>
      </c>
      <c r="Q62" s="15">
        <f t="shared" si="10"/>
        <v>85.850999999999985</v>
      </c>
      <c r="R62" s="15">
        <f t="shared" si="8"/>
        <v>4.3421180315601724</v>
      </c>
    </row>
    <row r="63" spans="4:18" ht="15" thickBot="1" x14ac:dyDescent="0.35">
      <c r="D63" s="27"/>
      <c r="F63" t="str">
        <f>F55</f>
        <v>Youden</v>
      </c>
      <c r="G63" s="17">
        <f t="shared" ref="G63:P63" si="13">G55</f>
        <v>0.6653</v>
      </c>
      <c r="H63" s="17">
        <f t="shared" si="13"/>
        <v>0.59630000000000005</v>
      </c>
      <c r="I63" s="17">
        <f t="shared" si="13"/>
        <v>0.68179999999999996</v>
      </c>
      <c r="J63" s="17">
        <f t="shared" si="13"/>
        <v>0.66459999999999997</v>
      </c>
      <c r="K63" s="17">
        <f t="shared" si="13"/>
        <v>0.6956</v>
      </c>
      <c r="L63" s="17">
        <f t="shared" si="13"/>
        <v>0.69188000000000005</v>
      </c>
      <c r="M63" s="17">
        <f t="shared" si="13"/>
        <v>0.67700000000000005</v>
      </c>
      <c r="N63" s="17">
        <f t="shared" si="13"/>
        <v>0.76900000000000002</v>
      </c>
      <c r="O63" s="17">
        <f t="shared" si="13"/>
        <v>0.92879999999999996</v>
      </c>
      <c r="P63" s="17">
        <f t="shared" si="13"/>
        <v>0.80630000000000002</v>
      </c>
      <c r="Q63" s="16">
        <f t="shared" si="10"/>
        <v>0.71765800000000002</v>
      </c>
      <c r="R63" s="16">
        <f t="shared" si="8"/>
        <v>8.913391877394318E-2</v>
      </c>
    </row>
  </sheetData>
  <mergeCells count="4">
    <mergeCell ref="D1:D15"/>
    <mergeCell ref="D17:D31"/>
    <mergeCell ref="D33:D47"/>
    <mergeCell ref="D49:D63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C5C1-23D2-47E4-BA62-D2FD3237BDC0}">
  <dimension ref="C2:L20"/>
  <sheetViews>
    <sheetView tabSelected="1" workbookViewId="0">
      <selection activeCell="K29" sqref="K29"/>
    </sheetView>
  </sheetViews>
  <sheetFormatPr defaultRowHeight="14.4" x14ac:dyDescent="0.3"/>
  <cols>
    <col min="10" max="10" width="26.109375" customWidth="1"/>
    <col min="12" max="12" width="8.88671875" style="2"/>
  </cols>
  <sheetData>
    <row r="2" spans="3:3" x14ac:dyDescent="0.3">
      <c r="C2">
        <f>_xlfn.NORM.DIST(0,1,0.5,TRUE)</f>
        <v>2.2750131948179191E-2</v>
      </c>
    </row>
    <row r="3" spans="3:3" x14ac:dyDescent="0.3">
      <c r="C3">
        <f t="shared" ref="C3:C17" si="0">_xlfn.NORM.DIST(0,1,0.5,TRUE)</f>
        <v>2.2750131948179191E-2</v>
      </c>
    </row>
    <row r="4" spans="3:3" x14ac:dyDescent="0.3">
      <c r="C4">
        <f t="shared" si="0"/>
        <v>2.2750131948179191E-2</v>
      </c>
    </row>
    <row r="5" spans="3:3" x14ac:dyDescent="0.3">
      <c r="C5">
        <f t="shared" si="0"/>
        <v>2.2750131948179191E-2</v>
      </c>
    </row>
    <row r="6" spans="3:3" x14ac:dyDescent="0.3">
      <c r="C6">
        <f t="shared" si="0"/>
        <v>2.2750131948179191E-2</v>
      </c>
    </row>
    <row r="7" spans="3:3" x14ac:dyDescent="0.3">
      <c r="C7">
        <f t="shared" si="0"/>
        <v>2.2750131948179191E-2</v>
      </c>
    </row>
    <row r="8" spans="3:3" x14ac:dyDescent="0.3">
      <c r="C8">
        <f t="shared" si="0"/>
        <v>2.2750131948179191E-2</v>
      </c>
    </row>
    <row r="9" spans="3:3" x14ac:dyDescent="0.3">
      <c r="C9">
        <f t="shared" si="0"/>
        <v>2.2750131948179191E-2</v>
      </c>
    </row>
    <row r="10" spans="3:3" x14ac:dyDescent="0.3">
      <c r="C10">
        <f t="shared" si="0"/>
        <v>2.2750131948179191E-2</v>
      </c>
    </row>
    <row r="11" spans="3:3" x14ac:dyDescent="0.3">
      <c r="C11">
        <f t="shared" si="0"/>
        <v>2.2750131948179191E-2</v>
      </c>
    </row>
    <row r="12" spans="3:3" x14ac:dyDescent="0.3">
      <c r="C12">
        <f t="shared" si="0"/>
        <v>2.2750131948179191E-2</v>
      </c>
    </row>
    <row r="13" spans="3:3" x14ac:dyDescent="0.3">
      <c r="C13">
        <f t="shared" si="0"/>
        <v>2.2750131948179191E-2</v>
      </c>
    </row>
    <row r="14" spans="3:3" x14ac:dyDescent="0.3">
      <c r="C14">
        <f t="shared" si="0"/>
        <v>2.2750131948179191E-2</v>
      </c>
    </row>
    <row r="15" spans="3:3" x14ac:dyDescent="0.3">
      <c r="C15">
        <f t="shared" si="0"/>
        <v>2.2750131948179191E-2</v>
      </c>
    </row>
    <row r="16" spans="3:3" x14ac:dyDescent="0.3">
      <c r="C16">
        <f t="shared" si="0"/>
        <v>2.2750131948179191E-2</v>
      </c>
    </row>
    <row r="17" spans="3:11" x14ac:dyDescent="0.3">
      <c r="C17">
        <f t="shared" si="0"/>
        <v>2.2750131948179191E-2</v>
      </c>
    </row>
    <row r="20" spans="3:11" x14ac:dyDescent="0.3">
      <c r="K20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Exp1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Sozza Matheus (SO/OPM71-BR)</dc:creator>
  <cp:lastModifiedBy>Sozza Matheus (SO/OPM71-BR)</cp:lastModifiedBy>
  <dcterms:created xsi:type="dcterms:W3CDTF">2022-12-26T15:32:59Z</dcterms:created>
  <dcterms:modified xsi:type="dcterms:W3CDTF">2023-01-05T11:16:04Z</dcterms:modified>
</cp:coreProperties>
</file>