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M1JVL\Documents\PESSOAL - MBA DSA TCC\Documentation\"/>
    </mc:Choice>
  </mc:AlternateContent>
  <xr:revisionPtr revIDLastSave="0" documentId="13_ncr:1_{EE236970-398B-4DA7-9B77-D3D12B844745}" xr6:coauthVersionLast="47" xr6:coauthVersionMax="47" xr10:uidLastSave="{00000000-0000-0000-0000-000000000000}"/>
  <bookViews>
    <workbookView xWindow="-37680" yWindow="5430" windowWidth="17280" windowHeight="8970" activeTab="2" xr2:uid="{A7EA4944-15CC-4B3E-82B7-15619F4E2F95}"/>
  </bookViews>
  <sheets>
    <sheet name="Sheet1" sheetId="1" r:id="rId1"/>
    <sheet name="Sheet2" sheetId="2" r:id="rId2"/>
    <sheet name="Exp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3" l="1"/>
  <c r="O41" i="3"/>
  <c r="N41" i="3"/>
  <c r="M41" i="3"/>
  <c r="L41" i="3"/>
  <c r="K41" i="3"/>
  <c r="J41" i="3"/>
  <c r="I41" i="3"/>
  <c r="H41" i="3"/>
  <c r="G41" i="3"/>
  <c r="R41" i="3" s="1"/>
  <c r="F41" i="3"/>
  <c r="P40" i="3"/>
  <c r="O40" i="3"/>
  <c r="N40" i="3"/>
  <c r="M40" i="3"/>
  <c r="L40" i="3"/>
  <c r="K40" i="3"/>
  <c r="J40" i="3"/>
  <c r="I40" i="3"/>
  <c r="H40" i="3"/>
  <c r="R40" i="3" s="1"/>
  <c r="G40" i="3"/>
  <c r="Q40" i="3" s="1"/>
  <c r="F40" i="3"/>
  <c r="P39" i="3"/>
  <c r="O39" i="3"/>
  <c r="N39" i="3"/>
  <c r="M39" i="3"/>
  <c r="L39" i="3"/>
  <c r="K39" i="3"/>
  <c r="J39" i="3"/>
  <c r="I39" i="3"/>
  <c r="H39" i="3"/>
  <c r="R39" i="3" s="1"/>
  <c r="G39" i="3"/>
  <c r="Q39" i="3" s="1"/>
  <c r="F39" i="3"/>
  <c r="P38" i="3"/>
  <c r="O38" i="3"/>
  <c r="N38" i="3"/>
  <c r="M38" i="3"/>
  <c r="L38" i="3"/>
  <c r="K38" i="3"/>
  <c r="J38" i="3"/>
  <c r="I38" i="3"/>
  <c r="H38" i="3"/>
  <c r="G38" i="3"/>
  <c r="F38" i="3"/>
  <c r="P37" i="3"/>
  <c r="O37" i="3"/>
  <c r="N37" i="3"/>
  <c r="M37" i="3"/>
  <c r="L37" i="3"/>
  <c r="K37" i="3"/>
  <c r="J37" i="3"/>
  <c r="I37" i="3"/>
  <c r="H37" i="3"/>
  <c r="G37" i="3"/>
  <c r="R37" i="3" s="1"/>
  <c r="F37" i="3"/>
  <c r="P36" i="3"/>
  <c r="O36" i="3"/>
  <c r="N36" i="3"/>
  <c r="M36" i="3"/>
  <c r="L36" i="3"/>
  <c r="K36" i="3"/>
  <c r="J36" i="3"/>
  <c r="I36" i="3"/>
  <c r="H36" i="3"/>
  <c r="G36" i="3"/>
  <c r="F36" i="3"/>
  <c r="H15" i="3"/>
  <c r="I15" i="3"/>
  <c r="J15" i="3"/>
  <c r="R15" i="3" s="1"/>
  <c r="K15" i="3"/>
  <c r="L15" i="3"/>
  <c r="M15" i="3"/>
  <c r="N15" i="3"/>
  <c r="O15" i="3"/>
  <c r="P15" i="3"/>
  <c r="H16" i="3"/>
  <c r="I16" i="3"/>
  <c r="J16" i="3"/>
  <c r="K16" i="3"/>
  <c r="L16" i="3"/>
  <c r="M16" i="3"/>
  <c r="Q16" i="3" s="1"/>
  <c r="N16" i="3"/>
  <c r="O16" i="3"/>
  <c r="P16" i="3"/>
  <c r="H17" i="3"/>
  <c r="I17" i="3"/>
  <c r="J17" i="3"/>
  <c r="K17" i="3"/>
  <c r="L17" i="3"/>
  <c r="M17" i="3"/>
  <c r="N17" i="3"/>
  <c r="O17" i="3"/>
  <c r="P17" i="3"/>
  <c r="H18" i="3"/>
  <c r="I18" i="3"/>
  <c r="J18" i="3"/>
  <c r="K18" i="3"/>
  <c r="L18" i="3"/>
  <c r="M18" i="3"/>
  <c r="N18" i="3"/>
  <c r="O18" i="3"/>
  <c r="P18" i="3"/>
  <c r="H19" i="3"/>
  <c r="I19" i="3"/>
  <c r="J19" i="3"/>
  <c r="K19" i="3"/>
  <c r="L19" i="3"/>
  <c r="M19" i="3"/>
  <c r="N19" i="3"/>
  <c r="O19" i="3"/>
  <c r="P19" i="3"/>
  <c r="G16" i="3"/>
  <c r="G17" i="3"/>
  <c r="G18" i="3"/>
  <c r="G19" i="3"/>
  <c r="H20" i="3"/>
  <c r="I20" i="3"/>
  <c r="J20" i="3"/>
  <c r="K20" i="3"/>
  <c r="L20" i="3"/>
  <c r="M20" i="3"/>
  <c r="N20" i="3"/>
  <c r="O20" i="3"/>
  <c r="P20" i="3"/>
  <c r="R16" i="3"/>
  <c r="G15" i="3"/>
  <c r="G20" i="3"/>
  <c r="F20" i="3"/>
  <c r="F16" i="3"/>
  <c r="F17" i="3"/>
  <c r="F18" i="3"/>
  <c r="F19" i="3"/>
  <c r="F15" i="3"/>
  <c r="B13" i="1"/>
  <c r="B15" i="1"/>
  <c r="B3" i="1"/>
  <c r="B4" i="1"/>
  <c r="B2" i="1"/>
  <c r="Q41" i="3" l="1"/>
  <c r="Q38" i="3"/>
  <c r="R38" i="3"/>
  <c r="R36" i="3"/>
  <c r="Q36" i="3"/>
  <c r="Q37" i="3"/>
  <c r="Q15" i="3"/>
  <c r="R20" i="3"/>
  <c r="Q20" i="3"/>
  <c r="Q19" i="3"/>
  <c r="R19" i="3"/>
  <c r="R18" i="3"/>
  <c r="Q18" i="3"/>
  <c r="Q17" i="3"/>
  <c r="R17" i="3"/>
  <c r="B8" i="1"/>
  <c r="B5" i="1"/>
  <c r="B16" i="1"/>
  <c r="B11" i="1"/>
  <c r="B14" i="1"/>
  <c r="B10" i="1"/>
  <c r="B7" i="1"/>
  <c r="B9" i="1"/>
  <c r="B6" i="1"/>
  <c r="B12" i="1" l="1"/>
</calcChain>
</file>

<file path=xl/sharedStrings.xml><?xml version="1.0" encoding="utf-8"?>
<sst xmlns="http://schemas.openxmlformats.org/spreadsheetml/2006/main" count="78" uniqueCount="44">
  <si>
    <t>f (Hz)</t>
  </si>
  <si>
    <t>mels</t>
  </si>
  <si>
    <t>Classificação</t>
  </si>
  <si>
    <t>MC</t>
  </si>
  <si>
    <t>NMC</t>
  </si>
  <si>
    <t>Verdadeiro Positivo
 (VP)</t>
  </si>
  <si>
    <t>Falso Positivo 
(FP)</t>
  </si>
  <si>
    <t>Verdadeiro Negativo 
(VN)</t>
  </si>
  <si>
    <t>Observação</t>
  </si>
  <si>
    <t>Acurácia</t>
  </si>
  <si>
    <t>Pasta 1</t>
  </si>
  <si>
    <t>Pasta 2</t>
  </si>
  <si>
    <t>Pasta 3</t>
  </si>
  <si>
    <t>Pasta 4</t>
  </si>
  <si>
    <t>Pasta 5</t>
  </si>
  <si>
    <t>Pasta 6</t>
  </si>
  <si>
    <t>Pasta 7</t>
  </si>
  <si>
    <t>Pasta 8</t>
  </si>
  <si>
    <t>Pasta 9</t>
  </si>
  <si>
    <t>Pasta 10</t>
  </si>
  <si>
    <t>Precisão</t>
  </si>
  <si>
    <t>Sensibilidade</t>
  </si>
  <si>
    <t>Especificidade</t>
  </si>
  <si>
    <t>F1-Score</t>
  </si>
  <si>
    <t>Youden</t>
  </si>
  <si>
    <t>0 / 0</t>
  </si>
  <si>
    <t>0 / 1</t>
  </si>
  <si>
    <t>1 / 0</t>
  </si>
  <si>
    <t>1 / 1</t>
  </si>
  <si>
    <t>Média</t>
  </si>
  <si>
    <t>Desvio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</si>
  <si>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</si>
  <si>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</si>
  <si>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</si>
  <si>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</si>
  <si>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</si>
  <si>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</si>
  <si>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</si>
  <si>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</si>
  <si>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</si>
  <si>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</si>
  <si>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Falso Negativo
(FN)</t>
  </si>
  <si>
    <t>Exp 1</t>
  </si>
  <si>
    <t>Exp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</si>
</sst>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Segoe U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" fontId="3" fillId="0" borderId="0" xfId="0" applyNumberFormat="1" applyFont="1"/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7" fontId="0" fillId="0" borderId="0" xfId="0" quotePrefix="1" applyNumberFormat="1"/>
    <xf numFmtId="16" fontId="0" fillId="0" borderId="0" xfId="0" quotePrefix="1" applyNumberForma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165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2" fillId="0" borderId="1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Conversão de Hertz para Mels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40</c:v>
                </c:pt>
                <c:pt idx="1">
                  <c:v>161</c:v>
                </c:pt>
                <c:pt idx="2">
                  <c:v>200</c:v>
                </c:pt>
                <c:pt idx="3">
                  <c:v>404</c:v>
                </c:pt>
                <c:pt idx="4">
                  <c:v>693</c:v>
                </c:pt>
                <c:pt idx="5">
                  <c:v>867</c:v>
                </c:pt>
                <c:pt idx="6">
                  <c:v>1000</c:v>
                </c:pt>
                <c:pt idx="7">
                  <c:v>2022</c:v>
                </c:pt>
                <c:pt idx="8">
                  <c:v>3000</c:v>
                </c:pt>
                <c:pt idx="9">
                  <c:v>3393</c:v>
                </c:pt>
                <c:pt idx="10">
                  <c:v>4109</c:v>
                </c:pt>
                <c:pt idx="11">
                  <c:v>5526</c:v>
                </c:pt>
                <c:pt idx="12">
                  <c:v>6500</c:v>
                </c:pt>
                <c:pt idx="13">
                  <c:v>7743</c:v>
                </c:pt>
                <c:pt idx="14">
                  <c:v>12000</c:v>
                </c:pt>
              </c:numCache>
            </c:numRef>
          </c:xVal>
          <c:yVal>
            <c:numRef>
              <c:f>Sheet1!$B$2:$B$18</c:f>
              <c:numCache>
                <c:formatCode>0</c:formatCode>
                <c:ptCount val="17"/>
                <c:pt idx="0">
                  <c:v>62.626898864886762</c:v>
                </c:pt>
                <c:pt idx="1">
                  <c:v>233.30376418523764</c:v>
                </c:pt>
                <c:pt idx="2">
                  <c:v>283.22989815805147</c:v>
                </c:pt>
                <c:pt idx="3">
                  <c:v>513.47533161830597</c:v>
                </c:pt>
                <c:pt idx="4">
                  <c:v>775.52373328318879</c:v>
                </c:pt>
                <c:pt idx="5">
                  <c:v>908.17463199899487</c:v>
                </c:pt>
                <c:pt idx="6">
                  <c:v>999.9855371396244</c:v>
                </c:pt>
                <c:pt idx="7">
                  <c:v>1530.5052598136883</c:v>
                </c:pt>
                <c:pt idx="8">
                  <c:v>1876.4540601168555</c:v>
                </c:pt>
                <c:pt idx="9">
                  <c:v>1990.2189135174779</c:v>
                </c:pt>
                <c:pt idx="10">
                  <c:v>2171.9027326695332</c:v>
                </c:pt>
                <c:pt idx="11">
                  <c:v>2462.9432430821621</c:v>
                </c:pt>
                <c:pt idx="12">
                  <c:v>2626.748414402145</c:v>
                </c:pt>
                <c:pt idx="13">
                  <c:v>2806.2297543270106</c:v>
                </c:pt>
                <c:pt idx="14">
                  <c:v>3266.3412420437116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CC9-8728-E7A697D6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839"/>
        <c:axId val="1336806175"/>
      </c:scatterChart>
      <c:valAx>
        <c:axId val="1336807839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Frequência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6175"/>
        <c:crosses val="autoZero"/>
        <c:crossBetween val="midCat"/>
      </c:valAx>
      <c:valAx>
        <c:axId val="1336806175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Mels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783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Função de ativação ReLU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Sheet1!$B$21:$B$23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6-45E6-BE9D-4C61B42A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839"/>
        <c:axId val="1336806175"/>
      </c:scatterChart>
      <c:valAx>
        <c:axId val="133680783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6175"/>
        <c:crosses val="autoZero"/>
        <c:crossBetween val="midCat"/>
      </c:valAx>
      <c:valAx>
        <c:axId val="1336806175"/>
        <c:scaling>
          <c:orientation val="minMax"/>
          <c:max val="1"/>
          <c:min val="-1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783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Função de ativação LeakyReLU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Sheet1!$A$27:$A$29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Sheet1!$B$27:$B$29</c:f>
              <c:numCache>
                <c:formatCode>General</c:formatCode>
                <c:ptCount val="3"/>
                <c:pt idx="0">
                  <c:v>-0.1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8-47F7-A188-F7F70EF6D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839"/>
        <c:axId val="1336806175"/>
      </c:scatterChart>
      <c:valAx>
        <c:axId val="133680783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6175"/>
        <c:crosses val="autoZero"/>
        <c:crossBetween val="midCat"/>
      </c:valAx>
      <c:valAx>
        <c:axId val="1336806175"/>
        <c:scaling>
          <c:orientation val="minMax"/>
          <c:max val="1"/>
          <c:min val="-1"/>
        </c:scaling>
        <c:delete val="0"/>
        <c:axPos val="l"/>
        <c:majorGridlines>
          <c:spPr>
            <a:ln w="19050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3680783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136208</xdr:rowOff>
    </xdr:from>
    <xdr:to>
      <xdr:col>12</xdr:col>
      <xdr:colOff>358534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65036-5A58-43DC-995B-F779ABF0F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77512</xdr:colOff>
      <xdr:row>20</xdr:row>
      <xdr:rowOff>19050</xdr:rowOff>
    </xdr:from>
    <xdr:to>
      <xdr:col>6</xdr:col>
      <xdr:colOff>375152</xdr:colOff>
      <xdr:row>30</xdr:row>
      <xdr:rowOff>54220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57310C8-77BE-45F5-B74E-B6367EA384FF}"/>
            </a:ext>
          </a:extLst>
        </xdr:cNvPr>
        <xdr:cNvGrpSpPr/>
      </xdr:nvGrpSpPr>
      <xdr:grpSpPr>
        <a:xfrm>
          <a:off x="1591987" y="3638550"/>
          <a:ext cx="2736040" cy="1844920"/>
          <a:chOff x="1596499" y="3628524"/>
          <a:chExt cx="2744061" cy="183990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8B7AC4E-9D2A-4979-9D53-33FED5C4AA32}"/>
              </a:ext>
            </a:extLst>
          </xdr:cNvPr>
          <xdr:cNvGraphicFramePr>
            <a:graphicFrameLocks/>
          </xdr:cNvGraphicFramePr>
        </xdr:nvGraphicFramePr>
        <xdr:xfrm>
          <a:off x="1596499" y="3628524"/>
          <a:ext cx="2744061" cy="18399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Left Brace 5">
            <a:extLst>
              <a:ext uri="{FF2B5EF4-FFF2-40B4-BE49-F238E27FC236}">
                <a16:creationId xmlns:a16="http://schemas.microsoft.com/office/drawing/2014/main" id="{3CCAA99C-BF3F-495F-A43A-C8ABC0349846}"/>
              </a:ext>
            </a:extLst>
          </xdr:cNvPr>
          <xdr:cNvSpPr/>
        </xdr:nvSpPr>
        <xdr:spPr>
          <a:xfrm rot="16200000">
            <a:off x="2498409" y="4283593"/>
            <a:ext cx="75499" cy="796892"/>
          </a:xfrm>
          <a:prstGeom prst="leftBrace">
            <a:avLst/>
          </a:prstGeom>
          <a:ln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AA43963-A243-40C0-B746-160DED140F2B}"/>
              </a:ext>
            </a:extLst>
          </xdr:cNvPr>
          <xdr:cNvSpPr txBox="1"/>
        </xdr:nvSpPr>
        <xdr:spPr>
          <a:xfrm>
            <a:off x="2031231" y="4701139"/>
            <a:ext cx="1055545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>
                <a:solidFill>
                  <a:schemeClr val="accent5">
                    <a:lumMod val="50000"/>
                  </a:schemeClr>
                </a:solidFill>
              </a:rPr>
              <a:t>Região sem ativação</a:t>
            </a:r>
          </a:p>
        </xdr:txBody>
      </xdr:sp>
    </xdr:grpSp>
    <xdr:clientData/>
  </xdr:twoCellAnchor>
  <xdr:twoCellAnchor>
    <xdr:from>
      <xdr:col>6</xdr:col>
      <xdr:colOff>381026</xdr:colOff>
      <xdr:row>20</xdr:row>
      <xdr:rowOff>14626</xdr:rowOff>
    </xdr:from>
    <xdr:to>
      <xdr:col>11</xdr:col>
      <xdr:colOff>58808</xdr:colOff>
      <xdr:row>30</xdr:row>
      <xdr:rowOff>57447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E49983-2A88-40AC-B0A9-15C45F22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0.20267</cdr:x>
      <cdr:y>0.65457</cdr:y>
    </cdr:from>
    <cdr:to>
      <cdr:x>0.52281</cdr:x>
      <cdr:y>0.81422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1AA43963-A243-40C0-B746-160DED140F2B}"/>
            </a:ext>
          </a:extLst>
        </cdr:cNvPr>
        <cdr:cNvSpPr txBox="1"/>
      </cdr:nvSpPr>
      <cdr:spPr>
        <a:xfrm xmlns:a="http://schemas.openxmlformats.org/drawingml/2006/main">
          <a:off x="555903" y="1203108"/>
          <a:ext cx="878092" cy="29343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>
              <a:solidFill>
                <a:schemeClr val="accent2">
                  <a:lumMod val="50000"/>
                </a:schemeClr>
              </a:solidFill>
            </a:rPr>
            <a:t>Região com leve</a:t>
          </a:r>
          <a:br>
            <a:rPr lang="en-US" sz="800" b="1">
              <a:solidFill>
                <a:schemeClr val="accent2">
                  <a:lumMod val="50000"/>
                </a:schemeClr>
              </a:solidFill>
            </a:rPr>
          </a:br>
          <a:r>
            <a:rPr lang="en-US" sz="800" b="1">
              <a:solidFill>
                <a:schemeClr val="accent2">
                  <a:lumMod val="50000"/>
                </a:schemeClr>
              </a:solidFill>
            </a:rPr>
            <a:t> ativação</a:t>
          </a:r>
        </a:p>
      </cdr:txBody>
    </cdr:sp>
  </cdr:relSizeAnchor>
  <cdr:relSizeAnchor xmlns:cdr="http://schemas.openxmlformats.org/drawingml/2006/chartDrawing">
    <cdr:from>
      <cdr:x>0.21131</cdr:x>
      <cdr:y>0.58706</cdr:y>
    </cdr:from>
    <cdr:to>
      <cdr:x>0.49917</cdr:x>
      <cdr:y>0.62948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EF212FB3-BD74-428D-856C-E4FEC2F38064}"/>
            </a:ext>
          </a:extLst>
        </cdr:cNvPr>
        <cdr:cNvSpPr/>
      </cdr:nvSpPr>
      <cdr:spPr>
        <a:xfrm xmlns:a="http://schemas.openxmlformats.org/drawingml/2006/main" rot="16200000">
          <a:off x="931169" y="729524"/>
          <a:ext cx="78292" cy="78626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C401-51A8-4B93-A819-958124DE50C0}">
  <dimension ref="A1:B29"/>
  <sheetViews>
    <sheetView showGridLines="0" topLeftCell="A17" zoomScale="160" zoomScaleNormal="160" workbookViewId="0">
      <selection activeCell="N28" sqref="N28"/>
    </sheetView>
  </sheetViews>
  <sheetFormatPr defaultRowHeight="14.4" x14ac:dyDescent="0.3"/>
  <cols>
    <col min="2" max="2" width="13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40</v>
      </c>
      <c r="B2" s="1">
        <f>2595*LOG10(1 + (A2/700))</f>
        <v>62.626898864886762</v>
      </c>
    </row>
    <row r="3" spans="1:2" x14ac:dyDescent="0.3">
      <c r="A3">
        <v>161</v>
      </c>
      <c r="B3" s="1">
        <f t="shared" ref="B3:B16" si="0">2595*LOG10(1 + (A3/700))</f>
        <v>233.30376418523764</v>
      </c>
    </row>
    <row r="4" spans="1:2" x14ac:dyDescent="0.3">
      <c r="A4">
        <v>200</v>
      </c>
      <c r="B4" s="1">
        <f t="shared" si="0"/>
        <v>283.22989815805147</v>
      </c>
    </row>
    <row r="5" spans="1:2" x14ac:dyDescent="0.3">
      <c r="A5">
        <v>404</v>
      </c>
      <c r="B5" s="1">
        <f t="shared" si="0"/>
        <v>513.47533161830597</v>
      </c>
    </row>
    <row r="6" spans="1:2" x14ac:dyDescent="0.3">
      <c r="A6">
        <v>693</v>
      </c>
      <c r="B6" s="1">
        <f t="shared" si="0"/>
        <v>775.52373328318879</v>
      </c>
    </row>
    <row r="7" spans="1:2" x14ac:dyDescent="0.3">
      <c r="A7">
        <v>867</v>
      </c>
      <c r="B7" s="1">
        <f t="shared" si="0"/>
        <v>908.17463199899487</v>
      </c>
    </row>
    <row r="8" spans="1:2" x14ac:dyDescent="0.3">
      <c r="A8">
        <v>1000</v>
      </c>
      <c r="B8" s="1">
        <f t="shared" si="0"/>
        <v>999.9855371396244</v>
      </c>
    </row>
    <row r="9" spans="1:2" x14ac:dyDescent="0.3">
      <c r="A9">
        <v>2022</v>
      </c>
      <c r="B9" s="1">
        <f t="shared" si="0"/>
        <v>1530.5052598136883</v>
      </c>
    </row>
    <row r="10" spans="1:2" x14ac:dyDescent="0.3">
      <c r="A10">
        <v>3000</v>
      </c>
      <c r="B10" s="1">
        <f t="shared" si="0"/>
        <v>1876.4540601168555</v>
      </c>
    </row>
    <row r="11" spans="1:2" x14ac:dyDescent="0.3">
      <c r="A11">
        <v>3393</v>
      </c>
      <c r="B11" s="1">
        <f t="shared" si="0"/>
        <v>1990.2189135174779</v>
      </c>
    </row>
    <row r="12" spans="1:2" x14ac:dyDescent="0.3">
      <c r="A12">
        <v>4109</v>
      </c>
      <c r="B12" s="1">
        <f t="shared" si="0"/>
        <v>2171.9027326695332</v>
      </c>
    </row>
    <row r="13" spans="1:2" x14ac:dyDescent="0.3">
      <c r="A13">
        <v>5526</v>
      </c>
      <c r="B13" s="1">
        <f t="shared" si="0"/>
        <v>2462.9432430821621</v>
      </c>
    </row>
    <row r="14" spans="1:2" x14ac:dyDescent="0.3">
      <c r="A14">
        <v>6500</v>
      </c>
      <c r="B14" s="1">
        <f t="shared" si="0"/>
        <v>2626.748414402145</v>
      </c>
    </row>
    <row r="15" spans="1:2" x14ac:dyDescent="0.3">
      <c r="A15">
        <v>7743</v>
      </c>
      <c r="B15" s="1">
        <f t="shared" si="0"/>
        <v>2806.2297543270106</v>
      </c>
    </row>
    <row r="16" spans="1:2" x14ac:dyDescent="0.3">
      <c r="A16">
        <v>12000</v>
      </c>
      <c r="B16" s="1">
        <f t="shared" si="0"/>
        <v>3266.3412420437116</v>
      </c>
    </row>
    <row r="17" spans="1:2" x14ac:dyDescent="0.3">
      <c r="B17" s="1"/>
    </row>
    <row r="18" spans="1:2" x14ac:dyDescent="0.3">
      <c r="B18" s="1"/>
    </row>
    <row r="21" spans="1:2" x14ac:dyDescent="0.3">
      <c r="A21">
        <v>-1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1</v>
      </c>
      <c r="B23">
        <v>1</v>
      </c>
    </row>
    <row r="27" spans="1:2" x14ac:dyDescent="0.3">
      <c r="A27">
        <v>-1</v>
      </c>
      <c r="B27">
        <v>-0.1</v>
      </c>
    </row>
    <row r="28" spans="1:2" x14ac:dyDescent="0.3">
      <c r="A28">
        <v>0</v>
      </c>
      <c r="B28">
        <v>0</v>
      </c>
    </row>
    <row r="29" spans="1:2" x14ac:dyDescent="0.3">
      <c r="A29">
        <v>1</v>
      </c>
      <c r="B29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2175-DBCF-46A6-8652-73B9B0C50255}">
  <dimension ref="C8:K18"/>
  <sheetViews>
    <sheetView showGridLines="0" zoomScale="115" zoomScaleNormal="115" workbookViewId="0">
      <selection activeCell="M14" sqref="M14"/>
    </sheetView>
  </sheetViews>
  <sheetFormatPr defaultRowHeight="14.4" x14ac:dyDescent="0.3"/>
  <cols>
    <col min="3" max="3" width="5.88671875" customWidth="1"/>
    <col min="5" max="6" width="16.5546875" customWidth="1"/>
    <col min="10" max="11" width="16" customWidth="1"/>
  </cols>
  <sheetData>
    <row r="8" spans="3:11" x14ac:dyDescent="0.3">
      <c r="C8" s="2"/>
      <c r="D8" s="2"/>
      <c r="E8" s="2"/>
      <c r="F8" s="2"/>
      <c r="G8" s="2"/>
      <c r="H8" s="2"/>
      <c r="I8" s="2"/>
    </row>
    <row r="9" spans="3:11" x14ac:dyDescent="0.3">
      <c r="C9" s="2"/>
      <c r="D9" s="2"/>
      <c r="E9" s="2"/>
      <c r="F9" s="2"/>
      <c r="G9" s="2"/>
      <c r="H9" s="2"/>
      <c r="I9" s="2"/>
    </row>
    <row r="10" spans="3:11" ht="15" thickBot="1" x14ac:dyDescent="0.35">
      <c r="C10" s="2"/>
      <c r="D10" s="2"/>
      <c r="E10" s="2"/>
      <c r="F10" s="2"/>
      <c r="G10" s="2"/>
      <c r="H10" s="2"/>
      <c r="I10" s="2"/>
    </row>
    <row r="11" spans="3:11" x14ac:dyDescent="0.3">
      <c r="C11" s="2"/>
      <c r="D11" s="2"/>
      <c r="E11" s="21"/>
      <c r="F11" s="22"/>
      <c r="G11" s="2"/>
      <c r="H11" s="2"/>
      <c r="I11" s="2"/>
      <c r="J11" s="21" t="s">
        <v>2</v>
      </c>
      <c r="K11" s="22"/>
    </row>
    <row r="12" spans="3:11" x14ac:dyDescent="0.3">
      <c r="C12" s="2"/>
      <c r="D12" s="2"/>
      <c r="E12" s="23"/>
      <c r="F12" s="24"/>
      <c r="G12" s="2"/>
      <c r="H12" s="2"/>
      <c r="I12" s="2"/>
      <c r="J12" s="23"/>
      <c r="K12" s="24"/>
    </row>
    <row r="13" spans="3:11" ht="15" thickBot="1" x14ac:dyDescent="0.35">
      <c r="C13" s="2"/>
      <c r="D13" s="2"/>
      <c r="E13" s="7"/>
      <c r="F13" s="4"/>
      <c r="G13" s="2"/>
      <c r="H13" s="2"/>
      <c r="I13" s="2"/>
      <c r="J13" s="7" t="s">
        <v>4</v>
      </c>
      <c r="K13" s="4" t="s">
        <v>3</v>
      </c>
    </row>
    <row r="14" spans="3:11" ht="46.8" customHeight="1" x14ac:dyDescent="0.3">
      <c r="C14" s="19"/>
      <c r="D14" s="3"/>
      <c r="E14" s="8"/>
      <c r="F14" s="5"/>
      <c r="G14" s="2"/>
      <c r="H14" s="19" t="s">
        <v>8</v>
      </c>
      <c r="I14" s="3" t="s">
        <v>4</v>
      </c>
      <c r="J14" s="8" t="s">
        <v>7</v>
      </c>
      <c r="K14" s="5" t="s">
        <v>6</v>
      </c>
    </row>
    <row r="15" spans="3:11" ht="46.8" customHeight="1" thickBot="1" x14ac:dyDescent="0.35">
      <c r="C15" s="20"/>
      <c r="D15" s="4"/>
      <c r="E15" s="6"/>
      <c r="F15" s="9"/>
      <c r="G15" s="2"/>
      <c r="H15" s="20"/>
      <c r="I15" s="4" t="s">
        <v>3</v>
      </c>
      <c r="J15" s="6" t="s">
        <v>41</v>
      </c>
      <c r="K15" s="9" t="s">
        <v>5</v>
      </c>
    </row>
    <row r="16" spans="3:11" x14ac:dyDescent="0.3">
      <c r="C16" s="2"/>
      <c r="D16" s="2"/>
      <c r="E16" s="2"/>
      <c r="F16" s="2"/>
      <c r="G16" s="2"/>
      <c r="H16" s="2"/>
      <c r="I16" s="2"/>
    </row>
    <row r="17" spans="3:11" x14ac:dyDescent="0.3">
      <c r="C17" s="2"/>
      <c r="D17" s="2"/>
      <c r="E17" s="2"/>
      <c r="F17" s="2"/>
      <c r="G17" s="2"/>
      <c r="H17" s="2"/>
      <c r="I17" s="2"/>
      <c r="J17" t="s">
        <v>25</v>
      </c>
      <c r="K17" t="s">
        <v>26</v>
      </c>
    </row>
    <row r="18" spans="3:11" x14ac:dyDescent="0.3">
      <c r="C18" s="2"/>
      <c r="D18" s="2"/>
      <c r="E18" s="2"/>
      <c r="F18" s="2"/>
      <c r="G18" s="2"/>
      <c r="H18" s="2"/>
      <c r="I18" s="2"/>
      <c r="J18" s="10" t="s">
        <v>27</v>
      </c>
      <c r="K18" s="11" t="s">
        <v>28</v>
      </c>
    </row>
  </sheetData>
  <mergeCells count="4">
    <mergeCell ref="C14:C15"/>
    <mergeCell ref="E11:F12"/>
    <mergeCell ref="J11:K12"/>
    <mergeCell ref="H14:H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F7D6-A811-4762-B7A5-A1180BCF141C}">
  <sheetPr codeName="Sheet1"/>
  <dimension ref="D4:R41"/>
  <sheetViews>
    <sheetView tabSelected="1" topLeftCell="H4" zoomScale="85" zoomScaleNormal="85" workbookViewId="0">
      <selection activeCell="P32" sqref="P32"/>
    </sheetView>
  </sheetViews>
  <sheetFormatPr defaultRowHeight="14.4" x14ac:dyDescent="0.3"/>
  <cols>
    <col min="6" max="6" width="13.6640625" customWidth="1"/>
    <col min="7" max="16" width="10.5546875" customWidth="1"/>
    <col min="17" max="17" width="8" bestFit="1" customWidth="1"/>
    <col min="18" max="18" width="9.33203125" customWidth="1"/>
  </cols>
  <sheetData>
    <row r="4" spans="4:18" x14ac:dyDescent="0.3">
      <c r="D4" s="25" t="s">
        <v>42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29</v>
      </c>
      <c r="R4" t="s">
        <v>30</v>
      </c>
    </row>
    <row r="5" spans="4:18" x14ac:dyDescent="0.3">
      <c r="D5" s="25"/>
      <c r="F5" t="s">
        <v>9</v>
      </c>
      <c r="G5" s="15">
        <v>8846</v>
      </c>
      <c r="H5" s="15">
        <v>8225</v>
      </c>
      <c r="I5" s="15">
        <v>8559</v>
      </c>
      <c r="J5" s="15">
        <v>8213</v>
      </c>
      <c r="K5" s="15">
        <v>8504</v>
      </c>
      <c r="L5" s="15">
        <v>8513</v>
      </c>
      <c r="M5" s="15">
        <v>8329</v>
      </c>
      <c r="N5" s="15">
        <v>8749</v>
      </c>
      <c r="O5" s="15">
        <v>9636</v>
      </c>
      <c r="P5" s="15">
        <v>8746</v>
      </c>
      <c r="Q5" s="15"/>
      <c r="R5" s="14"/>
    </row>
    <row r="6" spans="4:18" x14ac:dyDescent="0.3">
      <c r="D6" s="25"/>
      <c r="F6" t="s">
        <v>20</v>
      </c>
      <c r="G6" s="15">
        <v>9210</v>
      </c>
      <c r="H6" s="15">
        <v>8101</v>
      </c>
      <c r="I6" s="15">
        <v>9159</v>
      </c>
      <c r="J6" s="15">
        <v>9032</v>
      </c>
      <c r="K6" s="15">
        <v>9345</v>
      </c>
      <c r="L6" s="15">
        <v>8688</v>
      </c>
      <c r="M6" s="15">
        <v>8872</v>
      </c>
      <c r="N6" s="15">
        <v>8823</v>
      </c>
      <c r="O6" s="15">
        <v>9701</v>
      </c>
      <c r="P6" s="15">
        <v>8681</v>
      </c>
      <c r="Q6" s="15"/>
      <c r="R6" s="14"/>
    </row>
    <row r="7" spans="4:18" x14ac:dyDescent="0.3">
      <c r="D7" s="25"/>
      <c r="F7" t="s">
        <v>21</v>
      </c>
      <c r="G7" s="15">
        <v>8413</v>
      </c>
      <c r="H7" s="15">
        <v>8547</v>
      </c>
      <c r="I7" s="15">
        <v>7866</v>
      </c>
      <c r="J7" s="15">
        <v>8480</v>
      </c>
      <c r="K7" s="15">
        <v>7594</v>
      </c>
      <c r="L7" s="15">
        <v>8606</v>
      </c>
      <c r="M7" s="15">
        <v>7885</v>
      </c>
      <c r="N7" s="15">
        <v>8575</v>
      </c>
      <c r="O7" s="15">
        <v>9564</v>
      </c>
      <c r="P7" s="15">
        <v>8830</v>
      </c>
      <c r="Q7" s="15"/>
      <c r="R7" s="14"/>
    </row>
    <row r="8" spans="4:18" x14ac:dyDescent="0.3">
      <c r="D8" s="25"/>
      <c r="F8" t="s">
        <v>22</v>
      </c>
      <c r="G8" s="15">
        <v>9279</v>
      </c>
      <c r="H8" s="15">
        <v>7884</v>
      </c>
      <c r="I8" s="15">
        <v>9264</v>
      </c>
      <c r="J8" s="15">
        <v>7950</v>
      </c>
      <c r="K8" s="15">
        <v>9448</v>
      </c>
      <c r="L8" s="15">
        <v>8399</v>
      </c>
      <c r="M8" s="15">
        <v>8842</v>
      </c>
      <c r="N8" s="15">
        <v>8914</v>
      </c>
      <c r="O8" s="15">
        <v>9708</v>
      </c>
      <c r="P8" s="15">
        <v>8661</v>
      </c>
      <c r="Q8" s="15"/>
      <c r="R8" s="14"/>
    </row>
    <row r="9" spans="4:18" x14ac:dyDescent="0.3">
      <c r="D9" s="25"/>
      <c r="F9" t="s">
        <v>23</v>
      </c>
      <c r="G9" s="15">
        <v>8793</v>
      </c>
      <c r="H9" s="15">
        <v>8318</v>
      </c>
      <c r="I9" s="15">
        <v>8463</v>
      </c>
      <c r="J9" s="15">
        <v>8250</v>
      </c>
      <c r="K9" s="15">
        <v>8379</v>
      </c>
      <c r="L9" s="15">
        <v>8647</v>
      </c>
      <c r="M9" s="15">
        <v>8349</v>
      </c>
      <c r="N9" s="15">
        <v>8697</v>
      </c>
      <c r="O9" s="15">
        <v>9632</v>
      </c>
      <c r="P9" s="15">
        <v>8755</v>
      </c>
      <c r="Q9" s="15"/>
      <c r="R9" s="14"/>
    </row>
    <row r="10" spans="4:18" x14ac:dyDescent="0.3">
      <c r="D10" s="25"/>
      <c r="F10" t="s">
        <v>24</v>
      </c>
      <c r="G10" s="15">
        <v>0.76929999999999998</v>
      </c>
      <c r="H10" s="15">
        <v>0.6431</v>
      </c>
      <c r="I10" s="15">
        <v>0.71299999999999997</v>
      </c>
      <c r="J10" s="15">
        <v>0.64300000000000002</v>
      </c>
      <c r="K10" s="15">
        <v>0.70430000000000004</v>
      </c>
      <c r="L10" s="15">
        <v>0.70050000000000001</v>
      </c>
      <c r="M10" s="15">
        <v>0.67269999999999996</v>
      </c>
      <c r="N10" s="15">
        <v>0.749</v>
      </c>
      <c r="O10" s="15">
        <v>0.92720000000000002</v>
      </c>
      <c r="P10" s="15">
        <v>0.74919999999999998</v>
      </c>
    </row>
    <row r="11" spans="4:18" x14ac:dyDescent="0.3">
      <c r="D11" s="25"/>
    </row>
    <row r="12" spans="4:18" x14ac:dyDescent="0.3">
      <c r="D12" s="25"/>
    </row>
    <row r="13" spans="4:18" x14ac:dyDescent="0.3">
      <c r="D13" s="25"/>
    </row>
    <row r="14" spans="4:18" x14ac:dyDescent="0.3">
      <c r="D14" s="25"/>
      <c r="G14" t="s">
        <v>31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t="s">
        <v>37</v>
      </c>
      <c r="N14" t="s">
        <v>38</v>
      </c>
      <c r="O14" t="s">
        <v>39</v>
      </c>
      <c r="P14" t="s">
        <v>40</v>
      </c>
      <c r="Q14" t="s">
        <v>29</v>
      </c>
      <c r="R14" t="s">
        <v>30</v>
      </c>
    </row>
    <row r="15" spans="4:18" x14ac:dyDescent="0.3">
      <c r="D15" s="25"/>
      <c r="F15" t="str">
        <f>F5</f>
        <v>Acurácia</v>
      </c>
      <c r="G15" s="16">
        <f>G5/100</f>
        <v>88.46</v>
      </c>
      <c r="H15" s="16">
        <f t="shared" ref="H15:P15" si="0">H5/100</f>
        <v>82.25</v>
      </c>
      <c r="I15" s="16">
        <f t="shared" si="0"/>
        <v>85.59</v>
      </c>
      <c r="J15" s="16">
        <f t="shared" si="0"/>
        <v>82.13</v>
      </c>
      <c r="K15" s="16">
        <f t="shared" si="0"/>
        <v>85.04</v>
      </c>
      <c r="L15" s="16">
        <f t="shared" si="0"/>
        <v>85.13</v>
      </c>
      <c r="M15" s="16">
        <f t="shared" si="0"/>
        <v>83.29</v>
      </c>
      <c r="N15" s="16">
        <f t="shared" si="0"/>
        <v>87.49</v>
      </c>
      <c r="O15" s="16">
        <f t="shared" si="0"/>
        <v>96.36</v>
      </c>
      <c r="P15" s="16">
        <f t="shared" si="0"/>
        <v>87.46</v>
      </c>
      <c r="Q15" s="16">
        <f>AVERAGE(G15:P15)</f>
        <v>86.320000000000007</v>
      </c>
      <c r="R15" s="16">
        <f>_xlfn.STDEV.P(G15:P15)</f>
        <v>3.9362291599956416</v>
      </c>
    </row>
    <row r="16" spans="4:18" x14ac:dyDescent="0.3">
      <c r="D16" s="25"/>
      <c r="F16" t="str">
        <f t="shared" ref="F16:F19" si="1">F6</f>
        <v>Precisão</v>
      </c>
      <c r="G16" s="16">
        <f t="shared" ref="G16:P19" si="2">G6/100</f>
        <v>92.1</v>
      </c>
      <c r="H16" s="16">
        <f t="shared" si="2"/>
        <v>81.010000000000005</v>
      </c>
      <c r="I16" s="16">
        <f t="shared" si="2"/>
        <v>91.59</v>
      </c>
      <c r="J16" s="16">
        <f t="shared" si="2"/>
        <v>90.32</v>
      </c>
      <c r="K16" s="16">
        <f t="shared" si="2"/>
        <v>93.45</v>
      </c>
      <c r="L16" s="16">
        <f t="shared" si="2"/>
        <v>86.88</v>
      </c>
      <c r="M16" s="16">
        <f t="shared" si="2"/>
        <v>88.72</v>
      </c>
      <c r="N16" s="16">
        <f t="shared" si="2"/>
        <v>88.23</v>
      </c>
      <c r="O16" s="16">
        <f t="shared" si="2"/>
        <v>97.01</v>
      </c>
      <c r="P16" s="16">
        <f t="shared" si="2"/>
        <v>86.81</v>
      </c>
      <c r="Q16" s="16">
        <f t="shared" ref="Q16:Q20" si="3">AVERAGE(G16:P16)</f>
        <v>89.612000000000009</v>
      </c>
      <c r="R16" s="16">
        <f t="shared" ref="R16:R20" si="4">_xlfn.STDEV.P(G16:P16)</f>
        <v>4.1482473407452449</v>
      </c>
    </row>
    <row r="17" spans="4:18" x14ac:dyDescent="0.3">
      <c r="D17" s="25"/>
      <c r="F17" t="str">
        <f t="shared" si="1"/>
        <v>Sensibilidade</v>
      </c>
      <c r="G17" s="16">
        <f t="shared" si="2"/>
        <v>84.13</v>
      </c>
      <c r="H17" s="16">
        <f t="shared" si="2"/>
        <v>85.47</v>
      </c>
      <c r="I17" s="16">
        <f t="shared" si="2"/>
        <v>78.66</v>
      </c>
      <c r="J17" s="16">
        <f t="shared" si="2"/>
        <v>84.8</v>
      </c>
      <c r="K17" s="16">
        <f t="shared" si="2"/>
        <v>75.94</v>
      </c>
      <c r="L17" s="16">
        <f t="shared" si="2"/>
        <v>86.06</v>
      </c>
      <c r="M17" s="16">
        <f t="shared" si="2"/>
        <v>78.849999999999994</v>
      </c>
      <c r="N17" s="16">
        <f t="shared" si="2"/>
        <v>85.75</v>
      </c>
      <c r="O17" s="16">
        <f t="shared" si="2"/>
        <v>95.64</v>
      </c>
      <c r="P17" s="16">
        <f t="shared" si="2"/>
        <v>88.3</v>
      </c>
      <c r="Q17" s="16">
        <f t="shared" si="3"/>
        <v>84.359999999999985</v>
      </c>
      <c r="R17" s="16">
        <f t="shared" si="4"/>
        <v>5.3179808198225027</v>
      </c>
    </row>
    <row r="18" spans="4:18" x14ac:dyDescent="0.3">
      <c r="D18" s="25"/>
      <c r="F18" t="str">
        <f t="shared" si="1"/>
        <v>Especificidade</v>
      </c>
      <c r="G18" s="16">
        <f t="shared" si="2"/>
        <v>92.79</v>
      </c>
      <c r="H18" s="16">
        <f t="shared" si="2"/>
        <v>78.84</v>
      </c>
      <c r="I18" s="16">
        <f t="shared" si="2"/>
        <v>92.64</v>
      </c>
      <c r="J18" s="16">
        <f t="shared" si="2"/>
        <v>79.5</v>
      </c>
      <c r="K18" s="16">
        <f t="shared" si="2"/>
        <v>94.48</v>
      </c>
      <c r="L18" s="16">
        <f t="shared" si="2"/>
        <v>83.99</v>
      </c>
      <c r="M18" s="16">
        <f t="shared" si="2"/>
        <v>88.42</v>
      </c>
      <c r="N18" s="16">
        <f t="shared" si="2"/>
        <v>89.14</v>
      </c>
      <c r="O18" s="16">
        <f t="shared" si="2"/>
        <v>97.08</v>
      </c>
      <c r="P18" s="16">
        <f t="shared" si="2"/>
        <v>86.61</v>
      </c>
      <c r="Q18" s="16">
        <f t="shared" si="3"/>
        <v>88.349000000000004</v>
      </c>
      <c r="R18" s="16">
        <f t="shared" si="4"/>
        <v>5.8594905068614977</v>
      </c>
    </row>
    <row r="19" spans="4:18" x14ac:dyDescent="0.3">
      <c r="D19" s="25"/>
      <c r="F19" t="str">
        <f t="shared" si="1"/>
        <v>F1-Score</v>
      </c>
      <c r="G19" s="16">
        <f t="shared" si="2"/>
        <v>87.93</v>
      </c>
      <c r="H19" s="16">
        <f t="shared" si="2"/>
        <v>83.18</v>
      </c>
      <c r="I19" s="16">
        <f t="shared" si="2"/>
        <v>84.63</v>
      </c>
      <c r="J19" s="16">
        <f t="shared" si="2"/>
        <v>82.5</v>
      </c>
      <c r="K19" s="16">
        <f t="shared" si="2"/>
        <v>83.79</v>
      </c>
      <c r="L19" s="16">
        <f t="shared" si="2"/>
        <v>86.47</v>
      </c>
      <c r="M19" s="16">
        <f t="shared" si="2"/>
        <v>83.49</v>
      </c>
      <c r="N19" s="16">
        <f t="shared" si="2"/>
        <v>86.97</v>
      </c>
      <c r="O19" s="16">
        <f t="shared" si="2"/>
        <v>96.32</v>
      </c>
      <c r="P19" s="16">
        <f t="shared" si="2"/>
        <v>87.55</v>
      </c>
      <c r="Q19" s="16">
        <f t="shared" si="3"/>
        <v>86.282999999999987</v>
      </c>
      <c r="R19" s="16">
        <f t="shared" si="4"/>
        <v>3.8243196780603976</v>
      </c>
    </row>
    <row r="20" spans="4:18" x14ac:dyDescent="0.3">
      <c r="D20" s="25"/>
      <c r="F20" t="str">
        <f>F10</f>
        <v>Youden</v>
      </c>
      <c r="G20" s="18">
        <f t="shared" ref="G20:P20" si="5">G10</f>
        <v>0.76929999999999998</v>
      </c>
      <c r="H20" s="18">
        <f t="shared" si="5"/>
        <v>0.6431</v>
      </c>
      <c r="I20" s="18">
        <f t="shared" si="5"/>
        <v>0.71299999999999997</v>
      </c>
      <c r="J20" s="18">
        <f t="shared" si="5"/>
        <v>0.64300000000000002</v>
      </c>
      <c r="K20" s="18">
        <f t="shared" si="5"/>
        <v>0.70430000000000004</v>
      </c>
      <c r="L20" s="18">
        <f t="shared" si="5"/>
        <v>0.70050000000000001</v>
      </c>
      <c r="M20" s="18">
        <f t="shared" si="5"/>
        <v>0.67269999999999996</v>
      </c>
      <c r="N20" s="18">
        <f t="shared" si="5"/>
        <v>0.749</v>
      </c>
      <c r="O20" s="18">
        <f t="shared" si="5"/>
        <v>0.92720000000000002</v>
      </c>
      <c r="P20" s="18">
        <f t="shared" si="5"/>
        <v>0.74919999999999998</v>
      </c>
      <c r="Q20" s="17">
        <f t="shared" si="3"/>
        <v>0.72712999999999994</v>
      </c>
      <c r="R20" s="17">
        <f t="shared" si="4"/>
        <v>7.8296386251219124E-2</v>
      </c>
    </row>
    <row r="21" spans="4:18" x14ac:dyDescent="0.3">
      <c r="G21" s="12"/>
    </row>
    <row r="22" spans="4:18" x14ac:dyDescent="0.3">
      <c r="G22" s="13"/>
    </row>
    <row r="23" spans="4:18" x14ac:dyDescent="0.3">
      <c r="G23" s="12"/>
    </row>
    <row r="24" spans="4:18" x14ac:dyDescent="0.3">
      <c r="G24" s="13"/>
    </row>
    <row r="25" spans="4:18" x14ac:dyDescent="0.3">
      <c r="D25" s="25" t="s">
        <v>43</v>
      </c>
      <c r="G25" t="s">
        <v>10</v>
      </c>
      <c r="H25" t="s">
        <v>11</v>
      </c>
      <c r="I25" t="s">
        <v>12</v>
      </c>
      <c r="J25" t="s">
        <v>13</v>
      </c>
      <c r="K25" t="s">
        <v>14</v>
      </c>
      <c r="L25" t="s">
        <v>15</v>
      </c>
      <c r="M25" t="s">
        <v>16</v>
      </c>
      <c r="N25" t="s">
        <v>17</v>
      </c>
      <c r="O25" t="s">
        <v>18</v>
      </c>
      <c r="P25" t="s">
        <v>19</v>
      </c>
      <c r="Q25" t="s">
        <v>29</v>
      </c>
      <c r="R25" t="s">
        <v>30</v>
      </c>
    </row>
    <row r="26" spans="4:18" x14ac:dyDescent="0.3">
      <c r="D26" s="25"/>
      <c r="F26" t="s">
        <v>9</v>
      </c>
      <c r="G26" s="15">
        <v>8805</v>
      </c>
      <c r="H26" s="15">
        <v>8285</v>
      </c>
      <c r="I26" s="15">
        <v>8535</v>
      </c>
      <c r="J26" s="15">
        <v>8335</v>
      </c>
      <c r="K26" s="15">
        <v>8540</v>
      </c>
      <c r="L26" s="15">
        <v>8350</v>
      </c>
      <c r="M26" s="15">
        <v>8133</v>
      </c>
      <c r="N26" s="15">
        <v>8740</v>
      </c>
      <c r="O26" s="15">
        <v>9694</v>
      </c>
      <c r="P26" s="15">
        <v>8679</v>
      </c>
      <c r="Q26" s="15"/>
      <c r="R26" s="14"/>
    </row>
    <row r="27" spans="4:18" x14ac:dyDescent="0.3">
      <c r="D27" s="25"/>
      <c r="F27" t="s">
        <v>20</v>
      </c>
      <c r="G27" s="15">
        <v>9013</v>
      </c>
      <c r="H27" s="15">
        <v>8205</v>
      </c>
      <c r="I27" s="15">
        <v>8684</v>
      </c>
      <c r="J27" s="15">
        <v>8416</v>
      </c>
      <c r="K27" s="15">
        <v>9336</v>
      </c>
      <c r="L27" s="15">
        <v>9020</v>
      </c>
      <c r="M27" s="15">
        <v>8535</v>
      </c>
      <c r="N27" s="15">
        <v>8951</v>
      </c>
      <c r="O27" s="15">
        <v>9719</v>
      </c>
      <c r="P27" s="15">
        <v>8518</v>
      </c>
      <c r="Q27" s="15"/>
      <c r="R27" s="14"/>
    </row>
    <row r="28" spans="4:18" x14ac:dyDescent="0.3">
      <c r="D28" s="25"/>
      <c r="F28" t="s">
        <v>21</v>
      </c>
      <c r="G28" s="15">
        <v>8544</v>
      </c>
      <c r="H28" s="15">
        <v>8528</v>
      </c>
      <c r="I28" s="15">
        <v>8365</v>
      </c>
      <c r="J28" s="15">
        <v>8190</v>
      </c>
      <c r="K28" s="15">
        <v>7678</v>
      </c>
      <c r="L28" s="15">
        <v>7866</v>
      </c>
      <c r="M28" s="15">
        <v>7867</v>
      </c>
      <c r="N28" s="15">
        <v>8396</v>
      </c>
      <c r="O28" s="15">
        <v>9664</v>
      </c>
      <c r="P28" s="15">
        <v>8904</v>
      </c>
      <c r="Q28" s="15"/>
      <c r="R28" s="14"/>
    </row>
    <row r="29" spans="4:18" x14ac:dyDescent="0.3">
      <c r="D29" s="25"/>
      <c r="F29" t="s">
        <v>22</v>
      </c>
      <c r="G29" s="15">
        <v>9066</v>
      </c>
      <c r="H29" s="15">
        <v>8029</v>
      </c>
      <c r="I29" s="15">
        <v>8709</v>
      </c>
      <c r="J29" s="15">
        <v>8479</v>
      </c>
      <c r="K29" s="15">
        <v>9434</v>
      </c>
      <c r="L29" s="15">
        <v>8947</v>
      </c>
      <c r="M29" s="15">
        <v>8441</v>
      </c>
      <c r="N29" s="15">
        <v>9066</v>
      </c>
      <c r="O29" s="15">
        <v>9723</v>
      </c>
      <c r="P29" s="15">
        <v>8454</v>
      </c>
      <c r="Q29" s="15"/>
      <c r="R29" s="14"/>
    </row>
    <row r="30" spans="4:18" x14ac:dyDescent="0.3">
      <c r="D30" s="25"/>
      <c r="F30" t="s">
        <v>23</v>
      </c>
      <c r="G30" s="15">
        <v>8772</v>
      </c>
      <c r="H30" s="15">
        <v>8363</v>
      </c>
      <c r="I30" s="15">
        <v>8521</v>
      </c>
      <c r="J30" s="15">
        <v>8301</v>
      </c>
      <c r="K30" s="15">
        <v>8426</v>
      </c>
      <c r="L30" s="15">
        <v>8404</v>
      </c>
      <c r="M30" s="15">
        <v>8187</v>
      </c>
      <c r="N30" s="15">
        <v>8665</v>
      </c>
      <c r="O30" s="15">
        <v>9692</v>
      </c>
      <c r="P30" s="15">
        <v>8707</v>
      </c>
      <c r="Q30" s="15"/>
      <c r="R30" s="14"/>
    </row>
    <row r="31" spans="4:18" x14ac:dyDescent="0.3">
      <c r="D31" s="25"/>
      <c r="F31" t="s">
        <v>24</v>
      </c>
      <c r="G31" s="15">
        <v>0.76100000000000001</v>
      </c>
      <c r="H31" s="15">
        <v>0.65569999999999995</v>
      </c>
      <c r="I31" s="15">
        <v>0.70740000000000003</v>
      </c>
      <c r="J31" s="15">
        <v>0.66690000000000005</v>
      </c>
      <c r="K31" s="15">
        <v>0.71120000000000005</v>
      </c>
      <c r="L31" s="15">
        <v>0.68130000000000002</v>
      </c>
      <c r="M31" s="15">
        <v>0.63080000000000003</v>
      </c>
      <c r="N31" s="15">
        <v>0.74629999999999996</v>
      </c>
      <c r="O31" s="15">
        <v>0.93879999999999997</v>
      </c>
      <c r="P31" s="15">
        <v>0.73580000000000001</v>
      </c>
    </row>
    <row r="32" spans="4:18" x14ac:dyDescent="0.3">
      <c r="D32" s="25"/>
    </row>
    <row r="33" spans="4:18" x14ac:dyDescent="0.3">
      <c r="D33" s="25"/>
    </row>
    <row r="34" spans="4:18" x14ac:dyDescent="0.3">
      <c r="D34" s="25"/>
    </row>
    <row r="35" spans="4:18" x14ac:dyDescent="0.3">
      <c r="D35" s="25"/>
      <c r="G35" t="s">
        <v>31</v>
      </c>
      <c r="H35" t="s">
        <v>32</v>
      </c>
      <c r="I35" t="s">
        <v>33</v>
      </c>
      <c r="J35" t="s">
        <v>34</v>
      </c>
      <c r="K35" t="s">
        <v>35</v>
      </c>
      <c r="L35" t="s">
        <v>36</v>
      </c>
      <c r="M35" t="s">
        <v>37</v>
      </c>
      <c r="N35" t="s">
        <v>38</v>
      </c>
      <c r="O35" t="s">
        <v>39</v>
      </c>
      <c r="P35" t="s">
        <v>40</v>
      </c>
      <c r="Q35" t="s">
        <v>29</v>
      </c>
      <c r="R35" t="s">
        <v>30</v>
      </c>
    </row>
    <row r="36" spans="4:18" x14ac:dyDescent="0.3">
      <c r="D36" s="25"/>
      <c r="F36" t="str">
        <f>F26</f>
        <v>Acurácia</v>
      </c>
      <c r="G36" s="16">
        <f>G26/100</f>
        <v>88.05</v>
      </c>
      <c r="H36" s="16">
        <f t="shared" ref="H36:P36" si="6">H26/100</f>
        <v>82.85</v>
      </c>
      <c r="I36" s="16">
        <f t="shared" si="6"/>
        <v>85.35</v>
      </c>
      <c r="J36" s="16">
        <f t="shared" si="6"/>
        <v>83.35</v>
      </c>
      <c r="K36" s="16">
        <f t="shared" si="6"/>
        <v>85.4</v>
      </c>
      <c r="L36" s="16">
        <f t="shared" si="6"/>
        <v>83.5</v>
      </c>
      <c r="M36" s="16">
        <f t="shared" si="6"/>
        <v>81.33</v>
      </c>
      <c r="N36" s="16">
        <f t="shared" si="6"/>
        <v>87.4</v>
      </c>
      <c r="O36" s="16">
        <f t="shared" si="6"/>
        <v>96.94</v>
      </c>
      <c r="P36" s="16">
        <f t="shared" si="6"/>
        <v>86.79</v>
      </c>
      <c r="Q36" s="16">
        <f>AVERAGE(G36:P36)</f>
        <v>86.096000000000004</v>
      </c>
      <c r="R36" s="16">
        <f>_xlfn.STDEV.P(G36:P36)</f>
        <v>4.1492702972932483</v>
      </c>
    </row>
    <row r="37" spans="4:18" x14ac:dyDescent="0.3">
      <c r="D37" s="25"/>
      <c r="F37" t="str">
        <f t="shared" ref="F37:F40" si="7">F27</f>
        <v>Precisão</v>
      </c>
      <c r="G37" s="16">
        <f t="shared" ref="G37:P37" si="8">G27/100</f>
        <v>90.13</v>
      </c>
      <c r="H37" s="16">
        <f t="shared" si="8"/>
        <v>82.05</v>
      </c>
      <c r="I37" s="16">
        <f t="shared" si="8"/>
        <v>86.84</v>
      </c>
      <c r="J37" s="16">
        <f t="shared" si="8"/>
        <v>84.16</v>
      </c>
      <c r="K37" s="16">
        <f t="shared" si="8"/>
        <v>93.36</v>
      </c>
      <c r="L37" s="16">
        <f t="shared" si="8"/>
        <v>90.2</v>
      </c>
      <c r="M37" s="16">
        <f t="shared" si="8"/>
        <v>85.35</v>
      </c>
      <c r="N37" s="16">
        <f t="shared" si="8"/>
        <v>89.51</v>
      </c>
      <c r="O37" s="16">
        <f t="shared" si="8"/>
        <v>97.19</v>
      </c>
      <c r="P37" s="16">
        <f t="shared" si="8"/>
        <v>85.18</v>
      </c>
      <c r="Q37" s="16">
        <f t="shared" ref="Q37:Q41" si="9">AVERAGE(G37:P37)</f>
        <v>88.397000000000006</v>
      </c>
      <c r="R37" s="16">
        <f t="shared" ref="R37:R41" si="10">_xlfn.STDEV.P(G37:P37)</f>
        <v>4.3558605349574728</v>
      </c>
    </row>
    <row r="38" spans="4:18" x14ac:dyDescent="0.3">
      <c r="D38" s="25"/>
      <c r="F38" t="str">
        <f t="shared" si="7"/>
        <v>Sensibilidade</v>
      </c>
      <c r="G38" s="16">
        <f t="shared" ref="G38:P38" si="11">G28/100</f>
        <v>85.44</v>
      </c>
      <c r="H38" s="16">
        <f t="shared" si="11"/>
        <v>85.28</v>
      </c>
      <c r="I38" s="16">
        <f t="shared" si="11"/>
        <v>83.65</v>
      </c>
      <c r="J38" s="16">
        <f t="shared" si="11"/>
        <v>81.900000000000006</v>
      </c>
      <c r="K38" s="16">
        <f t="shared" si="11"/>
        <v>76.78</v>
      </c>
      <c r="L38" s="16">
        <f t="shared" si="11"/>
        <v>78.66</v>
      </c>
      <c r="M38" s="16">
        <f t="shared" si="11"/>
        <v>78.67</v>
      </c>
      <c r="N38" s="16">
        <f t="shared" si="11"/>
        <v>83.96</v>
      </c>
      <c r="O38" s="16">
        <f t="shared" si="11"/>
        <v>96.64</v>
      </c>
      <c r="P38" s="16">
        <f t="shared" si="11"/>
        <v>89.04</v>
      </c>
      <c r="Q38" s="16">
        <f t="shared" si="9"/>
        <v>84.001999999999981</v>
      </c>
      <c r="R38" s="16">
        <f t="shared" si="10"/>
        <v>5.4997287205824987</v>
      </c>
    </row>
    <row r="39" spans="4:18" x14ac:dyDescent="0.3">
      <c r="D39" s="25"/>
      <c r="F39" t="str">
        <f t="shared" si="7"/>
        <v>Especificidade</v>
      </c>
      <c r="G39" s="16">
        <f t="shared" ref="G39:P39" si="12">G29/100</f>
        <v>90.66</v>
      </c>
      <c r="H39" s="16">
        <f t="shared" si="12"/>
        <v>80.290000000000006</v>
      </c>
      <c r="I39" s="16">
        <f t="shared" si="12"/>
        <v>87.09</v>
      </c>
      <c r="J39" s="16">
        <f t="shared" si="12"/>
        <v>84.79</v>
      </c>
      <c r="K39" s="16">
        <f t="shared" si="12"/>
        <v>94.34</v>
      </c>
      <c r="L39" s="16">
        <f t="shared" si="12"/>
        <v>89.47</v>
      </c>
      <c r="M39" s="16">
        <f t="shared" si="12"/>
        <v>84.41</v>
      </c>
      <c r="N39" s="16">
        <f t="shared" si="12"/>
        <v>90.66</v>
      </c>
      <c r="O39" s="16">
        <f t="shared" si="12"/>
        <v>97.23</v>
      </c>
      <c r="P39" s="16">
        <f t="shared" si="12"/>
        <v>84.54</v>
      </c>
      <c r="Q39" s="16">
        <f t="shared" si="9"/>
        <v>88.347999999999985</v>
      </c>
      <c r="R39" s="16">
        <f t="shared" si="10"/>
        <v>4.8572168985953255</v>
      </c>
    </row>
    <row r="40" spans="4:18" x14ac:dyDescent="0.3">
      <c r="D40" s="25"/>
      <c r="F40" t="str">
        <f t="shared" si="7"/>
        <v>F1-Score</v>
      </c>
      <c r="G40" s="16">
        <f t="shared" ref="G40:P40" si="13">G30/100</f>
        <v>87.72</v>
      </c>
      <c r="H40" s="16">
        <f t="shared" si="13"/>
        <v>83.63</v>
      </c>
      <c r="I40" s="16">
        <f t="shared" si="13"/>
        <v>85.21</v>
      </c>
      <c r="J40" s="16">
        <f t="shared" si="13"/>
        <v>83.01</v>
      </c>
      <c r="K40" s="16">
        <f t="shared" si="13"/>
        <v>84.26</v>
      </c>
      <c r="L40" s="16">
        <f t="shared" si="13"/>
        <v>84.04</v>
      </c>
      <c r="M40" s="16">
        <f t="shared" si="13"/>
        <v>81.87</v>
      </c>
      <c r="N40" s="16">
        <f t="shared" si="13"/>
        <v>86.65</v>
      </c>
      <c r="O40" s="16">
        <f t="shared" si="13"/>
        <v>96.92</v>
      </c>
      <c r="P40" s="16">
        <f t="shared" si="13"/>
        <v>87.07</v>
      </c>
      <c r="Q40" s="16">
        <f t="shared" si="9"/>
        <v>86.037999999999982</v>
      </c>
      <c r="R40" s="16">
        <f t="shared" si="10"/>
        <v>4.0356531069951975</v>
      </c>
    </row>
    <row r="41" spans="4:18" x14ac:dyDescent="0.3">
      <c r="D41" s="25"/>
      <c r="F41" t="str">
        <f>F31</f>
        <v>Youden</v>
      </c>
      <c r="G41" s="18">
        <f t="shared" ref="G41:P41" si="14">G31</f>
        <v>0.76100000000000001</v>
      </c>
      <c r="H41" s="18">
        <f t="shared" si="14"/>
        <v>0.65569999999999995</v>
      </c>
      <c r="I41" s="18">
        <f t="shared" si="14"/>
        <v>0.70740000000000003</v>
      </c>
      <c r="J41" s="18">
        <f t="shared" si="14"/>
        <v>0.66690000000000005</v>
      </c>
      <c r="K41" s="18">
        <f t="shared" si="14"/>
        <v>0.71120000000000005</v>
      </c>
      <c r="L41" s="18">
        <f t="shared" si="14"/>
        <v>0.68130000000000002</v>
      </c>
      <c r="M41" s="18">
        <f t="shared" si="14"/>
        <v>0.63080000000000003</v>
      </c>
      <c r="N41" s="18">
        <f t="shared" si="14"/>
        <v>0.74629999999999996</v>
      </c>
      <c r="O41" s="18">
        <f t="shared" si="14"/>
        <v>0.93879999999999997</v>
      </c>
      <c r="P41" s="18">
        <f t="shared" si="14"/>
        <v>0.73580000000000001</v>
      </c>
      <c r="Q41" s="17">
        <f t="shared" si="9"/>
        <v>0.72351999999999994</v>
      </c>
      <c r="R41" s="17">
        <f t="shared" si="10"/>
        <v>8.1863603634337645E-2</v>
      </c>
    </row>
  </sheetData>
  <mergeCells count="2">
    <mergeCell ref="D4:D20"/>
    <mergeCell ref="D25:D4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Sozza Matheus (SO/OPM71-BR)</dc:creator>
  <cp:lastModifiedBy>Sozza Matheus (SO/OPM71-BR)</cp:lastModifiedBy>
  <dcterms:created xsi:type="dcterms:W3CDTF">2022-12-26T15:32:59Z</dcterms:created>
  <dcterms:modified xsi:type="dcterms:W3CDTF">2022-12-30T12:09:57Z</dcterms:modified>
</cp:coreProperties>
</file>