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yosuke SUDA\Documents\"/>
    </mc:Choice>
  </mc:AlternateContent>
  <xr:revisionPtr revIDLastSave="0" documentId="13_ncr:1_{FBA888DF-2EA0-4CD1-952E-383EFC40FBA0}" xr6:coauthVersionLast="33" xr6:coauthVersionMax="33" xr10:uidLastSave="{00000000-0000-0000-0000-000000000000}"/>
  <bookViews>
    <workbookView xWindow="0" yWindow="0" windowWidth="15345" windowHeight="5790" xr2:uid="{950F0615-39A9-4622-833C-3B77BE6B6B3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1" i="1"/>
  <c r="H10" i="1"/>
  <c r="E14" i="1"/>
  <c r="D14" i="1"/>
  <c r="C14" i="1"/>
  <c r="B14" i="1"/>
  <c r="A14" i="1"/>
  <c r="E7" i="1" l="1"/>
  <c r="E1" i="1" l="1"/>
  <c r="B6" i="1"/>
  <c r="B5" i="1"/>
  <c r="E2" i="1" l="1"/>
  <c r="E3" i="1"/>
  <c r="E4" i="1"/>
  <c r="B7" i="1"/>
  <c r="E8" i="1" l="1"/>
  <c r="E5" i="1"/>
  <c r="E6" i="1"/>
</calcChain>
</file>

<file path=xl/sharedStrings.xml><?xml version="1.0" encoding="utf-8"?>
<sst xmlns="http://schemas.openxmlformats.org/spreadsheetml/2006/main" count="25" uniqueCount="25">
  <si>
    <t>a1</t>
  </si>
  <si>
    <t>M</t>
  </si>
  <si>
    <t>m</t>
  </si>
  <si>
    <t>l</t>
  </si>
  <si>
    <t>rw</t>
  </si>
  <si>
    <t>u</t>
  </si>
  <si>
    <t>a2</t>
  </si>
  <si>
    <t>b1</t>
  </si>
  <si>
    <t>b2</t>
  </si>
  <si>
    <t>f1</t>
  </si>
  <si>
    <t>f0</t>
  </si>
  <si>
    <t>G</t>
  </si>
  <si>
    <t>F(1)</t>
  </si>
  <si>
    <t>F(2)</t>
  </si>
  <si>
    <t>F(3)</t>
  </si>
  <si>
    <t>F(4)</t>
  </si>
  <si>
    <t>ω</t>
  </si>
  <si>
    <t>c1</t>
  </si>
  <si>
    <t>c2</t>
  </si>
  <si>
    <t>実部</t>
  </si>
  <si>
    <t>虚部</t>
  </si>
  <si>
    <t>μ1</t>
  </si>
  <si>
    <t>μ2</t>
  </si>
  <si>
    <t>μ3</t>
  </si>
  <si>
    <t>μ4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</si>
</sst>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16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131D-1936-4A92-9C6B-FDF027706F1A}">
  <sheetPr codeName="Sheet1"/>
  <dimension ref="A1:M24"/>
  <sheetViews>
    <sheetView tabSelected="1" workbookViewId="0">
      <selection activeCell="B12" sqref="B12"/>
    </sheetView>
  </sheetViews>
  <sheetFormatPr defaultRowHeight="15"/>
  <cols>
    <col min="4" max="4" width="9.140625" customWidth="1"/>
    <col min="6" max="6" width="9.140625" customWidth="1"/>
  </cols>
  <sheetData>
    <row r="1" spans="1:13">
      <c r="A1" s="4" t="s">
        <v>1</v>
      </c>
      <c r="B1" s="5">
        <v>0.71860000000000002</v>
      </c>
      <c r="D1" s="4" t="s">
        <v>0</v>
      </c>
      <c r="E1" s="5">
        <f>-3*B2*9.8/(B2+4*B1)</f>
        <v>-0.34968717772430391</v>
      </c>
    </row>
    <row r="2" spans="1:13">
      <c r="A2" s="4" t="s">
        <v>2</v>
      </c>
      <c r="B2" s="6">
        <v>3.4599999999999999E-2</v>
      </c>
      <c r="D2" s="4" t="s">
        <v>6</v>
      </c>
      <c r="E2" s="5">
        <f>3*(B2+B1)*9.8/(B2+4*B1)/B3</f>
        <v>52.716519274883844</v>
      </c>
    </row>
    <row r="3" spans="1:13">
      <c r="A3" s="4" t="s">
        <v>3</v>
      </c>
      <c r="B3" s="6">
        <v>0.1444</v>
      </c>
      <c r="D3" s="4" t="s">
        <v>7</v>
      </c>
      <c r="E3" s="5">
        <f>4/(B2+4*B1)</f>
        <v>1.3750429700928153</v>
      </c>
    </row>
    <row r="4" spans="1:13">
      <c r="A4" s="4" t="s">
        <v>4</v>
      </c>
      <c r="B4" s="6">
        <v>2.58E-2</v>
      </c>
      <c r="D4" s="4" t="s">
        <v>8</v>
      </c>
      <c r="E4" s="5">
        <f>-3/(B2+4*B1)/B3</f>
        <v>-7.1418436812299957</v>
      </c>
      <c r="J4" s="9"/>
    </row>
    <row r="5" spans="1:13">
      <c r="A5" s="4" t="s">
        <v>5</v>
      </c>
      <c r="B5" s="7">
        <f>0.03*7.2/12</f>
        <v>1.7999999999999999E-2</v>
      </c>
      <c r="D5" s="4" t="s">
        <v>9</v>
      </c>
      <c r="E5" s="6">
        <f>-B7*B7*B7*B5/B6/B4/B4</f>
        <v>-25.504067158126773</v>
      </c>
    </row>
    <row r="6" spans="1:13">
      <c r="A6" s="4" t="s">
        <v>16</v>
      </c>
      <c r="B6" s="7">
        <f>5000*2*PI()*7.2/60/12</f>
        <v>314.15926535897933</v>
      </c>
      <c r="D6" s="4" t="s">
        <v>10</v>
      </c>
      <c r="E6" s="6">
        <f>B7*B5/B4</f>
        <v>4.6511627906976747</v>
      </c>
    </row>
    <row r="7" spans="1:13">
      <c r="A7" s="4" t="s">
        <v>11</v>
      </c>
      <c r="B7" s="7">
        <f>80/12</f>
        <v>6.666666666666667</v>
      </c>
      <c r="D7" s="7" t="s">
        <v>17</v>
      </c>
      <c r="E7" s="4">
        <f>5*1023/2/PI()/3.3</f>
        <v>246.69016179243781</v>
      </c>
      <c r="M7" s="3"/>
    </row>
    <row r="8" spans="1:13">
      <c r="D8" s="7" t="s">
        <v>18</v>
      </c>
      <c r="E8" s="4">
        <f>B7*48/2/PI()/B4</f>
        <v>1974.014798039012</v>
      </c>
    </row>
    <row r="9" spans="1:13">
      <c r="D9" s="8"/>
    </row>
    <row r="10" spans="1:13">
      <c r="B10" t="s">
        <v>21</v>
      </c>
      <c r="C10" t="s">
        <v>22</v>
      </c>
      <c r="D10" t="s">
        <v>23</v>
      </c>
      <c r="E10" t="s">
        <v>24</v>
      </c>
      <c r="G10" t="s">
        <v>12</v>
      </c>
      <c r="H10">
        <f>E14/(E1*E4-E2*E3)/E6</f>
        <v>-7.3724746122448989E-2</v>
      </c>
    </row>
    <row r="11" spans="1:13">
      <c r="A11" t="s">
        <v>19</v>
      </c>
      <c r="B11">
        <v>-1</v>
      </c>
      <c r="C11">
        <v>-2</v>
      </c>
      <c r="D11">
        <v>-3</v>
      </c>
      <c r="E11">
        <v>-4</v>
      </c>
      <c r="G11" t="s">
        <v>13</v>
      </c>
      <c r="H11">
        <f>(D14/(E1*E4-E2*E3)+E5)/E6</f>
        <v>-5.6369676600856913</v>
      </c>
    </row>
    <row r="12" spans="1:13">
      <c r="A12" t="s">
        <v>20</v>
      </c>
      <c r="G12" t="s">
        <v>14</v>
      </c>
      <c r="H12">
        <f>(C14+E2-E6*E3*H10)/E6/E4</f>
        <v>-2.6548363677867757</v>
      </c>
    </row>
    <row r="13" spans="1:13">
      <c r="G13" t="s">
        <v>15</v>
      </c>
      <c r="H13">
        <f>(B14+E5*E3-E6*E3*H11)/E6/E4</f>
        <v>-0.3306145281668933</v>
      </c>
    </row>
    <row r="14" spans="1:13">
      <c r="A14" s="1">
        <f>1</f>
        <v>1</v>
      </c>
      <c r="B14" s="1" t="str">
        <f>IMSUM(COMPLEX(-B11,-B12),COMPLEX(-C11,-C12),COMPLEX(-D11,-D12),COMPLEX(-E11,-E12))</f>
        <v>10</v>
      </c>
      <c r="C14" s="1" t="str">
        <f>IMSUM(IMPRODUCT(COMPLEX(-B11,-B12),COMPLEX(-C11,-C12)),IMPRODUCT(COMPLEX(-B11,-B12),COMPLEX(-D11,-D12)),IMPRODUCT(COMPLEX(-B11,-B12),COMPLEX(-E11,-E12)),IMPRODUCT(COMPLEX(-C11,-C12),COMPLEX(-D11,-D12)),IMPRODUCT(COMPLEX(-C11,-C12),COMPLEX(-E11,-E12)),IMPRODUCT(COMPLEX(-D11,-D12),COMPLEX(-E11,-E12)))</f>
        <v>35</v>
      </c>
      <c r="D14" s="1" t="str">
        <f>IMSUM(IMPRODUCT(COMPLEX(-B11,-B12),COMPLEX(-C11,-C12),COMPLEX(-D11,-D12)),IMPRODUCT(COMPLEX(-B11,-B12),COMPLEX(-C11,-C12),COMPLEX(-E11,-E12)),IMPRODUCT(COMPLEX(-B11,-B12),COMPLEX(-D11,-D12),COMPLEX(-E11,-E12)),IMPRODUCT(COMPLEX(-C11,-C12),COMPLEX(-D11,-D12),COMPLEX(-E11,-E12)))</f>
        <v>50</v>
      </c>
      <c r="E14" s="1" t="str">
        <f>IMPRODUCT(COMPLEX(-B11,-B12),COMPLEX(-C11,-C12),COMPLEX(-D11,-D12),COMPLEX(-E11,-E12))</f>
        <v>24</v>
      </c>
    </row>
    <row r="24" spans="5:5">
      <c r="E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Kyosuke SUDA</dc:creator>
  <cp:lastModifiedBy>Kyosuke SUDA</cp:lastModifiedBy>
  <dcterms:created xsi:type="dcterms:W3CDTF">2018-05-24T02:57:10Z</dcterms:created>
  <dcterms:modified xsi:type="dcterms:W3CDTF">2018-06-27T12:08:40Z</dcterms:modified>
</cp:coreProperties>
</file>