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1601504\.julia\dev\Reserving\"/>
    </mc:Choice>
  </mc:AlternateContent>
  <xr:revisionPtr revIDLastSave="0" documentId="13_ncr:1_{835A1C18-3EC3-4A83-B312-5CB93CD15F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L11" i="1"/>
  <c r="L10" i="1"/>
  <c r="L9" i="1"/>
  <c r="L8" i="1"/>
  <c r="L7" i="1"/>
  <c r="L6" i="1"/>
  <c r="L5" i="1"/>
  <c r="L4" i="1"/>
  <c r="R4" i="1" s="1"/>
  <c r="U4" i="1" s="1"/>
  <c r="L3" i="1"/>
  <c r="L2" i="1"/>
  <c r="R2" i="1" s="1"/>
  <c r="U2" i="1" s="1"/>
  <c r="O2" i="1"/>
  <c r="P11" i="1"/>
  <c r="O3" i="1"/>
  <c r="P9" i="1"/>
  <c r="Q4" i="1" s="1"/>
  <c r="T4" i="1" s="1"/>
  <c r="N9" i="1"/>
  <c r="N11" i="1"/>
  <c r="O10" i="1"/>
  <c r="P8" i="1" s="1"/>
  <c r="Q5" i="1" s="1"/>
  <c r="T5" i="1" s="1"/>
  <c r="O9" i="1"/>
  <c r="O8" i="1"/>
  <c r="O7" i="1"/>
  <c r="P7" i="1" s="1"/>
  <c r="Q6" i="1" s="1"/>
  <c r="T6" i="1" s="1"/>
  <c r="O6" i="1"/>
  <c r="P6" i="1" s="1"/>
  <c r="Q7" i="1" s="1"/>
  <c r="T7" i="1" s="1"/>
  <c r="O5" i="1"/>
  <c r="P5" i="1" s="1"/>
  <c r="Q8" i="1" s="1"/>
  <c r="T8" i="1" s="1"/>
  <c r="O4" i="1"/>
  <c r="P3" i="1" s="1"/>
  <c r="Q10" i="1" s="1"/>
  <c r="T10" i="1" s="1"/>
  <c r="M3" i="1"/>
  <c r="N3" i="1" s="1"/>
  <c r="M10" i="1"/>
  <c r="N8" i="1" s="1"/>
  <c r="M9" i="1"/>
  <c r="M8" i="1"/>
  <c r="M7" i="1"/>
  <c r="N7" i="1" s="1"/>
  <c r="M6" i="1"/>
  <c r="N6" i="1" s="1"/>
  <c r="M5" i="1"/>
  <c r="N5" i="1" s="1"/>
  <c r="M4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15" i="1"/>
  <c r="B16" i="1"/>
  <c r="B17" i="1"/>
  <c r="B18" i="1"/>
  <c r="B19" i="1"/>
  <c r="B20" i="1"/>
  <c r="B21" i="1"/>
  <c r="B22" i="1"/>
  <c r="B14" i="1"/>
  <c r="B23" i="1" s="1"/>
  <c r="R9" i="1" l="1"/>
  <c r="U9" i="1" s="1"/>
  <c r="R10" i="1"/>
  <c r="U10" i="1" s="1"/>
  <c r="R7" i="1"/>
  <c r="U7" i="1" s="1"/>
  <c r="R8" i="1"/>
  <c r="U8" i="1" s="1"/>
  <c r="R6" i="1"/>
  <c r="U6" i="1" s="1"/>
  <c r="R5" i="1"/>
  <c r="U5" i="1" s="1"/>
  <c r="N4" i="1"/>
  <c r="P4" i="1"/>
  <c r="Q9" i="1" s="1"/>
  <c r="T9" i="1" s="1"/>
  <c r="N10" i="1"/>
  <c r="R3" i="1" s="1"/>
  <c r="U3" i="1" s="1"/>
  <c r="P10" i="1"/>
  <c r="Q3" i="1" s="1"/>
  <c r="T3" i="1" s="1"/>
  <c r="S2" i="1"/>
  <c r="V2" i="1" s="1"/>
  <c r="P2" i="1"/>
  <c r="Q11" i="1" s="1"/>
  <c r="T11" i="1" s="1"/>
  <c r="M2" i="1"/>
  <c r="N2" i="1" s="1"/>
  <c r="R11" i="1" s="1"/>
  <c r="U11" i="1" s="1"/>
  <c r="Q2" i="1"/>
  <c r="T2" i="1" s="1"/>
  <c r="H23" i="1"/>
  <c r="F23" i="1"/>
  <c r="E23" i="1"/>
  <c r="D23" i="1"/>
  <c r="C23" i="1"/>
  <c r="I23" i="1"/>
  <c r="J23" i="1"/>
  <c r="J24" i="1" s="1"/>
  <c r="S3" i="1" s="1"/>
  <c r="V3" i="1" s="1"/>
  <c r="G23" i="1"/>
  <c r="G24" i="1" l="1"/>
  <c r="S6" i="1" s="1"/>
  <c r="V6" i="1" s="1"/>
  <c r="C24" i="1"/>
  <c r="S10" i="1" s="1"/>
  <c r="V10" i="1" s="1"/>
  <c r="I24" i="1"/>
  <c r="S4" i="1" s="1"/>
  <c r="V4" i="1" s="1"/>
  <c r="E24" i="1"/>
  <c r="S8" i="1" s="1"/>
  <c r="V8" i="1" s="1"/>
  <c r="D24" i="1"/>
  <c r="S9" i="1" s="1"/>
  <c r="V9" i="1" s="1"/>
  <c r="B24" i="1"/>
  <c r="S11" i="1" s="1"/>
  <c r="V11" i="1" s="1"/>
  <c r="F24" i="1"/>
  <c r="S7" i="1" s="1"/>
  <c r="V7" i="1" s="1"/>
  <c r="H24" i="1"/>
  <c r="S5" i="1" s="1"/>
  <c r="V5" i="1" s="1"/>
</calcChain>
</file>

<file path=xl/sharedStrings.xml><?xml version="1.0" encoding="utf-8"?>
<sst xmlns="http://schemas.openxmlformats.org/spreadsheetml/2006/main" count="27" uniqueCount="27">
  <si>
    <t>AY</t>
  </si>
  <si>
    <t>LDFs</t>
  </si>
  <si>
    <t>12 to 24</t>
  </si>
  <si>
    <t>24 to 36</t>
  </si>
  <si>
    <t>36 to 48</t>
  </si>
  <si>
    <t>48 to 60</t>
  </si>
  <si>
    <t>60 to 72</t>
  </si>
  <si>
    <t>72 to 84</t>
  </si>
  <si>
    <t>84 to 96</t>
  </si>
  <si>
    <t>96 to 108</t>
  </si>
  <si>
    <t>108 to 120</t>
  </si>
  <si>
    <t>Average</t>
  </si>
  <si>
    <t>3 year ATAs</t>
  </si>
  <si>
    <t>3 year ATUs</t>
  </si>
  <si>
    <t>Last ATA</t>
  </si>
  <si>
    <t>Last ATU</t>
  </si>
  <si>
    <t>* Assuming 120 months is ultimate</t>
  </si>
  <si>
    <t>Ultimate using Last ATU</t>
  </si>
  <si>
    <t>Ultimate using 3 Year ATU</t>
  </si>
  <si>
    <t>Ultimate using Average ATU</t>
  </si>
  <si>
    <t>Latest Diagonal</t>
  </si>
  <si>
    <t>*hard-coded</t>
  </si>
  <si>
    <t>120 to ult</t>
  </si>
  <si>
    <t>Last ATU IBNR</t>
  </si>
  <si>
    <t>3 Year ATU IBNR</t>
  </si>
  <si>
    <t>Average ATU IBNR</t>
  </si>
  <si>
    <t>Average 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</si>
</sst>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0" fontId="3" fillId="2" borderId="0" xfId="0" applyFont="1" applyFill="1"/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166" fontId="0" fillId="2" borderId="0" xfId="1" applyNumberFormat="1" applyFont="1" applyFill="1"/>
    <xf numFmtId="166" fontId="5" fillId="2" borderId="0" xfId="1" applyNumberFormat="1" applyFont="1" applyFill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Estimates</a:t>
            </a:r>
            <a:r>
              <a:rPr lang="en-US" baseline="0"/>
              <a:t> for Chainladder Ultimates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Ultimate using Last ATU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Sheet1!$Q$2:$Q$11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33464.219086864621</c:v>
                </c:pt>
                <c:pt idx="2">
                  <c:v>26673.763349167286</c:v>
                </c:pt>
                <c:pt idx="3">
                  <c:v>48487.892302884029</c:v>
                </c:pt>
                <c:pt idx="4">
                  <c:v>33850.871777919565</c:v>
                </c:pt>
                <c:pt idx="5">
                  <c:v>31594.950024898906</c:v>
                </c:pt>
                <c:pt idx="6">
                  <c:v>50467.641626959055</c:v>
                </c:pt>
                <c:pt idx="7">
                  <c:v>30914.53641380207</c:v>
                </c:pt>
                <c:pt idx="8">
                  <c:v>39589.055979052035</c:v>
                </c:pt>
                <c:pt idx="9">
                  <c:v>38846.664166066839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828-AED8-8510AFF50EA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Ultimate using 3 Year ATU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Sheet1!$R$2:$R$11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31084.706803758374</c:v>
                </c:pt>
                <c:pt idx="2">
                  <c:v>25527.996311832652</c:v>
                </c:pt>
                <c:pt idx="3">
                  <c:v>47884.534678887067</c:v>
                </c:pt>
                <c:pt idx="4">
                  <c:v>33495.136427498088</c:v>
                </c:pt>
                <c:pt idx="5">
                  <c:v>30249.649387419744</c:v>
                </c:pt>
                <c:pt idx="6">
                  <c:v>49824.047125281904</c:v>
                </c:pt>
                <c:pt idx="7">
                  <c:v>29902.666189319643</c:v>
                </c:pt>
                <c:pt idx="8">
                  <c:v>38736.154602610004</c:v>
                </c:pt>
                <c:pt idx="9">
                  <c:v>38009.756780476462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828-AED8-8510AFF50EA9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Ultimate using Average ATU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Sheet1!$S$2:$S$11</c:f>
              <c:numCache>
                <c:formatCode>_(* #,##0.000_);_(* \(#,##0.000\);_(* "-"??_);_(@_)</c:formatCode>
                <c:ptCount val="10"/>
                <c:pt idx="0">
                  <c:v>23584.374</c:v>
                </c:pt>
                <c:pt idx="1">
                  <c:v>32096.387329415484</c:v>
                </c:pt>
                <c:pt idx="2">
                  <c:v>27934.461967886353</c:v>
                </c:pt>
                <c:pt idx="3">
                  <c:v>62039.611873286442</c:v>
                </c:pt>
                <c:pt idx="4">
                  <c:v>51145.222902016692</c:v>
                </c:pt>
                <c:pt idx="5">
                  <c:v>45168.086133362507</c:v>
                </c:pt>
                <c:pt idx="6">
                  <c:v>67234.917486652863</c:v>
                </c:pt>
                <c:pt idx="7">
                  <c:v>32689.289469140633</c:v>
                </c:pt>
                <c:pt idx="8">
                  <c:v>39826.727672731671</c:v>
                </c:pt>
                <c:pt idx="9">
                  <c:v>37766.746501743299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828-AED8-8510AFF5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30079"/>
        <c:axId val="907530495"/>
      </c:lineChart>
      <c:catAx>
        <c:axId val="9075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495"/>
        <c:crosses val="autoZero"/>
        <c:auto val="1"/>
        <c:lblAlgn val="ctr"/>
        <c:lblOffset val="100"/>
        <c:noMultiLvlLbl val="0"/>
      </c:catAx>
      <c:valAx>
        <c:axId val="907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Incurred &amp; IBNR</a:t>
            </a:r>
            <a:r>
              <a:rPr lang="en-US" baseline="0"/>
              <a:t> (Based on Average ATU)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Incurred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Sheet1!$L$2:$L$11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29545.357</c:v>
                </c:pt>
                <c:pt idx="2">
                  <c:v>21674.815999999999</c:v>
                </c:pt>
                <c:pt idx="3">
                  <c:v>35612.669000000002</c:v>
                </c:pt>
                <c:pt idx="4">
                  <c:v>23136.069</c:v>
                </c:pt>
                <c:pt idx="5">
                  <c:v>14407.978999999999</c:v>
                </c:pt>
                <c:pt idx="6">
                  <c:v>19204.899000000001</c:v>
                </c:pt>
                <c:pt idx="7">
                  <c:v>8511.3430000000008</c:v>
                </c:pt>
                <c:pt idx="8">
                  <c:v>9314.84</c:v>
                </c:pt>
                <c:pt idx="9">
                  <c:v>8413.7009999999991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E73-9CB4-1FE2CE280265}"/>
            </c:ext>
          </c:extLst>
        </c:ser>
        <c:ser>
          <c:idx val="1"/>
          <c:order val="1"/>
          <c:tx>
            <c:v>Case Reserve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Sheet1!$T$2:$T$11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3918.8620868646212</c:v>
                </c:pt>
                <c:pt idx="2">
                  <c:v>4998.947349167287</c:v>
                </c:pt>
                <c:pt idx="3">
                  <c:v>12875.223302884027</c:v>
                </c:pt>
                <c:pt idx="4">
                  <c:v>10714.802777919565</c:v>
                </c:pt>
                <c:pt idx="5">
                  <c:v>17186.971024898907</c:v>
                </c:pt>
                <c:pt idx="6">
                  <c:v>31262.742626959054</c:v>
                </c:pt>
                <c:pt idx="7">
                  <c:v>22403.19341380207</c:v>
                </c:pt>
                <c:pt idx="8">
                  <c:v>30274.215979052035</c:v>
                </c:pt>
                <c:pt idx="9">
                  <c:v>30432.963166066838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E73-9CB4-1FE2CE28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973711"/>
        <c:axId val="903970799"/>
      </c:barChart>
      <c:catAx>
        <c:axId val="9039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0799"/>
        <c:crosses val="autoZero"/>
        <c:auto val="1"/>
        <c:lblAlgn val="ctr"/>
        <c:lblOffset val="100"/>
        <c:noMultiLvlLbl val="0"/>
      </c:catAx>
      <c:valAx>
        <c:axId val="903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461681</xdr:colOff>
      <xdr:row>12</xdr:row>
      <xdr:rowOff>67235</xdr:rowOff>
    </xdr:from>
    <xdr:to>
      <xdr:col>18</xdr:col>
      <xdr:colOff>1665514</xdr:colOff>
      <xdr:row>30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19B1-E555-4C9B-8DFE-BC0D29B4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1709057</xdr:colOff>
      <xdr:row>12</xdr:row>
      <xdr:rowOff>70756</xdr:rowOff>
    </xdr:from>
    <xdr:to>
      <xdr:col>24</xdr:col>
      <xdr:colOff>217714</xdr:colOff>
      <xdr:row>29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0CBE-CFA3-4478-AB94-D6539747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zoomScale="70" zoomScaleNormal="70" workbookViewId="0">
      <selection activeCell="M16" sqref="M16"/>
    </sheetView>
  </sheetViews>
  <sheetFormatPr defaultRowHeight="14.4" x14ac:dyDescent="0.3"/>
  <cols>
    <col min="1" max="1" width="14.109375" customWidth="1"/>
    <col min="2" max="11" width="12.21875" bestFit="1" customWidth="1"/>
    <col min="12" max="12" width="14.33203125" bestFit="1" customWidth="1"/>
    <col min="13" max="13" width="10.44140625" bestFit="1" customWidth="1"/>
    <col min="14" max="14" width="10.6640625" bestFit="1" customWidth="1"/>
    <col min="17" max="17" width="21.6640625" bestFit="1" customWidth="1"/>
    <col min="18" max="18" width="23.6640625" bestFit="1" customWidth="1"/>
    <col min="19" max="19" width="25.21875" bestFit="1" customWidth="1"/>
    <col min="20" max="20" width="13" bestFit="1" customWidth="1"/>
    <col min="21" max="21" width="15" bestFit="1" customWidth="1"/>
    <col min="22" max="22" width="16.44140625" bestFit="1" customWidth="1"/>
  </cols>
  <sheetData>
    <row r="1" spans="1:22" x14ac:dyDescent="0.3">
      <c r="A1" s="3" t="s">
        <v>0</v>
      </c>
      <c r="B1" s="3">
        <v>12</v>
      </c>
      <c r="C1" s="3">
        <v>24</v>
      </c>
      <c r="D1" s="3">
        <v>36</v>
      </c>
      <c r="E1" s="3">
        <v>48</v>
      </c>
      <c r="F1" s="3">
        <v>60</v>
      </c>
      <c r="G1" s="3">
        <v>72</v>
      </c>
      <c r="H1" s="3">
        <v>84</v>
      </c>
      <c r="I1" s="3">
        <v>96</v>
      </c>
      <c r="J1" s="3">
        <v>108</v>
      </c>
      <c r="K1" s="3">
        <v>120</v>
      </c>
      <c r="L1" s="3" t="s">
        <v>20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23</v>
      </c>
      <c r="U1" t="s">
        <v>24</v>
      </c>
      <c r="V1" t="s">
        <v>25</v>
      </c>
    </row>
    <row r="2" spans="1:22" x14ac:dyDescent="0.3">
      <c r="A2" s="3">
        <v>2010</v>
      </c>
      <c r="B2" s="9">
        <v>5354.59</v>
      </c>
      <c r="C2" s="9">
        <v>5763.4309999999996</v>
      </c>
      <c r="D2" s="9">
        <v>6320.6909999999998</v>
      </c>
      <c r="E2" s="9">
        <v>6415.3010000000004</v>
      </c>
      <c r="F2" s="9">
        <v>7462.3440000000001</v>
      </c>
      <c r="G2" s="9">
        <v>10417.879999999999</v>
      </c>
      <c r="H2" s="9">
        <v>13804.126</v>
      </c>
      <c r="I2" s="9">
        <v>18052.522000000001</v>
      </c>
      <c r="J2" s="9">
        <v>21709.881000000001</v>
      </c>
      <c r="K2" s="10">
        <v>23584.374</v>
      </c>
      <c r="L2" s="2">
        <f>K2</f>
        <v>23584.374</v>
      </c>
      <c r="M2" s="4">
        <f>K2/J2</f>
        <v>1.0863428500598413</v>
      </c>
      <c r="N2" s="4">
        <f>PRODUCT(M2:M$11)</f>
        <v>4.5176025129103667</v>
      </c>
      <c r="O2" s="4">
        <f>K2/J2</f>
        <v>1.0863428500598413</v>
      </c>
      <c r="P2" s="4">
        <f>PRODUCT(O2:O$11)</f>
        <v>4.6170721025226404</v>
      </c>
      <c r="Q2" s="6">
        <f>K2*P11</f>
        <v>23584.374</v>
      </c>
      <c r="R2" s="1">
        <f>PRODUCT(L2*N11)</f>
        <v>23584.374</v>
      </c>
      <c r="S2" s="11">
        <f>L2*K24</f>
        <v>23584.374</v>
      </c>
      <c r="T2" s="6">
        <f>Q2-$L2</f>
        <v>0</v>
      </c>
      <c r="U2" s="6">
        <f t="shared" ref="U2:V2" si="0">R2-$L2</f>
        <v>0</v>
      </c>
      <c r="V2" s="6">
        <f t="shared" si="0"/>
        <v>0</v>
      </c>
    </row>
    <row r="3" spans="1:22" x14ac:dyDescent="0.3">
      <c r="A3" s="3">
        <v>2011</v>
      </c>
      <c r="B3" s="9">
        <v>6893.5590000000002</v>
      </c>
      <c r="C3" s="9">
        <v>7583.799</v>
      </c>
      <c r="D3" s="9">
        <v>8285.6080000000002</v>
      </c>
      <c r="E3" s="9">
        <v>8494.81</v>
      </c>
      <c r="F3" s="9">
        <v>10351.909</v>
      </c>
      <c r="G3" s="9">
        <v>13511.972</v>
      </c>
      <c r="H3" s="9">
        <v>18495.772000000001</v>
      </c>
      <c r="I3" s="9">
        <v>25249.579000000002</v>
      </c>
      <c r="J3" s="9">
        <v>29545.357</v>
      </c>
      <c r="K3" s="9"/>
      <c r="L3" s="2">
        <f>J3</f>
        <v>29545.357</v>
      </c>
      <c r="M3" s="4">
        <f>SUM(J2:J3)/SUM(I2:I3)</f>
        <v>1.1836663075539913</v>
      </c>
      <c r="N3" s="4">
        <f>PRODUCT(M3:M$11)</f>
        <v>4.1585421330489849</v>
      </c>
      <c r="O3" s="4">
        <f>J3/I3</f>
        <v>1.1701326584494736</v>
      </c>
      <c r="P3" s="4">
        <f>PRODUCT(O3:O$11)</f>
        <v>4.2501058503476212</v>
      </c>
      <c r="Q3" s="6">
        <f>J3*P10</f>
        <v>33464.219086864621</v>
      </c>
      <c r="R3" s="1">
        <f>PRODUCT(L3*N10)</f>
        <v>31084.706803758374</v>
      </c>
      <c r="S3" s="11">
        <f>L3*J24</f>
        <v>32096.387329415484</v>
      </c>
      <c r="T3" s="6">
        <f t="shared" ref="T3:T11" si="1">Q3-$L3</f>
        <v>3918.8620868646212</v>
      </c>
      <c r="U3" s="6">
        <f t="shared" ref="U3:U11" si="2">R3-$L3</f>
        <v>1539.349803758374</v>
      </c>
      <c r="V3" s="6">
        <f t="shared" ref="V3:V11" si="3">S3-$L3</f>
        <v>2551.0303294154837</v>
      </c>
    </row>
    <row r="4" spans="1:22" x14ac:dyDescent="0.3">
      <c r="A4" s="3">
        <v>2012</v>
      </c>
      <c r="B4" s="9">
        <v>6346.6120000000001</v>
      </c>
      <c r="C4" s="9">
        <v>6653.0829999999996</v>
      </c>
      <c r="D4" s="9">
        <v>7484.8670000000002</v>
      </c>
      <c r="E4" s="9">
        <v>8211.5889999999999</v>
      </c>
      <c r="F4" s="9">
        <v>8869.7049999999999</v>
      </c>
      <c r="G4" s="9">
        <v>13248.745000000001</v>
      </c>
      <c r="H4" s="9">
        <v>15681.65</v>
      </c>
      <c r="I4" s="9">
        <v>21674.815999999999</v>
      </c>
      <c r="J4" s="9"/>
      <c r="K4" s="9"/>
      <c r="L4" s="2">
        <f>I4</f>
        <v>21674.815999999999</v>
      </c>
      <c r="M4" s="4">
        <f>SUM(I2:I4)/SUM(H2:H4)</f>
        <v>1.3542063503245039</v>
      </c>
      <c r="N4" s="4">
        <f>PRODUCT(M4:M$11)</f>
        <v>3.5132723695096812</v>
      </c>
      <c r="O4" s="4">
        <f>I4/H4</f>
        <v>1.3821770030577138</v>
      </c>
      <c r="P4" s="4">
        <f>PRODUCT(O4:O$11)</f>
        <v>3.6321572769188211</v>
      </c>
      <c r="Q4" s="6">
        <f>I4*P9</f>
        <v>26673.763349167286</v>
      </c>
      <c r="R4" s="1">
        <f>PRODUCT(L4*N9)</f>
        <v>25527.996311832652</v>
      </c>
      <c r="S4" s="11">
        <f>L4*I24</f>
        <v>27934.461967886353</v>
      </c>
      <c r="T4" s="6">
        <f t="shared" si="1"/>
        <v>4998.947349167287</v>
      </c>
      <c r="U4" s="6">
        <f t="shared" si="2"/>
        <v>3853.1803118326534</v>
      </c>
      <c r="V4" s="6">
        <f t="shared" si="3"/>
        <v>6259.6459678863539</v>
      </c>
    </row>
    <row r="5" spans="1:22" x14ac:dyDescent="0.3">
      <c r="A5" s="3">
        <v>2013</v>
      </c>
      <c r="B5" s="9">
        <v>14984.834000000001</v>
      </c>
      <c r="C5" s="9">
        <v>14899.343999999999</v>
      </c>
      <c r="D5" s="9">
        <v>18347.580999999998</v>
      </c>
      <c r="E5" s="9">
        <v>20116.573</v>
      </c>
      <c r="F5" s="9">
        <v>21275.653999999999</v>
      </c>
      <c r="G5" s="9">
        <v>29717.901999999998</v>
      </c>
      <c r="H5" s="9">
        <v>35612.669000000002</v>
      </c>
      <c r="I5" s="9"/>
      <c r="J5" s="9"/>
      <c r="K5" s="9"/>
      <c r="L5" s="2">
        <f>H5</f>
        <v>35612.669000000002</v>
      </c>
      <c r="M5" s="4">
        <f>SUM(H3:H5)/SUM(G3:G5)</f>
        <v>1.2356904654485266</v>
      </c>
      <c r="N5" s="4">
        <f>PRODUCT(M5:M$11)</f>
        <v>2.5943404922505398</v>
      </c>
      <c r="O5" s="4">
        <f>H5/G5</f>
        <v>1.1983574412487128</v>
      </c>
      <c r="P5" s="4">
        <f>PRODUCT(O5:O$11)</f>
        <v>2.6278524884176195</v>
      </c>
      <c r="Q5" s="6">
        <f>H5*P8</f>
        <v>48487.892302884029</v>
      </c>
      <c r="R5" s="1">
        <f>PRODUCT(L5*N8)</f>
        <v>47884.534678887067</v>
      </c>
      <c r="S5" s="11">
        <f>L5*H24</f>
        <v>62039.611873286442</v>
      </c>
      <c r="T5" s="6">
        <f t="shared" si="1"/>
        <v>12875.223302884027</v>
      </c>
      <c r="U5" s="6">
        <f t="shared" si="2"/>
        <v>12271.865678887065</v>
      </c>
      <c r="V5" s="6">
        <f t="shared" si="3"/>
        <v>26426.94287328644</v>
      </c>
    </row>
    <row r="6" spans="1:22" x14ac:dyDescent="0.3">
      <c r="A6" s="3">
        <v>2014</v>
      </c>
      <c r="B6" s="9">
        <v>11358.874</v>
      </c>
      <c r="C6" s="9">
        <v>11835.454</v>
      </c>
      <c r="D6" s="9">
        <v>12311.035</v>
      </c>
      <c r="E6" s="9">
        <v>13953.817999999999</v>
      </c>
      <c r="F6" s="9">
        <v>15436.727999999999</v>
      </c>
      <c r="G6" s="9">
        <v>23136.069</v>
      </c>
      <c r="H6" s="9"/>
      <c r="I6" s="9"/>
      <c r="J6" s="9"/>
      <c r="K6" s="9"/>
      <c r="L6" s="2">
        <f>G6</f>
        <v>23136.069</v>
      </c>
      <c r="M6" s="4">
        <f>SUM(G4:G6)/SUM(F4:F6)</f>
        <v>1.450190641775573</v>
      </c>
      <c r="N6" s="4">
        <f>PRODUCT(M6:M$11)</f>
        <v>2.0995067654818031</v>
      </c>
      <c r="O6" s="4">
        <f>G6/F6</f>
        <v>1.4987676792646731</v>
      </c>
      <c r="P6" s="4">
        <f>PRODUCT(O6:O$11)</f>
        <v>2.1928786837417591</v>
      </c>
      <c r="Q6" s="6">
        <f>G6*P7</f>
        <v>33850.871777919565</v>
      </c>
      <c r="R6" s="1">
        <f>PRODUCT(L6*N7)</f>
        <v>33495.136427498088</v>
      </c>
      <c r="S6" s="11">
        <f>L6*G24</f>
        <v>51145.222902016692</v>
      </c>
      <c r="T6" s="6">
        <f t="shared" si="1"/>
        <v>10714.802777919565</v>
      </c>
      <c r="U6" s="6">
        <f t="shared" si="2"/>
        <v>10359.067427498088</v>
      </c>
      <c r="V6" s="6">
        <f t="shared" si="3"/>
        <v>28009.153902016693</v>
      </c>
    </row>
    <row r="7" spans="1:22" x14ac:dyDescent="0.3">
      <c r="A7" s="3">
        <v>2015</v>
      </c>
      <c r="B7" s="9">
        <v>10960.304</v>
      </c>
      <c r="C7" s="9">
        <v>10864.486999999999</v>
      </c>
      <c r="D7" s="9">
        <v>11119.424999999999</v>
      </c>
      <c r="E7" s="9">
        <v>13407.616</v>
      </c>
      <c r="F7" s="9">
        <v>14407.978999999999</v>
      </c>
      <c r="G7" s="9"/>
      <c r="H7" s="9"/>
      <c r="I7" s="9"/>
      <c r="J7" s="9"/>
      <c r="K7" s="9"/>
      <c r="L7" s="2">
        <f>F7</f>
        <v>14407.978999999999</v>
      </c>
      <c r="M7" s="4">
        <f>SUM(F5:F7)/SUM(E5:E7)</f>
        <v>1.0767166574620537</v>
      </c>
      <c r="N7" s="4">
        <f>PRODUCT(M7:M$11)</f>
        <v>1.4477453549908625</v>
      </c>
      <c r="O7" s="4">
        <f>F7/E7</f>
        <v>1.0746115491374455</v>
      </c>
      <c r="P7" s="4">
        <f>PRODUCT(O7:O$11)</f>
        <v>1.4631211455117792</v>
      </c>
      <c r="Q7" s="6">
        <f>F7*P6</f>
        <v>31594.950024898906</v>
      </c>
      <c r="R7" s="1">
        <f>PRODUCT(L7*N6)</f>
        <v>30249.649387419744</v>
      </c>
      <c r="S7" s="11">
        <f>L7*F24</f>
        <v>45168.086133362507</v>
      </c>
      <c r="T7" s="6">
        <f t="shared" si="1"/>
        <v>17186.971024898907</v>
      </c>
      <c r="U7" s="6">
        <f t="shared" si="2"/>
        <v>15841.670387419745</v>
      </c>
      <c r="V7" s="6">
        <f t="shared" si="3"/>
        <v>30760.107133362508</v>
      </c>
    </row>
    <row r="8" spans="1:22" x14ac:dyDescent="0.3">
      <c r="A8" s="3">
        <v>2016</v>
      </c>
      <c r="B8" s="9">
        <v>14344.352000000001</v>
      </c>
      <c r="C8" s="9">
        <v>14344.352000000001</v>
      </c>
      <c r="D8" s="9">
        <v>17358.496999999999</v>
      </c>
      <c r="E8" s="9">
        <v>19204.899000000001</v>
      </c>
      <c r="F8" s="9"/>
      <c r="G8" s="9"/>
      <c r="H8" s="9"/>
      <c r="I8" s="9"/>
      <c r="J8" s="9"/>
      <c r="K8" s="9"/>
      <c r="L8" s="2">
        <f>E8</f>
        <v>19204.899000000001</v>
      </c>
      <c r="M8" s="4">
        <f>SUM(E6:E8)/SUM(D6:D8)</f>
        <v>1.1416406896601943</v>
      </c>
      <c r="N8" s="4">
        <f>PRODUCT(M8:M$11)</f>
        <v>1.3445926975843081</v>
      </c>
      <c r="O8" s="4">
        <f>E8/D8</f>
        <v>1.1063687714437489</v>
      </c>
      <c r="P8" s="4">
        <f>PRODUCT(O8:O$11)</f>
        <v>1.361534916208724</v>
      </c>
      <c r="Q8" s="6">
        <f>E8*P5</f>
        <v>50467.641626959055</v>
      </c>
      <c r="R8" s="1">
        <f>PRODUCT(L8*N5)</f>
        <v>49824.047125281904</v>
      </c>
      <c r="S8" s="11">
        <f>L8*E24</f>
        <v>67234.917486652863</v>
      </c>
      <c r="T8" s="6">
        <f t="shared" si="1"/>
        <v>31262.742626959054</v>
      </c>
      <c r="U8" s="6">
        <f t="shared" si="2"/>
        <v>30619.148125281903</v>
      </c>
      <c r="V8" s="6">
        <f t="shared" si="3"/>
        <v>48030.018486652858</v>
      </c>
    </row>
    <row r="9" spans="1:22" x14ac:dyDescent="0.3">
      <c r="A9" s="3">
        <v>2017</v>
      </c>
      <c r="B9" s="9">
        <v>7364.8530000000001</v>
      </c>
      <c r="C9" s="9">
        <v>7833.5870000000004</v>
      </c>
      <c r="D9" s="9">
        <v>8511.3430000000008</v>
      </c>
      <c r="E9" s="9"/>
      <c r="F9" s="9"/>
      <c r="G9" s="9"/>
      <c r="H9" s="9"/>
      <c r="I9" s="9"/>
      <c r="J9" s="9"/>
      <c r="K9" s="9"/>
      <c r="L9" s="2">
        <f>D9</f>
        <v>8511.3430000000008</v>
      </c>
      <c r="M9" s="4">
        <f>SUM(D7:D9)/SUM(C7:C9)</f>
        <v>1.1194476156199911</v>
      </c>
      <c r="N9" s="4">
        <f>PRODUCT(M9:M$11)</f>
        <v>1.1777722270783131</v>
      </c>
      <c r="O9" s="4">
        <f>D9/C9</f>
        <v>1.0865192408024575</v>
      </c>
      <c r="P9" s="4">
        <f>PRODUCT(O9:O$11)</f>
        <v>1.230633900152476</v>
      </c>
      <c r="Q9" s="6">
        <f>D9*P4</f>
        <v>30914.53641380207</v>
      </c>
      <c r="R9" s="1">
        <f>PRODUCT(L9*N4)</f>
        <v>29902.666189319643</v>
      </c>
      <c r="S9" s="11">
        <f>L9*D24</f>
        <v>32689.289469140633</v>
      </c>
      <c r="T9" s="6">
        <f t="shared" si="1"/>
        <v>22403.19341380207</v>
      </c>
      <c r="U9" s="6">
        <f t="shared" si="2"/>
        <v>21391.323189319643</v>
      </c>
      <c r="V9" s="6">
        <f t="shared" si="3"/>
        <v>24177.946469140632</v>
      </c>
    </row>
    <row r="10" spans="1:22" x14ac:dyDescent="0.3">
      <c r="A10" s="3">
        <v>2018</v>
      </c>
      <c r="B10" s="9">
        <v>8224.0159999999996</v>
      </c>
      <c r="C10" s="9">
        <v>9314.84</v>
      </c>
      <c r="D10" s="9"/>
      <c r="E10" s="9"/>
      <c r="F10" s="9"/>
      <c r="G10" s="9"/>
      <c r="H10" s="9"/>
      <c r="I10" s="9"/>
      <c r="J10" s="9"/>
      <c r="K10" s="9"/>
      <c r="L10" s="2">
        <f>C10</f>
        <v>9314.84</v>
      </c>
      <c r="M10" s="4">
        <f>SUM(C8:C10)/SUM(B8:B10)</f>
        <v>1.052101242295308</v>
      </c>
      <c r="N10" s="4">
        <f>PRODUCT(M10:M$11)</f>
        <v>1.052101242295308</v>
      </c>
      <c r="O10" s="4">
        <f>C10/B10</f>
        <v>1.1326388470061344</v>
      </c>
      <c r="P10" s="4">
        <f>PRODUCT(O10:O$11)</f>
        <v>1.1326388470061344</v>
      </c>
      <c r="Q10" s="6">
        <f>C10*P3</f>
        <v>39589.055979052035</v>
      </c>
      <c r="R10" s="1">
        <f>PRODUCT(L10*N3)</f>
        <v>38736.154602610004</v>
      </c>
      <c r="S10" s="11">
        <f>L10*C24</f>
        <v>39826.727672731671</v>
      </c>
      <c r="T10" s="6">
        <f t="shared" si="1"/>
        <v>30274.215979052035</v>
      </c>
      <c r="U10" s="6">
        <f t="shared" si="2"/>
        <v>29421.314602610004</v>
      </c>
      <c r="V10" s="6">
        <f t="shared" si="3"/>
        <v>30511.887672731671</v>
      </c>
    </row>
    <row r="11" spans="1:22" x14ac:dyDescent="0.3">
      <c r="A11" s="3">
        <v>2019</v>
      </c>
      <c r="B11" s="9">
        <v>8413.7009999999991</v>
      </c>
      <c r="C11" s="9"/>
      <c r="D11" s="9"/>
      <c r="E11" s="9"/>
      <c r="F11" s="9"/>
      <c r="G11" s="9"/>
      <c r="H11" s="9"/>
      <c r="I11" s="9"/>
      <c r="J11" s="9"/>
      <c r="K11" s="9"/>
      <c r="L11" s="2">
        <f>B11</f>
        <v>8413.7009999999991</v>
      </c>
      <c r="M11" s="7">
        <v>1</v>
      </c>
      <c r="N11" s="4">
        <f>PRODUCT(M11:M$11)</f>
        <v>1</v>
      </c>
      <c r="O11" s="7">
        <v>1</v>
      </c>
      <c r="P11" s="4">
        <f>PRODUCT(O11:O$11)</f>
        <v>1</v>
      </c>
      <c r="Q11" s="6">
        <f>B11*P2</f>
        <v>38846.664166066839</v>
      </c>
      <c r="R11" s="1">
        <f>PRODUCT(L11*N2)</f>
        <v>38009.756780476462</v>
      </c>
      <c r="S11" s="11">
        <f>L11*B24</f>
        <v>37766.746501743299</v>
      </c>
      <c r="T11" s="6">
        <f t="shared" si="1"/>
        <v>30432.963166066838</v>
      </c>
      <c r="U11" s="6">
        <f t="shared" si="2"/>
        <v>29596.055780476461</v>
      </c>
      <c r="V11" s="6">
        <f t="shared" si="3"/>
        <v>29353.045501743298</v>
      </c>
    </row>
    <row r="12" spans="1:22" x14ac:dyDescent="0.3">
      <c r="M12" s="5" t="s">
        <v>21</v>
      </c>
    </row>
    <row r="13" spans="1:22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22</v>
      </c>
      <c r="M13" s="5" t="s">
        <v>16</v>
      </c>
    </row>
    <row r="14" spans="1:22" x14ac:dyDescent="0.3">
      <c r="A14">
        <v>2010</v>
      </c>
      <c r="B14" s="4">
        <f>IF(AND(C2&lt;&gt;0, B2&lt;&gt;0), C2/B2, "")</f>
        <v>1.0763533715933431</v>
      </c>
      <c r="C14" s="4">
        <f t="shared" ref="C14:J14" si="4">IF(AND(D2&lt;&gt;0, C2&lt;&gt;0), D2/C2, "")</f>
        <v>1.0966889340741652</v>
      </c>
      <c r="D14" s="4">
        <f t="shared" si="4"/>
        <v>1.0149683001431331</v>
      </c>
      <c r="E14" s="4">
        <f t="shared" si="4"/>
        <v>1.1632102686997849</v>
      </c>
      <c r="F14" s="4">
        <f t="shared" si="4"/>
        <v>1.3960600047384575</v>
      </c>
      <c r="G14" s="4">
        <f t="shared" si="4"/>
        <v>1.3250417551363618</v>
      </c>
      <c r="H14" s="4">
        <f t="shared" si="4"/>
        <v>1.307762766001991</v>
      </c>
      <c r="I14" s="4">
        <f t="shared" si="4"/>
        <v>1.2025954600692357</v>
      </c>
      <c r="J14" s="4">
        <f t="shared" si="4"/>
        <v>1.0863428500598413</v>
      </c>
      <c r="K14" s="7">
        <v>1</v>
      </c>
    </row>
    <row r="15" spans="1:22" x14ac:dyDescent="0.3">
      <c r="A15">
        <v>2011</v>
      </c>
      <c r="B15" s="4">
        <f t="shared" ref="B15:J22" si="5">IF(AND(C3&lt;&gt;0, B3&lt;&gt;0), C3/B3, "")</f>
        <v>1.1001282501535128</v>
      </c>
      <c r="C15" s="4">
        <f t="shared" si="5"/>
        <v>1.0925405591577519</v>
      </c>
      <c r="D15" s="4">
        <f t="shared" si="5"/>
        <v>1.0252488411230654</v>
      </c>
      <c r="E15" s="4">
        <f t="shared" si="5"/>
        <v>1.2186157194804828</v>
      </c>
      <c r="F15" s="4">
        <f t="shared" si="5"/>
        <v>1.3052637924077579</v>
      </c>
      <c r="G15" s="4">
        <f t="shared" si="5"/>
        <v>1.3688432746900305</v>
      </c>
      <c r="H15" s="4">
        <f t="shared" si="5"/>
        <v>1.3651541011643094</v>
      </c>
      <c r="I15" s="4">
        <f t="shared" si="5"/>
        <v>1.1701326584494736</v>
      </c>
      <c r="J15" s="4" t="str">
        <f t="shared" si="5"/>
        <v/>
      </c>
    </row>
    <row r="16" spans="1:22" x14ac:dyDescent="0.3">
      <c r="A16">
        <v>2012</v>
      </c>
      <c r="B16" s="4">
        <f t="shared" si="5"/>
        <v>1.0482889138330813</v>
      </c>
      <c r="C16" s="4">
        <f t="shared" si="5"/>
        <v>1.1250223392673744</v>
      </c>
      <c r="D16" s="4">
        <f t="shared" si="5"/>
        <v>1.0970921727800909</v>
      </c>
      <c r="E16" s="4">
        <f t="shared" si="5"/>
        <v>1.0801447807482816</v>
      </c>
      <c r="F16" s="4">
        <f t="shared" si="5"/>
        <v>1.4937075133840416</v>
      </c>
      <c r="G16" s="4">
        <f t="shared" si="5"/>
        <v>1.1836328648487082</v>
      </c>
      <c r="H16" s="4">
        <f t="shared" si="5"/>
        <v>1.3821770030577138</v>
      </c>
      <c r="I16" s="4" t="str">
        <f t="shared" si="5"/>
        <v/>
      </c>
      <c r="J16" s="4" t="str">
        <f t="shared" si="5"/>
        <v/>
      </c>
    </row>
    <row r="17" spans="1:11" x14ac:dyDescent="0.3">
      <c r="A17">
        <v>2013</v>
      </c>
      <c r="B17" s="4">
        <f t="shared" si="5"/>
        <v>0.99429489842863783</v>
      </c>
      <c r="C17" s="4">
        <f t="shared" si="5"/>
        <v>1.2314354913880772</v>
      </c>
      <c r="D17" s="4">
        <f t="shared" si="5"/>
        <v>1.0964155438256413</v>
      </c>
      <c r="E17" s="4">
        <f t="shared" si="5"/>
        <v>1.0576182135993044</v>
      </c>
      <c r="F17" s="4">
        <f t="shared" si="5"/>
        <v>1.3968032193040929</v>
      </c>
      <c r="G17" s="4">
        <f t="shared" si="5"/>
        <v>1.1983574412487128</v>
      </c>
      <c r="H17" s="4" t="str">
        <f t="shared" si="5"/>
        <v/>
      </c>
      <c r="I17" s="4" t="str">
        <f t="shared" si="5"/>
        <v/>
      </c>
      <c r="J17" s="4" t="str">
        <f t="shared" si="5"/>
        <v/>
      </c>
    </row>
    <row r="18" spans="1:11" x14ac:dyDescent="0.3">
      <c r="A18">
        <v>2014</v>
      </c>
      <c r="B18" s="4">
        <f t="shared" si="5"/>
        <v>1.0419566235174367</v>
      </c>
      <c r="C18" s="4">
        <f t="shared" si="5"/>
        <v>1.0401827424617593</v>
      </c>
      <c r="D18" s="4">
        <f t="shared" si="5"/>
        <v>1.133439877313321</v>
      </c>
      <c r="E18" s="4">
        <f t="shared" si="5"/>
        <v>1.1062727061511051</v>
      </c>
      <c r="F18" s="4">
        <f t="shared" si="5"/>
        <v>1.4987676792646731</v>
      </c>
      <c r="G18" s="4" t="str">
        <f t="shared" si="5"/>
        <v/>
      </c>
      <c r="H18" s="4" t="str">
        <f t="shared" si="5"/>
        <v/>
      </c>
      <c r="I18" s="4" t="str">
        <f t="shared" si="5"/>
        <v/>
      </c>
      <c r="J18" s="4" t="str">
        <f t="shared" si="5"/>
        <v/>
      </c>
    </row>
    <row r="19" spans="1:11" x14ac:dyDescent="0.3">
      <c r="A19">
        <v>2015</v>
      </c>
      <c r="B19" s="4">
        <f t="shared" si="5"/>
        <v>0.99125781547665093</v>
      </c>
      <c r="C19" s="4">
        <f t="shared" si="5"/>
        <v>1.0234652588750854</v>
      </c>
      <c r="D19" s="4">
        <f t="shared" si="5"/>
        <v>1.205783212711089</v>
      </c>
      <c r="E19" s="4">
        <f t="shared" si="5"/>
        <v>1.0746115491374455</v>
      </c>
      <c r="F19" s="4" t="str">
        <f t="shared" si="5"/>
        <v/>
      </c>
      <c r="G19" s="4" t="str">
        <f t="shared" si="5"/>
        <v/>
      </c>
      <c r="H19" s="4" t="str">
        <f t="shared" si="5"/>
        <v/>
      </c>
      <c r="I19" s="4" t="str">
        <f t="shared" si="5"/>
        <v/>
      </c>
      <c r="J19" s="4" t="str">
        <f t="shared" si="5"/>
        <v/>
      </c>
    </row>
    <row r="20" spans="1:11" x14ac:dyDescent="0.3">
      <c r="A20">
        <v>2016</v>
      </c>
      <c r="B20" s="4">
        <f t="shared" si="5"/>
        <v>1</v>
      </c>
      <c r="C20" s="4">
        <f t="shared" si="5"/>
        <v>1.2101276516359887</v>
      </c>
      <c r="D20" s="4">
        <f t="shared" si="5"/>
        <v>1.1063687714437489</v>
      </c>
      <c r="E20" s="4" t="str">
        <f t="shared" si="5"/>
        <v/>
      </c>
      <c r="F20" s="4" t="str">
        <f t="shared" si="5"/>
        <v/>
      </c>
      <c r="G20" s="4" t="str">
        <f t="shared" si="5"/>
        <v/>
      </c>
      <c r="H20" s="4" t="str">
        <f t="shared" si="5"/>
        <v/>
      </c>
      <c r="I20" s="4" t="str">
        <f t="shared" si="5"/>
        <v/>
      </c>
      <c r="J20" s="4" t="str">
        <f t="shared" si="5"/>
        <v/>
      </c>
    </row>
    <row r="21" spans="1:11" x14ac:dyDescent="0.3">
      <c r="A21">
        <v>2017</v>
      </c>
      <c r="B21" s="4">
        <f t="shared" si="5"/>
        <v>1.0636447190459879</v>
      </c>
      <c r="C21" s="4">
        <f t="shared" si="5"/>
        <v>1.0865192408024575</v>
      </c>
      <c r="D21" s="4" t="str">
        <f t="shared" si="5"/>
        <v/>
      </c>
      <c r="E21" s="4" t="str">
        <f t="shared" si="5"/>
        <v/>
      </c>
      <c r="F21" s="4" t="str">
        <f t="shared" si="5"/>
        <v/>
      </c>
      <c r="G21" s="4" t="str">
        <f t="shared" si="5"/>
        <v/>
      </c>
      <c r="H21" s="4" t="str">
        <f t="shared" si="5"/>
        <v/>
      </c>
      <c r="I21" s="4" t="str">
        <f t="shared" si="5"/>
        <v/>
      </c>
      <c r="J21" s="4" t="str">
        <f t="shared" si="5"/>
        <v/>
      </c>
    </row>
    <row r="22" spans="1:11" x14ac:dyDescent="0.3">
      <c r="A22">
        <v>2018</v>
      </c>
      <c r="B22" s="4">
        <f t="shared" si="5"/>
        <v>1.1326388470061344</v>
      </c>
      <c r="C22" s="4" t="str">
        <f t="shared" si="5"/>
        <v/>
      </c>
      <c r="D22" s="4" t="str">
        <f t="shared" si="5"/>
        <v/>
      </c>
      <c r="E22" s="4" t="str">
        <f t="shared" si="5"/>
        <v/>
      </c>
      <c r="F22" s="4" t="str">
        <f t="shared" si="5"/>
        <v/>
      </c>
      <c r="G22" s="4" t="str">
        <f t="shared" si="5"/>
        <v/>
      </c>
      <c r="H22" s="4" t="str">
        <f t="shared" si="5"/>
        <v/>
      </c>
      <c r="I22" s="4" t="str">
        <f t="shared" si="5"/>
        <v/>
      </c>
      <c r="J22" s="4" t="str">
        <f t="shared" si="5"/>
        <v/>
      </c>
    </row>
    <row r="23" spans="1:11" x14ac:dyDescent="0.3">
      <c r="A23" t="s">
        <v>11</v>
      </c>
      <c r="B23" s="4">
        <f t="shared" ref="B23:K23" si="6">AVERAGE(B14:B22)</f>
        <v>1.0498403821171984</v>
      </c>
      <c r="C23" s="4">
        <f t="shared" si="6"/>
        <v>1.1132477772078324</v>
      </c>
      <c r="D23" s="4">
        <f t="shared" si="6"/>
        <v>1.0970452456200126</v>
      </c>
      <c r="E23" s="4">
        <f t="shared" si="6"/>
        <v>1.1167455396360675</v>
      </c>
      <c r="F23" s="4">
        <f t="shared" si="6"/>
        <v>1.4181204418198043</v>
      </c>
      <c r="G23" s="4">
        <f t="shared" si="6"/>
        <v>1.2689688339809533</v>
      </c>
      <c r="H23" s="4">
        <f t="shared" si="6"/>
        <v>1.3516979567413381</v>
      </c>
      <c r="I23" s="4">
        <f t="shared" si="6"/>
        <v>1.1863640592593545</v>
      </c>
      <c r="J23" s="4">
        <f t="shared" si="6"/>
        <v>1.0863428500598413</v>
      </c>
      <c r="K23" s="4">
        <f t="shared" si="6"/>
        <v>1</v>
      </c>
    </row>
    <row r="24" spans="1:11" x14ac:dyDescent="0.3">
      <c r="A24" t="s">
        <v>26</v>
      </c>
      <c r="B24" s="4">
        <f>PRODUCT(B23:$K23)</f>
        <v>4.4887198275459639</v>
      </c>
      <c r="C24" s="4">
        <f>PRODUCT(C23:$K23)</f>
        <v>4.2756212315758155</v>
      </c>
      <c r="D24" s="4">
        <f>PRODUCT(D23:$K23)</f>
        <v>3.840673495256933</v>
      </c>
      <c r="E24" s="4">
        <f>PRODUCT(E23:$K23)</f>
        <v>3.5009253361162096</v>
      </c>
      <c r="F24" s="4">
        <f>PRODUCT(F23:$K23)</f>
        <v>3.1349355890484372</v>
      </c>
      <c r="G24" s="4">
        <f>PRODUCT(G23:$K23)</f>
        <v>2.2106271770721593</v>
      </c>
      <c r="H24" s="4">
        <f>PRODUCT(H23:$K23)</f>
        <v>1.7420657764596761</v>
      </c>
      <c r="I24" s="4">
        <f>PRODUCT(I23:$K23)</f>
        <v>1.2887981133443696</v>
      </c>
      <c r="J24" s="4">
        <f>PRODUCT(J23:$K23)</f>
        <v>1.0863428500598413</v>
      </c>
      <c r="K24" s="4">
        <f>PRODUCT(K23:$K23)</f>
        <v>1</v>
      </c>
    </row>
    <row r="28" spans="1:1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2:1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2:1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2:1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2:1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2:1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 Matthew - MRAS-US</dc:creator>
  <cp:lastModifiedBy>Heiden Matthew - MRAS-US</cp:lastModifiedBy>
  <dcterms:created xsi:type="dcterms:W3CDTF">2015-06-05T18:19:34Z</dcterms:created>
  <dcterms:modified xsi:type="dcterms:W3CDTF">2022-12-21T21:06:01Z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2022-08-22T19:31:08Z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bdbf9276-4770-49d5-8b3b-ae7afb9fc104</vt:lpwstr>
  </property>
  <property fmtid="{D5CDD505-2E9C-101B-9397-08002B2CF9AE}" pid="8" name="MSIP_Label_c6dace53-bb26-49c1-b263-21baa9bbd689_ContentBits">
    <vt:lpwstr>0</vt:lpwstr>
  </property>
  <property fmtid="{D5CDD505-2E9C-101B-9397-08002B2CF9AE}" pid="9" name="{A44787D4-0540-4523-9961-78E4036D8C6D}">
    <vt:lpwstr>{FCBB3912-8196-41C9-AF81-929ADABB26C2}</vt:lpwstr>
  </property>
</Properties>
</file>