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32820" yWindow="0" windowWidth="33420" windowHeight="24300" tabRatio="500" firstSheet="2" activeTab="4"/>
  </bookViews>
  <sheets>
    <sheet name="baseline.csv" sheetId="1" state="hidden" r:id="rId1"/>
    <sheet name="Sheet1" sheetId="2" state="hidden" r:id="rId2"/>
    <sheet name="granger_rank" sheetId="3" r:id="rId3"/>
    <sheet name="indexing" sheetId="4" r:id="rId4"/>
    <sheet name="final" sheetId="5" r:id="rId5"/>
  </sheets>
  <definedNames>
    <definedName name="_xlnm._FilterDatabase" localSheetId="4" hidden="1">final!$A$2:$G$2</definedName>
    <definedName name="_xlnm._FilterDatabase" localSheetId="1" hidden="1">Sheet1!$A$2:$H$2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5" l="1"/>
  <c r="E73" i="5"/>
  <c r="E60" i="5"/>
  <c r="E51" i="5"/>
  <c r="E72" i="5"/>
  <c r="E69" i="5"/>
  <c r="E63" i="5"/>
  <c r="E67" i="5"/>
  <c r="E47" i="5"/>
  <c r="E68" i="5"/>
  <c r="E42" i="5"/>
  <c r="E50" i="5"/>
  <c r="E46" i="5"/>
  <c r="E44" i="5"/>
  <c r="E54" i="5"/>
  <c r="E61" i="5"/>
  <c r="E70" i="5"/>
  <c r="E71" i="5"/>
  <c r="E66" i="5"/>
  <c r="E53" i="5"/>
  <c r="E65" i="5"/>
  <c r="E74" i="5"/>
  <c r="E59" i="5"/>
  <c r="E49" i="5"/>
  <c r="E45" i="5"/>
  <c r="E31" i="5"/>
  <c r="E58" i="5"/>
  <c r="E41" i="5"/>
  <c r="E62" i="5"/>
  <c r="E57" i="5"/>
  <c r="E55" i="5"/>
  <c r="E56" i="5"/>
  <c r="E48" i="5"/>
  <c r="E52" i="5"/>
  <c r="E32" i="5"/>
  <c r="E3" i="5"/>
  <c r="E37" i="5"/>
  <c r="E40" i="5"/>
  <c r="E35" i="5"/>
  <c r="E43" i="5"/>
  <c r="E34" i="5"/>
  <c r="E38" i="5"/>
  <c r="E4" i="5"/>
  <c r="E5" i="5"/>
  <c r="E36" i="5"/>
  <c r="E6" i="5"/>
  <c r="E39" i="5"/>
  <c r="E33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75" i="5"/>
  <c r="G64" i="5"/>
  <c r="G73" i="5"/>
  <c r="G60" i="5"/>
  <c r="G51" i="5"/>
  <c r="G72" i="5"/>
  <c r="G69" i="5"/>
  <c r="G63" i="5"/>
  <c r="G67" i="5"/>
  <c r="G47" i="5"/>
  <c r="G68" i="5"/>
  <c r="G42" i="5"/>
  <c r="G50" i="5"/>
  <c r="G46" i="5"/>
  <c r="G44" i="5"/>
  <c r="G54" i="5"/>
  <c r="G61" i="5"/>
  <c r="G70" i="5"/>
  <c r="G71" i="5"/>
  <c r="G66" i="5"/>
  <c r="G53" i="5"/>
  <c r="G65" i="5"/>
  <c r="G74" i="5"/>
  <c r="G59" i="5"/>
  <c r="G49" i="5"/>
  <c r="G45" i="5"/>
  <c r="G31" i="5"/>
  <c r="G58" i="5"/>
  <c r="G41" i="5"/>
  <c r="G62" i="5"/>
  <c r="G57" i="5"/>
  <c r="G55" i="5"/>
  <c r="G56" i="5"/>
  <c r="G48" i="5"/>
  <c r="G52" i="5"/>
  <c r="G32" i="5"/>
  <c r="G3" i="5"/>
  <c r="G37" i="5"/>
  <c r="G40" i="5"/>
  <c r="G35" i="5"/>
  <c r="G43" i="5"/>
  <c r="G34" i="5"/>
  <c r="G38" i="5"/>
  <c r="G4" i="5"/>
  <c r="G5" i="5"/>
  <c r="G36" i="5"/>
  <c r="G6" i="5"/>
  <c r="G39" i="5"/>
  <c r="G33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75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3" i="2"/>
  <c r="G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3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3" i="4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12" i="1"/>
  <c r="E11" i="1"/>
  <c r="A74" i="1"/>
  <c r="A75" i="1"/>
  <c r="A76" i="1"/>
  <c r="A77" i="1"/>
  <c r="A78" i="1"/>
  <c r="A79" i="1"/>
  <c r="A80" i="1"/>
  <c r="A81" i="1"/>
  <c r="A73" i="1"/>
  <c r="A64" i="1"/>
  <c r="A65" i="1"/>
  <c r="A66" i="1"/>
  <c r="A67" i="1"/>
  <c r="A68" i="1"/>
  <c r="A69" i="1"/>
  <c r="A70" i="1"/>
  <c r="A71" i="1"/>
  <c r="A63" i="1"/>
  <c r="A54" i="1"/>
  <c r="A55" i="1"/>
  <c r="A56" i="1"/>
  <c r="A57" i="1"/>
  <c r="A58" i="1"/>
  <c r="A59" i="1"/>
  <c r="A60" i="1"/>
  <c r="A61" i="1"/>
  <c r="A53" i="1"/>
  <c r="A44" i="1"/>
  <c r="A45" i="1"/>
  <c r="A46" i="1"/>
  <c r="A47" i="1"/>
  <c r="A48" i="1"/>
  <c r="A49" i="1"/>
  <c r="A50" i="1"/>
  <c r="A51" i="1"/>
  <c r="A43" i="1"/>
  <c r="A24" i="1"/>
  <c r="A25" i="1"/>
  <c r="A26" i="1"/>
  <c r="A27" i="1"/>
  <c r="A28" i="1"/>
  <c r="A29" i="1"/>
  <c r="A30" i="1"/>
  <c r="A31" i="1"/>
  <c r="A23" i="1"/>
</calcChain>
</file>

<file path=xl/sharedStrings.xml><?xml version="1.0" encoding="utf-8"?>
<sst xmlns="http://schemas.openxmlformats.org/spreadsheetml/2006/main" count="243" uniqueCount="81">
  <si>
    <t>b</t>
  </si>
  <si>
    <t>baseline</t>
  </si>
  <si>
    <t>close</t>
  </si>
  <si>
    <t>exchange-address-count-outflow</t>
  </si>
  <si>
    <t>velocity</t>
  </si>
  <si>
    <t>s&amp;p-return-vol-20day-A</t>
  </si>
  <si>
    <t>tokens-transferred-mean</t>
  </si>
  <si>
    <t>1month-yield</t>
  </si>
  <si>
    <t>nvt</t>
  </si>
  <si>
    <t>estimated-leverage-ratio</t>
  </si>
  <si>
    <t>vix 7day moving average</t>
  </si>
  <si>
    <t>exchange-trans-count-reserve-outflow</t>
  </si>
  <si>
    <t>miner-netflow-mean</t>
  </si>
  <si>
    <t>btc-return-vol-20day-A</t>
  </si>
  <si>
    <t>nvt-golden-cross</t>
  </si>
  <si>
    <t>cpi</t>
  </si>
  <si>
    <t>miner-outflow-ma7</t>
  </si>
  <si>
    <t>term-spread</t>
  </si>
  <si>
    <t>5yrfwdinflation</t>
  </si>
  <si>
    <t>supply</t>
  </si>
  <si>
    <t>sp-volume</t>
  </si>
  <si>
    <t>10year-yield</t>
  </si>
  <si>
    <t>s&amp;p-20day-std</t>
  </si>
  <si>
    <t>vix</t>
  </si>
  <si>
    <t>hashrate</t>
  </si>
  <si>
    <t>s&amp;p-20day-momentum</t>
  </si>
  <si>
    <t>miner-inflow-ma7</t>
  </si>
  <si>
    <t>stock-to-flow</t>
  </si>
  <si>
    <t>trans-count-mean</t>
  </si>
  <si>
    <t>net-equity-expansion-A</t>
  </si>
  <si>
    <t>stablecoin-ratio-usd</t>
  </si>
  <si>
    <t>fund-flow-ratio</t>
  </si>
  <si>
    <t>s&amp;p 20day price moving average</t>
  </si>
  <si>
    <t>s&amp;p-7day-momentum</t>
  </si>
  <si>
    <t>difficulty</t>
  </si>
  <si>
    <t>s&amp;p volume 20day moving average</t>
  </si>
  <si>
    <t>gold</t>
  </si>
  <si>
    <t>nvm</t>
  </si>
  <si>
    <t>gold price 20day moving average</t>
  </si>
  <si>
    <t>miner-outflow-mean</t>
  </si>
  <si>
    <t>stablecoin-supply-ratio</t>
  </si>
  <si>
    <t>exchange-whale-ratio</t>
  </si>
  <si>
    <t>s&amp;p-percent-change-return-A</t>
  </si>
  <si>
    <t>addresses-count-total</t>
  </si>
  <si>
    <t>exchange-address-count-inflow</t>
  </si>
  <si>
    <t>miner-inflow-mean</t>
  </si>
  <si>
    <t>sp-price</t>
  </si>
  <si>
    <t>a-illiquidity-A</t>
  </si>
  <si>
    <t>bitcoin-volume-ma20</t>
  </si>
  <si>
    <t>mpi</t>
  </si>
  <si>
    <t>miner-trans-inflow</t>
  </si>
  <si>
    <t>exchange-trans-count-reserve-inflow</t>
  </si>
  <si>
    <t>volume</t>
  </si>
  <si>
    <t>miner-trans-outflow</t>
  </si>
  <si>
    <t>stock-to-flow-reversion</t>
  </si>
  <si>
    <t>otc-volume</t>
  </si>
  <si>
    <t>miner-revenue</t>
  </si>
  <si>
    <t>coin-20day-std</t>
  </si>
  <si>
    <t>puell</t>
  </si>
  <si>
    <t>btc-20day-momentum</t>
  </si>
  <si>
    <t>taker-buy-sell-stats-A</t>
  </si>
  <si>
    <t>blockreward-usd</t>
  </si>
  <si>
    <t>open</t>
  </si>
  <si>
    <t>high</t>
  </si>
  <si>
    <t>low</t>
  </si>
  <si>
    <t>vwap</t>
  </si>
  <si>
    <t>mvrv</t>
  </si>
  <si>
    <t>miner-reserve-usd (onchain-balance)</t>
  </si>
  <si>
    <t>market-capitalization-usd</t>
  </si>
  <si>
    <t>funding-rates-A</t>
  </si>
  <si>
    <t>open-interest</t>
  </si>
  <si>
    <t>fee-trans</t>
  </si>
  <si>
    <t>fees</t>
  </si>
  <si>
    <t>otc-high</t>
  </si>
  <si>
    <t>btc-percent-change-usd-A</t>
  </si>
  <si>
    <t>bitcoin-price-ma20</t>
  </si>
  <si>
    <t>btc-7day-momentum</t>
  </si>
  <si>
    <t>impact_rank</t>
  </si>
  <si>
    <t>granger_rank</t>
  </si>
  <si>
    <t>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</si>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</sst>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3" fillId="0" borderId="0" xfId="0" applyNumberFormat="1" applyFont="1" applyAlignment="1">
      <alignment horizontal="right"/>
    </xf>
    <xf numFmtId="0" fontId="0" fillId="4" borderId="0" xfId="0" applyFill="1"/>
    <xf numFmtId="0" fontId="0" fillId="5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D11" sqref="D11:E85"/>
    </sheetView>
  </sheetViews>
  <sheetFormatPr baseColWidth="10" defaultRowHeight="15" x14ac:dyDescent="0"/>
  <sheetData>
    <row r="1" spans="1:5">
      <c r="B1">
        <v>0</v>
      </c>
      <c r="C1">
        <v>1</v>
      </c>
    </row>
    <row r="2" spans="1:5">
      <c r="A2" t="s">
        <v>0</v>
      </c>
      <c r="B2">
        <v>3.7447088945678803E-2</v>
      </c>
      <c r="C2">
        <v>1.21205303075904E-2</v>
      </c>
    </row>
    <row r="3" spans="1:5">
      <c r="A3" t="s">
        <v>0</v>
      </c>
      <c r="B3">
        <v>4.5075005883357999E-2</v>
      </c>
      <c r="C3">
        <v>1.0215556227028799E-2</v>
      </c>
    </row>
    <row r="4" spans="1:5">
      <c r="A4" t="s">
        <v>0</v>
      </c>
      <c r="B4">
        <v>5.0090106435838701E-2</v>
      </c>
      <c r="C4">
        <v>1.0889073885206799E-2</v>
      </c>
    </row>
    <row r="5" spans="1:5">
      <c r="A5" t="s">
        <v>0</v>
      </c>
      <c r="B5">
        <v>4.3919874686898001E-2</v>
      </c>
      <c r="C5">
        <v>1.21665589803022E-2</v>
      </c>
    </row>
    <row r="6" spans="1:5">
      <c r="A6" t="s">
        <v>0</v>
      </c>
      <c r="B6">
        <v>4.8701145677298101E-2</v>
      </c>
      <c r="C6">
        <v>1.13901890252494E-2</v>
      </c>
    </row>
    <row r="7" spans="1:5">
      <c r="A7" t="s">
        <v>0</v>
      </c>
      <c r="B7">
        <v>3.1578329800740997E-2</v>
      </c>
      <c r="C7">
        <v>8.8474578147882902E-3</v>
      </c>
    </row>
    <row r="8" spans="1:5">
      <c r="A8" t="s">
        <v>0</v>
      </c>
      <c r="B8">
        <v>3.0079407757941899E-2</v>
      </c>
      <c r="C8">
        <v>9.3538712937690591E-3</v>
      </c>
    </row>
    <row r="9" spans="1:5">
      <c r="A9" t="s">
        <v>0</v>
      </c>
      <c r="B9">
        <v>3.3608159063370099E-2</v>
      </c>
      <c r="C9">
        <v>1.1300697904550299E-2</v>
      </c>
    </row>
    <row r="10" spans="1:5">
      <c r="A10" t="s">
        <v>0</v>
      </c>
      <c r="B10">
        <v>3.8999501982485398E-2</v>
      </c>
      <c r="C10">
        <v>9.1225573592937197E-3</v>
      </c>
    </row>
    <row r="11" spans="1:5">
      <c r="A11" t="s">
        <v>0</v>
      </c>
      <c r="B11">
        <v>3.7072013350109498E-2</v>
      </c>
      <c r="C11">
        <v>1.1175420192208799E-2</v>
      </c>
      <c r="D11" t="s">
        <v>1</v>
      </c>
      <c r="E11">
        <f>AVERAGE(C2:C11)</f>
        <v>1.0658191298998778E-2</v>
      </c>
    </row>
    <row r="12" spans="1:5">
      <c r="A12">
        <v>0</v>
      </c>
      <c r="B12">
        <v>5.2089132315637297E-2</v>
      </c>
      <c r="C12">
        <v>1.38764187298232E-2</v>
      </c>
      <c r="D12">
        <f>A12</f>
        <v>0</v>
      </c>
      <c r="E12">
        <f>$E$11-C12</f>
        <v>-3.2182274308244219E-3</v>
      </c>
    </row>
    <row r="13" spans="1:5">
      <c r="A13">
        <v>1</v>
      </c>
      <c r="B13">
        <v>4.72086820835418E-2</v>
      </c>
      <c r="C13">
        <v>1.0426778788370899E-2</v>
      </c>
      <c r="D13">
        <f t="shared" ref="D13:D76" si="0">A13</f>
        <v>1</v>
      </c>
      <c r="E13">
        <f t="shared" ref="E13:E76" si="1">$E$11-C13</f>
        <v>2.3141251062787881E-4</v>
      </c>
    </row>
    <row r="14" spans="1:5">
      <c r="A14">
        <v>2</v>
      </c>
      <c r="B14">
        <v>6.5955710771234494E-2</v>
      </c>
      <c r="C14">
        <v>1.7470596539445299E-2</v>
      </c>
      <c r="D14">
        <f t="shared" si="0"/>
        <v>2</v>
      </c>
      <c r="E14">
        <f t="shared" si="1"/>
        <v>-6.8124052404465209E-3</v>
      </c>
    </row>
    <row r="15" spans="1:5">
      <c r="A15">
        <v>3</v>
      </c>
      <c r="B15">
        <v>7.0317516632273896E-2</v>
      </c>
      <c r="C15">
        <v>1.61146665446135E-2</v>
      </c>
      <c r="D15">
        <f t="shared" si="0"/>
        <v>3</v>
      </c>
      <c r="E15">
        <f t="shared" si="1"/>
        <v>-5.4564752456147218E-3</v>
      </c>
    </row>
    <row r="16" spans="1:5">
      <c r="A16">
        <v>4</v>
      </c>
      <c r="B16">
        <v>6.5708535068508295E-2</v>
      </c>
      <c r="C16">
        <v>1.7665559479168601E-2</v>
      </c>
      <c r="D16">
        <f t="shared" si="0"/>
        <v>4</v>
      </c>
      <c r="E16">
        <f t="shared" si="1"/>
        <v>-7.0073681801698234E-3</v>
      </c>
    </row>
    <row r="17" spans="1:5">
      <c r="A17">
        <v>5</v>
      </c>
      <c r="B17">
        <v>6.7380626606180397E-2</v>
      </c>
      <c r="C17">
        <v>2.0669377425177899E-2</v>
      </c>
      <c r="D17">
        <f t="shared" si="0"/>
        <v>5</v>
      </c>
      <c r="E17">
        <f t="shared" si="1"/>
        <v>-1.0011186126179121E-2</v>
      </c>
    </row>
    <row r="18" spans="1:5">
      <c r="A18">
        <v>6</v>
      </c>
      <c r="B18">
        <v>6.2161127791698703E-2</v>
      </c>
      <c r="C18">
        <v>1.4854818198606E-2</v>
      </c>
      <c r="D18">
        <f t="shared" si="0"/>
        <v>6</v>
      </c>
      <c r="E18">
        <f t="shared" si="1"/>
        <v>-4.1966268996072222E-3</v>
      </c>
    </row>
    <row r="19" spans="1:5">
      <c r="A19">
        <v>7</v>
      </c>
      <c r="B19">
        <v>4.9874575068433902E-2</v>
      </c>
      <c r="C19">
        <v>1.1987974303396201E-2</v>
      </c>
      <c r="D19">
        <f t="shared" si="0"/>
        <v>7</v>
      </c>
      <c r="E19">
        <f t="shared" si="1"/>
        <v>-1.3297830043974227E-3</v>
      </c>
    </row>
    <row r="20" spans="1:5">
      <c r="A20">
        <v>8</v>
      </c>
      <c r="B20">
        <v>4.7504183137388703E-2</v>
      </c>
      <c r="C20">
        <v>1.5519866679838699E-2</v>
      </c>
      <c r="D20">
        <f t="shared" si="0"/>
        <v>8</v>
      </c>
      <c r="E20">
        <f t="shared" si="1"/>
        <v>-4.8616753808399214E-3</v>
      </c>
    </row>
    <row r="21" spans="1:5">
      <c r="A21">
        <v>9</v>
      </c>
      <c r="B21">
        <v>6.1895757954370099E-2</v>
      </c>
      <c r="C21">
        <v>1.7067830379655102E-2</v>
      </c>
      <c r="D21">
        <f t="shared" si="0"/>
        <v>9</v>
      </c>
      <c r="E21">
        <f t="shared" si="1"/>
        <v>-6.4096390806563236E-3</v>
      </c>
    </row>
    <row r="22" spans="1:5">
      <c r="A22">
        <v>10</v>
      </c>
      <c r="B22">
        <v>6.0660028861131601E-2</v>
      </c>
      <c r="C22">
        <v>1.24527962325118E-2</v>
      </c>
      <c r="D22">
        <f t="shared" si="0"/>
        <v>10</v>
      </c>
      <c r="E22">
        <f t="shared" si="1"/>
        <v>-1.7946049335130221E-3</v>
      </c>
    </row>
    <row r="23" spans="1:5">
      <c r="A23">
        <f>A22+1</f>
        <v>11</v>
      </c>
      <c r="B23">
        <v>5.1838208747883398E-2</v>
      </c>
      <c r="C23">
        <v>1.6571263795061499E-2</v>
      </c>
      <c r="D23">
        <f t="shared" si="0"/>
        <v>11</v>
      </c>
      <c r="E23">
        <f t="shared" si="1"/>
        <v>-5.9130724960627205E-3</v>
      </c>
    </row>
    <row r="24" spans="1:5">
      <c r="A24">
        <f t="shared" ref="A24:A31" si="2">A23+1</f>
        <v>12</v>
      </c>
      <c r="B24">
        <v>5.4675607571145597E-2</v>
      </c>
      <c r="C24">
        <v>1.34595198684106E-2</v>
      </c>
      <c r="D24">
        <f t="shared" si="0"/>
        <v>12</v>
      </c>
      <c r="E24">
        <f t="shared" si="1"/>
        <v>-2.801328569411822E-3</v>
      </c>
    </row>
    <row r="25" spans="1:5">
      <c r="A25">
        <f t="shared" si="2"/>
        <v>13</v>
      </c>
      <c r="B25">
        <v>5.6731013805993998E-2</v>
      </c>
      <c r="C25">
        <v>1.23475683047015E-2</v>
      </c>
      <c r="D25">
        <f t="shared" si="0"/>
        <v>13</v>
      </c>
      <c r="E25">
        <f t="shared" si="1"/>
        <v>-1.6893770057027219E-3</v>
      </c>
    </row>
    <row r="26" spans="1:5">
      <c r="A26">
        <f t="shared" si="2"/>
        <v>14</v>
      </c>
      <c r="B26">
        <v>6.99207381770032E-2</v>
      </c>
      <c r="C26">
        <v>1.7836213295606199E-2</v>
      </c>
      <c r="D26">
        <f t="shared" si="0"/>
        <v>14</v>
      </c>
      <c r="E26">
        <f t="shared" si="1"/>
        <v>-7.1780219966074213E-3</v>
      </c>
    </row>
    <row r="27" spans="1:5">
      <c r="A27">
        <f t="shared" si="2"/>
        <v>15</v>
      </c>
      <c r="B27">
        <v>6.7657086080594106E-2</v>
      </c>
      <c r="C27">
        <v>1.2910491570524801E-2</v>
      </c>
      <c r="D27">
        <f t="shared" si="0"/>
        <v>15</v>
      </c>
      <c r="E27">
        <f t="shared" si="1"/>
        <v>-2.2523002715260226E-3</v>
      </c>
    </row>
    <row r="28" spans="1:5">
      <c r="A28">
        <f t="shared" si="2"/>
        <v>16</v>
      </c>
      <c r="B28">
        <v>5.6471611502724402E-2</v>
      </c>
      <c r="C28">
        <v>1.5137042892852001E-2</v>
      </c>
      <c r="D28">
        <f t="shared" si="0"/>
        <v>16</v>
      </c>
      <c r="E28">
        <f t="shared" si="1"/>
        <v>-4.4788515938532225E-3</v>
      </c>
    </row>
    <row r="29" spans="1:5">
      <c r="A29">
        <f t="shared" si="2"/>
        <v>17</v>
      </c>
      <c r="B29">
        <v>6.0851978415442202E-2</v>
      </c>
      <c r="C29">
        <v>1.6426932077951598E-2</v>
      </c>
      <c r="D29">
        <f t="shared" si="0"/>
        <v>17</v>
      </c>
      <c r="E29">
        <f t="shared" si="1"/>
        <v>-5.7687407789528203E-3</v>
      </c>
    </row>
    <row r="30" spans="1:5">
      <c r="A30">
        <f t="shared" si="2"/>
        <v>18</v>
      </c>
      <c r="B30">
        <v>4.5647006413139402E-2</v>
      </c>
      <c r="C30">
        <v>1.2778169680469799E-2</v>
      </c>
      <c r="D30">
        <f t="shared" si="0"/>
        <v>18</v>
      </c>
      <c r="E30">
        <f t="shared" si="1"/>
        <v>-2.1199783814710212E-3</v>
      </c>
    </row>
    <row r="31" spans="1:5">
      <c r="A31">
        <f t="shared" si="2"/>
        <v>19</v>
      </c>
      <c r="B31">
        <v>5.5139178552727298E-2</v>
      </c>
      <c r="C31">
        <v>1.1206531922073999E-2</v>
      </c>
      <c r="D31">
        <f t="shared" si="0"/>
        <v>19</v>
      </c>
      <c r="E31">
        <f t="shared" si="1"/>
        <v>-5.4834062307522122E-4</v>
      </c>
    </row>
    <row r="32" spans="1:5">
      <c r="A32">
        <v>20</v>
      </c>
      <c r="B32">
        <v>4.9380076014092902E-2</v>
      </c>
      <c r="C32">
        <v>1.2204618028913801E-2</v>
      </c>
      <c r="D32">
        <f t="shared" si="0"/>
        <v>20</v>
      </c>
      <c r="E32">
        <f t="shared" si="1"/>
        <v>-1.5464267299150226E-3</v>
      </c>
    </row>
    <row r="33" spans="1:5">
      <c r="A33">
        <v>21</v>
      </c>
      <c r="B33">
        <v>5.5195496587514603E-2</v>
      </c>
      <c r="C33">
        <v>1.37571477294091E-2</v>
      </c>
      <c r="D33">
        <f t="shared" si="0"/>
        <v>21</v>
      </c>
      <c r="E33">
        <f t="shared" si="1"/>
        <v>-3.0989564304103219E-3</v>
      </c>
    </row>
    <row r="34" spans="1:5">
      <c r="A34">
        <v>22</v>
      </c>
      <c r="B34">
        <v>4.7362214571809898E-2</v>
      </c>
      <c r="C34">
        <v>1.15320396732975E-2</v>
      </c>
      <c r="D34">
        <f t="shared" si="0"/>
        <v>22</v>
      </c>
      <c r="E34">
        <f t="shared" si="1"/>
        <v>-8.7384837429872221E-4</v>
      </c>
    </row>
    <row r="35" spans="1:5">
      <c r="A35">
        <v>23</v>
      </c>
      <c r="B35">
        <v>6.3229262508706599E-2</v>
      </c>
      <c r="C35">
        <v>1.66579219044256E-2</v>
      </c>
      <c r="D35">
        <f t="shared" si="0"/>
        <v>23</v>
      </c>
      <c r="E35">
        <f t="shared" si="1"/>
        <v>-5.9997306054268215E-3</v>
      </c>
    </row>
    <row r="36" spans="1:5">
      <c r="A36">
        <v>24</v>
      </c>
      <c r="B36">
        <v>5.4644926647036601E-2</v>
      </c>
      <c r="C36">
        <v>1.2771964656073401E-2</v>
      </c>
      <c r="D36">
        <f t="shared" si="0"/>
        <v>24</v>
      </c>
      <c r="E36">
        <f t="shared" si="1"/>
        <v>-2.1137733570746227E-3</v>
      </c>
    </row>
    <row r="37" spans="1:5">
      <c r="A37">
        <v>25</v>
      </c>
      <c r="B37">
        <v>6.5500495169537307E-2</v>
      </c>
      <c r="C37">
        <v>1.35579326340009E-2</v>
      </c>
      <c r="D37">
        <f t="shared" si="0"/>
        <v>25</v>
      </c>
      <c r="E37">
        <f t="shared" si="1"/>
        <v>-2.8997413350021223E-3</v>
      </c>
    </row>
    <row r="38" spans="1:5">
      <c r="A38">
        <v>26</v>
      </c>
      <c r="B38">
        <v>6.4688213667792094E-2</v>
      </c>
      <c r="C38">
        <v>1.2962598516659599E-2</v>
      </c>
      <c r="D38">
        <f t="shared" si="0"/>
        <v>26</v>
      </c>
      <c r="E38">
        <f t="shared" si="1"/>
        <v>-2.3044072176608213E-3</v>
      </c>
    </row>
    <row r="39" spans="1:5">
      <c r="A39">
        <v>27</v>
      </c>
      <c r="B39">
        <v>4.9071293980321E-2</v>
      </c>
      <c r="C39">
        <v>1.45911581647714E-2</v>
      </c>
      <c r="D39">
        <f t="shared" si="0"/>
        <v>27</v>
      </c>
      <c r="E39">
        <f t="shared" si="1"/>
        <v>-3.9329668657726215E-3</v>
      </c>
    </row>
    <row r="40" spans="1:5">
      <c r="A40">
        <v>28</v>
      </c>
      <c r="B40">
        <v>4.7839839100013999E-2</v>
      </c>
      <c r="C40">
        <v>1.51043820266137E-2</v>
      </c>
      <c r="D40">
        <f t="shared" si="0"/>
        <v>28</v>
      </c>
      <c r="E40">
        <f t="shared" si="1"/>
        <v>-4.4461907276149223E-3</v>
      </c>
    </row>
    <row r="41" spans="1:5">
      <c r="A41">
        <v>29</v>
      </c>
      <c r="B41">
        <v>7.0075324052289598E-2</v>
      </c>
      <c r="C41">
        <v>1.6746073172271701E-2</v>
      </c>
      <c r="D41">
        <f t="shared" si="0"/>
        <v>29</v>
      </c>
      <c r="E41">
        <f t="shared" si="1"/>
        <v>-6.0878818732729226E-3</v>
      </c>
    </row>
    <row r="42" spans="1:5">
      <c r="A42">
        <v>30</v>
      </c>
      <c r="B42">
        <v>5.32419142328363E-2</v>
      </c>
      <c r="C42">
        <v>1.38051754367517E-2</v>
      </c>
      <c r="D42">
        <f t="shared" si="0"/>
        <v>30</v>
      </c>
      <c r="E42">
        <f t="shared" si="1"/>
        <v>-3.1469841377529222E-3</v>
      </c>
    </row>
    <row r="43" spans="1:5">
      <c r="A43">
        <f>A42+1</f>
        <v>31</v>
      </c>
      <c r="B43">
        <v>6.7796408667180896E-2</v>
      </c>
      <c r="C43">
        <v>1.5210993295199E-2</v>
      </c>
      <c r="D43">
        <f t="shared" si="0"/>
        <v>31</v>
      </c>
      <c r="E43">
        <f t="shared" si="1"/>
        <v>-4.5528019962002217E-3</v>
      </c>
    </row>
    <row r="44" spans="1:5">
      <c r="A44">
        <f t="shared" ref="A44:A51" si="3">A43+1</f>
        <v>32</v>
      </c>
      <c r="B44">
        <v>8.7502503029147194E-2</v>
      </c>
      <c r="C44">
        <v>1.6621142491207101E-2</v>
      </c>
      <c r="D44">
        <f t="shared" si="0"/>
        <v>32</v>
      </c>
      <c r="E44">
        <f t="shared" si="1"/>
        <v>-5.9629511922083232E-3</v>
      </c>
    </row>
    <row r="45" spans="1:5">
      <c r="A45">
        <f t="shared" si="3"/>
        <v>33</v>
      </c>
      <c r="B45">
        <v>5.2521376784076798E-2</v>
      </c>
      <c r="C45">
        <v>1.46685430977181E-2</v>
      </c>
      <c r="D45">
        <f t="shared" si="0"/>
        <v>33</v>
      </c>
      <c r="E45">
        <f t="shared" si="1"/>
        <v>-4.0103517987193221E-3</v>
      </c>
    </row>
    <row r="46" spans="1:5">
      <c r="A46">
        <f t="shared" si="3"/>
        <v>34</v>
      </c>
      <c r="B46">
        <v>5.1296300372969103E-2</v>
      </c>
      <c r="C46">
        <v>1.30126508501907E-2</v>
      </c>
      <c r="D46">
        <f t="shared" si="0"/>
        <v>34</v>
      </c>
      <c r="E46">
        <f t="shared" si="1"/>
        <v>-2.3544595511919217E-3</v>
      </c>
    </row>
    <row r="47" spans="1:5">
      <c r="A47">
        <f t="shared" si="3"/>
        <v>35</v>
      </c>
      <c r="B47">
        <v>4.95050369423621E-2</v>
      </c>
      <c r="C47">
        <v>1.26043666097795E-2</v>
      </c>
      <c r="D47">
        <f t="shared" si="0"/>
        <v>35</v>
      </c>
      <c r="E47">
        <f t="shared" si="1"/>
        <v>-1.946175310780722E-3</v>
      </c>
    </row>
    <row r="48" spans="1:5">
      <c r="A48">
        <f t="shared" si="3"/>
        <v>36</v>
      </c>
      <c r="B48">
        <v>5.3186501786384503E-2</v>
      </c>
      <c r="C48">
        <v>1.4307591683753101E-2</v>
      </c>
      <c r="D48">
        <f t="shared" si="0"/>
        <v>36</v>
      </c>
      <c r="E48">
        <f t="shared" si="1"/>
        <v>-3.6494003847543227E-3</v>
      </c>
    </row>
    <row r="49" spans="1:5">
      <c r="A49">
        <f t="shared" si="3"/>
        <v>37</v>
      </c>
      <c r="B49">
        <v>6.3826971815809097E-2</v>
      </c>
      <c r="C49">
        <v>1.6257635988849699E-2</v>
      </c>
      <c r="D49">
        <f t="shared" si="0"/>
        <v>37</v>
      </c>
      <c r="E49">
        <f t="shared" si="1"/>
        <v>-5.5994446898509215E-3</v>
      </c>
    </row>
    <row r="50" spans="1:5">
      <c r="A50">
        <f t="shared" si="3"/>
        <v>38</v>
      </c>
      <c r="B50">
        <v>6.3254983188157102E-2</v>
      </c>
      <c r="C50">
        <v>1.83041500395675E-2</v>
      </c>
      <c r="D50">
        <f t="shared" si="0"/>
        <v>38</v>
      </c>
      <c r="E50">
        <f t="shared" si="1"/>
        <v>-7.6459587405687222E-3</v>
      </c>
    </row>
    <row r="51" spans="1:5">
      <c r="A51">
        <f t="shared" si="3"/>
        <v>39</v>
      </c>
      <c r="B51">
        <v>9.8014871786326702E-2</v>
      </c>
      <c r="C51">
        <v>1.8048966210897702E-2</v>
      </c>
      <c r="D51">
        <f t="shared" si="0"/>
        <v>39</v>
      </c>
      <c r="E51">
        <f t="shared" si="1"/>
        <v>-7.3907749118989237E-3</v>
      </c>
    </row>
    <row r="52" spans="1:5">
      <c r="A52">
        <v>40</v>
      </c>
      <c r="B52">
        <v>6.0697099243092502E-2</v>
      </c>
      <c r="C52">
        <v>1.28882918819384E-2</v>
      </c>
      <c r="D52">
        <f t="shared" si="0"/>
        <v>40</v>
      </c>
      <c r="E52">
        <f t="shared" si="1"/>
        <v>-2.2301005829396224E-3</v>
      </c>
    </row>
    <row r="53" spans="1:5">
      <c r="A53">
        <f>A52+1</f>
        <v>41</v>
      </c>
      <c r="B53">
        <v>6.9000461799804499E-2</v>
      </c>
      <c r="C53">
        <v>1.3770394864193999E-2</v>
      </c>
      <c r="D53">
        <f t="shared" si="0"/>
        <v>41</v>
      </c>
      <c r="E53">
        <f t="shared" si="1"/>
        <v>-3.1122035651952214E-3</v>
      </c>
    </row>
    <row r="54" spans="1:5">
      <c r="A54">
        <f t="shared" ref="A54:A61" si="4">A53+1</f>
        <v>42</v>
      </c>
      <c r="B54">
        <v>5.2394545126829097E-2</v>
      </c>
      <c r="C54">
        <v>1.8238145291263899E-2</v>
      </c>
      <c r="D54">
        <f t="shared" si="0"/>
        <v>42</v>
      </c>
      <c r="E54">
        <f t="shared" si="1"/>
        <v>-7.5799539922651211E-3</v>
      </c>
    </row>
    <row r="55" spans="1:5">
      <c r="A55">
        <f t="shared" si="4"/>
        <v>43</v>
      </c>
      <c r="B55">
        <v>4.86610510602664E-2</v>
      </c>
      <c r="C55">
        <v>1.2403531374882801E-2</v>
      </c>
      <c r="D55">
        <f t="shared" si="0"/>
        <v>43</v>
      </c>
      <c r="E55">
        <f t="shared" si="1"/>
        <v>-1.7453400758840228E-3</v>
      </c>
    </row>
    <row r="56" spans="1:5">
      <c r="A56">
        <f t="shared" si="4"/>
        <v>44</v>
      </c>
      <c r="B56">
        <v>5.1649458964140103E-2</v>
      </c>
      <c r="C56">
        <v>1.57627605299899E-2</v>
      </c>
      <c r="D56">
        <f t="shared" si="0"/>
        <v>44</v>
      </c>
      <c r="E56">
        <f t="shared" si="1"/>
        <v>-5.1045692309911218E-3</v>
      </c>
    </row>
    <row r="57" spans="1:5">
      <c r="A57">
        <f t="shared" si="4"/>
        <v>45</v>
      </c>
      <c r="B57">
        <v>5.3158415772734099E-2</v>
      </c>
      <c r="C57">
        <v>1.3520862520485699E-2</v>
      </c>
      <c r="D57">
        <f t="shared" si="0"/>
        <v>45</v>
      </c>
      <c r="E57">
        <f t="shared" si="1"/>
        <v>-2.8626712214869215E-3</v>
      </c>
    </row>
    <row r="58" spans="1:5">
      <c r="A58">
        <f t="shared" si="4"/>
        <v>46</v>
      </c>
      <c r="B58">
        <v>6.1330789310868501E-2</v>
      </c>
      <c r="C58">
        <v>1.19774136025432E-2</v>
      </c>
      <c r="D58">
        <f t="shared" si="0"/>
        <v>46</v>
      </c>
      <c r="E58">
        <f t="shared" si="1"/>
        <v>-1.3192223035444223E-3</v>
      </c>
    </row>
    <row r="59" spans="1:5">
      <c r="A59">
        <f t="shared" si="4"/>
        <v>47</v>
      </c>
      <c r="B59">
        <v>4.9779040320663701E-2</v>
      </c>
      <c r="C59">
        <v>1.47558298711199E-2</v>
      </c>
      <c r="D59">
        <f t="shared" si="0"/>
        <v>47</v>
      </c>
      <c r="E59">
        <f t="shared" si="1"/>
        <v>-4.097638572121122E-3</v>
      </c>
    </row>
    <row r="60" spans="1:5">
      <c r="A60">
        <f t="shared" si="4"/>
        <v>48</v>
      </c>
      <c r="B60">
        <v>4.1928525410323401E-2</v>
      </c>
      <c r="C60">
        <v>1.4940166595164801E-2</v>
      </c>
      <c r="D60">
        <f t="shared" si="0"/>
        <v>48</v>
      </c>
      <c r="E60">
        <f t="shared" si="1"/>
        <v>-4.2819752961660226E-3</v>
      </c>
    </row>
    <row r="61" spans="1:5">
      <c r="A61">
        <f t="shared" si="4"/>
        <v>49</v>
      </c>
      <c r="B61">
        <v>5.5828406843258897E-2</v>
      </c>
      <c r="C61">
        <v>1.2991281207819699E-2</v>
      </c>
      <c r="D61">
        <f t="shared" si="0"/>
        <v>49</v>
      </c>
      <c r="E61">
        <f t="shared" si="1"/>
        <v>-2.3330899088209213E-3</v>
      </c>
    </row>
    <row r="62" spans="1:5">
      <c r="A62">
        <v>50</v>
      </c>
      <c r="B62">
        <v>4.6776975052873898E-2</v>
      </c>
      <c r="C62">
        <v>1.2871144798432E-2</v>
      </c>
      <c r="D62">
        <f t="shared" si="0"/>
        <v>50</v>
      </c>
      <c r="E62">
        <f t="shared" si="1"/>
        <v>-2.2129534994332224E-3</v>
      </c>
    </row>
    <row r="63" spans="1:5">
      <c r="A63">
        <f>A62+1</f>
        <v>51</v>
      </c>
      <c r="B63">
        <v>6.4186551147509305E-2</v>
      </c>
      <c r="C63">
        <v>1.56528161643711E-2</v>
      </c>
      <c r="D63">
        <f t="shared" si="0"/>
        <v>51</v>
      </c>
      <c r="E63">
        <f t="shared" si="1"/>
        <v>-4.994624865372322E-3</v>
      </c>
    </row>
    <row r="64" spans="1:5">
      <c r="A64">
        <f t="shared" ref="A64:A71" si="5">A63+1</f>
        <v>52</v>
      </c>
      <c r="B64">
        <v>7.4045898101623403E-2</v>
      </c>
      <c r="C64">
        <v>1.93671413291669E-2</v>
      </c>
      <c r="D64">
        <f t="shared" si="0"/>
        <v>52</v>
      </c>
      <c r="E64">
        <f t="shared" si="1"/>
        <v>-8.7089500301681215E-3</v>
      </c>
    </row>
    <row r="65" spans="1:5">
      <c r="A65">
        <f t="shared" si="5"/>
        <v>53</v>
      </c>
      <c r="B65">
        <v>5.1364326788069202E-2</v>
      </c>
      <c r="C65">
        <v>1.8534761031005102E-2</v>
      </c>
      <c r="D65">
        <f t="shared" si="0"/>
        <v>53</v>
      </c>
      <c r="E65">
        <f t="shared" si="1"/>
        <v>-7.8765697320063235E-3</v>
      </c>
    </row>
    <row r="66" spans="1:5">
      <c r="A66">
        <f t="shared" si="5"/>
        <v>54</v>
      </c>
      <c r="B66">
        <v>5.0036389787768303E-2</v>
      </c>
      <c r="C66">
        <v>1.39772067157644E-2</v>
      </c>
      <c r="D66">
        <f t="shared" si="0"/>
        <v>54</v>
      </c>
      <c r="E66">
        <f t="shared" si="1"/>
        <v>-3.3190154167656218E-3</v>
      </c>
    </row>
    <row r="67" spans="1:5">
      <c r="A67">
        <f t="shared" si="5"/>
        <v>55</v>
      </c>
      <c r="B67">
        <v>6.1143145583424201E-2</v>
      </c>
      <c r="C67">
        <v>1.84088216507103E-2</v>
      </c>
      <c r="D67">
        <f t="shared" si="0"/>
        <v>55</v>
      </c>
      <c r="E67">
        <f t="shared" si="1"/>
        <v>-7.7506303517115224E-3</v>
      </c>
    </row>
    <row r="68" spans="1:5">
      <c r="A68">
        <f t="shared" si="5"/>
        <v>56</v>
      </c>
      <c r="B68">
        <v>6.2529885797868903E-2</v>
      </c>
      <c r="C68">
        <v>1.42446962769268E-2</v>
      </c>
      <c r="D68">
        <f t="shared" si="0"/>
        <v>56</v>
      </c>
      <c r="E68">
        <f t="shared" si="1"/>
        <v>-3.5865049779280223E-3</v>
      </c>
    </row>
    <row r="69" spans="1:5">
      <c r="A69">
        <f t="shared" si="5"/>
        <v>57</v>
      </c>
      <c r="B69">
        <v>5.3550935762094597E-2</v>
      </c>
      <c r="C69">
        <v>1.4293680827311001E-2</v>
      </c>
      <c r="D69">
        <f t="shared" si="0"/>
        <v>57</v>
      </c>
      <c r="E69">
        <f t="shared" si="1"/>
        <v>-3.6354895283122225E-3</v>
      </c>
    </row>
    <row r="70" spans="1:5">
      <c r="A70">
        <f t="shared" si="5"/>
        <v>58</v>
      </c>
      <c r="B70">
        <v>3.7188620122893597E-2</v>
      </c>
      <c r="C70">
        <v>1.0923972773243499E-2</v>
      </c>
      <c r="D70">
        <f t="shared" si="0"/>
        <v>58</v>
      </c>
      <c r="E70">
        <f t="shared" si="1"/>
        <v>-2.6578147424472127E-4</v>
      </c>
    </row>
    <row r="71" spans="1:5">
      <c r="A71">
        <f t="shared" si="5"/>
        <v>59</v>
      </c>
      <c r="B71">
        <v>4.5842574253451701E-2</v>
      </c>
      <c r="C71">
        <v>1.2929241928292401E-2</v>
      </c>
      <c r="D71">
        <f t="shared" si="0"/>
        <v>59</v>
      </c>
      <c r="E71">
        <f t="shared" si="1"/>
        <v>-2.2710506292936226E-3</v>
      </c>
    </row>
    <row r="72" spans="1:5">
      <c r="A72">
        <v>60</v>
      </c>
      <c r="B72">
        <v>4.7913706413229298E-2</v>
      </c>
      <c r="C72">
        <v>1.50508985026755E-2</v>
      </c>
      <c r="D72">
        <f t="shared" si="0"/>
        <v>60</v>
      </c>
      <c r="E72">
        <f t="shared" si="1"/>
        <v>-4.3927072036767222E-3</v>
      </c>
    </row>
    <row r="73" spans="1:5">
      <c r="A73">
        <f>A72+1</f>
        <v>61</v>
      </c>
      <c r="B73">
        <v>4.4219473038155703E-2</v>
      </c>
      <c r="C73">
        <v>1.51172411867671E-2</v>
      </c>
      <c r="D73">
        <f t="shared" si="0"/>
        <v>61</v>
      </c>
      <c r="E73">
        <f t="shared" si="1"/>
        <v>-4.459049887768322E-3</v>
      </c>
    </row>
    <row r="74" spans="1:5">
      <c r="A74">
        <f t="shared" ref="A74:A81" si="6">A73+1</f>
        <v>62</v>
      </c>
      <c r="B74">
        <v>5.5945133152551202E-2</v>
      </c>
      <c r="C74">
        <v>1.5523529569743901E-2</v>
      </c>
      <c r="D74">
        <f t="shared" si="0"/>
        <v>62</v>
      </c>
      <c r="E74">
        <f t="shared" si="1"/>
        <v>-4.8653382707451228E-3</v>
      </c>
    </row>
    <row r="75" spans="1:5">
      <c r="A75">
        <f t="shared" si="6"/>
        <v>63</v>
      </c>
      <c r="B75">
        <v>6.2330943629257098E-2</v>
      </c>
      <c r="C75">
        <v>1.70299335931904E-2</v>
      </c>
      <c r="D75">
        <f t="shared" si="0"/>
        <v>63</v>
      </c>
      <c r="E75">
        <f t="shared" si="1"/>
        <v>-6.3717422941916221E-3</v>
      </c>
    </row>
    <row r="76" spans="1:5">
      <c r="A76">
        <f t="shared" si="6"/>
        <v>64</v>
      </c>
      <c r="B76">
        <v>6.5069965454746498E-2</v>
      </c>
      <c r="C76">
        <v>1.6576377242866199E-2</v>
      </c>
      <c r="D76">
        <f t="shared" si="0"/>
        <v>64</v>
      </c>
      <c r="E76">
        <f t="shared" si="1"/>
        <v>-5.9181859438674211E-3</v>
      </c>
    </row>
    <row r="77" spans="1:5">
      <c r="A77">
        <f t="shared" si="6"/>
        <v>65</v>
      </c>
      <c r="B77">
        <v>5.5388654241124602E-2</v>
      </c>
      <c r="C77">
        <v>1.6704545618092901E-2</v>
      </c>
      <c r="D77">
        <f t="shared" ref="D77:D85" si="7">A77</f>
        <v>65</v>
      </c>
      <c r="E77">
        <f t="shared" ref="E77:E85" si="8">$E$11-C77</f>
        <v>-6.046354319094123E-3</v>
      </c>
    </row>
    <row r="78" spans="1:5">
      <c r="A78">
        <f t="shared" si="6"/>
        <v>66</v>
      </c>
      <c r="B78">
        <v>5.0908051386809497E-2</v>
      </c>
      <c r="C78">
        <v>9.7255776421009792E-3</v>
      </c>
      <c r="D78">
        <f t="shared" si="7"/>
        <v>66</v>
      </c>
      <c r="E78">
        <f t="shared" si="8"/>
        <v>9.3261365689779885E-4</v>
      </c>
    </row>
    <row r="79" spans="1:5">
      <c r="A79">
        <f t="shared" si="6"/>
        <v>67</v>
      </c>
      <c r="B79">
        <v>6.0614758761699E-2</v>
      </c>
      <c r="C79">
        <v>1.5996468051673301E-2</v>
      </c>
      <c r="D79">
        <f t="shared" si="7"/>
        <v>67</v>
      </c>
      <c r="E79">
        <f t="shared" si="8"/>
        <v>-5.3382767526745228E-3</v>
      </c>
    </row>
    <row r="80" spans="1:5">
      <c r="A80">
        <f t="shared" si="6"/>
        <v>68</v>
      </c>
      <c r="B80">
        <v>6.7699527659599495E-2</v>
      </c>
      <c r="C80">
        <v>1.60559570731648E-2</v>
      </c>
      <c r="D80">
        <f t="shared" si="7"/>
        <v>68</v>
      </c>
      <c r="E80">
        <f t="shared" si="8"/>
        <v>-5.3977657741660218E-3</v>
      </c>
    </row>
    <row r="81" spans="1:5">
      <c r="A81">
        <f t="shared" si="6"/>
        <v>69</v>
      </c>
      <c r="B81">
        <v>6.2423931173085499E-2</v>
      </c>
      <c r="C81">
        <v>1.4931143615792701E-2</v>
      </c>
      <c r="D81">
        <f t="shared" si="7"/>
        <v>69</v>
      </c>
      <c r="E81">
        <f t="shared" si="8"/>
        <v>-4.2729523167939227E-3</v>
      </c>
    </row>
    <row r="82" spans="1:5">
      <c r="A82">
        <v>70</v>
      </c>
      <c r="B82">
        <v>5.9578949434881297E-2</v>
      </c>
      <c r="C82">
        <v>1.5115677544066199E-2</v>
      </c>
      <c r="D82">
        <f t="shared" si="7"/>
        <v>70</v>
      </c>
      <c r="E82">
        <f t="shared" si="8"/>
        <v>-4.4574862450674213E-3</v>
      </c>
    </row>
    <row r="83" spans="1:5">
      <c r="A83">
        <v>71</v>
      </c>
      <c r="B83">
        <v>5.1518986673722698E-2</v>
      </c>
      <c r="C83">
        <v>1.21386014831766E-2</v>
      </c>
      <c r="D83">
        <f t="shared" si="7"/>
        <v>71</v>
      </c>
      <c r="E83">
        <f t="shared" si="8"/>
        <v>-1.480410184177822E-3</v>
      </c>
    </row>
    <row r="84" spans="1:5">
      <c r="A84">
        <v>72</v>
      </c>
      <c r="B84">
        <v>6.3987158418801995E-2</v>
      </c>
      <c r="C84">
        <v>1.55881859550149E-2</v>
      </c>
      <c r="D84">
        <f t="shared" si="7"/>
        <v>72</v>
      </c>
      <c r="E84">
        <f t="shared" si="8"/>
        <v>-4.9299946560161217E-3</v>
      </c>
    </row>
    <row r="85" spans="1:5">
      <c r="A85">
        <v>73</v>
      </c>
      <c r="B85">
        <v>5.6707647560248202E-2</v>
      </c>
      <c r="C85">
        <v>1.30957764704071E-2</v>
      </c>
      <c r="D85">
        <f t="shared" si="7"/>
        <v>73</v>
      </c>
      <c r="E85">
        <f t="shared" si="8"/>
        <v>-2.4375851714083224E-3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sqref="A1:F75"/>
    </sheetView>
  </sheetViews>
  <sheetFormatPr baseColWidth="10" defaultRowHeight="15" x14ac:dyDescent="0"/>
  <cols>
    <col min="1" max="1" width="13.1640625" bestFit="1" customWidth="1"/>
    <col min="7" max="8" width="0" hidden="1" customWidth="1"/>
  </cols>
  <sheetData>
    <row r="1" spans="1:8">
      <c r="B1" t="s">
        <v>1</v>
      </c>
      <c r="C1">
        <v>1.0658191298998778E-2</v>
      </c>
    </row>
    <row r="2" spans="1:8">
      <c r="D2" t="s">
        <v>77</v>
      </c>
      <c r="E2" t="s">
        <v>78</v>
      </c>
      <c r="F2" t="s">
        <v>79</v>
      </c>
    </row>
    <row r="3" spans="1:8">
      <c r="A3" s="1" t="str">
        <f>VLOOKUP(B3,indexing!$A$2:$B$76,2,FALSE)</f>
        <v>s&amp;p-20day-std</v>
      </c>
      <c r="B3">
        <v>66</v>
      </c>
      <c r="C3">
        <v>9.3261365689779885E-4</v>
      </c>
      <c r="D3">
        <f>1</f>
        <v>1</v>
      </c>
      <c r="E3">
        <v>20</v>
      </c>
      <c r="F3">
        <f t="shared" ref="F3:F34" si="0">D3-E3</f>
        <v>-19</v>
      </c>
      <c r="G3">
        <f t="shared" ref="G3:G34" si="1">ABS(F3:F76)</f>
        <v>19</v>
      </c>
      <c r="H3">
        <v>19</v>
      </c>
    </row>
    <row r="4" spans="1:8">
      <c r="A4" s="1" t="str">
        <f>VLOOKUP(B4,indexing!$A$2:$B$76,2,FALSE)</f>
        <v>high</v>
      </c>
      <c r="B4" s="2">
        <v>1</v>
      </c>
      <c r="C4" s="2">
        <v>2.3141251062787881E-4</v>
      </c>
      <c r="D4" s="2">
        <f t="shared" ref="D4:D35" si="2">D3+1</f>
        <v>2</v>
      </c>
      <c r="E4" s="2">
        <v>61</v>
      </c>
      <c r="F4" s="2">
        <f t="shared" si="0"/>
        <v>-59</v>
      </c>
      <c r="G4">
        <f t="shared" si="1"/>
        <v>59</v>
      </c>
      <c r="H4">
        <v>59</v>
      </c>
    </row>
    <row r="5" spans="1:8">
      <c r="A5" s="1" t="str">
        <f>VLOOKUP(B5,indexing!$A$2:$B$76,2,FALSE)</f>
        <v>bitcoin-volume-ma20</v>
      </c>
      <c r="B5">
        <v>58</v>
      </c>
      <c r="C5">
        <v>-2.6578147424472127E-4</v>
      </c>
      <c r="D5">
        <f t="shared" si="2"/>
        <v>3</v>
      </c>
      <c r="E5">
        <v>46</v>
      </c>
      <c r="F5">
        <f t="shared" si="0"/>
        <v>-43</v>
      </c>
      <c r="G5">
        <f t="shared" si="1"/>
        <v>43</v>
      </c>
      <c r="H5">
        <v>43</v>
      </c>
    </row>
    <row r="6" spans="1:8">
      <c r="A6" s="1" t="str">
        <f>VLOOKUP(B6,indexing!$A$2:$B$76,2,FALSE)</f>
        <v>mpi</v>
      </c>
      <c r="B6">
        <v>19</v>
      </c>
      <c r="C6">
        <v>-5.4834062307522122E-4</v>
      </c>
      <c r="D6">
        <f t="shared" si="2"/>
        <v>4</v>
      </c>
      <c r="E6">
        <v>47</v>
      </c>
      <c r="F6">
        <f t="shared" si="0"/>
        <v>-43</v>
      </c>
      <c r="G6">
        <f t="shared" si="1"/>
        <v>43</v>
      </c>
      <c r="H6">
        <v>43</v>
      </c>
    </row>
    <row r="7" spans="1:8">
      <c r="A7" s="1" t="str">
        <f>VLOOKUP(B7,indexing!$A$2:$B$76,2,FALSE)</f>
        <v>mvrv</v>
      </c>
      <c r="B7">
        <v>22</v>
      </c>
      <c r="C7">
        <v>-8.7384837429872221E-4</v>
      </c>
      <c r="D7">
        <f t="shared" si="2"/>
        <v>5</v>
      </c>
      <c r="E7">
        <v>64</v>
      </c>
      <c r="F7">
        <f t="shared" si="0"/>
        <v>-59</v>
      </c>
      <c r="G7">
        <f t="shared" si="1"/>
        <v>59</v>
      </c>
      <c r="H7">
        <v>59</v>
      </c>
    </row>
    <row r="8" spans="1:8">
      <c r="A8" s="1" t="str">
        <f>VLOOKUP(B8,indexing!$A$2:$B$76,2,FALSE)</f>
        <v>gold</v>
      </c>
      <c r="B8">
        <v>46</v>
      </c>
      <c r="C8">
        <v>-1.3192223035444223E-3</v>
      </c>
      <c r="D8">
        <f t="shared" si="2"/>
        <v>6</v>
      </c>
      <c r="E8">
        <v>34</v>
      </c>
      <c r="F8">
        <f t="shared" si="0"/>
        <v>-28</v>
      </c>
      <c r="G8">
        <f t="shared" si="1"/>
        <v>28</v>
      </c>
      <c r="H8">
        <v>28</v>
      </c>
    </row>
    <row r="9" spans="1:8">
      <c r="A9" s="1" t="str">
        <f>VLOOKUP(B9,indexing!$A$2:$B$76,2,FALSE)</f>
        <v>nvm</v>
      </c>
      <c r="B9">
        <v>7</v>
      </c>
      <c r="C9">
        <v>-1.3297830043974227E-3</v>
      </c>
      <c r="D9">
        <f t="shared" si="2"/>
        <v>7</v>
      </c>
      <c r="E9">
        <v>35</v>
      </c>
      <c r="F9">
        <f t="shared" si="0"/>
        <v>-28</v>
      </c>
      <c r="G9">
        <f t="shared" si="1"/>
        <v>28</v>
      </c>
      <c r="H9">
        <v>28</v>
      </c>
    </row>
    <row r="10" spans="1:8">
      <c r="A10" s="1" t="str">
        <f>VLOOKUP(B10,indexing!$A$2:$B$76,2,FALSE)</f>
        <v>s&amp;p-7day-momentum</v>
      </c>
      <c r="B10">
        <v>71</v>
      </c>
      <c r="C10">
        <v>-1.480410184177822E-3</v>
      </c>
      <c r="D10">
        <f t="shared" si="2"/>
        <v>8</v>
      </c>
      <c r="E10">
        <v>31</v>
      </c>
      <c r="F10">
        <f t="shared" si="0"/>
        <v>-23</v>
      </c>
      <c r="G10">
        <f t="shared" si="1"/>
        <v>23</v>
      </c>
      <c r="H10">
        <v>23</v>
      </c>
    </row>
    <row r="11" spans="1:8">
      <c r="A11" s="1" t="str">
        <f>VLOOKUP(B11,indexing!$A$2:$B$76,2,FALSE)</f>
        <v>estimated-leverage-ratio</v>
      </c>
      <c r="B11">
        <v>20</v>
      </c>
      <c r="C11">
        <v>-1.5464267299150226E-3</v>
      </c>
      <c r="D11">
        <f t="shared" si="2"/>
        <v>9</v>
      </c>
      <c r="E11">
        <v>7</v>
      </c>
      <c r="F11">
        <f t="shared" si="0"/>
        <v>2</v>
      </c>
      <c r="G11">
        <f t="shared" si="1"/>
        <v>2</v>
      </c>
      <c r="H11">
        <v>2</v>
      </c>
    </row>
    <row r="12" spans="1:8">
      <c r="A12" s="1" t="str">
        <f>VLOOKUP(B12,indexing!$A$2:$B$76,2,FALSE)</f>
        <v>exchange-address-count-outflow</v>
      </c>
      <c r="B12">
        <v>13</v>
      </c>
      <c r="C12">
        <v>-1.6893770057027219E-3</v>
      </c>
      <c r="D12">
        <f t="shared" si="2"/>
        <v>10</v>
      </c>
      <c r="E12">
        <v>1</v>
      </c>
      <c r="F12">
        <f t="shared" si="0"/>
        <v>9</v>
      </c>
      <c r="G12">
        <f t="shared" si="1"/>
        <v>9</v>
      </c>
      <c r="H12">
        <v>9</v>
      </c>
    </row>
    <row r="13" spans="1:8">
      <c r="A13" s="1" t="str">
        <f>VLOOKUP(B13,indexing!$A$2:$B$76,2,FALSE)</f>
        <v>vix</v>
      </c>
      <c r="B13">
        <v>43</v>
      </c>
      <c r="C13">
        <v>-1.7453400758840228E-3</v>
      </c>
      <c r="D13">
        <f t="shared" si="2"/>
        <v>11</v>
      </c>
      <c r="E13">
        <v>21</v>
      </c>
      <c r="F13">
        <f t="shared" si="0"/>
        <v>-10</v>
      </c>
      <c r="G13">
        <f t="shared" si="1"/>
        <v>10</v>
      </c>
      <c r="H13">
        <v>10</v>
      </c>
    </row>
    <row r="14" spans="1:8">
      <c r="A14" s="1" t="str">
        <f>VLOOKUP(B14,indexing!$A$2:$B$76,2,FALSE)</f>
        <v>stock-to-flow</v>
      </c>
      <c r="B14">
        <v>10</v>
      </c>
      <c r="C14">
        <v>-1.7946049335130221E-3</v>
      </c>
      <c r="D14">
        <f t="shared" si="2"/>
        <v>12</v>
      </c>
      <c r="E14">
        <v>25</v>
      </c>
      <c r="F14">
        <f t="shared" si="0"/>
        <v>-13</v>
      </c>
      <c r="G14">
        <f t="shared" si="1"/>
        <v>13</v>
      </c>
      <c r="H14">
        <v>13</v>
      </c>
    </row>
    <row r="15" spans="1:8">
      <c r="A15" s="1" t="str">
        <f>VLOOKUP(B15,indexing!$A$2:$B$76,2,FALSE)</f>
        <v>blockreward-usd</v>
      </c>
      <c r="B15">
        <v>35</v>
      </c>
      <c r="C15">
        <v>-1.946175310780722E-3</v>
      </c>
      <c r="D15">
        <f t="shared" si="2"/>
        <v>13</v>
      </c>
      <c r="E15">
        <v>59</v>
      </c>
      <c r="F15">
        <f t="shared" si="0"/>
        <v>-46</v>
      </c>
      <c r="G15">
        <f t="shared" si="1"/>
        <v>46</v>
      </c>
      <c r="H15">
        <v>46</v>
      </c>
    </row>
    <row r="16" spans="1:8">
      <c r="A16" s="1" t="str">
        <f>VLOOKUP(B16,indexing!$A$2:$B$76,2,FALSE)</f>
        <v>miner-outflow-ma7</v>
      </c>
      <c r="B16">
        <v>24</v>
      </c>
      <c r="C16">
        <v>-2.1137733570746227E-3</v>
      </c>
      <c r="D16">
        <f t="shared" si="2"/>
        <v>14</v>
      </c>
      <c r="E16">
        <v>14</v>
      </c>
      <c r="F16">
        <f t="shared" si="0"/>
        <v>0</v>
      </c>
      <c r="G16">
        <f t="shared" si="1"/>
        <v>0</v>
      </c>
      <c r="H16">
        <v>0</v>
      </c>
    </row>
    <row r="17" spans="1:8">
      <c r="A17" s="1" t="str">
        <f>VLOOKUP(B17,indexing!$A$2:$B$76,2,FALSE)</f>
        <v>exchange-whale-ratio</v>
      </c>
      <c r="B17">
        <v>18</v>
      </c>
      <c r="C17">
        <v>-2.1199783814710212E-3</v>
      </c>
      <c r="D17">
        <f t="shared" si="2"/>
        <v>15</v>
      </c>
      <c r="E17">
        <v>39</v>
      </c>
      <c r="F17">
        <f t="shared" si="0"/>
        <v>-24</v>
      </c>
      <c r="G17">
        <f t="shared" si="1"/>
        <v>24</v>
      </c>
      <c r="H17">
        <v>24</v>
      </c>
    </row>
    <row r="18" spans="1:8">
      <c r="A18" s="1" t="str">
        <f>VLOOKUP(B18,indexing!$A$2:$B$76,2,FALSE)</f>
        <v>sp-price</v>
      </c>
      <c r="B18">
        <v>50</v>
      </c>
      <c r="C18">
        <v>-2.2129534994332224E-3</v>
      </c>
      <c r="D18">
        <f t="shared" si="2"/>
        <v>16</v>
      </c>
      <c r="E18">
        <v>44</v>
      </c>
      <c r="F18">
        <f t="shared" si="0"/>
        <v>-28</v>
      </c>
      <c r="G18">
        <f t="shared" si="1"/>
        <v>28</v>
      </c>
      <c r="H18">
        <v>28</v>
      </c>
    </row>
    <row r="19" spans="1:8">
      <c r="A19" s="1" t="str">
        <f>VLOOKUP(B19,indexing!$A$2:$B$76,2,FALSE)</f>
        <v>trans-count-mean</v>
      </c>
      <c r="B19">
        <v>40</v>
      </c>
      <c r="C19">
        <v>-2.2301005829396224E-3</v>
      </c>
      <c r="D19">
        <f t="shared" si="2"/>
        <v>17</v>
      </c>
      <c r="E19">
        <v>26</v>
      </c>
      <c r="F19">
        <f t="shared" si="0"/>
        <v>-9</v>
      </c>
      <c r="G19">
        <f t="shared" si="1"/>
        <v>9</v>
      </c>
      <c r="H19">
        <v>9</v>
      </c>
    </row>
    <row r="20" spans="1:8">
      <c r="A20" s="1" t="str">
        <f>VLOOKUP(B20,indexing!$A$2:$B$76,2,FALSE)</f>
        <v>exchange-trans-count-reserve-outflow</v>
      </c>
      <c r="B20">
        <v>15</v>
      </c>
      <c r="C20">
        <v>-2.2523002715260226E-3</v>
      </c>
      <c r="D20">
        <f t="shared" si="2"/>
        <v>18</v>
      </c>
      <c r="E20">
        <v>9</v>
      </c>
      <c r="F20">
        <f t="shared" si="0"/>
        <v>9</v>
      </c>
      <c r="G20">
        <f t="shared" si="1"/>
        <v>9</v>
      </c>
      <c r="H20">
        <v>9</v>
      </c>
    </row>
    <row r="21" spans="1:8">
      <c r="A21" s="1" t="str">
        <f>VLOOKUP(B21,indexing!$A$2:$B$76,2,FALSE)</f>
        <v>a-illiquidity-A</v>
      </c>
      <c r="B21">
        <v>59</v>
      </c>
      <c r="C21">
        <v>-2.2710506292936226E-3</v>
      </c>
      <c r="D21">
        <f t="shared" si="2"/>
        <v>19</v>
      </c>
      <c r="E21">
        <v>45</v>
      </c>
      <c r="F21">
        <f t="shared" si="0"/>
        <v>-26</v>
      </c>
      <c r="G21">
        <f t="shared" si="1"/>
        <v>26</v>
      </c>
      <c r="H21">
        <v>26</v>
      </c>
    </row>
    <row r="22" spans="1:8">
      <c r="A22" s="1" t="str">
        <f>VLOOKUP(B22,indexing!$A$2:$B$76,2,FALSE)</f>
        <v>miner-inflow-ma7</v>
      </c>
      <c r="B22">
        <v>26</v>
      </c>
      <c r="C22">
        <v>-2.3044072176608213E-3</v>
      </c>
      <c r="D22">
        <f t="shared" si="2"/>
        <v>20</v>
      </c>
      <c r="E22">
        <v>24</v>
      </c>
      <c r="F22">
        <f t="shared" si="0"/>
        <v>-4</v>
      </c>
      <c r="G22">
        <f t="shared" si="1"/>
        <v>4</v>
      </c>
      <c r="H22">
        <v>4</v>
      </c>
    </row>
    <row r="23" spans="1:8">
      <c r="A23" s="1" t="str">
        <f>VLOOKUP(B23,indexing!$A$2:$B$76,2,FALSE)</f>
        <v>10year-yield</v>
      </c>
      <c r="B23">
        <v>49</v>
      </c>
      <c r="C23">
        <v>-2.3330899088209213E-3</v>
      </c>
      <c r="D23">
        <f t="shared" si="2"/>
        <v>21</v>
      </c>
      <c r="E23">
        <v>19</v>
      </c>
      <c r="F23">
        <f t="shared" si="0"/>
        <v>2</v>
      </c>
      <c r="G23">
        <f t="shared" si="1"/>
        <v>2</v>
      </c>
      <c r="H23">
        <v>2</v>
      </c>
    </row>
    <row r="24" spans="1:8">
      <c r="A24" s="1" t="str">
        <f>VLOOKUP(B24,indexing!$A$2:$B$76,2,FALSE)</f>
        <v>difficulty</v>
      </c>
      <c r="B24">
        <v>34</v>
      </c>
      <c r="C24">
        <v>-2.3544595511919217E-3</v>
      </c>
      <c r="D24">
        <f t="shared" si="2"/>
        <v>22</v>
      </c>
      <c r="E24">
        <v>32</v>
      </c>
      <c r="F24">
        <f t="shared" si="0"/>
        <v>-10</v>
      </c>
      <c r="G24">
        <f t="shared" si="1"/>
        <v>10</v>
      </c>
      <c r="H24">
        <v>10</v>
      </c>
    </row>
    <row r="25" spans="1:8">
      <c r="A25" s="1" t="str">
        <f>VLOOKUP(B25,indexing!$A$2:$B$76,2,FALSE)</f>
        <v>btc-return-vol-20day-A</v>
      </c>
      <c r="B25">
        <v>73</v>
      </c>
      <c r="C25">
        <v>-2.4375851714083224E-3</v>
      </c>
      <c r="D25">
        <f t="shared" si="2"/>
        <v>23</v>
      </c>
      <c r="E25">
        <v>11</v>
      </c>
      <c r="F25">
        <f t="shared" si="0"/>
        <v>12</v>
      </c>
      <c r="G25">
        <f t="shared" si="1"/>
        <v>12</v>
      </c>
      <c r="H25">
        <v>12</v>
      </c>
    </row>
    <row r="26" spans="1:8">
      <c r="A26" s="1" t="str">
        <f>VLOOKUP(B26,indexing!$A$2:$B$76,2,FALSE)</f>
        <v>exchange-address-count-inflow</v>
      </c>
      <c r="B26">
        <v>12</v>
      </c>
      <c r="C26">
        <v>-2.801328569411822E-3</v>
      </c>
      <c r="D26">
        <f t="shared" si="2"/>
        <v>24</v>
      </c>
      <c r="E26">
        <v>42</v>
      </c>
      <c r="F26">
        <f t="shared" si="0"/>
        <v>-18</v>
      </c>
      <c r="G26">
        <f t="shared" si="1"/>
        <v>18</v>
      </c>
      <c r="H26">
        <v>18</v>
      </c>
    </row>
    <row r="27" spans="1:8">
      <c r="A27" t="str">
        <f>VLOOKUP(B27,indexing!$A$2:$B$76,2,FALSE)</f>
        <v>otc-volume</v>
      </c>
      <c r="B27">
        <v>45</v>
      </c>
      <c r="C27">
        <v>-2.8626712214869215E-3</v>
      </c>
      <c r="D27">
        <f t="shared" si="2"/>
        <v>25</v>
      </c>
      <c r="E27">
        <v>53</v>
      </c>
      <c r="F27">
        <f t="shared" si="0"/>
        <v>-28</v>
      </c>
      <c r="G27">
        <f t="shared" si="1"/>
        <v>28</v>
      </c>
      <c r="H27">
        <v>28</v>
      </c>
    </row>
    <row r="28" spans="1:8">
      <c r="A28" t="str">
        <f>VLOOKUP(B28,indexing!$A$2:$B$76,2,FALSE)</f>
        <v>miner-inflow-mean</v>
      </c>
      <c r="B28">
        <v>25</v>
      </c>
      <c r="C28">
        <v>-2.8997413350021223E-3</v>
      </c>
      <c r="D28">
        <f t="shared" si="2"/>
        <v>26</v>
      </c>
      <c r="E28">
        <v>43</v>
      </c>
      <c r="F28">
        <f t="shared" si="0"/>
        <v>-17</v>
      </c>
      <c r="G28">
        <f t="shared" si="1"/>
        <v>17</v>
      </c>
      <c r="H28">
        <v>17</v>
      </c>
    </row>
    <row r="29" spans="1:8">
      <c r="A29" t="str">
        <f>VLOOKUP(B29,indexing!$A$2:$B$76,2,FALSE)</f>
        <v>stablecoin-supply-ratio</v>
      </c>
      <c r="B29">
        <v>21</v>
      </c>
      <c r="C29">
        <v>-3.0989564304103219E-3</v>
      </c>
      <c r="D29">
        <f t="shared" si="2"/>
        <v>27</v>
      </c>
      <c r="E29">
        <v>38</v>
      </c>
      <c r="F29">
        <f t="shared" si="0"/>
        <v>-11</v>
      </c>
      <c r="G29">
        <f t="shared" si="1"/>
        <v>11</v>
      </c>
      <c r="H29">
        <v>11</v>
      </c>
    </row>
    <row r="30" spans="1:8">
      <c r="A30" t="str">
        <f>VLOOKUP(B30,indexing!$A$2:$B$76,2,FALSE)</f>
        <v>velocity</v>
      </c>
      <c r="B30">
        <v>41</v>
      </c>
      <c r="C30">
        <v>-3.1122035651952214E-3</v>
      </c>
      <c r="D30">
        <f t="shared" si="2"/>
        <v>28</v>
      </c>
      <c r="E30">
        <v>2</v>
      </c>
      <c r="F30">
        <f t="shared" si="0"/>
        <v>26</v>
      </c>
      <c r="G30">
        <f t="shared" si="1"/>
        <v>26</v>
      </c>
      <c r="H30">
        <v>26</v>
      </c>
    </row>
    <row r="31" spans="1:8">
      <c r="A31" t="str">
        <f>VLOOKUP(B31,indexing!$A$2:$B$76,2,FALSE)</f>
        <v>taker-buy-sell-stats-A</v>
      </c>
      <c r="B31">
        <v>30</v>
      </c>
      <c r="C31">
        <v>-3.1469841377529222E-3</v>
      </c>
      <c r="D31">
        <f t="shared" si="2"/>
        <v>29</v>
      </c>
      <c r="E31">
        <v>58</v>
      </c>
      <c r="F31">
        <f t="shared" si="0"/>
        <v>-29</v>
      </c>
      <c r="G31">
        <f t="shared" si="1"/>
        <v>29</v>
      </c>
      <c r="H31">
        <v>29</v>
      </c>
    </row>
    <row r="32" spans="1:8">
      <c r="A32" t="str">
        <f>VLOOKUP(B32,indexing!$A$2:$B$76,2,FALSE)</f>
        <v>open</v>
      </c>
      <c r="B32">
        <v>0</v>
      </c>
      <c r="C32">
        <v>-3.2182274308244219E-3</v>
      </c>
      <c r="D32">
        <f t="shared" si="2"/>
        <v>30</v>
      </c>
      <c r="E32">
        <v>60</v>
      </c>
      <c r="F32">
        <f t="shared" si="0"/>
        <v>-30</v>
      </c>
      <c r="G32">
        <f t="shared" si="1"/>
        <v>30</v>
      </c>
      <c r="H32">
        <v>30</v>
      </c>
    </row>
    <row r="33" spans="1:8">
      <c r="A33" t="str">
        <f>VLOOKUP(B33,indexing!$A$2:$B$76,2,FALSE)</f>
        <v>miner-trans-outflow</v>
      </c>
      <c r="B33">
        <v>54</v>
      </c>
      <c r="C33">
        <v>-3.3190154167656218E-3</v>
      </c>
      <c r="D33">
        <f t="shared" si="2"/>
        <v>31</v>
      </c>
      <c r="E33">
        <v>51</v>
      </c>
      <c r="F33">
        <f t="shared" si="0"/>
        <v>-20</v>
      </c>
      <c r="G33">
        <f t="shared" si="1"/>
        <v>20</v>
      </c>
      <c r="H33">
        <v>20</v>
      </c>
    </row>
    <row r="34" spans="1:8">
      <c r="A34" t="str">
        <f>VLOOKUP(B34,indexing!$A$2:$B$76,2,FALSE)</f>
        <v>miner-revenue</v>
      </c>
      <c r="B34">
        <v>56</v>
      </c>
      <c r="C34">
        <v>-3.5865049779280223E-3</v>
      </c>
      <c r="D34">
        <f t="shared" si="2"/>
        <v>32</v>
      </c>
      <c r="E34">
        <v>54</v>
      </c>
      <c r="F34">
        <f t="shared" si="0"/>
        <v>-22</v>
      </c>
      <c r="G34">
        <f t="shared" si="1"/>
        <v>22</v>
      </c>
      <c r="H34">
        <v>22</v>
      </c>
    </row>
    <row r="35" spans="1:8">
      <c r="A35" t="str">
        <f>VLOOKUP(B35,indexing!$A$2:$B$76,2,FALSE)</f>
        <v>bitcoin-price-ma20</v>
      </c>
      <c r="B35">
        <v>57</v>
      </c>
      <c r="C35">
        <v>-3.6354895283122225E-3</v>
      </c>
      <c r="D35">
        <f t="shared" si="2"/>
        <v>33</v>
      </c>
      <c r="E35">
        <v>73</v>
      </c>
      <c r="F35">
        <f t="shared" ref="F35:F66" si="3">D35-E35</f>
        <v>-40</v>
      </c>
      <c r="G35">
        <f t="shared" ref="G35:G66" si="4">ABS(F35:F108)</f>
        <v>40</v>
      </c>
      <c r="H35">
        <v>40</v>
      </c>
    </row>
    <row r="36" spans="1:8">
      <c r="A36" t="str">
        <f>VLOOKUP(B36,indexing!$A$2:$B$76,2,FALSE)</f>
        <v>fee-trans</v>
      </c>
      <c r="B36">
        <v>36</v>
      </c>
      <c r="C36">
        <v>-3.6494003847543227E-3</v>
      </c>
      <c r="D36">
        <f t="shared" ref="D36:D67" si="5">D35+1</f>
        <v>34</v>
      </c>
      <c r="E36">
        <v>69</v>
      </c>
      <c r="F36">
        <f t="shared" si="3"/>
        <v>-35</v>
      </c>
      <c r="G36">
        <f t="shared" si="4"/>
        <v>35</v>
      </c>
      <c r="H36">
        <v>35</v>
      </c>
    </row>
    <row r="37" spans="1:8">
      <c r="A37" t="str">
        <f>VLOOKUP(B37,indexing!$A$2:$B$76,2,FALSE)</f>
        <v>miner-netflow-mean</v>
      </c>
      <c r="B37">
        <v>27</v>
      </c>
      <c r="C37">
        <v>-3.9329668657726215E-3</v>
      </c>
      <c r="D37">
        <f t="shared" si="5"/>
        <v>35</v>
      </c>
      <c r="E37">
        <v>10</v>
      </c>
      <c r="F37">
        <f t="shared" si="3"/>
        <v>25</v>
      </c>
      <c r="G37">
        <f t="shared" si="4"/>
        <v>25</v>
      </c>
      <c r="H37">
        <v>25</v>
      </c>
    </row>
    <row r="38" spans="1:8">
      <c r="A38" t="str">
        <f>VLOOKUP(B38,indexing!$A$2:$B$76,2,FALSE)</f>
        <v>hashrate</v>
      </c>
      <c r="B38">
        <v>33</v>
      </c>
      <c r="C38">
        <v>-4.0103517987193221E-3</v>
      </c>
      <c r="D38">
        <f t="shared" si="5"/>
        <v>36</v>
      </c>
      <c r="E38">
        <v>22</v>
      </c>
      <c r="F38">
        <f t="shared" si="3"/>
        <v>14</v>
      </c>
      <c r="G38">
        <f t="shared" si="4"/>
        <v>14</v>
      </c>
      <c r="H38">
        <v>14</v>
      </c>
    </row>
    <row r="39" spans="1:8">
      <c r="A39" t="str">
        <f>VLOOKUP(B39,indexing!$A$2:$B$76,2,FALSE)</f>
        <v>5yrfwdinflation</v>
      </c>
      <c r="B39">
        <v>47</v>
      </c>
      <c r="C39">
        <v>-4.097638572121122E-3</v>
      </c>
      <c r="D39">
        <f t="shared" si="5"/>
        <v>37</v>
      </c>
      <c r="E39">
        <v>16</v>
      </c>
      <c r="F39">
        <f t="shared" si="3"/>
        <v>21</v>
      </c>
      <c r="G39">
        <f t="shared" si="4"/>
        <v>21</v>
      </c>
      <c r="H39">
        <v>21</v>
      </c>
    </row>
    <row r="40" spans="1:8">
      <c r="A40" t="str">
        <f>VLOOKUP(B40,indexing!$A$2:$B$76,2,FALSE)</f>
        <v>puell</v>
      </c>
      <c r="B40">
        <v>6</v>
      </c>
      <c r="C40">
        <v>-4.1966268996072222E-3</v>
      </c>
      <c r="D40">
        <f t="shared" si="5"/>
        <v>38</v>
      </c>
      <c r="E40">
        <v>56</v>
      </c>
      <c r="F40">
        <f t="shared" si="3"/>
        <v>-18</v>
      </c>
      <c r="G40">
        <f t="shared" si="4"/>
        <v>18</v>
      </c>
      <c r="H40">
        <v>18</v>
      </c>
    </row>
    <row r="41" spans="1:8">
      <c r="A41" t="str">
        <f>VLOOKUP(B41,indexing!$A$2:$B$76,2,FALSE)</f>
        <v>btc-7day-momentum</v>
      </c>
      <c r="B41">
        <v>69</v>
      </c>
      <c r="C41">
        <v>-4.2729523167939227E-3</v>
      </c>
      <c r="D41">
        <f t="shared" si="5"/>
        <v>39</v>
      </c>
      <c r="E41">
        <v>74</v>
      </c>
      <c r="F41">
        <f t="shared" si="3"/>
        <v>-35</v>
      </c>
      <c r="G41">
        <f t="shared" si="4"/>
        <v>35</v>
      </c>
      <c r="H41">
        <v>35</v>
      </c>
    </row>
    <row r="42" spans="1:8">
      <c r="A42" t="str">
        <f>VLOOKUP(B42,indexing!$A$2:$B$76,2,FALSE)</f>
        <v>1month-yield</v>
      </c>
      <c r="B42">
        <v>48</v>
      </c>
      <c r="C42">
        <v>-4.2819752961660226E-3</v>
      </c>
      <c r="D42">
        <f t="shared" si="5"/>
        <v>40</v>
      </c>
      <c r="E42">
        <v>5</v>
      </c>
      <c r="F42">
        <f t="shared" si="3"/>
        <v>35</v>
      </c>
      <c r="G42">
        <f t="shared" si="4"/>
        <v>35</v>
      </c>
      <c r="H42">
        <v>35</v>
      </c>
    </row>
    <row r="43" spans="1:8">
      <c r="A43" t="str">
        <f>VLOOKUP(B43,indexing!$A$2:$B$76,2,FALSE)</f>
        <v>vix 7day moving average</v>
      </c>
      <c r="B43">
        <v>60</v>
      </c>
      <c r="C43">
        <v>-4.3927072036767222E-3</v>
      </c>
      <c r="D43">
        <f t="shared" si="5"/>
        <v>41</v>
      </c>
      <c r="E43">
        <v>8</v>
      </c>
      <c r="F43">
        <f t="shared" si="3"/>
        <v>33</v>
      </c>
      <c r="G43">
        <f t="shared" si="4"/>
        <v>33</v>
      </c>
      <c r="H43">
        <v>33</v>
      </c>
    </row>
    <row r="44" spans="1:8">
      <c r="A44" t="str">
        <f>VLOOKUP(B44,indexing!$A$2:$B$76,2,FALSE)</f>
        <v>miner-reserve-usd (onchain-balance)</v>
      </c>
      <c r="B44">
        <v>28</v>
      </c>
      <c r="C44">
        <v>-4.4461907276149223E-3</v>
      </c>
      <c r="D44">
        <f t="shared" si="5"/>
        <v>42</v>
      </c>
      <c r="E44">
        <v>65</v>
      </c>
      <c r="F44">
        <f t="shared" si="3"/>
        <v>-23</v>
      </c>
      <c r="G44">
        <f t="shared" si="4"/>
        <v>23</v>
      </c>
      <c r="H44">
        <v>23</v>
      </c>
    </row>
    <row r="45" spans="1:8">
      <c r="A45" t="str">
        <f>VLOOKUP(B45,indexing!$A$2:$B$76,2,FALSE)</f>
        <v>btc-20day-momentum</v>
      </c>
      <c r="B45">
        <v>70</v>
      </c>
      <c r="C45">
        <v>-4.4574862450674213E-3</v>
      </c>
      <c r="D45">
        <f t="shared" si="5"/>
        <v>43</v>
      </c>
      <c r="E45">
        <v>57</v>
      </c>
      <c r="F45">
        <f t="shared" si="3"/>
        <v>-14</v>
      </c>
      <c r="G45">
        <f t="shared" si="4"/>
        <v>14</v>
      </c>
      <c r="H45">
        <v>14</v>
      </c>
    </row>
    <row r="46" spans="1:8">
      <c r="A46" t="str">
        <f>VLOOKUP(B46,indexing!$A$2:$B$76,2,FALSE)</f>
        <v>s&amp;p 20day price moving average</v>
      </c>
      <c r="B46">
        <v>61</v>
      </c>
      <c r="C46">
        <v>-4.459049887768322E-3</v>
      </c>
      <c r="D46">
        <f t="shared" si="5"/>
        <v>44</v>
      </c>
      <c r="E46">
        <v>30</v>
      </c>
      <c r="F46">
        <f t="shared" si="3"/>
        <v>14</v>
      </c>
      <c r="G46">
        <f t="shared" si="4"/>
        <v>14</v>
      </c>
      <c r="H46">
        <v>14</v>
      </c>
    </row>
    <row r="47" spans="1:8">
      <c r="A47" t="str">
        <f>VLOOKUP(B47,indexing!$A$2:$B$76,2,FALSE)</f>
        <v>stablecoin-ratio-usd</v>
      </c>
      <c r="B47">
        <v>16</v>
      </c>
      <c r="C47">
        <v>-4.4788515938532225E-3</v>
      </c>
      <c r="D47">
        <f t="shared" si="5"/>
        <v>45</v>
      </c>
      <c r="E47">
        <v>28</v>
      </c>
      <c r="F47">
        <f t="shared" si="3"/>
        <v>17</v>
      </c>
      <c r="G47">
        <f t="shared" si="4"/>
        <v>17</v>
      </c>
      <c r="H47">
        <v>17</v>
      </c>
    </row>
    <row r="48" spans="1:8">
      <c r="A48" t="str">
        <f>VLOOKUP(B48,indexing!$A$2:$B$76,2,FALSE)</f>
        <v>funding-rates-A</v>
      </c>
      <c r="B48">
        <v>31</v>
      </c>
      <c r="C48">
        <v>-4.5528019962002217E-3</v>
      </c>
      <c r="D48">
        <f t="shared" si="5"/>
        <v>46</v>
      </c>
      <c r="E48">
        <v>67</v>
      </c>
      <c r="F48">
        <f t="shared" si="3"/>
        <v>-21</v>
      </c>
      <c r="G48">
        <f t="shared" si="4"/>
        <v>21</v>
      </c>
      <c r="H48">
        <v>21</v>
      </c>
    </row>
    <row r="49" spans="1:8">
      <c r="A49" t="str">
        <f>VLOOKUP(B49,indexing!$A$2:$B$76,2,FALSE)</f>
        <v>nvt-golden-cross</v>
      </c>
      <c r="B49">
        <v>8</v>
      </c>
      <c r="C49">
        <v>-4.8616753808399214E-3</v>
      </c>
      <c r="D49">
        <f t="shared" si="5"/>
        <v>47</v>
      </c>
      <c r="E49">
        <v>12</v>
      </c>
      <c r="F49">
        <f t="shared" si="3"/>
        <v>35</v>
      </c>
      <c r="G49">
        <f t="shared" si="4"/>
        <v>35</v>
      </c>
      <c r="H49">
        <v>35</v>
      </c>
    </row>
    <row r="50" spans="1:8">
      <c r="A50" t="str">
        <f>VLOOKUP(B50,indexing!$A$2:$B$76,2,FALSE)</f>
        <v>s&amp;p volume 20day moving average</v>
      </c>
      <c r="B50">
        <v>62</v>
      </c>
      <c r="C50">
        <v>-4.8653382707451228E-3</v>
      </c>
      <c r="D50">
        <f t="shared" si="5"/>
        <v>48</v>
      </c>
      <c r="E50">
        <v>33</v>
      </c>
      <c r="F50">
        <f t="shared" si="3"/>
        <v>15</v>
      </c>
      <c r="G50">
        <f t="shared" si="4"/>
        <v>15</v>
      </c>
      <c r="H50">
        <v>15</v>
      </c>
    </row>
    <row r="51" spans="1:8">
      <c r="A51" t="str">
        <f>VLOOKUP(B51,indexing!$A$2:$B$76,2,FALSE)</f>
        <v>s&amp;p-20day-momentum</v>
      </c>
      <c r="B51">
        <v>72</v>
      </c>
      <c r="C51">
        <v>-4.9299946560161217E-3</v>
      </c>
      <c r="D51">
        <f t="shared" si="5"/>
        <v>49</v>
      </c>
      <c r="E51">
        <v>23</v>
      </c>
      <c r="F51">
        <f t="shared" si="3"/>
        <v>26</v>
      </c>
      <c r="G51">
        <f t="shared" si="4"/>
        <v>26</v>
      </c>
      <c r="H51">
        <v>26</v>
      </c>
    </row>
    <row r="52" spans="1:8">
      <c r="A52" t="str">
        <f>VLOOKUP(B52,indexing!$A$2:$B$76,2,FALSE)</f>
        <v>sp-volume</v>
      </c>
      <c r="B52">
        <v>51</v>
      </c>
      <c r="C52">
        <v>-4.994624865372322E-3</v>
      </c>
      <c r="D52">
        <f t="shared" si="5"/>
        <v>50</v>
      </c>
      <c r="E52">
        <v>18</v>
      </c>
      <c r="F52">
        <f t="shared" si="3"/>
        <v>32</v>
      </c>
      <c r="G52">
        <f t="shared" si="4"/>
        <v>32</v>
      </c>
      <c r="H52">
        <v>32</v>
      </c>
    </row>
    <row r="53" spans="1:8">
      <c r="A53" t="str">
        <f>VLOOKUP(B53,indexing!$A$2:$B$76,2,FALSE)</f>
        <v>otc-high</v>
      </c>
      <c r="B53">
        <v>44</v>
      </c>
      <c r="C53">
        <v>-5.1045692309911218E-3</v>
      </c>
      <c r="D53">
        <f t="shared" si="5"/>
        <v>51</v>
      </c>
      <c r="E53">
        <v>71</v>
      </c>
      <c r="F53">
        <f t="shared" si="3"/>
        <v>-20</v>
      </c>
      <c r="G53">
        <f t="shared" si="4"/>
        <v>20</v>
      </c>
      <c r="H53">
        <v>20</v>
      </c>
    </row>
    <row r="54" spans="1:8">
      <c r="A54" t="str">
        <f>VLOOKUP(B54,indexing!$A$2:$B$76,2,FALSE)</f>
        <v>coin-20day-std</v>
      </c>
      <c r="B54">
        <v>67</v>
      </c>
      <c r="C54">
        <v>-5.3382767526745228E-3</v>
      </c>
      <c r="D54">
        <f t="shared" si="5"/>
        <v>52</v>
      </c>
      <c r="E54">
        <v>55</v>
      </c>
      <c r="F54">
        <f t="shared" si="3"/>
        <v>-3</v>
      </c>
      <c r="G54">
        <f t="shared" si="4"/>
        <v>3</v>
      </c>
      <c r="H54">
        <v>3</v>
      </c>
    </row>
    <row r="55" spans="1:8">
      <c r="A55" t="str">
        <f>VLOOKUP(B55,indexing!$A$2:$B$76,2,FALSE)</f>
        <v>s&amp;p-percent-change-return-A</v>
      </c>
      <c r="B55">
        <v>68</v>
      </c>
      <c r="C55">
        <v>-5.3977657741660218E-3</v>
      </c>
      <c r="D55">
        <f t="shared" si="5"/>
        <v>53</v>
      </c>
      <c r="E55">
        <v>40</v>
      </c>
      <c r="F55">
        <f t="shared" si="3"/>
        <v>13</v>
      </c>
      <c r="G55">
        <f t="shared" si="4"/>
        <v>13</v>
      </c>
      <c r="H55">
        <v>13</v>
      </c>
    </row>
    <row r="56" spans="1:8">
      <c r="A56" t="str">
        <f>VLOOKUP(B56,indexing!$A$2:$B$76,2,FALSE)</f>
        <v>vwap</v>
      </c>
      <c r="B56">
        <v>3</v>
      </c>
      <c r="C56">
        <v>-5.4564752456147218E-3</v>
      </c>
      <c r="D56">
        <f t="shared" si="5"/>
        <v>54</v>
      </c>
      <c r="E56">
        <v>63</v>
      </c>
      <c r="F56">
        <f t="shared" si="3"/>
        <v>-9</v>
      </c>
      <c r="G56">
        <f t="shared" si="4"/>
        <v>9</v>
      </c>
      <c r="H56">
        <v>9</v>
      </c>
    </row>
    <row r="57" spans="1:8">
      <c r="A57" t="str">
        <f>VLOOKUP(B57,indexing!$A$2:$B$76,2,FALSE)</f>
        <v>fees</v>
      </c>
      <c r="B57">
        <v>37</v>
      </c>
      <c r="C57">
        <v>-5.5994446898509215E-3</v>
      </c>
      <c r="D57">
        <f t="shared" si="5"/>
        <v>55</v>
      </c>
      <c r="E57">
        <v>70</v>
      </c>
      <c r="F57">
        <f t="shared" si="3"/>
        <v>-15</v>
      </c>
      <c r="G57">
        <f t="shared" si="4"/>
        <v>15</v>
      </c>
      <c r="H57">
        <v>15</v>
      </c>
    </row>
    <row r="58" spans="1:8">
      <c r="A58" t="str">
        <f>VLOOKUP(B58,indexing!$A$2:$B$76,2,FALSE)</f>
        <v>fund-flow-ratio</v>
      </c>
      <c r="B58">
        <v>17</v>
      </c>
      <c r="C58">
        <v>-5.7687407789528203E-3</v>
      </c>
      <c r="D58">
        <f t="shared" si="5"/>
        <v>56</v>
      </c>
      <c r="E58">
        <v>29</v>
      </c>
      <c r="F58">
        <f t="shared" si="3"/>
        <v>27</v>
      </c>
      <c r="G58">
        <f t="shared" si="4"/>
        <v>27</v>
      </c>
      <c r="H58">
        <v>27</v>
      </c>
    </row>
    <row r="59" spans="1:8">
      <c r="A59" t="str">
        <f>VLOOKUP(B59,indexing!$A$2:$B$76,2,FALSE)</f>
        <v>stock-to-flow-reversion</v>
      </c>
      <c r="B59">
        <v>11</v>
      </c>
      <c r="C59">
        <v>-5.9130724960627205E-3</v>
      </c>
      <c r="D59">
        <f t="shared" si="5"/>
        <v>57</v>
      </c>
      <c r="E59">
        <v>52</v>
      </c>
      <c r="F59">
        <f t="shared" si="3"/>
        <v>5</v>
      </c>
      <c r="G59">
        <f t="shared" si="4"/>
        <v>5</v>
      </c>
      <c r="H59">
        <v>5</v>
      </c>
    </row>
    <row r="60" spans="1:8">
      <c r="A60" t="str">
        <f>VLOOKUP(B60,indexing!$A$2:$B$76,2,FALSE)</f>
        <v>net-equity-expansion-A</v>
      </c>
      <c r="B60">
        <v>64</v>
      </c>
      <c r="C60">
        <v>-5.9181859438674211E-3</v>
      </c>
      <c r="D60">
        <f t="shared" si="5"/>
        <v>58</v>
      </c>
      <c r="E60">
        <v>27</v>
      </c>
      <c r="F60">
        <f t="shared" si="3"/>
        <v>31</v>
      </c>
      <c r="G60">
        <f t="shared" si="4"/>
        <v>31</v>
      </c>
      <c r="H60">
        <v>31</v>
      </c>
    </row>
    <row r="61" spans="1:8">
      <c r="A61" t="str">
        <f>VLOOKUP(B61,indexing!$A$2:$B$76,2,FALSE)</f>
        <v>open-interest</v>
      </c>
      <c r="B61">
        <v>32</v>
      </c>
      <c r="C61">
        <v>-5.9629511922083232E-3</v>
      </c>
      <c r="D61">
        <f t="shared" si="5"/>
        <v>59</v>
      </c>
      <c r="E61">
        <v>68</v>
      </c>
      <c r="F61">
        <f t="shared" si="3"/>
        <v>-9</v>
      </c>
      <c r="G61">
        <f t="shared" si="4"/>
        <v>9</v>
      </c>
      <c r="H61">
        <v>9</v>
      </c>
    </row>
    <row r="62" spans="1:8">
      <c r="A62" t="str">
        <f>VLOOKUP(B62,indexing!$A$2:$B$76,2,FALSE)</f>
        <v>miner-outflow-mean</v>
      </c>
      <c r="B62">
        <v>23</v>
      </c>
      <c r="C62">
        <v>-5.9997306054268215E-3</v>
      </c>
      <c r="D62">
        <f t="shared" si="5"/>
        <v>60</v>
      </c>
      <c r="E62">
        <v>37</v>
      </c>
      <c r="F62">
        <f t="shared" si="3"/>
        <v>23</v>
      </c>
      <c r="G62">
        <f t="shared" si="4"/>
        <v>23</v>
      </c>
      <c r="H62">
        <v>23</v>
      </c>
    </row>
    <row r="63" spans="1:8">
      <c r="A63" t="str">
        <f>VLOOKUP(B63,indexing!$A$2:$B$76,2,FALSE)</f>
        <v>term-spread</v>
      </c>
      <c r="B63">
        <v>65</v>
      </c>
      <c r="C63">
        <v>-6.046354319094123E-3</v>
      </c>
      <c r="D63">
        <f t="shared" si="5"/>
        <v>61</v>
      </c>
      <c r="E63">
        <v>15</v>
      </c>
      <c r="F63">
        <f t="shared" si="3"/>
        <v>46</v>
      </c>
      <c r="G63">
        <f t="shared" si="4"/>
        <v>46</v>
      </c>
      <c r="H63">
        <v>46</v>
      </c>
    </row>
    <row r="64" spans="1:8">
      <c r="A64" t="str">
        <f>VLOOKUP(B64,indexing!$A$2:$B$76,2,FALSE)</f>
        <v>market-capitalization-usd</v>
      </c>
      <c r="B64">
        <v>29</v>
      </c>
      <c r="C64">
        <v>-6.0878818732729226E-3</v>
      </c>
      <c r="D64">
        <f t="shared" si="5"/>
        <v>62</v>
      </c>
      <c r="E64">
        <v>66</v>
      </c>
      <c r="F64">
        <f t="shared" si="3"/>
        <v>-4</v>
      </c>
      <c r="G64">
        <f t="shared" si="4"/>
        <v>4</v>
      </c>
      <c r="H64">
        <v>4</v>
      </c>
    </row>
    <row r="65" spans="1:8">
      <c r="A65" t="str">
        <f>VLOOKUP(B65,indexing!$A$2:$B$76,2,FALSE)</f>
        <v>gold price 20day moving average</v>
      </c>
      <c r="B65">
        <v>63</v>
      </c>
      <c r="C65">
        <v>-6.3717422941916221E-3</v>
      </c>
      <c r="D65">
        <f t="shared" si="5"/>
        <v>63</v>
      </c>
      <c r="E65">
        <v>36</v>
      </c>
      <c r="F65">
        <f t="shared" si="3"/>
        <v>27</v>
      </c>
      <c r="G65">
        <f t="shared" si="4"/>
        <v>27</v>
      </c>
      <c r="H65">
        <v>27</v>
      </c>
    </row>
    <row r="66" spans="1:8">
      <c r="A66" t="str">
        <f>VLOOKUP(B66,indexing!$A$2:$B$76,2,FALSE)</f>
        <v>nvt</v>
      </c>
      <c r="B66">
        <v>9</v>
      </c>
      <c r="C66">
        <v>-6.4096390806563236E-3</v>
      </c>
      <c r="D66">
        <f t="shared" si="5"/>
        <v>64</v>
      </c>
      <c r="E66">
        <v>6</v>
      </c>
      <c r="F66">
        <f t="shared" si="3"/>
        <v>58</v>
      </c>
      <c r="G66">
        <f t="shared" si="4"/>
        <v>58</v>
      </c>
      <c r="H66">
        <v>58</v>
      </c>
    </row>
    <row r="67" spans="1:8">
      <c r="A67" t="str">
        <f>VLOOKUP(B67,indexing!$A$2:$B$76,2,FALSE)</f>
        <v>low</v>
      </c>
      <c r="B67">
        <v>2</v>
      </c>
      <c r="C67">
        <v>-6.8124052404465209E-3</v>
      </c>
      <c r="D67">
        <f t="shared" si="5"/>
        <v>65</v>
      </c>
      <c r="E67">
        <v>62</v>
      </c>
      <c r="F67">
        <f t="shared" ref="F67:F75" si="6">D67-E67</f>
        <v>3</v>
      </c>
      <c r="G67">
        <f t="shared" ref="G67:G75" si="7">ABS(F67:F140)</f>
        <v>3</v>
      </c>
      <c r="H67">
        <v>3</v>
      </c>
    </row>
    <row r="68" spans="1:8">
      <c r="A68" t="str">
        <f>VLOOKUP(B68,indexing!$A$2:$B$76,2,FALSE)</f>
        <v>volume</v>
      </c>
      <c r="B68">
        <v>4</v>
      </c>
      <c r="C68">
        <v>-7.0073681801698234E-3</v>
      </c>
      <c r="D68">
        <f t="shared" ref="D68:D75" si="8">D67+1</f>
        <v>66</v>
      </c>
      <c r="E68">
        <v>50</v>
      </c>
      <c r="F68">
        <f t="shared" si="6"/>
        <v>16</v>
      </c>
      <c r="G68">
        <f t="shared" si="7"/>
        <v>16</v>
      </c>
      <c r="H68">
        <v>16</v>
      </c>
    </row>
    <row r="69" spans="1:8">
      <c r="A69" t="str">
        <f>VLOOKUP(B69,indexing!$A$2:$B$76,2,FALSE)</f>
        <v>exchange-trans-count-reserve-inflow</v>
      </c>
      <c r="B69">
        <v>14</v>
      </c>
      <c r="C69">
        <v>-7.1780219966074213E-3</v>
      </c>
      <c r="D69">
        <f t="shared" si="8"/>
        <v>67</v>
      </c>
      <c r="E69">
        <v>49</v>
      </c>
      <c r="F69">
        <f t="shared" si="6"/>
        <v>18</v>
      </c>
      <c r="G69">
        <f t="shared" si="7"/>
        <v>18</v>
      </c>
      <c r="H69">
        <v>18</v>
      </c>
    </row>
    <row r="70" spans="1:8">
      <c r="A70" t="str">
        <f>VLOOKUP(B70,indexing!$A$2:$B$76,2,FALSE)</f>
        <v>addresses-count-total</v>
      </c>
      <c r="B70">
        <v>39</v>
      </c>
      <c r="C70">
        <v>-7.3907749118989237E-3</v>
      </c>
      <c r="D70">
        <f t="shared" si="8"/>
        <v>68</v>
      </c>
      <c r="E70">
        <v>41</v>
      </c>
      <c r="F70">
        <f t="shared" si="6"/>
        <v>27</v>
      </c>
      <c r="G70">
        <f t="shared" si="7"/>
        <v>27</v>
      </c>
      <c r="H70">
        <v>27</v>
      </c>
    </row>
    <row r="71" spans="1:8">
      <c r="A71" t="str">
        <f>VLOOKUP(B71,indexing!$A$2:$B$76,2,FALSE)</f>
        <v>supply</v>
      </c>
      <c r="B71">
        <v>42</v>
      </c>
      <c r="C71">
        <v>-7.5799539922651211E-3</v>
      </c>
      <c r="D71">
        <f t="shared" si="8"/>
        <v>69</v>
      </c>
      <c r="E71">
        <v>17</v>
      </c>
      <c r="F71">
        <f t="shared" si="6"/>
        <v>52</v>
      </c>
      <c r="G71">
        <f t="shared" si="7"/>
        <v>52</v>
      </c>
      <c r="H71">
        <v>52</v>
      </c>
    </row>
    <row r="72" spans="1:8">
      <c r="A72" t="str">
        <f>VLOOKUP(B72,indexing!$A$2:$B$76,2,FALSE)</f>
        <v>tokens-transferred-mean</v>
      </c>
      <c r="B72">
        <v>38</v>
      </c>
      <c r="C72">
        <v>-7.6459587405687222E-3</v>
      </c>
      <c r="D72">
        <f t="shared" si="8"/>
        <v>70</v>
      </c>
      <c r="E72">
        <v>4</v>
      </c>
      <c r="F72">
        <f t="shared" si="6"/>
        <v>66</v>
      </c>
      <c r="G72">
        <f t="shared" si="7"/>
        <v>66</v>
      </c>
      <c r="H72">
        <v>66</v>
      </c>
    </row>
    <row r="73" spans="1:8">
      <c r="A73" t="str">
        <f>VLOOKUP(B73,indexing!$A$2:$B$76,2,FALSE)</f>
        <v>btc-percent-change-usd-A</v>
      </c>
      <c r="B73">
        <v>55</v>
      </c>
      <c r="C73">
        <v>-7.7506303517115224E-3</v>
      </c>
      <c r="D73">
        <f t="shared" si="8"/>
        <v>71</v>
      </c>
      <c r="E73">
        <v>72</v>
      </c>
      <c r="F73">
        <f t="shared" si="6"/>
        <v>-1</v>
      </c>
      <c r="G73">
        <f t="shared" si="7"/>
        <v>1</v>
      </c>
      <c r="H73">
        <v>1</v>
      </c>
    </row>
    <row r="74" spans="1:8">
      <c r="A74" t="str">
        <f>VLOOKUP(B74,indexing!$A$2:$B$76,2,FALSE)</f>
        <v>miner-trans-inflow</v>
      </c>
      <c r="B74">
        <v>53</v>
      </c>
      <c r="C74">
        <v>-7.8765697320063235E-3</v>
      </c>
      <c r="D74">
        <f t="shared" si="8"/>
        <v>72</v>
      </c>
      <c r="E74">
        <v>48</v>
      </c>
      <c r="F74">
        <f t="shared" si="6"/>
        <v>24</v>
      </c>
      <c r="G74">
        <f t="shared" si="7"/>
        <v>24</v>
      </c>
      <c r="H74">
        <v>24</v>
      </c>
    </row>
    <row r="75" spans="1:8">
      <c r="A75" t="str">
        <f>VLOOKUP(B75,indexing!$A$2:$B$76,2,FALSE)</f>
        <v>cpi</v>
      </c>
      <c r="B75">
        <v>52</v>
      </c>
      <c r="C75">
        <v>-8.7089500301681215E-3</v>
      </c>
      <c r="D75">
        <f t="shared" si="8"/>
        <v>73</v>
      </c>
      <c r="E75">
        <v>13</v>
      </c>
      <c r="F75">
        <f t="shared" si="6"/>
        <v>60</v>
      </c>
      <c r="G75">
        <f t="shared" si="7"/>
        <v>60</v>
      </c>
      <c r="H75">
        <v>60</v>
      </c>
    </row>
  </sheetData>
  <autoFilter ref="A2:H2">
    <sortState ref="A3:H75">
      <sortCondition descending="1" ref="C2:C7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12" workbookViewId="0">
      <selection activeCell="D6" sqref="D6"/>
    </sheetView>
  </sheetViews>
  <sheetFormatPr baseColWidth="10" defaultRowHeight="15" x14ac:dyDescent="0"/>
  <cols>
    <col min="1" max="1" width="32.6640625" bestFit="1" customWidth="1"/>
  </cols>
  <sheetData>
    <row r="1" spans="1:2">
      <c r="A1" s="3" t="s">
        <v>40</v>
      </c>
      <c r="B1" s="3">
        <v>1</v>
      </c>
    </row>
    <row r="2" spans="1:2">
      <c r="A2" s="3" t="s">
        <v>47</v>
      </c>
      <c r="B2" s="3">
        <v>2</v>
      </c>
    </row>
    <row r="3" spans="1:2">
      <c r="A3" s="3" t="s">
        <v>48</v>
      </c>
      <c r="B3" s="3">
        <v>3</v>
      </c>
    </row>
    <row r="4" spans="1:2">
      <c r="A4" s="3" t="s">
        <v>50</v>
      </c>
      <c r="B4" s="3">
        <v>4</v>
      </c>
    </row>
    <row r="5" spans="1:2">
      <c r="A5" s="3" t="s">
        <v>53</v>
      </c>
      <c r="B5" s="3">
        <v>5</v>
      </c>
    </row>
    <row r="6" spans="1:2">
      <c r="A6" s="3" t="s">
        <v>54</v>
      </c>
      <c r="B6" s="3">
        <v>6</v>
      </c>
    </row>
    <row r="7" spans="1:2">
      <c r="A7" s="3" t="s">
        <v>55</v>
      </c>
      <c r="B7" s="3">
        <v>7</v>
      </c>
    </row>
    <row r="8" spans="1:2">
      <c r="A8" s="3" t="s">
        <v>56</v>
      </c>
      <c r="B8" s="3">
        <v>8</v>
      </c>
    </row>
    <row r="9" spans="1:2">
      <c r="A9" s="3" t="s">
        <v>57</v>
      </c>
      <c r="B9" s="3">
        <v>9</v>
      </c>
    </row>
    <row r="10" spans="1:2">
      <c r="A10" s="3" t="s">
        <v>58</v>
      </c>
      <c r="B10" s="3">
        <v>10</v>
      </c>
    </row>
    <row r="11" spans="1:2">
      <c r="A11" s="3" t="s">
        <v>59</v>
      </c>
      <c r="B11" s="3">
        <v>11</v>
      </c>
    </row>
    <row r="12" spans="1:2">
      <c r="A12" s="3" t="s">
        <v>60</v>
      </c>
      <c r="B12" s="3">
        <v>12</v>
      </c>
    </row>
    <row r="13" spans="1:2">
      <c r="A13" s="3" t="s">
        <v>61</v>
      </c>
      <c r="B13" s="3">
        <v>13</v>
      </c>
    </row>
    <row r="14" spans="1:2">
      <c r="A14" s="3" t="s">
        <v>62</v>
      </c>
      <c r="B14" s="3">
        <v>14</v>
      </c>
    </row>
    <row r="15" spans="1:2">
      <c r="A15" s="3" t="s">
        <v>63</v>
      </c>
      <c r="B15" s="3">
        <v>15</v>
      </c>
    </row>
    <row r="16" spans="1:2">
      <c r="A16" s="3" t="s">
        <v>64</v>
      </c>
      <c r="B16" s="3">
        <v>16</v>
      </c>
    </row>
    <row r="17" spans="1:2">
      <c r="A17" s="3" t="s">
        <v>65</v>
      </c>
      <c r="B17" s="3">
        <v>17</v>
      </c>
    </row>
    <row r="18" spans="1:2">
      <c r="A18" s="3" t="s">
        <v>66</v>
      </c>
      <c r="B18" s="3">
        <v>18</v>
      </c>
    </row>
    <row r="19" spans="1:2">
      <c r="A19" s="3" t="s">
        <v>67</v>
      </c>
      <c r="B19" s="3">
        <v>19</v>
      </c>
    </row>
    <row r="20" spans="1:2">
      <c r="A20" s="3" t="s">
        <v>68</v>
      </c>
      <c r="B20" s="3">
        <v>20</v>
      </c>
    </row>
    <row r="21" spans="1:2">
      <c r="A21" s="3" t="s">
        <v>69</v>
      </c>
      <c r="B21" s="3">
        <v>21</v>
      </c>
    </row>
    <row r="22" spans="1:2">
      <c r="A22" s="3" t="s">
        <v>70</v>
      </c>
      <c r="B22" s="3">
        <v>22</v>
      </c>
    </row>
    <row r="23" spans="1:2">
      <c r="A23" s="3" t="s">
        <v>71</v>
      </c>
      <c r="B23" s="3">
        <v>23</v>
      </c>
    </row>
    <row r="24" spans="1:2">
      <c r="A24" s="3" t="s">
        <v>72</v>
      </c>
      <c r="B24" s="3">
        <v>24</v>
      </c>
    </row>
    <row r="25" spans="1:2">
      <c r="A25" s="3" t="s">
        <v>73</v>
      </c>
      <c r="B25" s="3">
        <v>25</v>
      </c>
    </row>
    <row r="26" spans="1:2">
      <c r="A26" s="3" t="s">
        <v>74</v>
      </c>
      <c r="B26" s="3">
        <v>26</v>
      </c>
    </row>
    <row r="27" spans="1:2">
      <c r="A27" s="3" t="s">
        <v>75</v>
      </c>
      <c r="B27" s="3">
        <v>27</v>
      </c>
    </row>
    <row r="28" spans="1:2">
      <c r="A28" s="3" t="s">
        <v>76</v>
      </c>
      <c r="B28" s="3">
        <v>28</v>
      </c>
    </row>
    <row r="29" spans="1:2">
      <c r="A29" s="3" t="s">
        <v>30</v>
      </c>
      <c r="B29" s="3">
        <v>29</v>
      </c>
    </row>
    <row r="30" spans="1:2">
      <c r="A30" s="3" t="s">
        <v>39</v>
      </c>
      <c r="B30" s="3">
        <v>30</v>
      </c>
    </row>
    <row r="31" spans="1:2">
      <c r="A31" s="3" t="s">
        <v>52</v>
      </c>
      <c r="B31" s="3">
        <v>31</v>
      </c>
    </row>
    <row r="32" spans="1:2">
      <c r="A32" s="3" t="s">
        <v>45</v>
      </c>
      <c r="B32" s="3">
        <v>32</v>
      </c>
    </row>
    <row r="33" spans="1:2">
      <c r="A33" s="3" t="s">
        <v>43</v>
      </c>
      <c r="B33" s="3">
        <v>33</v>
      </c>
    </row>
    <row r="34" spans="1:2">
      <c r="A34" s="3" t="s">
        <v>49</v>
      </c>
      <c r="B34" s="3">
        <v>34</v>
      </c>
    </row>
    <row r="35" spans="1:2">
      <c r="A35" s="3" t="s">
        <v>41</v>
      </c>
      <c r="B35" s="3">
        <v>35</v>
      </c>
    </row>
    <row r="36" spans="1:2">
      <c r="A36" s="3" t="s">
        <v>46</v>
      </c>
      <c r="B36" s="3">
        <v>36</v>
      </c>
    </row>
    <row r="37" spans="1:2">
      <c r="A37" s="3" t="s">
        <v>51</v>
      </c>
      <c r="B37" s="3">
        <v>37</v>
      </c>
    </row>
    <row r="38" spans="1:2">
      <c r="A38" s="3" t="s">
        <v>42</v>
      </c>
      <c r="B38" s="3">
        <v>38</v>
      </c>
    </row>
    <row r="39" spans="1:2">
      <c r="A39" s="3" t="s">
        <v>32</v>
      </c>
      <c r="B39" s="3">
        <v>39</v>
      </c>
    </row>
    <row r="40" spans="1:2">
      <c r="A40" s="3" t="s">
        <v>15</v>
      </c>
      <c r="B40" s="3">
        <v>40</v>
      </c>
    </row>
    <row r="41" spans="1:2">
      <c r="A41" s="3" t="s">
        <v>44</v>
      </c>
      <c r="B41" s="3">
        <v>41</v>
      </c>
    </row>
    <row r="42" spans="1:2">
      <c r="A42" s="3" t="s">
        <v>18</v>
      </c>
      <c r="B42" s="3">
        <v>42</v>
      </c>
    </row>
    <row r="43" spans="1:2">
      <c r="A43" s="3" t="s">
        <v>29</v>
      </c>
      <c r="B43" s="3">
        <v>43</v>
      </c>
    </row>
    <row r="44" spans="1:2">
      <c r="A44" s="3" t="s">
        <v>17</v>
      </c>
      <c r="B44" s="3">
        <v>44</v>
      </c>
    </row>
    <row r="45" spans="1:2">
      <c r="A45" s="3" t="s">
        <v>13</v>
      </c>
      <c r="B45" s="3">
        <v>45</v>
      </c>
    </row>
    <row r="46" spans="1:2">
      <c r="A46" s="3" t="s">
        <v>37</v>
      </c>
      <c r="B46" s="3">
        <v>46</v>
      </c>
    </row>
    <row r="47" spans="1:2">
      <c r="A47" s="3" t="s">
        <v>28</v>
      </c>
      <c r="B47" s="3">
        <v>47</v>
      </c>
    </row>
    <row r="48" spans="1:2">
      <c r="A48" s="3" t="s">
        <v>16</v>
      </c>
      <c r="B48" s="3">
        <v>48</v>
      </c>
    </row>
    <row r="49" spans="1:2">
      <c r="A49" s="3" t="s">
        <v>8</v>
      </c>
      <c r="B49" s="3">
        <v>49</v>
      </c>
    </row>
    <row r="50" spans="1:2">
      <c r="A50" s="3" t="s">
        <v>38</v>
      </c>
      <c r="B50" s="3">
        <v>50</v>
      </c>
    </row>
    <row r="51" spans="1:2">
      <c r="A51" s="3" t="s">
        <v>24</v>
      </c>
      <c r="B51" s="3">
        <v>51</v>
      </c>
    </row>
    <row r="52" spans="1:2">
      <c r="A52" s="3" t="s">
        <v>19</v>
      </c>
      <c r="B52" s="3">
        <v>52</v>
      </c>
    </row>
    <row r="53" spans="1:2">
      <c r="A53" s="3" t="s">
        <v>35</v>
      </c>
      <c r="B53" s="3">
        <v>53</v>
      </c>
    </row>
    <row r="54" spans="1:2">
      <c r="A54" s="3" t="s">
        <v>36</v>
      </c>
      <c r="B54" s="3">
        <v>54</v>
      </c>
    </row>
    <row r="55" spans="1:2">
      <c r="A55" s="3" t="s">
        <v>34</v>
      </c>
      <c r="B55" s="3">
        <v>55</v>
      </c>
    </row>
    <row r="56" spans="1:2">
      <c r="A56" s="3" t="s">
        <v>31</v>
      </c>
      <c r="B56" s="3">
        <v>56</v>
      </c>
    </row>
    <row r="57" spans="1:2">
      <c r="A57" s="3" t="s">
        <v>27</v>
      </c>
      <c r="B57" s="3">
        <v>57</v>
      </c>
    </row>
    <row r="58" spans="1:2">
      <c r="A58" s="3" t="s">
        <v>7</v>
      </c>
      <c r="B58" s="3">
        <v>58</v>
      </c>
    </row>
    <row r="59" spans="1:2">
      <c r="A59" s="3" t="s">
        <v>20</v>
      </c>
      <c r="B59" s="3">
        <v>59</v>
      </c>
    </row>
    <row r="60" spans="1:2">
      <c r="A60" s="3" t="s">
        <v>33</v>
      </c>
      <c r="B60" s="3">
        <v>60</v>
      </c>
    </row>
    <row r="61" spans="1:2">
      <c r="A61" s="3" t="s">
        <v>11</v>
      </c>
      <c r="B61" s="3">
        <v>61</v>
      </c>
    </row>
    <row r="62" spans="1:2">
      <c r="A62" s="3" t="s">
        <v>4</v>
      </c>
      <c r="B62" s="3">
        <v>62</v>
      </c>
    </row>
    <row r="63" spans="1:2">
      <c r="A63" s="3" t="s">
        <v>25</v>
      </c>
      <c r="B63" s="3">
        <v>63</v>
      </c>
    </row>
    <row r="64" spans="1:2">
      <c r="A64" s="3" t="s">
        <v>23</v>
      </c>
      <c r="B64" s="3">
        <v>64</v>
      </c>
    </row>
    <row r="65" spans="1:2">
      <c r="A65" s="3" t="s">
        <v>12</v>
      </c>
      <c r="B65" s="3">
        <v>65</v>
      </c>
    </row>
    <row r="66" spans="1:2">
      <c r="A66" s="3" t="s">
        <v>14</v>
      </c>
      <c r="B66" s="3">
        <v>66</v>
      </c>
    </row>
    <row r="67" spans="1:2">
      <c r="A67" s="3" t="s">
        <v>10</v>
      </c>
      <c r="B67" s="3">
        <v>67</v>
      </c>
    </row>
    <row r="68" spans="1:2">
      <c r="A68" s="3" t="s">
        <v>5</v>
      </c>
      <c r="B68" s="3">
        <v>68</v>
      </c>
    </row>
    <row r="69" spans="1:2">
      <c r="A69" s="3" t="s">
        <v>21</v>
      </c>
      <c r="B69" s="3">
        <v>69</v>
      </c>
    </row>
    <row r="70" spans="1:2">
      <c r="A70" s="3" t="s">
        <v>22</v>
      </c>
      <c r="B70" s="3">
        <v>70</v>
      </c>
    </row>
    <row r="71" spans="1:2">
      <c r="A71" s="3" t="s">
        <v>9</v>
      </c>
      <c r="B71" s="3">
        <v>71</v>
      </c>
    </row>
    <row r="72" spans="1:2">
      <c r="A72" s="3" t="s">
        <v>6</v>
      </c>
      <c r="B72" s="3">
        <v>72</v>
      </c>
    </row>
    <row r="73" spans="1:2">
      <c r="A73" s="3" t="s">
        <v>26</v>
      </c>
      <c r="B73" s="3">
        <v>73</v>
      </c>
    </row>
    <row r="74" spans="1:2">
      <c r="A74" s="3" t="s">
        <v>3</v>
      </c>
      <c r="B74" s="3">
        <v>74</v>
      </c>
    </row>
    <row r="75" spans="1:2">
      <c r="A75" s="3" t="s">
        <v>2</v>
      </c>
      <c r="B75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6"/>
  <sheetViews>
    <sheetView topLeftCell="A46" workbookViewId="0">
      <selection activeCell="A2" sqref="A2:B76"/>
    </sheetView>
  </sheetViews>
  <sheetFormatPr baseColWidth="10" defaultRowHeight="15" x14ac:dyDescent="0"/>
  <sheetData>
    <row r="2" spans="1:2">
      <c r="A2">
        <v>0</v>
      </c>
      <c r="B2" t="s">
        <v>62</v>
      </c>
    </row>
    <row r="3" spans="1:2">
      <c r="A3">
        <f>A2+1</f>
        <v>1</v>
      </c>
      <c r="B3" t="s">
        <v>63</v>
      </c>
    </row>
    <row r="4" spans="1:2">
      <c r="A4">
        <f t="shared" ref="A4:A67" si="0">A3+1</f>
        <v>2</v>
      </c>
      <c r="B4" t="s">
        <v>64</v>
      </c>
    </row>
    <row r="5" spans="1:2">
      <c r="A5">
        <f t="shared" si="0"/>
        <v>3</v>
      </c>
      <c r="B5" t="s">
        <v>65</v>
      </c>
    </row>
    <row r="6" spans="1:2">
      <c r="A6">
        <f t="shared" si="0"/>
        <v>4</v>
      </c>
      <c r="B6" t="s">
        <v>52</v>
      </c>
    </row>
    <row r="7" spans="1:2">
      <c r="A7">
        <f t="shared" si="0"/>
        <v>5</v>
      </c>
      <c r="B7" t="s">
        <v>2</v>
      </c>
    </row>
    <row r="8" spans="1:2">
      <c r="A8">
        <f t="shared" si="0"/>
        <v>6</v>
      </c>
      <c r="B8" t="s">
        <v>58</v>
      </c>
    </row>
    <row r="9" spans="1:2">
      <c r="A9">
        <f t="shared" si="0"/>
        <v>7</v>
      </c>
      <c r="B9" t="s">
        <v>37</v>
      </c>
    </row>
    <row r="10" spans="1:2">
      <c r="A10">
        <f t="shared" si="0"/>
        <v>8</v>
      </c>
      <c r="B10" t="s">
        <v>14</v>
      </c>
    </row>
    <row r="11" spans="1:2">
      <c r="A11">
        <f t="shared" si="0"/>
        <v>9</v>
      </c>
      <c r="B11" t="s">
        <v>8</v>
      </c>
    </row>
    <row r="12" spans="1:2">
      <c r="A12">
        <f t="shared" si="0"/>
        <v>10</v>
      </c>
      <c r="B12" t="s">
        <v>27</v>
      </c>
    </row>
    <row r="13" spans="1:2">
      <c r="A13">
        <f t="shared" si="0"/>
        <v>11</v>
      </c>
      <c r="B13" t="s">
        <v>54</v>
      </c>
    </row>
    <row r="14" spans="1:2">
      <c r="A14">
        <f t="shared" si="0"/>
        <v>12</v>
      </c>
      <c r="B14" t="s">
        <v>44</v>
      </c>
    </row>
    <row r="15" spans="1:2">
      <c r="A15">
        <f t="shared" si="0"/>
        <v>13</v>
      </c>
      <c r="B15" t="s">
        <v>3</v>
      </c>
    </row>
    <row r="16" spans="1:2">
      <c r="A16">
        <f t="shared" si="0"/>
        <v>14</v>
      </c>
      <c r="B16" t="s">
        <v>51</v>
      </c>
    </row>
    <row r="17" spans="1:2">
      <c r="A17">
        <f t="shared" si="0"/>
        <v>15</v>
      </c>
      <c r="B17" t="s">
        <v>11</v>
      </c>
    </row>
    <row r="18" spans="1:2">
      <c r="A18">
        <f t="shared" si="0"/>
        <v>16</v>
      </c>
      <c r="B18" t="s">
        <v>30</v>
      </c>
    </row>
    <row r="19" spans="1:2">
      <c r="A19">
        <f t="shared" si="0"/>
        <v>17</v>
      </c>
      <c r="B19" t="s">
        <v>31</v>
      </c>
    </row>
    <row r="20" spans="1:2">
      <c r="A20">
        <f t="shared" si="0"/>
        <v>18</v>
      </c>
      <c r="B20" t="s">
        <v>41</v>
      </c>
    </row>
    <row r="21" spans="1:2">
      <c r="A21">
        <f t="shared" si="0"/>
        <v>19</v>
      </c>
      <c r="B21" t="s">
        <v>49</v>
      </c>
    </row>
    <row r="22" spans="1:2">
      <c r="A22">
        <f t="shared" si="0"/>
        <v>20</v>
      </c>
      <c r="B22" t="s">
        <v>9</v>
      </c>
    </row>
    <row r="23" spans="1:2">
      <c r="A23">
        <f t="shared" si="0"/>
        <v>21</v>
      </c>
      <c r="B23" t="s">
        <v>40</v>
      </c>
    </row>
    <row r="24" spans="1:2">
      <c r="A24">
        <f t="shared" si="0"/>
        <v>22</v>
      </c>
      <c r="B24" t="s">
        <v>66</v>
      </c>
    </row>
    <row r="25" spans="1:2">
      <c r="A25">
        <f t="shared" si="0"/>
        <v>23</v>
      </c>
      <c r="B25" t="s">
        <v>39</v>
      </c>
    </row>
    <row r="26" spans="1:2">
      <c r="A26">
        <f t="shared" si="0"/>
        <v>24</v>
      </c>
      <c r="B26" t="s">
        <v>16</v>
      </c>
    </row>
    <row r="27" spans="1:2">
      <c r="A27">
        <f t="shared" si="0"/>
        <v>25</v>
      </c>
      <c r="B27" t="s">
        <v>45</v>
      </c>
    </row>
    <row r="28" spans="1:2">
      <c r="A28">
        <f t="shared" si="0"/>
        <v>26</v>
      </c>
      <c r="B28" t="s">
        <v>26</v>
      </c>
    </row>
    <row r="29" spans="1:2">
      <c r="A29">
        <f t="shared" si="0"/>
        <v>27</v>
      </c>
      <c r="B29" t="s">
        <v>12</v>
      </c>
    </row>
    <row r="30" spans="1:2">
      <c r="A30">
        <f t="shared" si="0"/>
        <v>28</v>
      </c>
      <c r="B30" t="s">
        <v>67</v>
      </c>
    </row>
    <row r="31" spans="1:2">
      <c r="A31">
        <f t="shared" si="0"/>
        <v>29</v>
      </c>
      <c r="B31" t="s">
        <v>68</v>
      </c>
    </row>
    <row r="32" spans="1:2">
      <c r="A32">
        <f t="shared" si="0"/>
        <v>30</v>
      </c>
      <c r="B32" t="s">
        <v>60</v>
      </c>
    </row>
    <row r="33" spans="1:2">
      <c r="A33">
        <f t="shared" si="0"/>
        <v>31</v>
      </c>
      <c r="B33" t="s">
        <v>69</v>
      </c>
    </row>
    <row r="34" spans="1:2">
      <c r="A34">
        <f t="shared" si="0"/>
        <v>32</v>
      </c>
      <c r="B34" t="s">
        <v>70</v>
      </c>
    </row>
    <row r="35" spans="1:2">
      <c r="A35">
        <f t="shared" si="0"/>
        <v>33</v>
      </c>
      <c r="B35" t="s">
        <v>24</v>
      </c>
    </row>
    <row r="36" spans="1:2">
      <c r="A36">
        <f t="shared" si="0"/>
        <v>34</v>
      </c>
      <c r="B36" t="s">
        <v>34</v>
      </c>
    </row>
    <row r="37" spans="1:2">
      <c r="A37">
        <f t="shared" si="0"/>
        <v>35</v>
      </c>
      <c r="B37" t="s">
        <v>61</v>
      </c>
    </row>
    <row r="38" spans="1:2">
      <c r="A38">
        <f t="shared" si="0"/>
        <v>36</v>
      </c>
      <c r="B38" t="s">
        <v>71</v>
      </c>
    </row>
    <row r="39" spans="1:2">
      <c r="A39">
        <f t="shared" si="0"/>
        <v>37</v>
      </c>
      <c r="B39" t="s">
        <v>72</v>
      </c>
    </row>
    <row r="40" spans="1:2">
      <c r="A40">
        <f t="shared" si="0"/>
        <v>38</v>
      </c>
      <c r="B40" t="s">
        <v>6</v>
      </c>
    </row>
    <row r="41" spans="1:2">
      <c r="A41">
        <f t="shared" si="0"/>
        <v>39</v>
      </c>
      <c r="B41" t="s">
        <v>43</v>
      </c>
    </row>
    <row r="42" spans="1:2">
      <c r="A42">
        <f t="shared" si="0"/>
        <v>40</v>
      </c>
      <c r="B42" t="s">
        <v>28</v>
      </c>
    </row>
    <row r="43" spans="1:2">
      <c r="A43">
        <f t="shared" si="0"/>
        <v>41</v>
      </c>
      <c r="B43" t="s">
        <v>4</v>
      </c>
    </row>
    <row r="44" spans="1:2">
      <c r="A44">
        <f t="shared" si="0"/>
        <v>42</v>
      </c>
      <c r="B44" t="s">
        <v>19</v>
      </c>
    </row>
    <row r="45" spans="1:2">
      <c r="A45">
        <f t="shared" si="0"/>
        <v>43</v>
      </c>
      <c r="B45" t="s">
        <v>23</v>
      </c>
    </row>
    <row r="46" spans="1:2">
      <c r="A46">
        <f t="shared" si="0"/>
        <v>44</v>
      </c>
      <c r="B46" t="s">
        <v>73</v>
      </c>
    </row>
    <row r="47" spans="1:2">
      <c r="A47">
        <f t="shared" si="0"/>
        <v>45</v>
      </c>
      <c r="B47" t="s">
        <v>55</v>
      </c>
    </row>
    <row r="48" spans="1:2">
      <c r="A48">
        <f t="shared" si="0"/>
        <v>46</v>
      </c>
      <c r="B48" t="s">
        <v>36</v>
      </c>
    </row>
    <row r="49" spans="1:2">
      <c r="A49">
        <f t="shared" si="0"/>
        <v>47</v>
      </c>
      <c r="B49" t="s">
        <v>18</v>
      </c>
    </row>
    <row r="50" spans="1:2">
      <c r="A50">
        <f t="shared" si="0"/>
        <v>48</v>
      </c>
      <c r="B50" t="s">
        <v>7</v>
      </c>
    </row>
    <row r="51" spans="1:2">
      <c r="A51">
        <f t="shared" si="0"/>
        <v>49</v>
      </c>
      <c r="B51" t="s">
        <v>21</v>
      </c>
    </row>
    <row r="52" spans="1:2">
      <c r="A52">
        <f t="shared" si="0"/>
        <v>50</v>
      </c>
      <c r="B52" t="s">
        <v>46</v>
      </c>
    </row>
    <row r="53" spans="1:2">
      <c r="A53">
        <f t="shared" si="0"/>
        <v>51</v>
      </c>
      <c r="B53" t="s">
        <v>20</v>
      </c>
    </row>
    <row r="54" spans="1:2">
      <c r="A54">
        <f t="shared" si="0"/>
        <v>52</v>
      </c>
      <c r="B54" t="s">
        <v>15</v>
      </c>
    </row>
    <row r="55" spans="1:2">
      <c r="A55">
        <f t="shared" si="0"/>
        <v>53</v>
      </c>
      <c r="B55" t="s">
        <v>50</v>
      </c>
    </row>
    <row r="56" spans="1:2">
      <c r="A56">
        <f t="shared" si="0"/>
        <v>54</v>
      </c>
      <c r="B56" t="s">
        <v>53</v>
      </c>
    </row>
    <row r="57" spans="1:2">
      <c r="A57">
        <f t="shared" si="0"/>
        <v>55</v>
      </c>
      <c r="B57" t="s">
        <v>74</v>
      </c>
    </row>
    <row r="58" spans="1:2">
      <c r="A58">
        <f t="shared" si="0"/>
        <v>56</v>
      </c>
      <c r="B58" t="s">
        <v>56</v>
      </c>
    </row>
    <row r="59" spans="1:2">
      <c r="A59">
        <f t="shared" si="0"/>
        <v>57</v>
      </c>
      <c r="B59" t="s">
        <v>75</v>
      </c>
    </row>
    <row r="60" spans="1:2">
      <c r="A60">
        <f t="shared" si="0"/>
        <v>58</v>
      </c>
      <c r="B60" t="s">
        <v>48</v>
      </c>
    </row>
    <row r="61" spans="1:2">
      <c r="A61">
        <f t="shared" si="0"/>
        <v>59</v>
      </c>
      <c r="B61" t="s">
        <v>47</v>
      </c>
    </row>
    <row r="62" spans="1:2">
      <c r="A62">
        <f t="shared" si="0"/>
        <v>60</v>
      </c>
      <c r="B62" t="s">
        <v>10</v>
      </c>
    </row>
    <row r="63" spans="1:2">
      <c r="A63">
        <f t="shared" si="0"/>
        <v>61</v>
      </c>
      <c r="B63" t="s">
        <v>32</v>
      </c>
    </row>
    <row r="64" spans="1:2">
      <c r="A64">
        <f t="shared" si="0"/>
        <v>62</v>
      </c>
      <c r="B64" t="s">
        <v>35</v>
      </c>
    </row>
    <row r="65" spans="1:2">
      <c r="A65">
        <f t="shared" si="0"/>
        <v>63</v>
      </c>
      <c r="B65" t="s">
        <v>38</v>
      </c>
    </row>
    <row r="66" spans="1:2">
      <c r="A66">
        <f t="shared" si="0"/>
        <v>64</v>
      </c>
      <c r="B66" t="s">
        <v>29</v>
      </c>
    </row>
    <row r="67" spans="1:2">
      <c r="A67">
        <f t="shared" si="0"/>
        <v>65</v>
      </c>
      <c r="B67" t="s">
        <v>17</v>
      </c>
    </row>
    <row r="68" spans="1:2">
      <c r="A68">
        <f t="shared" ref="A68:A76" si="1">A67+1</f>
        <v>66</v>
      </c>
      <c r="B68" t="s">
        <v>22</v>
      </c>
    </row>
    <row r="69" spans="1:2">
      <c r="A69">
        <f t="shared" si="1"/>
        <v>67</v>
      </c>
      <c r="B69" t="s">
        <v>57</v>
      </c>
    </row>
    <row r="70" spans="1:2">
      <c r="A70">
        <f t="shared" si="1"/>
        <v>68</v>
      </c>
      <c r="B70" t="s">
        <v>42</v>
      </c>
    </row>
    <row r="71" spans="1:2">
      <c r="A71">
        <f t="shared" si="1"/>
        <v>69</v>
      </c>
      <c r="B71" t="s">
        <v>76</v>
      </c>
    </row>
    <row r="72" spans="1:2">
      <c r="A72">
        <f t="shared" si="1"/>
        <v>70</v>
      </c>
      <c r="B72" t="s">
        <v>59</v>
      </c>
    </row>
    <row r="73" spans="1:2">
      <c r="A73">
        <f t="shared" si="1"/>
        <v>71</v>
      </c>
      <c r="B73" t="s">
        <v>33</v>
      </c>
    </row>
    <row r="74" spans="1:2">
      <c r="A74">
        <f t="shared" si="1"/>
        <v>72</v>
      </c>
      <c r="B74" t="s">
        <v>25</v>
      </c>
    </row>
    <row r="75" spans="1:2">
      <c r="A75">
        <f t="shared" si="1"/>
        <v>73</v>
      </c>
      <c r="B75" t="s">
        <v>13</v>
      </c>
    </row>
    <row r="76" spans="1:2">
      <c r="A76">
        <f t="shared" si="1"/>
        <v>74</v>
      </c>
      <c r="B76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K18" sqref="K18"/>
    </sheetView>
  </sheetViews>
  <sheetFormatPr baseColWidth="10" defaultRowHeight="15" x14ac:dyDescent="0"/>
  <cols>
    <col min="1" max="1" width="32.6640625" bestFit="1" customWidth="1"/>
    <col min="2" max="2" width="14.6640625" customWidth="1"/>
    <col min="3" max="3" width="15.1640625" customWidth="1"/>
    <col min="4" max="7" width="14.6640625" customWidth="1"/>
  </cols>
  <sheetData>
    <row r="1" spans="1:9">
      <c r="B1" t="s">
        <v>1</v>
      </c>
      <c r="C1">
        <v>1.0658191298998778E-2</v>
      </c>
    </row>
    <row r="2" spans="1:9">
      <c r="D2" t="s">
        <v>77</v>
      </c>
      <c r="E2" t="s">
        <v>78</v>
      </c>
      <c r="F2" t="s">
        <v>79</v>
      </c>
      <c r="G2" t="s">
        <v>80</v>
      </c>
    </row>
    <row r="3" spans="1:9">
      <c r="A3" t="s">
        <v>40</v>
      </c>
      <c r="B3">
        <v>21</v>
      </c>
      <c r="C3">
        <v>-3.0989564304103219E-3</v>
      </c>
      <c r="D3">
        <v>27</v>
      </c>
      <c r="E3" s="5">
        <f>VLOOKUP(A3,granger_rank!$A$1:$B$75,2,FALSE)</f>
        <v>1</v>
      </c>
      <c r="F3">
        <v>-11</v>
      </c>
      <c r="G3">
        <f>AVERAGE(D3:E3)</f>
        <v>14</v>
      </c>
    </row>
    <row r="4" spans="1:9">
      <c r="A4" s="1" t="s">
        <v>47</v>
      </c>
      <c r="B4">
        <v>59</v>
      </c>
      <c r="C4">
        <v>-2.2710506292936226E-3</v>
      </c>
      <c r="D4">
        <v>19</v>
      </c>
      <c r="E4" s="5">
        <f>VLOOKUP(A4,granger_rank!$A$1:$B$75,2,FALSE)</f>
        <v>2</v>
      </c>
      <c r="F4">
        <v>-26</v>
      </c>
      <c r="G4">
        <f>AVERAGE(D4:E4)</f>
        <v>10.5</v>
      </c>
    </row>
    <row r="5" spans="1:9">
      <c r="A5" s="1" t="s">
        <v>48</v>
      </c>
      <c r="B5">
        <v>58</v>
      </c>
      <c r="C5">
        <v>-2.6578147424472127E-4</v>
      </c>
      <c r="D5">
        <v>3</v>
      </c>
      <c r="E5" s="5">
        <f>VLOOKUP(A5,granger_rank!$A$1:$B$75,2,FALSE)</f>
        <v>3</v>
      </c>
      <c r="F5">
        <v>-43</v>
      </c>
      <c r="G5">
        <f>AVERAGE(D5:E5)</f>
        <v>3</v>
      </c>
    </row>
    <row r="6" spans="1:9">
      <c r="A6" t="s">
        <v>50</v>
      </c>
      <c r="B6">
        <v>53</v>
      </c>
      <c r="C6">
        <v>-7.8765697320063235E-3</v>
      </c>
      <c r="D6">
        <v>72</v>
      </c>
      <c r="E6" s="5">
        <f>VLOOKUP(A6,granger_rank!$A$1:$B$75,2,FALSE)</f>
        <v>4</v>
      </c>
      <c r="F6">
        <v>24</v>
      </c>
      <c r="G6">
        <f>AVERAGE(D6:E6)</f>
        <v>38</v>
      </c>
      <c r="H6">
        <v>1</v>
      </c>
      <c r="I6">
        <v>1</v>
      </c>
    </row>
    <row r="7" spans="1:9">
      <c r="A7" t="s">
        <v>53</v>
      </c>
      <c r="B7">
        <v>54</v>
      </c>
      <c r="C7">
        <v>-3.3190154167656218E-3</v>
      </c>
      <c r="D7">
        <v>31</v>
      </c>
      <c r="E7" s="5">
        <f>VLOOKUP(A7,granger_rank!$A$1:$B$75,2,FALSE)</f>
        <v>5</v>
      </c>
      <c r="F7">
        <v>-20</v>
      </c>
      <c r="G7">
        <f>AVERAGE(D7:E7)</f>
        <v>18</v>
      </c>
    </row>
    <row r="8" spans="1:9">
      <c r="A8" t="s">
        <v>54</v>
      </c>
      <c r="B8">
        <v>11</v>
      </c>
      <c r="C8">
        <v>-5.9130724960627205E-3</v>
      </c>
      <c r="D8">
        <v>57</v>
      </c>
      <c r="E8" s="5">
        <f>VLOOKUP(A8,granger_rank!$A$1:$B$75,2,FALSE)</f>
        <v>6</v>
      </c>
      <c r="F8">
        <v>5</v>
      </c>
      <c r="G8">
        <f>AVERAGE(D8:E8)</f>
        <v>31.5</v>
      </c>
    </row>
    <row r="9" spans="1:9">
      <c r="A9" t="s">
        <v>55</v>
      </c>
      <c r="B9">
        <v>45</v>
      </c>
      <c r="C9">
        <v>-2.8626712214869215E-3</v>
      </c>
      <c r="D9">
        <v>25</v>
      </c>
      <c r="E9" s="5">
        <f>VLOOKUP(A9,granger_rank!$A$1:$B$75,2,FALSE)</f>
        <v>7</v>
      </c>
      <c r="F9">
        <v>-28</v>
      </c>
      <c r="G9">
        <f>AVERAGE(D9:E9)</f>
        <v>16</v>
      </c>
      <c r="I9">
        <v>1</v>
      </c>
    </row>
    <row r="10" spans="1:9">
      <c r="A10" t="s">
        <v>56</v>
      </c>
      <c r="B10">
        <v>56</v>
      </c>
      <c r="C10">
        <v>-3.5865049779280223E-3</v>
      </c>
      <c r="D10">
        <v>32</v>
      </c>
      <c r="E10" s="5">
        <f>VLOOKUP(A10,granger_rank!$A$1:$B$75,2,FALSE)</f>
        <v>8</v>
      </c>
      <c r="F10">
        <v>-22</v>
      </c>
      <c r="G10">
        <f>AVERAGE(D10:E10)</f>
        <v>20</v>
      </c>
    </row>
    <row r="11" spans="1:9">
      <c r="A11" t="s">
        <v>57</v>
      </c>
      <c r="B11">
        <v>67</v>
      </c>
      <c r="C11">
        <v>-5.3382767526745228E-3</v>
      </c>
      <c r="D11">
        <v>52</v>
      </c>
      <c r="E11" s="5">
        <f>VLOOKUP(A11,granger_rank!$A$1:$B$75,2,FALSE)</f>
        <v>9</v>
      </c>
      <c r="F11">
        <v>-3</v>
      </c>
      <c r="G11">
        <f>AVERAGE(D11:E11)</f>
        <v>30.5</v>
      </c>
      <c r="I11">
        <v>1</v>
      </c>
    </row>
    <row r="12" spans="1:9">
      <c r="A12" t="s">
        <v>58</v>
      </c>
      <c r="B12">
        <v>6</v>
      </c>
      <c r="C12">
        <v>-4.1966268996072222E-3</v>
      </c>
      <c r="D12">
        <v>38</v>
      </c>
      <c r="E12" s="5">
        <f>VLOOKUP(A12,granger_rank!$A$1:$B$75,2,FALSE)</f>
        <v>10</v>
      </c>
      <c r="F12">
        <v>-18</v>
      </c>
      <c r="G12">
        <f>AVERAGE(D12:E12)</f>
        <v>24</v>
      </c>
      <c r="I12">
        <v>1</v>
      </c>
    </row>
    <row r="13" spans="1:9">
      <c r="A13" s="1" t="s">
        <v>59</v>
      </c>
      <c r="B13">
        <v>70</v>
      </c>
      <c r="C13">
        <v>-4.4574862450674213E-3</v>
      </c>
      <c r="D13">
        <v>43</v>
      </c>
      <c r="E13" s="5">
        <f>VLOOKUP(A13,granger_rank!$A$1:$B$75,2,FALSE)</f>
        <v>11</v>
      </c>
      <c r="F13">
        <v>-14</v>
      </c>
      <c r="G13">
        <f>AVERAGE(D13:E13)</f>
        <v>27</v>
      </c>
      <c r="I13">
        <v>1</v>
      </c>
    </row>
    <row r="14" spans="1:9">
      <c r="A14" t="s">
        <v>60</v>
      </c>
      <c r="B14">
        <v>30</v>
      </c>
      <c r="C14">
        <v>-3.1469841377529222E-3</v>
      </c>
      <c r="D14">
        <v>29</v>
      </c>
      <c r="E14" s="5">
        <f>VLOOKUP(A14,granger_rank!$A$1:$B$75,2,FALSE)</f>
        <v>12</v>
      </c>
      <c r="F14">
        <v>-29</v>
      </c>
      <c r="G14">
        <f>AVERAGE(D14:E14)</f>
        <v>20.5</v>
      </c>
    </row>
    <row r="15" spans="1:9">
      <c r="A15" t="s">
        <v>61</v>
      </c>
      <c r="B15">
        <v>35</v>
      </c>
      <c r="C15">
        <v>-1.946175310780722E-3</v>
      </c>
      <c r="D15">
        <v>13</v>
      </c>
      <c r="E15" s="5">
        <f>VLOOKUP(A15,granger_rank!$A$1:$B$75,2,FALSE)</f>
        <v>13</v>
      </c>
      <c r="F15">
        <v>-46</v>
      </c>
      <c r="G15">
        <f>AVERAGE(D15:E15)</f>
        <v>13</v>
      </c>
    </row>
    <row r="16" spans="1:9">
      <c r="A16" s="4" t="s">
        <v>62</v>
      </c>
      <c r="B16" s="4">
        <v>0</v>
      </c>
      <c r="C16" s="4">
        <v>-3.2182274308244219E-3</v>
      </c>
      <c r="D16" s="4">
        <v>30</v>
      </c>
      <c r="E16" s="5">
        <f>VLOOKUP(A16,granger_rank!$A$1:$B$75,2,FALSE)</f>
        <v>14</v>
      </c>
      <c r="F16" s="4">
        <v>-30</v>
      </c>
      <c r="G16" s="4">
        <f>AVERAGE(D16:E16)</f>
        <v>22</v>
      </c>
    </row>
    <row r="17" spans="1:9">
      <c r="A17" s="4" t="s">
        <v>63</v>
      </c>
      <c r="B17" s="4">
        <v>1</v>
      </c>
      <c r="C17" s="4">
        <v>2.3141251062787881E-4</v>
      </c>
      <c r="D17" s="4">
        <v>2</v>
      </c>
      <c r="E17" s="5">
        <f>VLOOKUP(A17,granger_rank!$A$1:$B$75,2,FALSE)</f>
        <v>15</v>
      </c>
      <c r="F17" s="4">
        <v>-59</v>
      </c>
      <c r="G17" s="4">
        <f>AVERAGE(D17:E17)</f>
        <v>8.5</v>
      </c>
    </row>
    <row r="18" spans="1:9">
      <c r="A18" s="4" t="s">
        <v>64</v>
      </c>
      <c r="B18" s="4">
        <v>2</v>
      </c>
      <c r="C18" s="4">
        <v>-6.8124052404465209E-3</v>
      </c>
      <c r="D18" s="4">
        <v>65</v>
      </c>
      <c r="E18" s="5">
        <f>VLOOKUP(A18,granger_rank!$A$1:$B$75,2,FALSE)</f>
        <v>16</v>
      </c>
      <c r="F18" s="4">
        <v>3</v>
      </c>
      <c r="G18" s="4">
        <f>AVERAGE(D18:E18)</f>
        <v>40.5</v>
      </c>
    </row>
    <row r="19" spans="1:9">
      <c r="A19" s="4" t="s">
        <v>65</v>
      </c>
      <c r="B19" s="4">
        <v>3</v>
      </c>
      <c r="C19" s="4">
        <v>-5.4564752456147218E-3</v>
      </c>
      <c r="D19" s="4">
        <v>54</v>
      </c>
      <c r="E19" s="5">
        <f>VLOOKUP(A19,granger_rank!$A$1:$B$75,2,FALSE)</f>
        <v>17</v>
      </c>
      <c r="F19" s="4">
        <v>-9</v>
      </c>
      <c r="G19" s="4">
        <f>AVERAGE(D19:E19)</f>
        <v>35.5</v>
      </c>
    </row>
    <row r="20" spans="1:9">
      <c r="A20" t="s">
        <v>66</v>
      </c>
      <c r="B20">
        <v>22</v>
      </c>
      <c r="C20">
        <v>-8.7384837429872221E-4</v>
      </c>
      <c r="D20">
        <v>5</v>
      </c>
      <c r="E20" s="5">
        <f>VLOOKUP(A20,granger_rank!$A$1:$B$75,2,FALSE)</f>
        <v>18</v>
      </c>
      <c r="F20">
        <v>-59</v>
      </c>
      <c r="G20">
        <f>AVERAGE(D20:E20)</f>
        <v>11.5</v>
      </c>
    </row>
    <row r="21" spans="1:9">
      <c r="A21" t="s">
        <v>67</v>
      </c>
      <c r="B21">
        <v>28</v>
      </c>
      <c r="C21">
        <v>-4.4461907276149223E-3</v>
      </c>
      <c r="D21">
        <v>42</v>
      </c>
      <c r="E21" s="5">
        <f>VLOOKUP(A21,granger_rank!$A$1:$B$75,2,FALSE)</f>
        <v>19</v>
      </c>
      <c r="F21">
        <v>-23</v>
      </c>
      <c r="G21">
        <f>AVERAGE(D21:E21)</f>
        <v>30.5</v>
      </c>
      <c r="I21">
        <v>1</v>
      </c>
    </row>
    <row r="22" spans="1:9">
      <c r="A22" t="s">
        <v>68</v>
      </c>
      <c r="B22">
        <v>29</v>
      </c>
      <c r="C22">
        <v>-6.0878818732729226E-3</v>
      </c>
      <c r="D22">
        <v>62</v>
      </c>
      <c r="E22" s="5">
        <f>VLOOKUP(A22,granger_rank!$A$1:$B$75,2,FALSE)</f>
        <v>20</v>
      </c>
      <c r="F22">
        <v>-4</v>
      </c>
      <c r="G22">
        <f>AVERAGE(D22:E22)</f>
        <v>41</v>
      </c>
      <c r="I22">
        <v>1</v>
      </c>
    </row>
    <row r="23" spans="1:9">
      <c r="A23" t="s">
        <v>69</v>
      </c>
      <c r="B23">
        <v>31</v>
      </c>
      <c r="C23">
        <v>-4.5528019962002217E-3</v>
      </c>
      <c r="D23">
        <v>46</v>
      </c>
      <c r="E23" s="5">
        <f>VLOOKUP(A23,granger_rank!$A$1:$B$75,2,FALSE)</f>
        <v>21</v>
      </c>
      <c r="F23">
        <v>-21</v>
      </c>
      <c r="G23">
        <f>AVERAGE(D23:E23)</f>
        <v>33.5</v>
      </c>
      <c r="I23">
        <v>1</v>
      </c>
    </row>
    <row r="24" spans="1:9">
      <c r="A24" t="s">
        <v>70</v>
      </c>
      <c r="B24">
        <v>32</v>
      </c>
      <c r="C24">
        <v>-5.9629511922083232E-3</v>
      </c>
      <c r="D24">
        <v>59</v>
      </c>
      <c r="E24" s="5">
        <f>VLOOKUP(A24,granger_rank!$A$1:$B$75,2,FALSE)</f>
        <v>22</v>
      </c>
      <c r="F24">
        <v>-9</v>
      </c>
      <c r="G24">
        <f>AVERAGE(D24:E24)</f>
        <v>40.5</v>
      </c>
      <c r="H24">
        <v>1</v>
      </c>
      <c r="I24">
        <v>1</v>
      </c>
    </row>
    <row r="25" spans="1:9">
      <c r="A25" t="s">
        <v>71</v>
      </c>
      <c r="B25">
        <v>36</v>
      </c>
      <c r="C25">
        <v>-3.6494003847543227E-3</v>
      </c>
      <c r="D25">
        <v>34</v>
      </c>
      <c r="E25" s="5">
        <f>VLOOKUP(A25,granger_rank!$A$1:$B$75,2,FALSE)</f>
        <v>23</v>
      </c>
      <c r="F25">
        <v>-35</v>
      </c>
      <c r="G25">
        <f>AVERAGE(D25:E25)</f>
        <v>28.5</v>
      </c>
    </row>
    <row r="26" spans="1:9">
      <c r="A26" t="s">
        <v>72</v>
      </c>
      <c r="B26">
        <v>37</v>
      </c>
      <c r="C26">
        <v>-5.5994446898509215E-3</v>
      </c>
      <c r="D26">
        <v>55</v>
      </c>
      <c r="E26" s="5">
        <f>VLOOKUP(A26,granger_rank!$A$1:$B$75,2,FALSE)</f>
        <v>24</v>
      </c>
      <c r="F26">
        <v>-15</v>
      </c>
      <c r="G26">
        <f>AVERAGE(D26:E26)</f>
        <v>39.5</v>
      </c>
      <c r="H26">
        <v>1</v>
      </c>
      <c r="I26">
        <v>1</v>
      </c>
    </row>
    <row r="27" spans="1:9">
      <c r="A27" t="s">
        <v>73</v>
      </c>
      <c r="B27">
        <v>44</v>
      </c>
      <c r="C27">
        <v>-5.1045692309911218E-3</v>
      </c>
      <c r="D27">
        <v>51</v>
      </c>
      <c r="E27" s="5">
        <f>VLOOKUP(A27,granger_rank!$A$1:$B$75,2,FALSE)</f>
        <v>25</v>
      </c>
      <c r="F27">
        <v>-20</v>
      </c>
      <c r="G27">
        <f>AVERAGE(D27:E27)</f>
        <v>38</v>
      </c>
      <c r="H27">
        <v>1</v>
      </c>
      <c r="I27">
        <v>1</v>
      </c>
    </row>
    <row r="28" spans="1:9">
      <c r="A28" s="1" t="s">
        <v>74</v>
      </c>
      <c r="B28">
        <v>55</v>
      </c>
      <c r="C28">
        <v>-7.7506303517115224E-3</v>
      </c>
      <c r="D28">
        <v>71</v>
      </c>
      <c r="E28" s="5">
        <f>VLOOKUP(A28,granger_rank!$A$1:$B$75,2,FALSE)</f>
        <v>26</v>
      </c>
      <c r="F28">
        <v>-1</v>
      </c>
      <c r="G28">
        <f>AVERAGE(D28:E28)</f>
        <v>48.5</v>
      </c>
      <c r="H28">
        <v>1</v>
      </c>
      <c r="I28">
        <v>1</v>
      </c>
    </row>
    <row r="29" spans="1:9">
      <c r="A29" t="s">
        <v>75</v>
      </c>
      <c r="B29">
        <v>57</v>
      </c>
      <c r="C29">
        <v>-3.6354895283122225E-3</v>
      </c>
      <c r="D29">
        <v>33</v>
      </c>
      <c r="E29" s="5">
        <f>VLOOKUP(A29,granger_rank!$A$1:$B$75,2,FALSE)</f>
        <v>27</v>
      </c>
      <c r="F29">
        <v>-40</v>
      </c>
      <c r="G29">
        <f>AVERAGE(D29:E29)</f>
        <v>30</v>
      </c>
    </row>
    <row r="30" spans="1:9">
      <c r="A30" s="1" t="s">
        <v>76</v>
      </c>
      <c r="B30">
        <v>69</v>
      </c>
      <c r="C30">
        <v>-4.2729523167939227E-3</v>
      </c>
      <c r="D30">
        <v>39</v>
      </c>
      <c r="E30" s="5">
        <f>VLOOKUP(A30,granger_rank!$A$1:$B$75,2,FALSE)</f>
        <v>28</v>
      </c>
      <c r="F30">
        <v>-35</v>
      </c>
      <c r="G30">
        <f>AVERAGE(D30:E30)</f>
        <v>33.5</v>
      </c>
    </row>
    <row r="31" spans="1:9">
      <c r="A31" t="s">
        <v>30</v>
      </c>
      <c r="B31">
        <v>16</v>
      </c>
      <c r="C31">
        <v>-4.4788515938532225E-3</v>
      </c>
      <c r="D31">
        <v>45</v>
      </c>
      <c r="E31" s="5">
        <f>VLOOKUP(A31,granger_rank!$A$1:$B$75,2,FALSE)</f>
        <v>29</v>
      </c>
      <c r="F31">
        <v>17</v>
      </c>
      <c r="G31">
        <f>AVERAGE(D31:E31)</f>
        <v>37</v>
      </c>
      <c r="I31">
        <v>1</v>
      </c>
    </row>
    <row r="32" spans="1:9">
      <c r="A32" t="s">
        <v>39</v>
      </c>
      <c r="B32">
        <v>23</v>
      </c>
      <c r="C32">
        <v>-5.9997306054268215E-3</v>
      </c>
      <c r="D32">
        <v>60</v>
      </c>
      <c r="E32" s="5">
        <f>VLOOKUP(A32,granger_rank!$A$1:$B$75,2,FALSE)</f>
        <v>30</v>
      </c>
      <c r="F32">
        <v>23</v>
      </c>
      <c r="G32">
        <f>AVERAGE(D32:E32)</f>
        <v>45</v>
      </c>
      <c r="H32">
        <v>1</v>
      </c>
      <c r="I32">
        <v>1</v>
      </c>
    </row>
    <row r="33" spans="1:9">
      <c r="A33" s="1" t="s">
        <v>52</v>
      </c>
      <c r="B33">
        <v>4</v>
      </c>
      <c r="C33">
        <v>-7.0073681801698234E-3</v>
      </c>
      <c r="D33">
        <v>66</v>
      </c>
      <c r="E33" s="5">
        <f>VLOOKUP(A33,granger_rank!$A$1:$B$75,2,FALSE)</f>
        <v>31</v>
      </c>
      <c r="F33">
        <v>16</v>
      </c>
      <c r="G33">
        <f>AVERAGE(D33:E33)</f>
        <v>48.5</v>
      </c>
      <c r="H33">
        <v>1</v>
      </c>
      <c r="I33">
        <v>1</v>
      </c>
    </row>
    <row r="34" spans="1:9">
      <c r="A34" t="s">
        <v>45</v>
      </c>
      <c r="B34">
        <v>25</v>
      </c>
      <c r="C34">
        <v>-2.8997413350021223E-3</v>
      </c>
      <c r="D34">
        <v>26</v>
      </c>
      <c r="E34" s="5">
        <f>VLOOKUP(A34,granger_rank!$A$1:$B$75,2,FALSE)</f>
        <v>32</v>
      </c>
      <c r="F34">
        <v>-17</v>
      </c>
      <c r="G34">
        <f>AVERAGE(D34:E34)</f>
        <v>29</v>
      </c>
    </row>
    <row r="35" spans="1:9">
      <c r="A35" t="s">
        <v>43</v>
      </c>
      <c r="B35">
        <v>39</v>
      </c>
      <c r="C35">
        <v>-7.3907749118989237E-3</v>
      </c>
      <c r="D35">
        <v>68</v>
      </c>
      <c r="E35" s="5">
        <f>VLOOKUP(A35,granger_rank!$A$1:$B$75,2,FALSE)</f>
        <v>33</v>
      </c>
      <c r="F35">
        <v>27</v>
      </c>
      <c r="G35">
        <f>AVERAGE(D35:E35)</f>
        <v>50.5</v>
      </c>
      <c r="H35">
        <v>1</v>
      </c>
      <c r="I35">
        <v>1</v>
      </c>
    </row>
    <row r="36" spans="1:9">
      <c r="A36" s="1" t="s">
        <v>49</v>
      </c>
      <c r="B36">
        <v>19</v>
      </c>
      <c r="C36">
        <v>-5.4834062307522122E-4</v>
      </c>
      <c r="D36">
        <v>4</v>
      </c>
      <c r="E36" s="5">
        <f>VLOOKUP(A36,granger_rank!$A$1:$B$75,2,FALSE)</f>
        <v>34</v>
      </c>
      <c r="F36">
        <v>-43</v>
      </c>
      <c r="G36">
        <f>AVERAGE(D36:E36)</f>
        <v>19</v>
      </c>
    </row>
    <row r="37" spans="1:9">
      <c r="A37" s="1" t="s">
        <v>41</v>
      </c>
      <c r="B37">
        <v>18</v>
      </c>
      <c r="C37">
        <v>-2.1199783814710212E-3</v>
      </c>
      <c r="D37">
        <v>15</v>
      </c>
      <c r="E37" s="5">
        <f>VLOOKUP(A37,granger_rank!$A$1:$B$75,2,FALSE)</f>
        <v>35</v>
      </c>
      <c r="F37">
        <v>-24</v>
      </c>
      <c r="G37">
        <f>AVERAGE(D37:E37)</f>
        <v>25</v>
      </c>
    </row>
    <row r="38" spans="1:9">
      <c r="A38" s="1" t="s">
        <v>46</v>
      </c>
      <c r="B38">
        <v>50</v>
      </c>
      <c r="C38">
        <v>-2.2129534994332224E-3</v>
      </c>
      <c r="D38">
        <v>16</v>
      </c>
      <c r="E38" s="5">
        <f>VLOOKUP(A38,granger_rank!$A$1:$B$75,2,FALSE)</f>
        <v>36</v>
      </c>
      <c r="F38">
        <v>-28</v>
      </c>
      <c r="G38">
        <f>AVERAGE(D38:E38)</f>
        <v>26</v>
      </c>
    </row>
    <row r="39" spans="1:9">
      <c r="A39" t="s">
        <v>51</v>
      </c>
      <c r="B39">
        <v>14</v>
      </c>
      <c r="C39">
        <v>-7.1780219966074213E-3</v>
      </c>
      <c r="D39">
        <v>67</v>
      </c>
      <c r="E39" s="5">
        <f>VLOOKUP(A39,granger_rank!$A$1:$B$75,2,FALSE)</f>
        <v>37</v>
      </c>
      <c r="F39">
        <v>18</v>
      </c>
      <c r="G39">
        <f>AVERAGE(D39:E39)</f>
        <v>52</v>
      </c>
      <c r="H39">
        <v>1</v>
      </c>
      <c r="I39">
        <v>1</v>
      </c>
    </row>
    <row r="40" spans="1:9">
      <c r="A40" s="1" t="s">
        <v>42</v>
      </c>
      <c r="B40">
        <v>68</v>
      </c>
      <c r="C40">
        <v>-5.3977657741660218E-3</v>
      </c>
      <c r="D40">
        <v>53</v>
      </c>
      <c r="E40">
        <f>VLOOKUP(A40,granger_rank!$A$1:$B$75,2,FALSE)</f>
        <v>38</v>
      </c>
      <c r="F40">
        <v>13</v>
      </c>
      <c r="G40">
        <f>AVERAGE(D40:E40)</f>
        <v>45.5</v>
      </c>
    </row>
    <row r="41" spans="1:9">
      <c r="A41" t="s">
        <v>32</v>
      </c>
      <c r="B41">
        <v>61</v>
      </c>
      <c r="C41">
        <v>-4.459049887768322E-3</v>
      </c>
      <c r="D41">
        <v>44</v>
      </c>
      <c r="E41">
        <f>VLOOKUP(A41,granger_rank!$A$1:$B$75,2,FALSE)</f>
        <v>39</v>
      </c>
      <c r="F41">
        <v>14</v>
      </c>
      <c r="G41">
        <f>AVERAGE(D41:E41)</f>
        <v>41.5</v>
      </c>
    </row>
    <row r="42" spans="1:9">
      <c r="A42" s="1" t="s">
        <v>15</v>
      </c>
      <c r="B42">
        <v>52</v>
      </c>
      <c r="C42">
        <v>-8.7089500301681215E-3</v>
      </c>
      <c r="D42">
        <v>73</v>
      </c>
      <c r="E42">
        <f>VLOOKUP(A42,granger_rank!$A$1:$B$75,2,FALSE)</f>
        <v>40</v>
      </c>
      <c r="F42">
        <v>60</v>
      </c>
      <c r="G42">
        <f>AVERAGE(D42:E42)</f>
        <v>56.5</v>
      </c>
    </row>
    <row r="43" spans="1:9">
      <c r="A43" t="s">
        <v>44</v>
      </c>
      <c r="B43">
        <v>12</v>
      </c>
      <c r="C43">
        <v>-2.801328569411822E-3</v>
      </c>
      <c r="D43">
        <v>24</v>
      </c>
      <c r="E43">
        <f>VLOOKUP(A43,granger_rank!$A$1:$B$75,2,FALSE)</f>
        <v>41</v>
      </c>
      <c r="F43">
        <v>-18</v>
      </c>
      <c r="G43">
        <f>AVERAGE(D43:E43)</f>
        <v>32.5</v>
      </c>
    </row>
    <row r="44" spans="1:9">
      <c r="A44" s="1" t="s">
        <v>18</v>
      </c>
      <c r="B44">
        <v>47</v>
      </c>
      <c r="C44">
        <v>-4.097638572121122E-3</v>
      </c>
      <c r="D44">
        <v>37</v>
      </c>
      <c r="E44">
        <f>VLOOKUP(A44,granger_rank!$A$1:$B$75,2,FALSE)</f>
        <v>42</v>
      </c>
      <c r="F44">
        <v>21</v>
      </c>
      <c r="G44">
        <f>AVERAGE(D44:E44)</f>
        <v>39.5</v>
      </c>
    </row>
    <row r="45" spans="1:9">
      <c r="A45" t="s">
        <v>29</v>
      </c>
      <c r="B45">
        <v>64</v>
      </c>
      <c r="C45">
        <v>-5.9181859438674211E-3</v>
      </c>
      <c r="D45">
        <v>58</v>
      </c>
      <c r="E45">
        <f>VLOOKUP(A45,granger_rank!$A$1:$B$75,2,FALSE)</f>
        <v>43</v>
      </c>
      <c r="F45">
        <v>31</v>
      </c>
      <c r="G45">
        <f>AVERAGE(D45:E45)</f>
        <v>50.5</v>
      </c>
    </row>
    <row r="46" spans="1:9">
      <c r="A46" s="1" t="s">
        <v>17</v>
      </c>
      <c r="B46">
        <v>65</v>
      </c>
      <c r="C46">
        <v>-6.046354319094123E-3</v>
      </c>
      <c r="D46">
        <v>61</v>
      </c>
      <c r="E46">
        <f>VLOOKUP(A46,granger_rank!$A$1:$B$75,2,FALSE)</f>
        <v>44</v>
      </c>
      <c r="F46">
        <v>46</v>
      </c>
      <c r="G46">
        <f>AVERAGE(D46:E46)</f>
        <v>52.5</v>
      </c>
    </row>
    <row r="47" spans="1:9">
      <c r="A47" s="1" t="s">
        <v>13</v>
      </c>
      <c r="B47">
        <v>73</v>
      </c>
      <c r="C47">
        <v>-2.4375851714083224E-3</v>
      </c>
      <c r="D47">
        <v>23</v>
      </c>
      <c r="E47">
        <f>VLOOKUP(A47,granger_rank!$A$1:$B$75,2,FALSE)</f>
        <v>45</v>
      </c>
      <c r="F47">
        <v>12</v>
      </c>
      <c r="G47">
        <f>AVERAGE(D47:E47)</f>
        <v>34</v>
      </c>
    </row>
    <row r="48" spans="1:9">
      <c r="A48" s="1" t="s">
        <v>37</v>
      </c>
      <c r="B48">
        <v>7</v>
      </c>
      <c r="C48">
        <v>-1.3297830043974227E-3</v>
      </c>
      <c r="D48">
        <v>7</v>
      </c>
      <c r="E48">
        <f>VLOOKUP(A48,granger_rank!$A$1:$B$75,2,FALSE)</f>
        <v>46</v>
      </c>
      <c r="F48">
        <v>-28</v>
      </c>
      <c r="G48">
        <f>AVERAGE(D48:E48)</f>
        <v>26.5</v>
      </c>
    </row>
    <row r="49" spans="1:7">
      <c r="A49" s="1" t="s">
        <v>28</v>
      </c>
      <c r="B49">
        <v>40</v>
      </c>
      <c r="C49">
        <v>-2.2301005829396224E-3</v>
      </c>
      <c r="D49">
        <v>17</v>
      </c>
      <c r="E49">
        <f>VLOOKUP(A49,granger_rank!$A$1:$B$75,2,FALSE)</f>
        <v>47</v>
      </c>
      <c r="F49">
        <v>-9</v>
      </c>
      <c r="G49">
        <f>AVERAGE(D49:E49)</f>
        <v>32</v>
      </c>
    </row>
    <row r="50" spans="1:7">
      <c r="A50" s="1" t="s">
        <v>16</v>
      </c>
      <c r="B50">
        <v>24</v>
      </c>
      <c r="C50">
        <v>-2.1137733570746227E-3</v>
      </c>
      <c r="D50">
        <v>14</v>
      </c>
      <c r="E50">
        <f>VLOOKUP(A50,granger_rank!$A$1:$B$75,2,FALSE)</f>
        <v>48</v>
      </c>
      <c r="F50">
        <v>0</v>
      </c>
      <c r="G50">
        <f>AVERAGE(D50:E50)</f>
        <v>31</v>
      </c>
    </row>
    <row r="51" spans="1:7">
      <c r="A51" s="1" t="s">
        <v>8</v>
      </c>
      <c r="B51">
        <v>9</v>
      </c>
      <c r="C51">
        <v>-6.4096390806563236E-3</v>
      </c>
      <c r="D51">
        <v>64</v>
      </c>
      <c r="E51">
        <f>VLOOKUP(A51,granger_rank!$A$1:$B$75,2,FALSE)</f>
        <v>49</v>
      </c>
      <c r="F51">
        <v>58</v>
      </c>
      <c r="G51">
        <f>AVERAGE(D51:E51)</f>
        <v>56.5</v>
      </c>
    </row>
    <row r="52" spans="1:7">
      <c r="A52" t="s">
        <v>38</v>
      </c>
      <c r="B52">
        <v>63</v>
      </c>
      <c r="C52">
        <v>-6.3717422941916221E-3</v>
      </c>
      <c r="D52">
        <v>63</v>
      </c>
      <c r="E52">
        <f>VLOOKUP(A52,granger_rank!$A$1:$B$75,2,FALSE)</f>
        <v>50</v>
      </c>
      <c r="F52">
        <v>27</v>
      </c>
      <c r="G52">
        <f>AVERAGE(D52:E52)</f>
        <v>56.5</v>
      </c>
    </row>
    <row r="53" spans="1:7">
      <c r="A53" s="1" t="s">
        <v>24</v>
      </c>
      <c r="B53">
        <v>33</v>
      </c>
      <c r="C53">
        <v>-4.0103517987193221E-3</v>
      </c>
      <c r="D53">
        <v>36</v>
      </c>
      <c r="E53">
        <f>VLOOKUP(A53,granger_rank!$A$1:$B$75,2,FALSE)</f>
        <v>51</v>
      </c>
      <c r="F53">
        <v>14</v>
      </c>
      <c r="G53">
        <f>AVERAGE(D53:E53)</f>
        <v>43.5</v>
      </c>
    </row>
    <row r="54" spans="1:7">
      <c r="A54" s="1" t="s">
        <v>19</v>
      </c>
      <c r="B54">
        <v>42</v>
      </c>
      <c r="C54">
        <v>-7.5799539922651211E-3</v>
      </c>
      <c r="D54">
        <v>69</v>
      </c>
      <c r="E54">
        <f>VLOOKUP(A54,granger_rank!$A$1:$B$75,2,FALSE)</f>
        <v>52</v>
      </c>
      <c r="F54">
        <v>52</v>
      </c>
      <c r="G54">
        <f>AVERAGE(D54:E54)</f>
        <v>60.5</v>
      </c>
    </row>
    <row r="55" spans="1:7">
      <c r="A55" t="s">
        <v>35</v>
      </c>
      <c r="B55">
        <v>62</v>
      </c>
      <c r="C55">
        <v>-4.8653382707451228E-3</v>
      </c>
      <c r="D55">
        <v>48</v>
      </c>
      <c r="E55">
        <f>VLOOKUP(A55,granger_rank!$A$1:$B$75,2,FALSE)</f>
        <v>53</v>
      </c>
      <c r="F55">
        <v>15</v>
      </c>
      <c r="G55">
        <f>AVERAGE(D55:E55)</f>
        <v>50.5</v>
      </c>
    </row>
    <row r="56" spans="1:7">
      <c r="A56" s="1" t="s">
        <v>36</v>
      </c>
      <c r="B56">
        <v>46</v>
      </c>
      <c r="C56">
        <v>-1.3192223035444223E-3</v>
      </c>
      <c r="D56">
        <v>6</v>
      </c>
      <c r="E56">
        <f>VLOOKUP(A56,granger_rank!$A$1:$B$75,2,FALSE)</f>
        <v>54</v>
      </c>
      <c r="F56">
        <v>-28</v>
      </c>
      <c r="G56">
        <f>AVERAGE(D56:E56)</f>
        <v>30</v>
      </c>
    </row>
    <row r="57" spans="1:7">
      <c r="A57" s="1" t="s">
        <v>34</v>
      </c>
      <c r="B57">
        <v>34</v>
      </c>
      <c r="C57">
        <v>-2.3544595511919217E-3</v>
      </c>
      <c r="D57">
        <v>22</v>
      </c>
      <c r="E57">
        <f>VLOOKUP(A57,granger_rank!$A$1:$B$75,2,FALSE)</f>
        <v>55</v>
      </c>
      <c r="F57">
        <v>-10</v>
      </c>
      <c r="G57">
        <f>AVERAGE(D57:E57)</f>
        <v>38.5</v>
      </c>
    </row>
    <row r="58" spans="1:7">
      <c r="A58" s="1" t="s">
        <v>31</v>
      </c>
      <c r="B58">
        <v>17</v>
      </c>
      <c r="C58">
        <v>-5.7687407789528203E-3</v>
      </c>
      <c r="D58">
        <v>56</v>
      </c>
      <c r="E58">
        <f>VLOOKUP(A58,granger_rank!$A$1:$B$75,2,FALSE)</f>
        <v>56</v>
      </c>
      <c r="F58">
        <v>27</v>
      </c>
      <c r="G58">
        <f>AVERAGE(D58:E58)</f>
        <v>56</v>
      </c>
    </row>
    <row r="59" spans="1:7">
      <c r="A59" s="1" t="s">
        <v>27</v>
      </c>
      <c r="B59">
        <v>10</v>
      </c>
      <c r="C59">
        <v>-1.7946049335130221E-3</v>
      </c>
      <c r="D59">
        <v>12</v>
      </c>
      <c r="E59">
        <f>VLOOKUP(A59,granger_rank!$A$1:$B$75,2,FALSE)</f>
        <v>57</v>
      </c>
      <c r="F59">
        <v>-13</v>
      </c>
      <c r="G59">
        <f>AVERAGE(D59:E59)</f>
        <v>34.5</v>
      </c>
    </row>
    <row r="60" spans="1:7">
      <c r="A60" s="1" t="s">
        <v>7</v>
      </c>
      <c r="B60">
        <v>48</v>
      </c>
      <c r="C60">
        <v>-4.2819752961660226E-3</v>
      </c>
      <c r="D60">
        <v>40</v>
      </c>
      <c r="E60">
        <f>VLOOKUP(A60,granger_rank!$A$1:$B$75,2,FALSE)</f>
        <v>58</v>
      </c>
      <c r="F60">
        <v>35</v>
      </c>
      <c r="G60">
        <f>AVERAGE(D60:E60)</f>
        <v>49</v>
      </c>
    </row>
    <row r="61" spans="1:7">
      <c r="A61" s="1" t="s">
        <v>20</v>
      </c>
      <c r="B61">
        <v>51</v>
      </c>
      <c r="C61">
        <v>-4.994624865372322E-3</v>
      </c>
      <c r="D61">
        <v>50</v>
      </c>
      <c r="E61">
        <f>VLOOKUP(A61,granger_rank!$A$1:$B$75,2,FALSE)</f>
        <v>59</v>
      </c>
      <c r="F61">
        <v>32</v>
      </c>
      <c r="G61">
        <f>AVERAGE(D61:E61)</f>
        <v>54.5</v>
      </c>
    </row>
    <row r="62" spans="1:7">
      <c r="A62" s="1" t="s">
        <v>33</v>
      </c>
      <c r="B62">
        <v>71</v>
      </c>
      <c r="C62">
        <v>-1.480410184177822E-3</v>
      </c>
      <c r="D62">
        <v>8</v>
      </c>
      <c r="E62">
        <f>VLOOKUP(A62,granger_rank!$A$1:$B$75,2,FALSE)</f>
        <v>60</v>
      </c>
      <c r="F62">
        <v>-23</v>
      </c>
      <c r="G62">
        <f>AVERAGE(D62:E62)</f>
        <v>34</v>
      </c>
    </row>
    <row r="63" spans="1:7">
      <c r="A63" s="1" t="s">
        <v>11</v>
      </c>
      <c r="B63">
        <v>15</v>
      </c>
      <c r="C63">
        <v>-2.2523002715260226E-3</v>
      </c>
      <c r="D63">
        <v>18</v>
      </c>
      <c r="E63">
        <f>VLOOKUP(A63,granger_rank!$A$1:$B$75,2,FALSE)</f>
        <v>61</v>
      </c>
      <c r="F63">
        <v>9</v>
      </c>
      <c r="G63">
        <f>AVERAGE(D63:E63)</f>
        <v>39.5</v>
      </c>
    </row>
    <row r="64" spans="1:7">
      <c r="A64" s="1" t="s">
        <v>4</v>
      </c>
      <c r="B64">
        <v>41</v>
      </c>
      <c r="C64">
        <v>-3.1122035651952214E-3</v>
      </c>
      <c r="D64">
        <v>28</v>
      </c>
      <c r="E64">
        <f>VLOOKUP(A64,granger_rank!$A$1:$B$75,2,FALSE)</f>
        <v>62</v>
      </c>
      <c r="F64">
        <v>26</v>
      </c>
      <c r="G64">
        <f>AVERAGE(D64:E64)</f>
        <v>45</v>
      </c>
    </row>
    <row r="65" spans="1:7">
      <c r="A65" s="1" t="s">
        <v>25</v>
      </c>
      <c r="B65">
        <v>72</v>
      </c>
      <c r="C65">
        <v>-4.9299946560161217E-3</v>
      </c>
      <c r="D65">
        <v>49</v>
      </c>
      <c r="E65">
        <f>VLOOKUP(A65,granger_rank!$A$1:$B$75,2,FALSE)</f>
        <v>63</v>
      </c>
      <c r="F65">
        <v>26</v>
      </c>
      <c r="G65">
        <f>AVERAGE(D65:E65)</f>
        <v>56</v>
      </c>
    </row>
    <row r="66" spans="1:7">
      <c r="A66" s="1" t="s">
        <v>23</v>
      </c>
      <c r="B66">
        <v>43</v>
      </c>
      <c r="C66">
        <v>-1.7453400758840228E-3</v>
      </c>
      <c r="D66">
        <v>11</v>
      </c>
      <c r="E66">
        <f>VLOOKUP(A66,granger_rank!$A$1:$B$75,2,FALSE)</f>
        <v>64</v>
      </c>
      <c r="F66">
        <v>-10</v>
      </c>
      <c r="G66">
        <f>AVERAGE(D66:E66)</f>
        <v>37.5</v>
      </c>
    </row>
    <row r="67" spans="1:7">
      <c r="A67" s="1" t="s">
        <v>12</v>
      </c>
      <c r="B67">
        <v>27</v>
      </c>
      <c r="C67">
        <v>-3.9329668657726215E-3</v>
      </c>
      <c r="D67">
        <v>35</v>
      </c>
      <c r="E67">
        <f>VLOOKUP(A67,granger_rank!$A$1:$B$75,2,FALSE)</f>
        <v>65</v>
      </c>
      <c r="F67">
        <v>25</v>
      </c>
      <c r="G67">
        <f>AVERAGE(D67:E67)</f>
        <v>50</v>
      </c>
    </row>
    <row r="68" spans="1:7">
      <c r="A68" s="1" t="s">
        <v>14</v>
      </c>
      <c r="B68">
        <v>8</v>
      </c>
      <c r="C68">
        <v>-4.8616753808399214E-3</v>
      </c>
      <c r="D68">
        <v>47</v>
      </c>
      <c r="E68">
        <f>VLOOKUP(A68,granger_rank!$A$1:$B$75,2,FALSE)</f>
        <v>66</v>
      </c>
      <c r="F68">
        <v>35</v>
      </c>
      <c r="G68">
        <f>AVERAGE(D68:E68)</f>
        <v>56.5</v>
      </c>
    </row>
    <row r="69" spans="1:7">
      <c r="A69" s="1" t="s">
        <v>10</v>
      </c>
      <c r="B69">
        <v>60</v>
      </c>
      <c r="C69">
        <v>-4.3927072036767222E-3</v>
      </c>
      <c r="D69">
        <v>41</v>
      </c>
      <c r="E69">
        <f>VLOOKUP(A69,granger_rank!$A$1:$B$75,2,FALSE)</f>
        <v>67</v>
      </c>
      <c r="F69">
        <v>33</v>
      </c>
      <c r="G69">
        <f>AVERAGE(D69:E69)</f>
        <v>54</v>
      </c>
    </row>
    <row r="70" spans="1:7">
      <c r="A70" s="1" t="s">
        <v>21</v>
      </c>
      <c r="B70">
        <v>49</v>
      </c>
      <c r="C70">
        <v>-2.3330899088209213E-3</v>
      </c>
      <c r="D70">
        <v>21</v>
      </c>
      <c r="E70">
        <f>VLOOKUP(A70,granger_rank!$A$1:$B$75,2,FALSE)</f>
        <v>69</v>
      </c>
      <c r="F70">
        <v>2</v>
      </c>
      <c r="G70">
        <f>AVERAGE(D70:E70)</f>
        <v>45</v>
      </c>
    </row>
    <row r="71" spans="1:7">
      <c r="A71" s="1" t="s">
        <v>22</v>
      </c>
      <c r="B71">
        <v>66</v>
      </c>
      <c r="C71">
        <v>9.3261365689779885E-4</v>
      </c>
      <c r="D71">
        <v>1</v>
      </c>
      <c r="E71">
        <f>VLOOKUP(A71,granger_rank!$A$1:$B$75,2,FALSE)</f>
        <v>70</v>
      </c>
      <c r="F71">
        <v>-19</v>
      </c>
      <c r="G71">
        <f>AVERAGE(D71:E71)</f>
        <v>35.5</v>
      </c>
    </row>
    <row r="72" spans="1:7">
      <c r="A72" s="1" t="s">
        <v>9</v>
      </c>
      <c r="B72">
        <v>20</v>
      </c>
      <c r="C72">
        <v>-1.5464267299150226E-3</v>
      </c>
      <c r="D72">
        <v>9</v>
      </c>
      <c r="E72">
        <f>VLOOKUP(A72,granger_rank!$A$1:$B$75,2,FALSE)</f>
        <v>71</v>
      </c>
      <c r="F72">
        <v>2</v>
      </c>
      <c r="G72">
        <f>AVERAGE(D72:E72)</f>
        <v>40</v>
      </c>
    </row>
    <row r="73" spans="1:7">
      <c r="A73" s="1" t="s">
        <v>6</v>
      </c>
      <c r="B73">
        <v>38</v>
      </c>
      <c r="C73">
        <v>-7.6459587405687222E-3</v>
      </c>
      <c r="D73">
        <v>70</v>
      </c>
      <c r="E73">
        <f>VLOOKUP(A73,granger_rank!$A$1:$B$75,2,FALSE)</f>
        <v>72</v>
      </c>
      <c r="F73">
        <v>66</v>
      </c>
      <c r="G73">
        <f>AVERAGE(D73:E73)</f>
        <v>71</v>
      </c>
    </row>
    <row r="74" spans="1:7">
      <c r="A74" s="1" t="s">
        <v>26</v>
      </c>
      <c r="B74">
        <v>26</v>
      </c>
      <c r="C74">
        <v>-2.3044072176608213E-3</v>
      </c>
      <c r="D74">
        <v>20</v>
      </c>
      <c r="E74">
        <f>VLOOKUP(A74,granger_rank!$A$1:$B$75,2,FALSE)</f>
        <v>73</v>
      </c>
      <c r="F74">
        <v>-4</v>
      </c>
      <c r="G74">
        <f>AVERAGE(D74:E74)</f>
        <v>46.5</v>
      </c>
    </row>
    <row r="75" spans="1:7">
      <c r="A75" s="1" t="s">
        <v>3</v>
      </c>
      <c r="B75">
        <v>13</v>
      </c>
      <c r="C75">
        <v>-1.6893770057027219E-3</v>
      </c>
      <c r="D75">
        <v>10</v>
      </c>
      <c r="E75">
        <f>VLOOKUP(A75,granger_rank!$A$1:$B$75,2,FALSE)</f>
        <v>74</v>
      </c>
      <c r="F75">
        <v>9</v>
      </c>
      <c r="G75">
        <f>AVERAGE(D75:E75)</f>
        <v>42</v>
      </c>
    </row>
  </sheetData>
  <autoFilter ref="A2:G2">
    <sortState ref="A3:G75">
      <sortCondition ref="E2:E7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baseline.csv</vt:lpstr>
      <vt:lpstr>Sheet1</vt:lpstr>
      <vt:lpstr>granger_rank</vt:lpstr>
      <vt:lpstr>indexing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Makinen</dc:creator>
  <cp:lastModifiedBy>Kyle Makinen</cp:lastModifiedBy>
  <dcterms:created xsi:type="dcterms:W3CDTF">2021-04-23T19:41:26Z</dcterms:created>
  <dcterms:modified xsi:type="dcterms:W3CDTF">2021-05-18T22:09:48Z</dcterms:modified>
</cp:coreProperties>
</file>