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1062814\Box\Ecological Connectivity\FallRateDistribution\"/>
    </mc:Choice>
  </mc:AlternateContent>
  <bookViews>
    <workbookView xWindow="0" yWindow="0" windowWidth="19200" windowHeight="6300" activeTab="2"/>
  </bookViews>
  <sheets>
    <sheet name="Leaf litter trap site details" sheetId="5" r:id="rId1"/>
    <sheet name="Leaf litter trap data" sheetId="12" r:id="rId2"/>
    <sheet name="Standing load site details" sheetId="13" r:id="rId3"/>
    <sheet name="All sites standing load data" sheetId="16" r:id="rId4"/>
    <sheet name="Sheet1" sheetId="17" r:id="rId5"/>
  </sheets>
  <definedNames>
    <definedName name="bark" localSheetId="1">'Leaf litter trap data'!#REF!</definedName>
    <definedName name="bark">#REF!</definedName>
    <definedName name="brak" localSheetId="1">'Leaf litter trap data'!#REF!</definedName>
    <definedName name="brak">#REF!</definedName>
    <definedName name="CPOM" localSheetId="1">'Leaf litter trap data'!#REF!</definedName>
    <definedName name="CPOM">#REF!</definedName>
    <definedName name="leaf" localSheetId="1">'Leaf litter trap data'!#REF!</definedName>
    <definedName name="leaf">#REF!</definedName>
    <definedName name="twig" localSheetId="1">'Leaf litter trap data'!#REF!</definedName>
    <definedName name="twig">#REF!</definedName>
  </definedName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16" l="1"/>
  <c r="AI2" i="16"/>
  <c r="AK6" i="16"/>
  <c r="AK4" i="16"/>
  <c r="AK5" i="16"/>
  <c r="AK3" i="16"/>
  <c r="AK2" i="16"/>
  <c r="AQ41" i="12"/>
  <c r="BC41" i="12"/>
  <c r="W20" i="16" l="1"/>
  <c r="U7" i="16"/>
  <c r="U3" i="16"/>
  <c r="U2" i="16"/>
  <c r="W7" i="16" s="1"/>
  <c r="X7" i="16" s="1"/>
  <c r="T569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2" i="16"/>
  <c r="U4" i="16" l="1"/>
  <c r="V4" i="17"/>
  <c r="V9" i="17"/>
  <c r="V7" i="17"/>
  <c r="V3" i="17"/>
  <c r="V2" i="17"/>
  <c r="Q18" i="17"/>
  <c r="J3" i="17"/>
  <c r="K3" i="17"/>
  <c r="J4" i="17"/>
  <c r="K4" i="17"/>
  <c r="L4" i="17" s="1"/>
  <c r="J5" i="17"/>
  <c r="K5" i="17"/>
  <c r="J6" i="17"/>
  <c r="K6" i="17"/>
  <c r="J7" i="17"/>
  <c r="K7" i="17"/>
  <c r="J8" i="17"/>
  <c r="K8" i="17"/>
  <c r="L8" i="17" s="1"/>
  <c r="J9" i="17"/>
  <c r="K9" i="17"/>
  <c r="J10" i="17"/>
  <c r="K10" i="17"/>
  <c r="J11" i="17"/>
  <c r="K11" i="17"/>
  <c r="J12" i="17"/>
  <c r="K12" i="17"/>
  <c r="L12" i="17" s="1"/>
  <c r="J13" i="17"/>
  <c r="K13" i="17"/>
  <c r="J14" i="17"/>
  <c r="K14" i="17"/>
  <c r="L14" i="17" s="1"/>
  <c r="J15" i="17"/>
  <c r="K15" i="17"/>
  <c r="J16" i="17"/>
  <c r="K16" i="17"/>
  <c r="L16" i="17" s="1"/>
  <c r="L3" i="17"/>
  <c r="L5" i="17"/>
  <c r="L6" i="17"/>
  <c r="L7" i="17"/>
  <c r="L9" i="17"/>
  <c r="L10" i="17"/>
  <c r="L11" i="17"/>
  <c r="L13" i="17"/>
  <c r="L15" i="17"/>
  <c r="L2" i="17"/>
  <c r="K2" i="17"/>
  <c r="J2" i="17"/>
  <c r="AE100" i="12" l="1"/>
  <c r="AE99" i="12"/>
  <c r="AE102" i="12"/>
  <c r="AE101" i="12"/>
  <c r="AE94" i="12"/>
  <c r="AE95" i="12"/>
  <c r="AE92" i="12"/>
  <c r="AE93" i="12"/>
  <c r="BC6" i="12"/>
  <c r="BC7" i="12"/>
  <c r="BC8" i="12"/>
  <c r="BC9" i="12"/>
  <c r="BC10" i="12"/>
  <c r="BC11" i="12"/>
  <c r="BC12" i="12"/>
  <c r="BC13" i="12"/>
  <c r="BC14" i="12"/>
  <c r="BC15" i="12"/>
  <c r="BC16" i="12"/>
  <c r="BC17" i="12"/>
  <c r="BC18" i="12"/>
  <c r="BC19" i="12"/>
  <c r="BC20" i="12"/>
  <c r="BC21" i="12"/>
  <c r="BC22" i="12"/>
  <c r="BC23" i="12"/>
  <c r="BC24" i="12"/>
  <c r="BC25" i="12"/>
  <c r="BC26" i="12"/>
  <c r="BC27" i="12"/>
  <c r="BC28" i="12"/>
  <c r="BC29" i="12"/>
  <c r="BC30" i="12"/>
  <c r="BC31" i="12"/>
  <c r="BC32" i="12"/>
  <c r="BC33" i="12"/>
  <c r="BC34" i="12"/>
  <c r="BC35" i="12"/>
  <c r="BC36" i="12"/>
  <c r="BC37" i="12"/>
  <c r="BC38" i="12"/>
  <c r="BC5" i="12"/>
  <c r="AQ6" i="12"/>
  <c r="AQ7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5" i="12"/>
  <c r="AG5" i="12"/>
  <c r="AG6" i="12"/>
  <c r="AG7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145" i="12"/>
  <c r="A144" i="12"/>
  <c r="A143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" i="12"/>
</calcChain>
</file>

<file path=xl/sharedStrings.xml><?xml version="1.0" encoding="utf-8"?>
<sst xmlns="http://schemas.openxmlformats.org/spreadsheetml/2006/main" count="7212" uniqueCount="342">
  <si>
    <t>Site</t>
  </si>
  <si>
    <t>Replicate</t>
  </si>
  <si>
    <t>Coombool</t>
  </si>
  <si>
    <t>Pipeclay Creek</t>
  </si>
  <si>
    <t>Boat Creek</t>
  </si>
  <si>
    <t>Chowilla Loop Depression</t>
  </si>
  <si>
    <t>Chowilla Island Loop</t>
  </si>
  <si>
    <t>Chowilla Oxbow</t>
  </si>
  <si>
    <t>Twin Creeks</t>
  </si>
  <si>
    <t>Monomon Island Horseshoe</t>
  </si>
  <si>
    <t>Monomon Island Depression</t>
  </si>
  <si>
    <t>Coppermine Complex</t>
  </si>
  <si>
    <t>Species</t>
  </si>
  <si>
    <t>BB</t>
  </si>
  <si>
    <t>RRG</t>
  </si>
  <si>
    <t>C9 (West of Lake Littra)</t>
  </si>
  <si>
    <t>C1 (Reny Island)</t>
  </si>
  <si>
    <t>C4 (Merreti East)</t>
  </si>
  <si>
    <t>C2 (Merreti North)</t>
  </si>
  <si>
    <t>#</t>
  </si>
  <si>
    <t>Sp</t>
  </si>
  <si>
    <t>C3 (Clover Lake)</t>
  </si>
  <si>
    <t>Bunyip Hole</t>
  </si>
  <si>
    <t>Tree #</t>
  </si>
  <si>
    <t>Site Name</t>
  </si>
  <si>
    <t>Habitat</t>
  </si>
  <si>
    <t>Floodplain</t>
  </si>
  <si>
    <t>Permanent Creek</t>
  </si>
  <si>
    <t>Chowilla</t>
  </si>
  <si>
    <t>Temporary Creek</t>
  </si>
  <si>
    <t>Werta Wert - middle basin</t>
  </si>
  <si>
    <t>Temporary wetland</t>
  </si>
  <si>
    <t>Werta Wert - north basin</t>
  </si>
  <si>
    <t>Coppermine</t>
  </si>
  <si>
    <t>West of Lake Littra</t>
  </si>
  <si>
    <t>High Elevation Floodplain</t>
  </si>
  <si>
    <t>Clover Lake</t>
  </si>
  <si>
    <t>Calperum</t>
  </si>
  <si>
    <t>Merreti North</t>
  </si>
  <si>
    <t>Reny Island</t>
  </si>
  <si>
    <t>Merreti East Floodplain</t>
  </si>
  <si>
    <t>Vegetation</t>
  </si>
  <si>
    <t>Leaf</t>
  </si>
  <si>
    <t>Bark</t>
  </si>
  <si>
    <t>Twig</t>
  </si>
  <si>
    <t>CPOM</t>
  </si>
  <si>
    <t>C1</t>
  </si>
  <si>
    <t>C2</t>
  </si>
  <si>
    <t>C9</t>
  </si>
  <si>
    <t>Start date</t>
  </si>
  <si>
    <t>end date</t>
  </si>
  <si>
    <t>SUM</t>
  </si>
  <si>
    <t>Date</t>
  </si>
  <si>
    <t>Day Count</t>
  </si>
  <si>
    <t>Season</t>
  </si>
  <si>
    <t>Nov 17-Mar 18</t>
  </si>
  <si>
    <t>Mar 18-Jul 18</t>
  </si>
  <si>
    <t>Jul 18-Aug 18</t>
  </si>
  <si>
    <t>Aug 18-Nov 18</t>
  </si>
  <si>
    <t>Total litterfall (grams per day)</t>
  </si>
  <si>
    <t>Leaf fall (g/m2/day)</t>
  </si>
  <si>
    <t>Leaf fall (grams per day)</t>
  </si>
  <si>
    <t>Total litterfall (g/m2/day)</t>
  </si>
  <si>
    <t>TCI</t>
  </si>
  <si>
    <t>Coppermine Waterhole (T3)</t>
  </si>
  <si>
    <t>Bunyip Hole (T1)</t>
  </si>
  <si>
    <t>Monomon Island Depression (T1)</t>
  </si>
  <si>
    <t>Chowilla Island Loop (T1)</t>
  </si>
  <si>
    <t>Monomon Island Horseshoe (T1)</t>
  </si>
  <si>
    <t>Boat Creek D/S</t>
  </si>
  <si>
    <t>Pipeclay Creek D/S</t>
  </si>
  <si>
    <t>Werta Wert North (T1)</t>
  </si>
  <si>
    <t>Werta Wert Mid (T3)</t>
  </si>
  <si>
    <t>Twin Creeks (T1)</t>
  </si>
  <si>
    <t>Coppermine Complex (CCX4)</t>
  </si>
  <si>
    <t>Chowilla Oxbow (T5)</t>
  </si>
  <si>
    <t>Twin Creeks floodplain (TCH)</t>
  </si>
  <si>
    <t>Monomon Island Depression (T5)</t>
  </si>
  <si>
    <t>mTCI</t>
  </si>
  <si>
    <t>Row Labels</t>
  </si>
  <si>
    <t>(blank)</t>
  </si>
  <si>
    <t>Grand Total</t>
  </si>
  <si>
    <t>Column Labels</t>
  </si>
  <si>
    <t>Total Average of Total litterfall (g/m2/day)</t>
  </si>
  <si>
    <t>Average of Total litterfall (g/m2/day)</t>
  </si>
  <si>
    <t>Coded name</t>
  </si>
  <si>
    <t>Boat Creek D/S  tree  1</t>
  </si>
  <si>
    <t>Boat Creek D/S  tree  2</t>
  </si>
  <si>
    <t>Boat Creek D/S  tree  3</t>
  </si>
  <si>
    <t>Bunyip Hole (T1)  tree  3</t>
  </si>
  <si>
    <t>Bunyip Hole (T1)  tree  4</t>
  </si>
  <si>
    <t>Bunyip Hole (T1)  tree  5</t>
  </si>
  <si>
    <t>C1 (Reny Island)  tree  1</t>
  </si>
  <si>
    <t>C1 (Reny Island)  tree  2</t>
  </si>
  <si>
    <t>C1 (Reny Island)  tree  3</t>
  </si>
  <si>
    <t>C2 (Merreti North)  tree  1</t>
  </si>
  <si>
    <t>C2 (Merreti North)  tree  2</t>
  </si>
  <si>
    <t>C2 (Merreti North)  tree  3</t>
  </si>
  <si>
    <t>C3 (Clover Lake)  tree  2</t>
  </si>
  <si>
    <t>C3 (Clover Lake)  tree  4</t>
  </si>
  <si>
    <t>C3 (Clover Lake)  tree  5</t>
  </si>
  <si>
    <t>C3 (Clover Lake)  tree  6</t>
  </si>
  <si>
    <t>C4 (Merreti East)  tree  1</t>
  </si>
  <si>
    <t>C4 (Merreti East)  tree  2</t>
  </si>
  <si>
    <t>C4 (Merreti East)  tree  3</t>
  </si>
  <si>
    <t>C9 (West of Lake Littra)  tree  1</t>
  </si>
  <si>
    <t>C9 (West of Lake Littra)  tree  2</t>
  </si>
  <si>
    <t>C9 (West of Lake Littra)  tree  3</t>
  </si>
  <si>
    <t>Chowilla Island Loop (T1)  tree  1</t>
  </si>
  <si>
    <t>Chowilla Island Loop (T1)  tree  2</t>
  </si>
  <si>
    <t>Chowilla Island Loop (T1)  tree  3</t>
  </si>
  <si>
    <t>Chowilla Loop Depression  tree  1</t>
  </si>
  <si>
    <t>Chowilla Loop Depression  tree  2</t>
  </si>
  <si>
    <t>Chowilla Loop Depression  tree  3</t>
  </si>
  <si>
    <t>Chowilla Oxbow (T5)  tree  1</t>
  </si>
  <si>
    <t>Chowilla Oxbow (T5)  tree  3</t>
  </si>
  <si>
    <t>Chowilla Oxbow (T5)  tree  4</t>
  </si>
  <si>
    <t>Coppermine Complex (CCX4)  tree  1</t>
  </si>
  <si>
    <t>Coppermine Complex (CCX4)  tree  3</t>
  </si>
  <si>
    <t>Coppermine Complex (CCX4)  tree  7</t>
  </si>
  <si>
    <t>Coppermine Waterhole (T3)  tree  3</t>
  </si>
  <si>
    <t>Coppermine Waterhole (T3)  tree  4</t>
  </si>
  <si>
    <t>Coppermine Waterhole (T3)  tree  5</t>
  </si>
  <si>
    <t>Monomon Island Depression (T1)  tree  1</t>
  </si>
  <si>
    <t>Monomon Island Depression (T1)  tree  2</t>
  </si>
  <si>
    <t>Monomon Island Depression (T1)  tree  3</t>
  </si>
  <si>
    <t>Monomon Island Depression (T5)  tree  1</t>
  </si>
  <si>
    <t>Monomon Island Depression (T5)  tree  2</t>
  </si>
  <si>
    <t>Monomon Island Depression (T5)  tree  3</t>
  </si>
  <si>
    <t>Monomon Island Horseshoe (T1)  tree  1</t>
  </si>
  <si>
    <t>Monomon Island Horseshoe (T1)  tree  2</t>
  </si>
  <si>
    <t>Monomon Island Horseshoe (T1)  tree  3</t>
  </si>
  <si>
    <t>Pipeclay Creek D/S  tree  2</t>
  </si>
  <si>
    <t>Pipeclay Creek D/S  tree  3</t>
  </si>
  <si>
    <t>Pipeclay Creek D/S  tree  4</t>
  </si>
  <si>
    <t>Twin Creeks (T1)  tree  1</t>
  </si>
  <si>
    <t>Twin Creeks (T1)  tree  2</t>
  </si>
  <si>
    <t>Twin Creeks (T1)  tree  3</t>
  </si>
  <si>
    <t>Twin Creeks floodplain (TCH)  tree  1</t>
  </si>
  <si>
    <t>Twin Creeks floodplain (TCH)  tree  2</t>
  </si>
  <si>
    <t>Twin Creeks floodplain (TCH)  tree  3</t>
  </si>
  <si>
    <t>Werta Wert Mid (T3)  tree  1</t>
  </si>
  <si>
    <t>Werta Wert Mid (T3)  tree  2</t>
  </si>
  <si>
    <t>Werta Wert Mid (T3)  tree  3</t>
  </si>
  <si>
    <t>Werta Wert North (T1)  tree  5</t>
  </si>
  <si>
    <t>Werta Wert North (T1)  tree  6</t>
  </si>
  <si>
    <t>Werta Wert North (T1)  tree  7</t>
  </si>
  <si>
    <t>Sum of SUM</t>
  </si>
  <si>
    <t>Sum of Day Count</t>
  </si>
  <si>
    <t>Coombool (S9)</t>
  </si>
  <si>
    <t>Coombool (S9)  tree  1</t>
  </si>
  <si>
    <t>Coombool (S9)  tree  3</t>
  </si>
  <si>
    <t>Coombool (S9)  tree  4</t>
  </si>
  <si>
    <t>Sum of litter fall</t>
  </si>
  <si>
    <t>total day count</t>
  </si>
  <si>
    <t>g/m2/day</t>
  </si>
  <si>
    <t>Tree</t>
  </si>
  <si>
    <t>Count of Total litterfall (g/m2/day)</t>
  </si>
  <si>
    <t>StdDev of Total litterfall (g/m2/day)2</t>
  </si>
  <si>
    <t>Total StdDev of Total litterfall (g/m2/day)2</t>
  </si>
  <si>
    <t>Total Count of Total litterfall (g/m2/day)</t>
  </si>
  <si>
    <t>Avg BB</t>
  </si>
  <si>
    <t>Std Dev</t>
  </si>
  <si>
    <t>Count</t>
  </si>
  <si>
    <t>Std Err</t>
  </si>
  <si>
    <t>Avg RRG</t>
  </si>
  <si>
    <t>Period</t>
  </si>
  <si>
    <t>RRG only sites</t>
  </si>
  <si>
    <t>BB only sites</t>
  </si>
  <si>
    <t>RRG and BB sites</t>
  </si>
  <si>
    <t>Location</t>
  </si>
  <si>
    <t>Easting</t>
  </si>
  <si>
    <t>Northing</t>
  </si>
  <si>
    <t>woodland</t>
  </si>
  <si>
    <t>temp wetland</t>
  </si>
  <si>
    <t>grassland</t>
  </si>
  <si>
    <t>wetland</t>
  </si>
  <si>
    <t>cooba</t>
  </si>
  <si>
    <t>littra</t>
  </si>
  <si>
    <t>wetland basin</t>
  </si>
  <si>
    <t>lignum</t>
  </si>
  <si>
    <t>littra inlet</t>
  </si>
  <si>
    <t>lignum channel</t>
  </si>
  <si>
    <t>Punkah Transect 7</t>
  </si>
  <si>
    <t>perm creek</t>
  </si>
  <si>
    <t>mixed</t>
  </si>
  <si>
    <t>Punkah Creek Floodrunner</t>
  </si>
  <si>
    <t>temp floodrunner</t>
  </si>
  <si>
    <t>near Punkah</t>
  </si>
  <si>
    <t>C7</t>
  </si>
  <si>
    <t>Gum Flat</t>
  </si>
  <si>
    <t>Gum Flat transect 5</t>
  </si>
  <si>
    <t>lignum/cooba</t>
  </si>
  <si>
    <t>Punkah Depression</t>
  </si>
  <si>
    <t>Punkah Creek</t>
  </si>
  <si>
    <t>limbra</t>
  </si>
  <si>
    <t>fringing cooba</t>
  </si>
  <si>
    <t>BB/Cooba</t>
  </si>
  <si>
    <t>BB/lignum/cooba</t>
  </si>
  <si>
    <t>S17CBB</t>
  </si>
  <si>
    <t>BB woodland</t>
  </si>
  <si>
    <t>Campsite 27</t>
  </si>
  <si>
    <t>punkah Creek</t>
  </si>
  <si>
    <t>transect 4</t>
  </si>
  <si>
    <t>campsite 23</t>
  </si>
  <si>
    <t>brandy bottle</t>
  </si>
  <si>
    <t>brandy bottle transect 4</t>
  </si>
  <si>
    <t>cooba/lignum</t>
  </si>
  <si>
    <t>Coombool inlet</t>
  </si>
  <si>
    <t>BB/lignum</t>
  </si>
  <si>
    <t>coppermine transect 2</t>
  </si>
  <si>
    <t>coppermine transect 3</t>
  </si>
  <si>
    <t>coppermine complex Transect 4</t>
  </si>
  <si>
    <t>werta wert mid basin</t>
  </si>
  <si>
    <t>werta wert north</t>
  </si>
  <si>
    <t>woolshed creek transect 4</t>
  </si>
  <si>
    <t>temp creek</t>
  </si>
  <si>
    <t>woolshed creek regulator transect 5</t>
  </si>
  <si>
    <t>bunyip hole transect 4</t>
  </si>
  <si>
    <t>pipeclay creek transect 2</t>
  </si>
  <si>
    <t>Boat creek Transect 1</t>
  </si>
  <si>
    <t>Chowilla Island Loop transect 1</t>
  </si>
  <si>
    <t>Chowilla Loop Depression transect CLD 1</t>
  </si>
  <si>
    <t>Chowilla Oxbow transect 5</t>
  </si>
  <si>
    <t>Twin Creeks transect 1</t>
  </si>
  <si>
    <t>Monomon Island Horseshoe Transect 1</t>
  </si>
  <si>
    <t>Monomon Island Depression transect 1</t>
  </si>
  <si>
    <t>Monomon Island Depression transect 5</t>
  </si>
  <si>
    <t>floodplain</t>
  </si>
  <si>
    <t>Katarapko</t>
  </si>
  <si>
    <t>C10</t>
  </si>
  <si>
    <t>C11</t>
  </si>
  <si>
    <t>TH38</t>
  </si>
  <si>
    <t>C12</t>
  </si>
  <si>
    <t>C13</t>
  </si>
  <si>
    <t>C14</t>
  </si>
  <si>
    <t>C15</t>
  </si>
  <si>
    <t>C16</t>
  </si>
  <si>
    <t>C17</t>
  </si>
  <si>
    <t>C5</t>
  </si>
  <si>
    <t>C6</t>
  </si>
  <si>
    <t>C8</t>
  </si>
  <si>
    <t>CPLTH01</t>
  </si>
  <si>
    <t>K10</t>
  </si>
  <si>
    <t>K11</t>
  </si>
  <si>
    <t>K12</t>
  </si>
  <si>
    <t>K18</t>
  </si>
  <si>
    <t>mixed bb/cooba</t>
  </si>
  <si>
    <t>K19</t>
  </si>
  <si>
    <t>K20</t>
  </si>
  <si>
    <t>K22</t>
  </si>
  <si>
    <t>mixed RRG/BB</t>
  </si>
  <si>
    <t>K27</t>
  </si>
  <si>
    <t>K28</t>
  </si>
  <si>
    <t>K29</t>
  </si>
  <si>
    <t>K30</t>
  </si>
  <si>
    <t>K31</t>
  </si>
  <si>
    <t>K32</t>
  </si>
  <si>
    <t>K33</t>
  </si>
  <si>
    <t>K34</t>
  </si>
  <si>
    <t>K36</t>
  </si>
  <si>
    <t>K37</t>
  </si>
  <si>
    <t>K38</t>
  </si>
  <si>
    <t>K40</t>
  </si>
  <si>
    <t>mixed bb</t>
  </si>
  <si>
    <t>TH14</t>
  </si>
  <si>
    <t>TH20</t>
  </si>
  <si>
    <t>TH21</t>
  </si>
  <si>
    <t>L1</t>
  </si>
  <si>
    <t>depression</t>
  </si>
  <si>
    <t>L10</t>
  </si>
  <si>
    <t>L11</t>
  </si>
  <si>
    <t>L12</t>
  </si>
  <si>
    <t>L2</t>
  </si>
  <si>
    <t>L3</t>
  </si>
  <si>
    <t>L5</t>
  </si>
  <si>
    <t>TH01</t>
  </si>
  <si>
    <t>TH17</t>
  </si>
  <si>
    <t>TH02</t>
  </si>
  <si>
    <t>TH06</t>
  </si>
  <si>
    <t>TH10</t>
  </si>
  <si>
    <t>TH11</t>
  </si>
  <si>
    <t>TH12</t>
  </si>
  <si>
    <t>TH13</t>
  </si>
  <si>
    <t>mixed rrg/cooba</t>
  </si>
  <si>
    <t>TH28</t>
  </si>
  <si>
    <t>TOM (g/m)</t>
  </si>
  <si>
    <t>Leaf (%)</t>
  </si>
  <si>
    <t>Bark (%)</t>
  </si>
  <si>
    <t>Twig (%)</t>
  </si>
  <si>
    <t>CPOM (%)</t>
  </si>
  <si>
    <t>Scat (%)</t>
  </si>
  <si>
    <t>US veg (%)</t>
  </si>
  <si>
    <t>bb</t>
  </si>
  <si>
    <t>K01</t>
  </si>
  <si>
    <t>K02</t>
  </si>
  <si>
    <t>K03</t>
  </si>
  <si>
    <t>K09</t>
  </si>
  <si>
    <t>rrg</t>
  </si>
  <si>
    <t>Lignum</t>
  </si>
  <si>
    <t>K06</t>
  </si>
  <si>
    <t>K07</t>
  </si>
  <si>
    <t>l12</t>
  </si>
  <si>
    <t>Cooba</t>
  </si>
  <si>
    <t>Average of TOM (g/m)</t>
  </si>
  <si>
    <t>Site__</t>
  </si>
  <si>
    <t>SAVeg_Veg</t>
  </si>
  <si>
    <t xml:space="preserve"> </t>
  </si>
  <si>
    <t>Lignum shrublands</t>
  </si>
  <si>
    <t>Semi-saline shrublands</t>
  </si>
  <si>
    <t>Saline samphire or chenopod shrublands</t>
  </si>
  <si>
    <t>Black box woodlands</t>
  </si>
  <si>
    <t>Red gum forests and woodlands</t>
  </si>
  <si>
    <t>Persistent water</t>
  </si>
  <si>
    <t>Low woodlands and shrublands</t>
  </si>
  <si>
    <t>Red Gum Woodland</t>
  </si>
  <si>
    <t>Mixed Woodland</t>
  </si>
  <si>
    <t>Lignum Shrubland</t>
  </si>
  <si>
    <t>Black Box Woodland</t>
  </si>
  <si>
    <t>Low Chenopod Shrubland</t>
  </si>
  <si>
    <t>Tall Chenopod Shrubland</t>
  </si>
  <si>
    <t>River Cooba Woodland</t>
  </si>
  <si>
    <t>Sedgeland/Aquatic Grassland</t>
  </si>
  <si>
    <t>Av Load</t>
  </si>
  <si>
    <t>Very different!</t>
  </si>
  <si>
    <t>?</t>
  </si>
  <si>
    <t>Sites</t>
  </si>
  <si>
    <t>lump with blackbox?</t>
  </si>
  <si>
    <t>600 days since 2016 flood.</t>
  </si>
  <si>
    <t>SAVeg</t>
  </si>
  <si>
    <t>bb leaf load</t>
  </si>
  <si>
    <t>bb leaf accumulated (days * fall rate * fraction readily)</t>
  </si>
  <si>
    <t>k</t>
  </si>
  <si>
    <t>Red Gum forest</t>
  </si>
  <si>
    <t>Low chenopod shrubland</t>
  </si>
  <si>
    <t>Black Box woodland</t>
  </si>
  <si>
    <t>Forbland</t>
  </si>
  <si>
    <t>Red gum woodland</t>
  </si>
  <si>
    <t>Kat</t>
  </si>
  <si>
    <t>Median fall rate (g/m2/d)</t>
  </si>
  <si>
    <t>Accumulation at time of sampling (g/m2)</t>
  </si>
  <si>
    <t>standing load (median, 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</si>
</sst>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0"/>
  </numFmts>
  <fonts count="9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Fill="1"/>
    <xf numFmtId="2" fontId="0" fillId="0" borderId="0" xfId="0" applyNumberFormat="1" applyFill="1"/>
    <xf numFmtId="0" fontId="0" fillId="5" borderId="0" xfId="0" applyFill="1"/>
    <xf numFmtId="0" fontId="0" fillId="2" borderId="0" xfId="0" applyFill="1"/>
    <xf numFmtId="2" fontId="0" fillId="2" borderId="0" xfId="0" applyNumberFormat="1" applyFill="1"/>
    <xf numFmtId="0" fontId="0" fillId="2" borderId="0" xfId="0" applyFill="1" applyBorder="1"/>
    <xf numFmtId="14" fontId="0" fillId="2" borderId="0" xfId="0" applyNumberFormat="1" applyFill="1"/>
    <xf numFmtId="164" fontId="0" fillId="2" borderId="0" xfId="0" applyNumberFormat="1" applyFill="1"/>
    <xf numFmtId="164" fontId="0" fillId="0" borderId="0" xfId="0" applyNumberFormat="1" applyFill="1"/>
    <xf numFmtId="2" fontId="0" fillId="0" borderId="0" xfId="0" applyNumberFormat="1" applyFill="1" applyBorder="1"/>
    <xf numFmtId="2" fontId="0" fillId="2" borderId="0" xfId="0" applyNumberFormat="1" applyFill="1" applyBorder="1"/>
    <xf numFmtId="14" fontId="0" fillId="0" borderId="0" xfId="0" applyNumberFormat="1" applyBorder="1"/>
    <xf numFmtId="14" fontId="0" fillId="2" borderId="0" xfId="0" applyNumberFormat="1" applyFill="1" applyBorder="1"/>
    <xf numFmtId="0" fontId="0" fillId="0" borderId="0" xfId="0" applyAlignment="1">
      <alignment wrapText="1"/>
    </xf>
    <xf numFmtId="1" fontId="0" fillId="0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 applyFill="1" applyBorder="1"/>
    <xf numFmtId="0" fontId="0" fillId="0" borderId="0" xfId="0" pivotButton="1"/>
    <xf numFmtId="0" fontId="0" fillId="0" borderId="0" xfId="0" applyNumberFormat="1"/>
    <xf numFmtId="165" fontId="0" fillId="0" borderId="0" xfId="0" applyNumberFormat="1" applyBorder="1"/>
    <xf numFmtId="2" fontId="2" fillId="0" borderId="0" xfId="0" applyNumberFormat="1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13" xfId="0" applyFont="1" applyFill="1" applyBorder="1"/>
    <xf numFmtId="3" fontId="3" fillId="3" borderId="14" xfId="0" applyNumberFormat="1" applyFont="1" applyFill="1" applyBorder="1"/>
    <xf numFmtId="3" fontId="2" fillId="3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13" xfId="0" applyFont="1" applyFill="1" applyBorder="1"/>
    <xf numFmtId="3" fontId="3" fillId="0" borderId="14" xfId="0" applyNumberFormat="1" applyFont="1" applyFill="1" applyBorder="1"/>
    <xf numFmtId="3" fontId="2" fillId="0" borderId="0" xfId="0" applyNumberFormat="1" applyFont="1" applyFill="1"/>
    <xf numFmtId="164" fontId="2" fillId="0" borderId="0" xfId="0" applyNumberFormat="1" applyFont="1" applyFill="1"/>
    <xf numFmtId="0" fontId="2" fillId="0" borderId="13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/>
    </xf>
    <xf numFmtId="14" fontId="0" fillId="3" borderId="0" xfId="0" applyNumberFormat="1" applyFill="1"/>
    <xf numFmtId="0" fontId="0" fillId="3" borderId="0" xfId="0" applyFill="1" applyAlignment="1">
      <alignment horizontal="center"/>
    </xf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0" fillId="0" borderId="0" xfId="0" applyNumberFormat="1"/>
    <xf numFmtId="3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 Wallace" refreshedDate="43517.411451388885" createdVersion="5" refreshedVersion="5" minRefreshableVersion="3" recordCount="258">
  <cacheSource type="worksheet">
    <worksheetSource ref="A1:X1048576" sheet="Leaf litter trap data"/>
  </cacheSource>
  <cacheFields count="24">
    <cacheField name="Coded name" numFmtId="0">
      <sharedItems containsBlank="1" count="65">
        <s v="C2 (Merreti North)  tree  3"/>
        <s v="C2 (Merreti North)  tree  2"/>
        <s v="C2 (Merreti North)  tree  1"/>
        <s v="C4 (Merreti East)  tree  3"/>
        <s v="C4 (Merreti East)  tree  2"/>
        <s v="C4 (Merreti East)  tree  1"/>
        <s v="C1 (Reny Island)  tree  2"/>
        <s v="C1 (Reny Island)  tree  3"/>
        <s v="C1 (Reny Island)  tree  1"/>
        <s v="C3 (Clover Lake)  tree  2"/>
        <s v="C3 (Clover Lake)  tree  5"/>
        <s v="C3 (Clover Lake)  tree  4"/>
        <s v="C3 (Clover Lake)  tree  6"/>
        <s v="Coombool (S9)  tree  1"/>
        <s v="Coombool (S9)  tree  4"/>
        <s v="Coombool (S9)  tree  3"/>
        <s v="C9 (West of Lake Littra)  tree  1"/>
        <s v="C9 (West of Lake Littra)  tree  2"/>
        <s v="C9 (West of Lake Littra)  tree  3"/>
        <s v="Chowilla Loop Depression  tree  1"/>
        <s v="Chowilla Loop Depression  tree  2"/>
        <s v="Chowilla Loop Depression  tree  3"/>
        <s v="Chowilla Oxbow (T5)  tree  1"/>
        <s v="Chowilla Oxbow (T5)  tree  3"/>
        <s v="Chowilla Oxbow (T5)  tree  4"/>
        <s v="Twin Creeks floodplain (TCH)  tree  1"/>
        <s v="Twin Creeks floodplain (TCH)  tree  2"/>
        <s v="Twin Creeks floodplain (TCH)  tree  3"/>
        <s v="Monomon Island Depression (T5)  tree  1"/>
        <s v="Monomon Island Depression (T5)  tree  2"/>
        <s v="Monomon Island Depression (T5)  tree  3"/>
        <s v="Coppermine Complex (CCX4)  tree  3"/>
        <s v="Coppermine Complex (CCX4)  tree  7"/>
        <s v="Coppermine Complex (CCX4)  tree  1"/>
        <s v="Twin Creeks (T1)  tree  1"/>
        <s v="Twin Creeks (T1)  tree  3"/>
        <s v="Twin Creeks (T1)  tree  2"/>
        <s v="Werta Wert Mid (T3)  tree  1"/>
        <s v="Werta Wert Mid (T3)  tree  3"/>
        <s v="Werta Wert Mid (T3)  tree  2"/>
        <s v="Werta Wert North (T1)  tree  5"/>
        <s v="Werta Wert North (T1)  tree  6"/>
        <s v="Werta Wert North (T1)  tree  7"/>
        <s v="Pipeclay Creek D/S  tree  3"/>
        <s v="Pipeclay Creek D/S  tree  2"/>
        <s v="Pipeclay Creek D/S  tree  4"/>
        <s v="Boat Creek D/S  tree  1"/>
        <s v="Boat Creek D/S  tree  2"/>
        <s v="Boat Creek D/S  tree  3"/>
        <s v="Chowilla Island Loop (T1)  tree  1"/>
        <s v="Chowilla Island Loop (T1)  tree  2"/>
        <s v="Chowilla Island Loop (T1)  tree  3"/>
        <s v="Monomon Island Horseshoe (T1)  tree  1"/>
        <s v="Monomon Island Horseshoe (T1)  tree  2"/>
        <s v="Monomon Island Horseshoe (T1)  tree  3"/>
        <s v="Coppermine Waterhole (T3)  tree  3"/>
        <s v="Coppermine Waterhole (T3)  tree  4"/>
        <s v="Coppermine Waterhole (T3)  tree  5"/>
        <s v="Bunyip Hole (T1)  tree  3"/>
        <s v="Bunyip Hole (T1)  tree  4"/>
        <s v="Bunyip Hole (T1)  tree  5"/>
        <s v="Monomon Island Depression (T1)  tree  1"/>
        <s v="Monomon Island Depression (T1)  tree  2"/>
        <s v="Monomon Island Depression (T1)  tree  3"/>
        <m/>
      </sharedItems>
    </cacheField>
    <cacheField name="Site" numFmtId="0">
      <sharedItems containsBlank="1"/>
    </cacheField>
    <cacheField name="Species" numFmtId="0">
      <sharedItems containsBlank="1" count="3">
        <s v="BB"/>
        <s v="RRG"/>
        <m/>
      </sharedItems>
    </cacheField>
    <cacheField name="Replicate" numFmtId="0">
      <sharedItems containsString="0" containsBlank="1" containsNumber="1" containsInteger="1" minValue="1" maxValue="6"/>
    </cacheField>
    <cacheField name="Tree #" numFmtId="0">
      <sharedItems containsString="0" containsBlank="1" containsNumber="1" containsInteger="1" minValue="1" maxValue="7"/>
    </cacheField>
    <cacheField name="TCI" numFmtId="0">
      <sharedItems containsString="0" containsBlank="1" containsNumber="1" containsInteger="1" minValue="5" maxValue="13"/>
    </cacheField>
    <cacheField name="mTCI" numFmtId="0">
      <sharedItems containsString="0" containsBlank="1" containsNumber="1" minValue="0.05" maxValue="0.85499999999999998"/>
    </cacheField>
    <cacheField name="Start date" numFmtId="0">
      <sharedItems containsNonDate="0" containsDate="1" containsString="0" containsBlank="1" minDate="2017-11-14T00:00:00" maxDate="2018-09-01T00:00:00"/>
    </cacheField>
    <cacheField name="end date" numFmtId="0">
      <sharedItems containsNonDate="0" containsDate="1" containsString="0" containsBlank="1" minDate="2018-03-19T00:00:00" maxDate="2018-11-03T00:00:00"/>
    </cacheField>
    <cacheField name="Leaf" numFmtId="0">
      <sharedItems containsString="0" containsBlank="1" containsNumber="1" minValue="23.338999999999999" maxValue="55.622999999999998"/>
    </cacheField>
    <cacheField name="Bark" numFmtId="0">
      <sharedItems containsString="0" containsBlank="1" containsNumber="1" minValue="23.125" maxValue="50.957999999999998"/>
    </cacheField>
    <cacheField name="Twig" numFmtId="0">
      <sharedItems containsString="0" containsBlank="1" containsNumber="1" minValue="22.852" maxValue="43.578000000000003"/>
    </cacheField>
    <cacheField name="CPOM" numFmtId="0">
      <sharedItems containsString="0" containsBlank="1" containsNumber="1" minValue="23.126000000000001" maxValue="39.924999999999997"/>
    </cacheField>
    <cacheField name="Leaf2" numFmtId="0">
      <sharedItems containsString="0" containsBlank="1" containsNumber="1" minValue="0.43900000000000006" maxValue="32.722999999999999"/>
    </cacheField>
    <cacheField name="Bark2" numFmtId="0">
      <sharedItems containsString="0" containsBlank="1" containsNumber="1" minValue="0.26500000000000057" maxValue="28.097999999999999"/>
    </cacheField>
    <cacheField name="Twig2" numFmtId="0">
      <sharedItems containsString="0" containsBlank="1" containsNumber="1" minValue="0.15200000000000102" maxValue="20.878000000000004"/>
    </cacheField>
    <cacheField name="CPOM2" numFmtId="0">
      <sharedItems containsString="0" containsBlank="1" containsNumber="1" minValue="0.35600000000000165" maxValue="17.154999999999998"/>
    </cacheField>
    <cacheField name="SUM" numFmtId="0">
      <sharedItems containsString="0" containsBlank="1" containsNumber="1" minValue="0.90000000000000036" maxValue="187"/>
    </cacheField>
    <cacheField name="Day Count" numFmtId="0">
      <sharedItems containsString="0" containsBlank="1" containsNumber="1" containsInteger="1" minValue="51" maxValue="125"/>
    </cacheField>
    <cacheField name="Season" numFmtId="0">
      <sharedItems containsBlank="1" count="5">
        <s v="Nov 17-Mar 18"/>
        <s v="Mar 18-Jul 18"/>
        <s v="Jul 18-Aug 18"/>
        <s v="Aug 18-Nov 18"/>
        <m/>
      </sharedItems>
    </cacheField>
    <cacheField name="Total litterfall (grams per day)" numFmtId="0">
      <sharedItems containsString="0" containsBlank="1" containsNumber="1" minValue="8.108108108108112E-3" maxValue="1.5080645161290323"/>
    </cacheField>
    <cacheField name="Total litterfall (g/m2/day)" numFmtId="0">
      <sharedItems containsString="0" containsBlank="1" containsNumber="1" minValue="3.2432432432432448E-2" maxValue="6.032258064516129"/>
    </cacheField>
    <cacheField name="Leaf fall (grams per day)" numFmtId="0">
      <sharedItems containsString="0" containsBlank="1" containsNumber="1" minValue="6.968253968253969E-3" maxValue="0.51941269841269844"/>
    </cacheField>
    <cacheField name="Leaf fall (g/m2/day)" numFmtId="0">
      <sharedItems containsString="0" containsBlank="1" containsNumber="1" minValue="2.7873015873015876E-2" maxValue="2.07765079365079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 Gibbs" refreshedDate="43677.472105092595" createdVersion="6" refreshedVersion="6" minRefreshableVersion="3" recordCount="879">
  <cacheSource type="worksheet">
    <worksheetSource ref="C1:E1048576" sheet="All sites standing load data"/>
  </cacheSource>
  <cacheFields count="3">
    <cacheField name="Site" numFmtId="0">
      <sharedItems containsBlank="1" containsMixedTypes="1" containsNumber="1" containsInteger="1" minValue="1" maxValue="50" count="1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s v="C1"/>
        <s v="L1"/>
        <s v="C10"/>
        <s v="C11"/>
        <s v="C12"/>
        <s v="C13"/>
        <s v="C14"/>
        <s v="C15"/>
        <s v="C16"/>
        <s v="C17"/>
        <s v="C2"/>
        <s v="C5"/>
        <s v="L5"/>
        <s v="C6"/>
        <s v="C7"/>
        <s v="C8"/>
        <s v="C9"/>
        <s v="K01"/>
        <s v="K02"/>
        <s v="K03"/>
        <s v="K06"/>
        <s v="K07"/>
        <s v="K09"/>
        <s v="K10"/>
        <s v="K11"/>
        <s v="K12"/>
        <s v="K18"/>
        <s v="K19"/>
        <s v="K20"/>
        <s v="K22"/>
        <s v="K27"/>
        <s v="K28"/>
        <s v="K29"/>
        <s v="K30"/>
        <s v="K31"/>
        <s v="K32"/>
        <s v="K33"/>
        <s v="K34"/>
        <s v="K36"/>
        <s v="K37"/>
        <s v="K38"/>
        <s v="K40"/>
        <s v="L10"/>
        <s v="L11"/>
        <s v="L12"/>
        <s v="L2"/>
        <s v="L3"/>
        <s v="TH01"/>
        <s v="CPLTH01"/>
        <s v="TH17"/>
        <s v="TH02"/>
        <s v="TH06"/>
        <s v="TH10"/>
        <s v="TH11"/>
        <s v="TH12"/>
        <s v="TH13"/>
        <s v="TH14"/>
        <s v="TH20"/>
        <s v="TH21"/>
        <s v="TH28"/>
        <m/>
      </sharedItems>
    </cacheField>
    <cacheField name="Replicate" numFmtId="0">
      <sharedItems containsString="0" containsBlank="1" containsNumber="1" containsInteger="1" minValue="1" maxValue="8"/>
    </cacheField>
    <cacheField name="TOM (g/m)" numFmtId="3">
      <sharedItems containsString="0" containsBlank="1" containsNumber="1" minValue="8.9005235602094519" maxValue="30519.77312390925" count="874">
        <n v="3237.3472949389179"/>
        <n v="1180.2792321116929"/>
        <n v="1738.9179755671903"/>
        <n v="1456.7190226876091"/>
        <n v="2566.4921465968587"/>
        <n v="536.998254799302"/>
        <n v="1313.6125654450263"/>
        <n v="168.41186736474691"/>
        <n v="215.53228621291447"/>
        <n v="1704.0139616055847"/>
        <n v="105.58464223385697"/>
        <n v="164.39790575916234"/>
        <n v="731.23909249563712"/>
        <n v="1262.1291448516579"/>
        <n v="91.448516579406601"/>
        <n v="1827.5741710296686"/>
        <n v="642.58289703315893"/>
        <n v="30.017452006980783"/>
        <n v="1004.5375218150089"/>
        <n v="219.19720767888319"/>
        <n v="403.66492146596869"/>
        <n v="636.12565445026189"/>
        <n v="817.27748691099498"/>
        <n v="663.69982547993015"/>
        <n v="98.254799301919704"/>
        <n v="72.774869109947616"/>
        <n v="397.03315881326347"/>
        <n v="1938.3944153577659"/>
        <n v="513.2635253054101"/>
        <n v="257.24258289703323"/>
        <n v="1154.9214659685863"/>
        <n v="429.14485165794071"/>
        <n v="484.81675392670161"/>
        <n v="250.26178010471205"/>
        <n v="118.848167539267"/>
        <n v="301.57068062827221"/>
        <n v="152.70506108202443"/>
        <n v="73.472949389179774"/>
        <n v="301.22164048865625"/>
        <n v="489.70331588132638"/>
        <n v="2853.7521815008731"/>
        <n v="5314.1361256544496"/>
        <n v="628.44677137870872"/>
        <n v="272.94938917975577"/>
        <n v="2578.3595113438046"/>
        <n v="3929.8429319371726"/>
        <n v="120.59336823734731"/>
        <n v="2417.4520069808032"/>
        <n v="284.64223385689354"/>
        <n v="459.86038394415357"/>
        <n v="716.23036649214657"/>
        <n v="632.46073298429314"/>
        <n v="367.01570680628276"/>
        <n v="359.33682373472948"/>
        <n v="432.46073298429314"/>
        <n v="723.03664921465963"/>
        <n v="155.84642233856894"/>
        <n v="556.54450261780096"/>
        <n v="532.63525305410133"/>
        <n v="255.32286212914482"/>
        <n v="128.97033158813264"/>
        <n v="118.67364746945901"/>
        <n v="147.12041884816753"/>
        <n v="3569.8080279232113"/>
        <n v="1465.7940663176264"/>
        <n v="1027.3996509598605"/>
        <n v="2115.8813263525308"/>
        <n v="4559.6858638743452"/>
        <n v="1710.8202443280977"/>
        <n v="1743.2809773123913"/>
        <n v="1895.6369982547994"/>
        <n v="124.956369982548"/>
        <n v="239.09249563699825"/>
        <n v="387.60907504362996"/>
        <n v="131.93717277486908"/>
        <n v="83.420593368237363"/>
        <n v="100.174520069808"/>
        <n v="82.897033158813258"/>
        <n v="325.30541012216401"/>
        <n v="50.087260034904034"/>
        <n v="27.574171029668381"/>
        <n v="83.59511343804536"/>
        <n v="1770.157068062827"/>
        <n v="245.02617801047126"/>
        <n v="810.17452006980807"/>
        <n v="273.82198952879583"/>
        <n v="576.96335078534037"/>
        <n v="1497.5567190226877"/>
        <n v="137.6963350785341"/>
        <n v="317.27748691099475"/>
        <n v="933.50785340314144"/>
        <n v="1458.1151832460735"/>
        <n v="1626.7015706806287"/>
        <n v="2156.0209424083773"/>
        <n v="37.870855148342088"/>
        <n v="2127.2251308900527"/>
        <n v="1167.888307155323"/>
        <n v="145.72425828970327"/>
        <n v="380.97731239092502"/>
        <n v="191.97207678883072"/>
        <n v="133.50785340314138"/>
        <n v="1165.0959860383946"/>
        <n v="154.79930191972085"/>
        <n v="67.713787085514824"/>
        <n v="233.33333333333334"/>
        <n v="215.70680628272248"/>
        <n v="1454.7469458987782"/>
        <n v="533.1588132635253"/>
        <n v="482.19895287958116"/>
        <n v="70.680628272251326"/>
        <n v="320.55846422338573"/>
        <n v="1081.5008726003489"/>
        <n v="1394.0663176265273"/>
        <n v="5918.3769633507854"/>
        <n v="1565.9685863874347"/>
        <n v="430.19197207678883"/>
        <n v="1525.3403141361257"/>
        <n v="11938.603839441537"/>
        <n v="2640.5759162303671"/>
        <n v="101.5706806282722"/>
        <n v="117.62652705061086"/>
        <n v="47.643979057591636"/>
        <n v="307.15532286212914"/>
        <n v="145.89877835951134"/>
        <n v="160.03490401396164"/>
        <n v="82.373472949389225"/>
        <n v="78.18499127399653"/>
        <n v="878.01047120418843"/>
        <n v="580.80279232111684"/>
        <n v="734.55497382198962"/>
        <n v="598.95287958115193"/>
        <n v="1783.5951134380457"/>
        <n v="631.06457242582906"/>
        <n v="557.59162303664937"/>
        <n v="910.64572425828976"/>
        <n v="243.97905759162305"/>
        <n v="202.44328097731236"/>
        <n v="438.21989528795808"/>
        <n v="328.27225130890054"/>
        <n v="334.20593368237354"/>
        <n v="128.44677137870855"/>
        <n v="144.50261780104714"/>
        <n v="179.75567190226877"/>
        <n v="1199.301919720768"/>
        <n v="1016.7539267015705"/>
        <n v="682.37347294938911"/>
        <n v="1447.4694589877836"/>
        <n v="171.55322862129142"/>
        <n v="456.54450261780113"/>
        <n v="431.23909249563695"/>
        <n v="745.8987783595112"/>
        <n v="578.35951134380457"/>
        <n v="234.62478184991284"/>
        <n v="601.43106457242584"/>
        <n v="275.68935427574172"/>
        <n v="2059.3019197207682"/>
        <n v="858.6038394415358"/>
        <n v="635.54973821989529"/>
        <n v="1023.560209424084"/>
        <n v="541.7102966841187"/>
        <n v="79.912739965095994"/>
        <n v="234.03141361256553"/>
        <n v="164.36300174520068"/>
        <n v="1181.0645724258293"/>
        <n v="77.277486910994782"/>
        <n v="297.80104712041896"/>
        <n v="282.35602094240835"/>
        <n v="63.874345549738223"/>
        <n v="279.24956369982544"/>
        <n v="84.223385689354288"/>
        <n v="350.13961605584649"/>
        <n v="1342.3385689354277"/>
        <n v="174.38045375218147"/>
        <n v="157.34729493891803"/>
        <n v="679.61605584642234"/>
        <n v="660.90750436300186"/>
        <n v="7637.6614310645728"/>
        <n v="558.18499127399673"/>
        <n v="563.52530541012243"/>
        <n v="1057.1902268760907"/>
        <n v="2482.2862129144855"/>
        <n v="1796.2827225130891"/>
        <n v="672.79232111692841"/>
        <n v="132.11169284467712"/>
        <n v="121.8150087260035"/>
        <n v="227.9232111692844"/>
        <n v="77.102966841186728"/>
        <n v="243.10645724258291"/>
        <n v="202.35602094240835"/>
        <n v="164.08376963350787"/>
        <n v="349.79057591623041"/>
        <n v="597.55671902268773"/>
        <n v="281.91972076788829"/>
        <n v="1757.8184991273997"/>
        <n v="1469.633507853403"/>
        <n v="2853.2111692844678"/>
        <n v="1283.8568935427575"/>
        <n v="2310.7155322862131"/>
        <n v="559.04013961605585"/>
        <n v="1883.9441535776618"/>
        <n v="795.63699825479944"/>
        <n v="941.18673647469473"/>
        <n v="1698.952879581152"/>
        <n v="1235.6020942408381"/>
        <n v="2100.9249563699832"/>
        <n v="3372.4432809773125"/>
        <n v="997.29493891797563"/>
        <n v="1727.5741710296684"/>
        <n v="395.63699825479938"/>
        <n v="1184.2931937172777"/>
        <n v="195.81151832460736"/>
        <n v="633.15881326352553"/>
        <n v="878.53403141361264"/>
        <n v="266.66666666666663"/>
        <n v="663.21116928446781"/>
        <n v="1517.2774869109951"/>
        <n v="11295.183246073299"/>
        <n v="2956.5619546247822"/>
        <n v="1243.8219895287959"/>
        <n v="8748.0279232111698"/>
        <n v="13179.982547993019"/>
        <n v="1011.6928446771381"/>
        <n v="733.85689354275758"/>
        <n v="72.251308900523568"/>
        <n v="217.27748691099475"/>
        <n v="206.63176265270505"/>
        <n v="208.55148342059337"/>
        <n v="165.61954624781848"/>
        <n v="533.85689354275746"/>
        <n v="526.52705061082031"/>
        <n v="109.24956369982544"/>
        <n v="439.09249563699825"/>
        <n v="988.30715532286206"/>
        <n v="1973.9965095986036"/>
        <n v="795.28795811518341"/>
        <n v="2102.4432809773125"/>
        <n v="878.35951134380457"/>
        <n v="1113.0890052356021"/>
        <n v="2979.4066317626521"/>
        <n v="636.99825479930189"/>
        <n v="2564.5724258289706"/>
        <n v="4569.633507853403"/>
        <n v="1106.6317626527052"/>
        <n v="1902.2687609075044"/>
        <n v="2088.3071553228624"/>
        <n v="1616.2303664921467"/>
        <n v="5234.0314136125653"/>
        <n v="355.14834205933693"/>
        <n v="606.28272251308908"/>
        <n v="6932.4607329842929"/>
        <n v="7917.8010471204198"/>
        <n v="1512.5654450261782"/>
        <n v="799.47643979057591"/>
        <n v="17508.202443280978"/>
        <n v="1061.0820244328097"/>
        <n v="1288.8307155322861"/>
        <n v="5196.8586387434552"/>
        <n v="2229.3193717277491"/>
        <n v="3186.0383944153573"/>
        <n v="500.5235602094242"/>
        <n v="1085.3403141361259"/>
        <n v="3631.7626527050611"/>
        <n v="469.63350785340322"/>
        <n v="473.64746945898781"/>
        <n v="2287.4345549738223"/>
        <n v="1347.6439790575914"/>
        <n v="375.21815008726009"/>
        <n v="1876.2652705061084"/>
        <n v="691.27399650959865"/>
        <n v="2422.3385689354277"/>
        <n v="4997.3821989528797"/>
        <n v="2687.9057591623036"/>
        <n v="7053.2111692844683"/>
        <n v="6007.5567190226884"/>
        <n v="14328.516579406632"/>
        <n v="4896.0383944153573"/>
        <n v="8085.4450261780103"/>
        <n v="1308.8307155322864"/>
        <n v="56.195462478185036"/>
        <n v="40.837696335078533"/>
        <n v="108.90052356020946"/>
        <n v="132.28621291448525"/>
        <n v="131.58813263525312"/>
        <n v="246.07329842931935"/>
        <n v="521.98952879581157"/>
        <n v="232.98429319371738"/>
        <n v="365.61954624781856"/>
        <n v="928.79581151832463"/>
        <n v="420.41884816753929"/>
        <n v="1255.8638743455499"/>
        <n v="3413.106457242583"/>
        <n v="5669.1273996509599"/>
        <n v="710.0523560209424"/>
        <n v="1330.5410122164049"/>
        <n v="442.58289703315887"/>
        <n v="1001.3961605584643"/>
        <n v="1241.884816753927"/>
        <n v="1483.0715532286215"/>
        <n v="628.44677137870849"/>
        <n v="3739.6160558464217"/>
        <n v="432.80977312390934"/>
        <n v="1176.439790575916"/>
        <n v="4923.1413612565448"/>
        <n v="1937.1727748691101"/>
        <n v="4015.8987783595112"/>
        <n v="6275.0436300174524"/>
        <n v="4496.3874345549739"/>
        <n v="810.82024432809771"/>
        <n v="1462.303664921466"/>
        <n v="330.19197207678877"/>
        <n v="534.88656195462477"/>
        <n v="1320.1919720767892"/>
        <n v="1000.5235602094241"/>
        <n v="1294.9389179755672"/>
        <n v="1586.2129144851658"/>
        <n v="7632.7225130890056"/>
        <n v="118.32460732984296"/>
        <n v="1287.6090750436301"/>
        <n v="3274.3455497382197"/>
        <n v="546.24781849912733"/>
        <n v="1662.5654450261782"/>
        <n v="942.05933682373472"/>
        <n v="994.76439790575921"/>
        <n v="1057.0680628272253"/>
        <n v="2840.8376963350788"/>
        <n v="1326.0034904013964"/>
        <n v="815.18324607329851"/>
        <n v="302.09424083769636"/>
        <n v="472.37347294938922"/>
        <n v="1104.7993019197211"/>
        <n v="4123.5951134380457"/>
        <n v="1099.6509598603836"/>
        <n v="3367.9930191972076"/>
        <n v="3599.7905759162304"/>
        <n v="4700.5759162303675"/>
        <n v="1516.1605584642234"/>
        <n v="4093.9790575916231"/>
        <n v="6295.8115183246073"/>
        <n v="2890.4712041884818"/>
        <n v="2665.6893542757416"/>
        <n v="3668.9703315881325"/>
        <n v="917.52181500872598"/>
        <n v="1360.7504363001749"/>
        <n v="12535.986038394416"/>
        <n v="13763.03664921466"/>
        <n v="3386.7015706806287"/>
        <n v="1211.1169284467717"/>
        <n v="273.61256544502635"/>
        <n v="54.973821989528837"/>
        <n v="3234.9040139616054"/>
        <n v="2302.2513089005238"/>
        <n v="2269.0575916230368"/>
        <n v="2719.8952879581147"/>
        <n v="2776.4048865619543"/>
        <n v="1541.7626527050611"/>
        <n v="573.05410122164062"/>
        <n v="6770.5410122164049"/>
        <n v="10984.537521815009"/>
        <n v="3547.2251308900522"/>
        <n v="6248.0977312390924"/>
        <n v="4996.9458987783601"/>
        <n v="3387.556719022687"/>
        <n v="7786.5445026178013"/>
        <n v="6209.4415357766147"/>
        <n v="2780.4013961605588"/>
        <n v="3698.7434554973825"/>
        <n v="3527.1029668411875"/>
        <n v="847.12041884816767"/>
        <n v="2068.6212914485168"/>
        <n v="1099.8603839441535"/>
        <n v="1939.8603839441537"/>
        <n v="4207.3821989528797"/>
        <n v="5954.6247818499132"/>
        <n v="2564.4851657940662"/>
        <n v="3173.4380453752183"/>
        <n v="2074.3804537521814"/>
        <n v="1930.2094240837698"/>
        <n v="1071.3787085514834"/>
        <n v="2114.6945898778363"/>
        <n v="1329.8952879581152"/>
        <n v="1520.698080279232"/>
        <n v="1572.0767888307155"/>
        <n v="4291.553228621292"/>
        <n v="2981.5881326352533"/>
        <n v="4413.5951134380457"/>
        <n v="392.26876090750443"/>
        <n v="1063.3158813263528"/>
        <n v="52.181500872600388"/>
        <n v="198.67364746945901"/>
        <n v="1336.4746945898778"/>
        <n v="400.19197207678883"/>
        <n v="1227.2949389179757"/>
        <n v="1836.3176265270508"/>
        <n v="2419.0052356020942"/>
        <n v="3213.9092495637001"/>
        <n v="382.86212914485168"/>
        <n v="282.67015706806285"/>
        <n v="226.6492146596859"/>
        <n v="424.85165794066324"/>
        <n v="661.22164048865625"/>
        <n v="153.38568935427577"/>
        <n v="53.61256544502622"/>
        <n v="380.55846422338584"/>
        <n v="347.01570680628276"/>
        <n v="361.7801047120418"/>
        <n v="401.22164048865619"/>
        <n v="540.3141361256545"/>
        <n v="463.17626527050618"/>
        <n v="205.06108202443289"/>
        <n v="67.71378708551488"/>
        <n v="161.95462478184993"/>
        <n v="42.931937172774823"/>
        <n v="3696.96335078534"/>
        <n v="2089.8778359511348"/>
        <n v="2950.0174520069809"/>
        <n v="1418.7260034904016"/>
        <n v="150.20942408376965"/>
        <n v="805.46247818499148"/>
        <n v="3302.146596858639"/>
        <n v="811.39616055846432"/>
        <n v="2817.1553228621292"/>
        <n v="2406.4223385689356"/>
        <n v="1273.6474694589879"/>
        <n v="214.08376963350787"/>
        <n v="230.76788830715537"/>
        <n v="589.14485165794076"/>
        <n v="1285.6369982547994"/>
        <n v="1108.516579406632"/>
        <n v="427.19022687609078"/>
        <n v="421.46596858638748"/>
        <n v="343.61256544502623"/>
        <n v="911.46596858638748"/>
        <n v="243.54275741710302"/>
        <n v="185.34031413612564"/>
        <n v="260.15706806282719"/>
        <n v="193.80453752181501"/>
        <n v="345.04363001745202"/>
        <n v="557.8917975567191"/>
        <n v="1477.3821989528797"/>
        <n v="3119.0418848167537"/>
        <n v="4770.959860383944"/>
        <n v="833.22862129144846"/>
        <n v="9055.5322862129142"/>
        <n v="1193.0541012216406"/>
        <n v="298.21989528795814"/>
        <n v="1148.4991273996511"/>
        <n v="3308.6736474694594"/>
        <n v="3178.6561954624785"/>
        <n v="1403.7347294938918"/>
        <n v="2890.20942408377"/>
        <n v="831.22164048865636"/>
        <n v="3422.6003490401399"/>
        <n v="205.18324607329853"/>
        <n v="314.48516579406635"/>
        <n v="480.33158813263532"/>
        <n v="1630.5410122164051"/>
        <n v="707.9232111692844"/>
        <n v="196.85863874345557"/>
        <n v="988.8132635253055"/>
        <n v="694.27574171029664"/>
        <n v="153.35078534031419"/>
        <n v="992.7050610820246"/>
        <n v="409.73821989528813"/>
        <n v="1533.8743455497383"/>
        <n v="318.63874345549755"/>
        <n v="1177.2076788830718"/>
        <n v="328.88307155322866"/>
        <n v="519.26701570680632"/>
        <n v="66.998254799301961"/>
        <n v="108.30715532286217"/>
        <n v="502.26876090750437"/>
        <n v="196.33507853403142"/>
        <n v="746.30017452006996"/>
        <n v="664.99127399650956"/>
        <n v="744.18848167539272"/>
        <n v="1660.2094240837696"/>
        <n v="3559.1623036649216"/>
        <n v="2410.1221640488657"/>
        <n v="2367.0157068062831"/>
        <n v="2375.5671902268764"/>
        <n v="1833.5078534031416"/>
        <n v="1370.8551483420592"/>
        <n v="1045.3752181500874"/>
        <n v="176.09075043630017"/>
        <n v="3730.1919720767887"/>
        <n v="806.45724258289715"/>
        <n v="1302.4432809773125"/>
        <n v="597.38219895287978"/>
        <n v="711.69284467713805"/>
        <n v="562.65270506108209"/>
        <n v="1688.8307155322864"/>
        <n v="1510.4712041884818"/>
        <n v="545.20069808027915"/>
        <n v="79.057591623036672"/>
        <n v="213.78708551483419"/>
        <n v="118.499127399651"/>
        <n v="206.282722513089"/>
        <n v="340.31413612565444"/>
        <n v="39.965095986038378"/>
        <n v="302.44328097731244"/>
        <n v="8.9005235602094519"/>
        <n v="138.21989528795814"/>
        <n v="189.35427574171027"/>
        <n v="164.74694589877839"/>
        <n v="252.35602094240841"/>
        <n v="830.71553228621281"/>
        <n v="608.72600349040135"/>
        <n v="47.81849912739969"/>
        <n v="104.53752181500876"/>
        <n v="34.205933682373484"/>
        <n v="488.65619546247819"/>
        <n v="738.39441535776632"/>
        <n v="37.347294938917983"/>
        <n v="601.91972076788829"/>
        <n v="583.76963350785354"/>
        <n v="426.00349040139616"/>
        <n v="149.56369982548"/>
        <n v="762.51308900523554"/>
        <n v="419.33682373472948"/>
        <n v="1678.6561954624783"/>
        <n v="1044.7818499127402"/>
        <n v="1411.3438045375219"/>
        <n v="738.53403141361252"/>
        <n v="1055.6893542757418"/>
        <n v="2293.5776614310648"/>
        <n v="820.05235602094228"/>
        <n v="793.66492146596863"/>
        <n v="437.41710296684118"/>
        <n v="701.81500872600338"/>
        <n v="1028.848167539267"/>
        <n v="1162.0942408376964"/>
        <n v="334.34554973822003"/>
        <n v="1023.5951134380455"/>
        <n v="673.3158813263525"/>
        <n v="801.39616055846432"/>
        <n v="1109.9650959860382"/>
        <n v="930.97731239092502"/>
        <n v="19014.328097731242"/>
        <n v="509.33682373472953"/>
        <n v="851.25654450261766"/>
        <n v="2144.9738219895289"/>
        <n v="77.661431064572412"/>
        <n v="605.67190226876096"/>
        <n v="855.61954624781856"/>
        <n v="1126.5794066317628"/>
        <n v="665.32286212914494"/>
        <n v="971.90226876090765"/>
        <n v="2168.2547993019198"/>
        <n v="2405.8638743455504"/>
        <n v="1627.5392670157071"/>
        <n v="3786.8237347294935"/>
        <n v="7361.1169284467724"/>
        <n v="1779.0924956369986"/>
        <n v="487.4869109947644"/>
        <n v="1866.841186736475"/>
        <n v="1720.4712041884818"/>
        <n v="1718.7434554973825"/>
        <n v="138.0977312390925"/>
        <n v="448.95287958115193"/>
        <n v="2126.8062827225135"/>
        <n v="782.129144851658"/>
        <n v="298.84816753926702"/>
        <n v="898.5514834205934"/>
        <n v="2536.4572425828969"/>
        <n v="791.93717277486905"/>
        <n v="2356.30017452007"/>
        <n v="2649.3019197207682"/>
        <n v="2912.3211169284473"/>
        <n v="4748.7783595113433"/>
        <n v="3379.0052356020947"/>
        <n v="3987.9755671902271"/>
        <n v="1400.5061082024436"/>
        <n v="2086.0034904013964"/>
        <n v="4938.7085514834207"/>
        <n v="12135.846422338567"/>
        <n v="5875.7940663176269"/>
        <n v="8987.1029668411884"/>
        <n v="16435.846422338567"/>
        <n v="5905.1657940663172"/>
        <n v="7464.5200698080289"/>
        <n v="5511.6753926701567"/>
        <n v="374.64223385689348"/>
        <n v="510.64572425828965"/>
        <n v="905.42757417102985"/>
        <n v="1575.9860383944153"/>
        <n v="466.80628272251317"/>
        <n v="1681.3787085514834"/>
        <n v="2086.30017452007"/>
        <n v="875.60209424083769"/>
        <n v="1043.7172774869109"/>
        <n v="399.07504363001749"/>
        <n v="1879.6509598603841"/>
        <n v="1466.7539267015709"/>
        <n v="1065.2879581151835"/>
        <n v="1840.3315881326353"/>
        <n v="3049.1273996509599"/>
        <n v="7185.2006980802798"/>
        <n v="2621.1518324607332"/>
        <n v="825.58464223385704"/>
        <n v="399.80802792321111"/>
        <n v="1001.867364746946"/>
        <n v="4153.7521815008731"/>
        <n v="1218.7958115183246"/>
        <n v="912.37347294938922"/>
        <n v="1787.993019197208"/>
        <n v="1261.5183246073298"/>
        <n v="542.84467713787092"/>
        <n v="326.0383944153578"/>
        <n v="2281.2216404886562"/>
        <n v="948.53403141361252"/>
        <n v="1502.5305410122164"/>
        <n v="352.73996509598607"/>
        <n v="977.24258289703323"/>
        <n v="1502.8097731239095"/>
        <n v="1417.9406631762654"/>
        <n v="30519.77312390925"/>
        <n v="1952.7574171029669"/>
        <n v="2464.8516579406632"/>
        <n v="1883.6474694589879"/>
        <n v="7154.4502617801054"/>
        <n v="2592.5479930191977"/>
        <n v="2671.8848167539268"/>
        <n v="1228.3071553228622"/>
        <n v="1382.6527050610819"/>
        <n v="3342.1116928446768"/>
        <n v="636.8411867364747"/>
        <n v="2018.324607329843"/>
        <n v="641.90226876090753"/>
        <n v="379.9301919720769"/>
        <n v="1910.8027923211168"/>
        <n v="578.48167539267024"/>
        <n v="1834.258289703316"/>
        <n v="10308.429319371726"/>
        <n v="7836.9458987783601"/>
        <n v="6507.4869109947649"/>
        <n v="1718.2198952879583"/>
        <n v="5421.4834205933685"/>
        <n v="1533.5951134380455"/>
        <n v="2098.8481675392673"/>
        <n v="1413.1588132635254"/>
        <n v="5131.6753926701567"/>
        <n v="1778.3420593368237"/>
        <n v="1095.584642233857"/>
        <n v="999.3891797556721"/>
        <n v="1298.6212914485166"/>
        <n v="283.73472949389179"/>
        <n v="2811.7452006980802"/>
        <n v="63.682373472949408"/>
        <n v="3811.1343804537519"/>
        <n v="1490.4537521815009"/>
        <n v="1525.0959860383948"/>
        <n v="472.4432809773125"/>
        <n v="4169.7556719022687"/>
        <n v="1636.474694589878"/>
        <n v="1156.5445026178011"/>
        <n v="124.2582897033159"/>
        <n v="844.32809773123927"/>
        <n v="1078.3595113438046"/>
        <n v="861.43106457242595"/>
        <n v="697.03315881326353"/>
        <n v="1356.5445026178011"/>
        <n v="2331.7626527050606"/>
        <n v="1544.6771378708554"/>
        <n v="622.51308900523566"/>
        <n v="439.79057591623041"/>
        <n v="1469.4589877835954"/>
        <n v="504.88656195462488"/>
        <n v="919.02268760907509"/>
        <n v="874.34554973821992"/>
        <n v="2620.5933682373475"/>
        <n v="4034.3804537521814"/>
        <n v="2933.5078534031418"/>
        <n v="7729.493891797556"/>
        <n v="4529.6684118673647"/>
        <n v="6151.6579406631763"/>
        <n v="765.61954624781856"/>
        <n v="3732.4607329842929"/>
        <n v="165.44502617801049"/>
        <n v="43.455497382198928"/>
        <n v="162.30366492146598"/>
        <n v="208.20244328097732"/>
        <n v="724.258289703316"/>
        <n v="294.7643979057591"/>
        <n v="877.66143106457253"/>
        <n v="869.28446771378719"/>
        <n v="1068.4118673647472"/>
        <n v="2678.3595113438046"/>
        <n v="1934.0314136125653"/>
        <n v="4221.8150087260028"/>
        <n v="564.22338568935447"/>
        <n v="1792.3211169284468"/>
        <n v="1700.8726003490403"/>
        <n v="4786.0383944153573"/>
        <n v="1145.3752181500874"/>
        <n v="1271.3787085514834"/>
        <n v="2182.1989528795812"/>
        <n v="1672.0767888307159"/>
        <n v="932.98429319371724"/>
        <n v="3438.219895287958"/>
        <n v="8997.3821989528788"/>
        <n v="1124.78184991274"/>
        <n v="3264.9214659685867"/>
        <n v="1267.3647469458992"/>
        <n v="947.29493891797551"/>
        <n v="2159.8603839441535"/>
        <n v="1453.7521815008729"/>
        <n v="942.75741710296688"/>
        <n v="981.32635253054116"/>
        <n v="16738.045375218153"/>
        <n v="2457.9406631762658"/>
        <n v="1022.8621291448516"/>
        <n v="2361.256544502618"/>
        <n v="2276.2652705061082"/>
        <n v="6457.4171029668396"/>
        <n v="511.34380453752192"/>
        <n v="589.00523560209433"/>
        <n v="142.82722513089007"/>
        <n v="466.17801047120423"/>
        <n v="487.41710296684107"/>
        <n v="825.56719022687616"/>
        <n v="332.0244328097732"/>
        <n v="731.62303664921467"/>
        <n v="680.6806282722514"/>
        <n v="367.81849912739972"/>
        <n v="203.71727748691103"/>
        <n v="1145.7417102966842"/>
        <n v="1036.8062827225131"/>
        <n v="1073.9616055846423"/>
        <n v="1612.3909249563701"/>
        <n v="386.59685863874347"/>
        <n v="812.67015706806285"/>
        <n v="1168.0628272251313"/>
        <n v="911.16928446771385"/>
        <n v="792.39092495636999"/>
        <n v="937.57417102966849"/>
        <n v="2203.5776614310648"/>
        <n v="722.14659685863887"/>
        <n v="1701.3263525305413"/>
        <n v="1689.0226876090751"/>
        <n v="764.86910994764412"/>
        <n v="3529.2844677137873"/>
        <n v="1858.3246073298433"/>
        <n v="1326.8935427574172"/>
        <n v="1635.6020942408379"/>
        <n v="766.09075043630014"/>
        <n v="1612.1116928446775"/>
        <n v="3533.3507853403144"/>
        <n v="98.027923211169309"/>
        <n v="434.64223385689354"/>
        <n v="312.565445026178"/>
        <n v="500.24432809773134"/>
        <n v="1035.043630017452"/>
        <n v="1092.582897033159"/>
        <n v="1048.9528795811518"/>
        <n v="1495.6020942408379"/>
        <n v="244.97382198952877"/>
        <n v="240.36649214659693"/>
        <n v="362.73996509598607"/>
        <n v="1991.9022687609076"/>
        <n v="653.5776614310646"/>
        <n v="3605.479930191972"/>
        <n v="1143.7172774869109"/>
        <n v="1220.8900523560212"/>
        <n v="449.21465968586392"/>
        <n v="364.74694589877839"/>
        <n v="128.27225130890056"/>
        <n v="209.07504363001746"/>
        <n v="172.80977312390928"/>
        <n v="291.1169284467714"/>
        <n v="145.32286212914488"/>
        <n v="2018.7958115183249"/>
        <n v="3117.8534031413619"/>
        <n v="18084.485165794064"/>
        <n v="3013.1588132635256"/>
        <n v="524.43280977312395"/>
        <n v="18640.471204188478"/>
        <n v="2920.5933682373475"/>
        <n v="3006.0907504363004"/>
        <n v="104.88656195462482"/>
        <n v="250.78534031413614"/>
        <n v="938.21989528795814"/>
        <n v="1925.8289703315884"/>
        <n v="403.38568935427577"/>
        <n v="877.48691099476457"/>
        <n v="1725.9860383944156"/>
        <n v="1114.3106457242584"/>
        <n v="899.42408376963351"/>
        <n v="523.59511343804547"/>
        <n v="753.75218150087267"/>
        <n v="590.24432809773134"/>
        <n v="765.79406631762663"/>
        <n v="481.98952879581162"/>
        <n v="465.25305410122172"/>
        <n v="1250.4537521815007"/>
        <n v="2665.7940663176264"/>
        <n v="642.23385689354279"/>
        <n v="426.5270506108202"/>
        <n v="1598.7783595113442"/>
        <n v="994.0837696335077"/>
        <n v="1086.212914485166"/>
        <n v="563.52530541012209"/>
        <n v="1008.0279232111693"/>
        <n v="502.91448516579413"/>
        <n v="907.60907504363001"/>
        <n v="1286.7364746945898"/>
        <n v="46.090750436300148"/>
        <n v="4475.9162303664925"/>
        <n v="384.13612565445021"/>
        <n v="487.81849912739972"/>
        <n v="1173.9092495636999"/>
        <n v="300.17452006980801"/>
        <n v="417.10296684118669"/>
        <n v="496.33507853403148"/>
        <n v="910.99476439790578"/>
        <n v="3938.9179755671903"/>
        <n v="3011.5183246073302"/>
        <n v="1629.668411867365"/>
        <n v="9367.8883071553228"/>
        <n v="168.58638743455492"/>
        <n v="203.83944153577661"/>
        <n v="2177.3123909249566"/>
        <n v="908.5514834205934"/>
        <n v="1386.5619546247822"/>
        <n v="585.51483420593388"/>
        <n v="1363.6998254799303"/>
        <n v="3101.5706806282719"/>
        <n v="916.40488656195475"/>
        <n v="679.75567190226889"/>
        <n v="946.24781849912745"/>
        <n v="1109.9476439790576"/>
        <n v="1627.2251308900522"/>
        <n v="239.61605584642237"/>
        <n v="729.31937172774872"/>
        <n v="218.21989528795814"/>
        <n v="636.75392670157078"/>
        <n v="874.48516579406635"/>
        <n v="1941.8324607329844"/>
        <n v="481.39616055846426"/>
        <n v="2927.033158813264"/>
        <n v="1226.1605584642234"/>
        <n v="1654.8691099476441"/>
        <n v="4086.6317626527052"/>
        <n v="3436.3525305410117"/>
        <n v="7355.1308900523572"/>
        <n v="28074.275741710302"/>
        <n v="2163.7696335078535"/>
        <n v="1519.5811518324608"/>
        <n v="2516.3176265270508"/>
        <n v="1052.931937172775"/>
        <n v="1357.2774869109949"/>
        <n v="1823.6998254799303"/>
        <n v="1609.5986038394417"/>
        <n v="1002.0418848167538"/>
        <n v="1473.4205933682376"/>
        <n v="2706.5445026178008"/>
        <n v="5617.2425828970327"/>
        <n v="437.94066317626533"/>
        <n v="1436.0558464223386"/>
        <n v="689.5462478184993"/>
        <n v="9578.3071553228619"/>
        <n v="693.40314136125664"/>
        <n v="1604.0488656195464"/>
        <n v="1362.408376963351"/>
        <n v="823.56020942408372"/>
        <n v="380.10471204188485"/>
        <n v="671.55322862129151"/>
        <n v="2271.7102966841189"/>
        <n v="3266.1605584642239"/>
        <n v="989.96509598603859"/>
        <n v="4472.6701570680625"/>
        <n v="4476.2827225130895"/>
        <n v="416.49214659685873"/>
        <n v="2290.575916230367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">
  <r>
    <x v="0"/>
    <s v="C2 (Merreti North)"/>
    <x v="0"/>
    <n v="1"/>
    <n v="3"/>
    <n v="6"/>
    <n v="0.11"/>
    <d v="2017-11-14T00:00:00"/>
    <d v="2018-03-19T00:00:00"/>
    <m/>
    <m/>
    <m/>
    <m/>
    <m/>
    <m/>
    <m/>
    <m/>
    <n v="4"/>
    <n v="125"/>
    <x v="0"/>
    <n v="3.2000000000000001E-2"/>
    <n v="0.128"/>
    <m/>
    <m/>
  </r>
  <r>
    <x v="1"/>
    <s v="C2 (Merreti North)"/>
    <x v="0"/>
    <n v="2"/>
    <n v="2"/>
    <n v="5"/>
    <n v="0.05"/>
    <d v="2017-11-14T00:00:00"/>
    <d v="2018-03-19T00:00:00"/>
    <m/>
    <m/>
    <m/>
    <m/>
    <m/>
    <m/>
    <m/>
    <m/>
    <n v="3"/>
    <n v="125"/>
    <x v="0"/>
    <n v="2.4E-2"/>
    <n v="9.6000000000000002E-2"/>
    <m/>
    <m/>
  </r>
  <r>
    <x v="2"/>
    <s v="C2 (Merreti North)"/>
    <x v="0"/>
    <n v="3"/>
    <n v="1"/>
    <n v="9"/>
    <n v="0.35799999999999998"/>
    <d v="2017-11-14T00:00:00"/>
    <d v="2018-03-19T00:00:00"/>
    <m/>
    <m/>
    <m/>
    <m/>
    <m/>
    <m/>
    <m/>
    <m/>
    <n v="6"/>
    <n v="125"/>
    <x v="0"/>
    <n v="4.8000000000000001E-2"/>
    <n v="0.192"/>
    <m/>
    <m/>
  </r>
  <r>
    <x v="3"/>
    <s v="C4 (Merreti East)"/>
    <x v="0"/>
    <n v="1"/>
    <n v="3"/>
    <n v="10"/>
    <n v="0.56000000000000005"/>
    <d v="2017-11-14T00:00:00"/>
    <d v="2018-03-19T00:00:00"/>
    <m/>
    <m/>
    <m/>
    <m/>
    <m/>
    <m/>
    <m/>
    <m/>
    <n v="18"/>
    <n v="125"/>
    <x v="0"/>
    <n v="0.14399999999999999"/>
    <n v="0.57599999999999996"/>
    <m/>
    <m/>
  </r>
  <r>
    <x v="4"/>
    <s v="C4 (Merreti East)"/>
    <x v="0"/>
    <n v="2"/>
    <n v="2"/>
    <n v="10"/>
    <n v="0.52500000000000002"/>
    <d v="2017-11-14T00:00:00"/>
    <d v="2018-03-19T00:00:00"/>
    <m/>
    <m/>
    <m/>
    <m/>
    <m/>
    <m/>
    <m/>
    <m/>
    <n v="16"/>
    <n v="125"/>
    <x v="0"/>
    <n v="0.128"/>
    <n v="0.51200000000000001"/>
    <m/>
    <m/>
  </r>
  <r>
    <x v="5"/>
    <s v="C4 (Merreti East)"/>
    <x v="0"/>
    <n v="3"/>
    <n v="1"/>
    <n v="11"/>
    <n v="0.59499999999999997"/>
    <d v="2017-11-14T00:00:00"/>
    <d v="2018-03-19T00:00:00"/>
    <m/>
    <m/>
    <m/>
    <m/>
    <m/>
    <m/>
    <m/>
    <m/>
    <n v="19"/>
    <n v="125"/>
    <x v="0"/>
    <n v="0.152"/>
    <n v="0.60799999999999998"/>
    <m/>
    <m/>
  </r>
  <r>
    <x v="6"/>
    <s v="C1 (Reny Island)"/>
    <x v="0"/>
    <n v="1"/>
    <n v="2"/>
    <n v="9"/>
    <n v="0.39"/>
    <d v="2017-11-14T00:00:00"/>
    <d v="2018-03-19T00:00:00"/>
    <m/>
    <m/>
    <m/>
    <m/>
    <m/>
    <m/>
    <m/>
    <m/>
    <n v="25"/>
    <n v="125"/>
    <x v="0"/>
    <n v="0.2"/>
    <n v="0.8"/>
    <m/>
    <m/>
  </r>
  <r>
    <x v="7"/>
    <s v="C1 (Reny Island)"/>
    <x v="0"/>
    <n v="2"/>
    <n v="3"/>
    <n v="8"/>
    <n v="0.2475"/>
    <d v="2017-11-14T00:00:00"/>
    <d v="2018-03-19T00:00:00"/>
    <m/>
    <m/>
    <m/>
    <m/>
    <m/>
    <m/>
    <m/>
    <m/>
    <n v="13"/>
    <n v="125"/>
    <x v="0"/>
    <n v="0.104"/>
    <n v="0.41599999999999998"/>
    <m/>
    <m/>
  </r>
  <r>
    <x v="8"/>
    <s v="C1 (Reny Island)"/>
    <x v="0"/>
    <n v="3"/>
    <n v="1"/>
    <n v="9"/>
    <n v="0.39"/>
    <d v="2017-11-14T00:00:00"/>
    <d v="2018-03-19T00:00:00"/>
    <m/>
    <m/>
    <m/>
    <m/>
    <m/>
    <m/>
    <m/>
    <m/>
    <n v="9"/>
    <n v="125"/>
    <x v="0"/>
    <n v="7.1999999999999995E-2"/>
    <n v="0.28799999999999998"/>
    <m/>
    <m/>
  </r>
  <r>
    <x v="9"/>
    <s v="C3 (Clover Lake)"/>
    <x v="0"/>
    <n v="1"/>
    <n v="2"/>
    <n v="11"/>
    <n v="0.68"/>
    <m/>
    <m/>
    <m/>
    <m/>
    <m/>
    <m/>
    <m/>
    <m/>
    <m/>
    <m/>
    <m/>
    <m/>
    <x v="0"/>
    <m/>
    <m/>
    <m/>
    <m/>
  </r>
  <r>
    <x v="10"/>
    <s v="C3 (Clover Lake)"/>
    <x v="0"/>
    <n v="2"/>
    <n v="5"/>
    <n v="10"/>
    <n v="0.64"/>
    <m/>
    <m/>
    <m/>
    <m/>
    <m/>
    <m/>
    <m/>
    <m/>
    <m/>
    <m/>
    <m/>
    <m/>
    <x v="0"/>
    <m/>
    <m/>
    <m/>
    <m/>
  </r>
  <r>
    <x v="11"/>
    <s v="C3 (Clover Lake)"/>
    <x v="0"/>
    <n v="3"/>
    <n v="4"/>
    <n v="10"/>
    <n v="0.56000000000000005"/>
    <m/>
    <m/>
    <m/>
    <m/>
    <m/>
    <m/>
    <m/>
    <m/>
    <m/>
    <m/>
    <m/>
    <m/>
    <x v="0"/>
    <m/>
    <m/>
    <m/>
    <m/>
  </r>
  <r>
    <x v="12"/>
    <s v="C3 (Clover Lake)"/>
    <x v="0"/>
    <n v="4"/>
    <n v="6"/>
    <n v="10"/>
    <n v="0.51"/>
    <m/>
    <m/>
    <m/>
    <m/>
    <m/>
    <m/>
    <m/>
    <m/>
    <m/>
    <m/>
    <m/>
    <m/>
    <x v="0"/>
    <m/>
    <m/>
    <m/>
    <m/>
  </r>
  <r>
    <x v="13"/>
    <s v="Coombool (S9)"/>
    <x v="0"/>
    <n v="1"/>
    <n v="1"/>
    <n v="9"/>
    <n v="0.255"/>
    <d v="2017-11-15T00:00:00"/>
    <d v="2018-03-20T00:00:00"/>
    <m/>
    <m/>
    <m/>
    <m/>
    <m/>
    <m/>
    <m/>
    <m/>
    <n v="3"/>
    <n v="125"/>
    <x v="0"/>
    <n v="2.4E-2"/>
    <n v="9.6000000000000002E-2"/>
    <m/>
    <m/>
  </r>
  <r>
    <x v="14"/>
    <s v="Coombool (S9)"/>
    <x v="0"/>
    <n v="2"/>
    <n v="4"/>
    <n v="10"/>
    <n v="0.6"/>
    <d v="2017-11-15T00:00:00"/>
    <d v="2018-03-20T00:00:00"/>
    <m/>
    <m/>
    <m/>
    <m/>
    <m/>
    <m/>
    <m/>
    <m/>
    <n v="14"/>
    <n v="125"/>
    <x v="0"/>
    <n v="0.112"/>
    <n v="0.44800000000000001"/>
    <m/>
    <m/>
  </r>
  <r>
    <x v="15"/>
    <s v="Coombool (S9)"/>
    <x v="0"/>
    <n v="3"/>
    <n v="3"/>
    <n v="11"/>
    <n v="0.63749999999999996"/>
    <d v="2017-11-15T00:00:00"/>
    <d v="2018-03-20T00:00:00"/>
    <m/>
    <m/>
    <m/>
    <m/>
    <m/>
    <m/>
    <m/>
    <m/>
    <n v="16"/>
    <n v="125"/>
    <x v="0"/>
    <n v="0.128"/>
    <n v="0.51200000000000001"/>
    <m/>
    <m/>
  </r>
  <r>
    <x v="16"/>
    <s v="C9 (West of Lake Littra)"/>
    <x v="0"/>
    <n v="1"/>
    <n v="1"/>
    <n v="10"/>
    <n v="0.56000000000000005"/>
    <d v="2017-11-15T00:00:00"/>
    <d v="2018-03-20T00:00:00"/>
    <m/>
    <m/>
    <m/>
    <m/>
    <m/>
    <m/>
    <m/>
    <m/>
    <n v="11"/>
    <n v="125"/>
    <x v="0"/>
    <n v="8.7999999999999995E-2"/>
    <n v="0.35199999999999998"/>
    <m/>
    <m/>
  </r>
  <r>
    <x v="17"/>
    <s v="C9 (West of Lake Littra)"/>
    <x v="0"/>
    <n v="2"/>
    <n v="2"/>
    <n v="10"/>
    <n v="0.49"/>
    <d v="2017-11-15T00:00:00"/>
    <d v="2018-03-20T00:00:00"/>
    <m/>
    <m/>
    <m/>
    <m/>
    <m/>
    <m/>
    <m/>
    <m/>
    <n v="10"/>
    <n v="125"/>
    <x v="0"/>
    <n v="0.08"/>
    <n v="0.32"/>
    <m/>
    <m/>
  </r>
  <r>
    <x v="18"/>
    <s v="C9 (West of Lake Littra)"/>
    <x v="0"/>
    <n v="3"/>
    <n v="3"/>
    <n v="12"/>
    <n v="0.72250000000000003"/>
    <d v="2017-11-15T00:00:00"/>
    <d v="2018-03-20T00:00:00"/>
    <m/>
    <m/>
    <m/>
    <m/>
    <m/>
    <m/>
    <m/>
    <m/>
    <n v="48"/>
    <n v="125"/>
    <x v="0"/>
    <n v="0.38400000000000001"/>
    <n v="1.536"/>
    <m/>
    <m/>
  </r>
  <r>
    <x v="19"/>
    <s v="Chowilla Loop Depression"/>
    <x v="0"/>
    <n v="1"/>
    <n v="1"/>
    <n v="11"/>
    <n v="0.55249999999999999"/>
    <d v="2017-11-15T00:00:00"/>
    <d v="2018-03-20T00:00:00"/>
    <m/>
    <m/>
    <m/>
    <m/>
    <m/>
    <m/>
    <m/>
    <m/>
    <n v="11"/>
    <n v="125"/>
    <x v="0"/>
    <n v="8.7999999999999995E-2"/>
    <n v="0.35199999999999998"/>
    <m/>
    <m/>
  </r>
  <r>
    <x v="20"/>
    <s v="Chowilla Loop Depression"/>
    <x v="0"/>
    <n v="2"/>
    <n v="2"/>
    <n v="11"/>
    <n v="0.59499999999999997"/>
    <d v="2017-11-15T00:00:00"/>
    <d v="2018-03-20T00:00:00"/>
    <m/>
    <m/>
    <m/>
    <m/>
    <m/>
    <m/>
    <m/>
    <m/>
    <n v="7"/>
    <n v="125"/>
    <x v="0"/>
    <n v="5.6000000000000001E-2"/>
    <n v="0.224"/>
    <m/>
    <m/>
  </r>
  <r>
    <x v="21"/>
    <s v="Chowilla Loop Depression"/>
    <x v="0"/>
    <n v="3"/>
    <n v="3"/>
    <n v="9"/>
    <n v="0.34"/>
    <d v="2017-11-15T00:00:00"/>
    <d v="2018-03-20T00:00:00"/>
    <m/>
    <m/>
    <m/>
    <m/>
    <m/>
    <m/>
    <m/>
    <m/>
    <n v="5"/>
    <n v="125"/>
    <x v="0"/>
    <n v="0.04"/>
    <n v="0.16"/>
    <m/>
    <m/>
  </r>
  <r>
    <x v="22"/>
    <s v="Chowilla Oxbow (T5)"/>
    <x v="0"/>
    <n v="1"/>
    <n v="1"/>
    <n v="10"/>
    <n v="0.52500000000000002"/>
    <d v="2017-11-15T00:00:00"/>
    <d v="2018-03-20T00:00:00"/>
    <m/>
    <m/>
    <m/>
    <m/>
    <m/>
    <m/>
    <m/>
    <m/>
    <n v="10"/>
    <n v="125"/>
    <x v="0"/>
    <n v="0.08"/>
    <n v="0.32"/>
    <m/>
    <m/>
  </r>
  <r>
    <x v="23"/>
    <s v="Chowilla Oxbow (T5)"/>
    <x v="0"/>
    <n v="2"/>
    <n v="3"/>
    <n v="10"/>
    <n v="0.64"/>
    <d v="2017-11-15T00:00:00"/>
    <d v="2018-03-20T00:00:00"/>
    <m/>
    <m/>
    <m/>
    <m/>
    <m/>
    <m/>
    <m/>
    <m/>
    <n v="14"/>
    <n v="125"/>
    <x v="0"/>
    <n v="0.112"/>
    <n v="0.44800000000000001"/>
    <m/>
    <m/>
  </r>
  <r>
    <x v="24"/>
    <s v="Chowilla Oxbow (T5)"/>
    <x v="0"/>
    <n v="3"/>
    <n v="4"/>
    <n v="10"/>
    <n v="0.52500000000000002"/>
    <d v="2017-11-15T00:00:00"/>
    <d v="2018-03-20T00:00:00"/>
    <m/>
    <m/>
    <m/>
    <m/>
    <m/>
    <m/>
    <m/>
    <m/>
    <n v="13"/>
    <n v="125"/>
    <x v="0"/>
    <n v="0.104"/>
    <n v="0.41599999999999998"/>
    <m/>
    <m/>
  </r>
  <r>
    <x v="25"/>
    <s v="Twin Creeks floodplain (TCH)"/>
    <x v="0"/>
    <n v="1"/>
    <n v="1"/>
    <n v="9"/>
    <n v="0.34"/>
    <d v="2017-11-15T00:00:00"/>
    <d v="2018-03-20T00:00:00"/>
    <m/>
    <m/>
    <m/>
    <m/>
    <m/>
    <m/>
    <m/>
    <m/>
    <n v="9"/>
    <n v="125"/>
    <x v="0"/>
    <n v="7.1999999999999995E-2"/>
    <n v="0.28799999999999998"/>
    <m/>
    <m/>
  </r>
  <r>
    <x v="26"/>
    <s v="Twin Creeks floodplain (TCH)"/>
    <x v="0"/>
    <n v="2"/>
    <n v="2"/>
    <n v="11"/>
    <n v="0.67500000000000004"/>
    <d v="2017-11-15T00:00:00"/>
    <d v="2018-03-20T00:00:00"/>
    <m/>
    <m/>
    <m/>
    <m/>
    <m/>
    <m/>
    <m/>
    <m/>
    <n v="6"/>
    <n v="125"/>
    <x v="0"/>
    <n v="4.8000000000000001E-2"/>
    <n v="0.192"/>
    <m/>
    <m/>
  </r>
  <r>
    <x v="27"/>
    <s v="Twin Creeks floodplain (TCH)"/>
    <x v="0"/>
    <n v="3"/>
    <n v="3"/>
    <n v="10"/>
    <n v="0.52500000000000002"/>
    <d v="2017-11-15T00:00:00"/>
    <d v="2018-03-20T00:00:00"/>
    <m/>
    <m/>
    <m/>
    <m/>
    <m/>
    <m/>
    <m/>
    <m/>
    <n v="2"/>
    <n v="125"/>
    <x v="0"/>
    <n v="1.6E-2"/>
    <n v="6.4000000000000001E-2"/>
    <m/>
    <m/>
  </r>
  <r>
    <x v="28"/>
    <s v="Monomon Island Depression (T5)"/>
    <x v="0"/>
    <n v="1"/>
    <n v="1"/>
    <n v="12"/>
    <n v="0.81"/>
    <d v="2017-11-15T00:00:00"/>
    <d v="2018-03-20T00:00:00"/>
    <m/>
    <m/>
    <m/>
    <m/>
    <m/>
    <m/>
    <m/>
    <m/>
    <n v="21"/>
    <n v="125"/>
    <x v="0"/>
    <n v="0.16800000000000001"/>
    <n v="0.67200000000000004"/>
    <m/>
    <m/>
  </r>
  <r>
    <x v="29"/>
    <s v="Monomon Island Depression (T5)"/>
    <x v="0"/>
    <n v="2"/>
    <n v="2"/>
    <n v="11"/>
    <n v="0.58499999999999996"/>
    <d v="2017-11-15T00:00:00"/>
    <d v="2018-03-20T00:00:00"/>
    <m/>
    <m/>
    <m/>
    <m/>
    <m/>
    <m/>
    <m/>
    <m/>
    <n v="10"/>
    <n v="125"/>
    <x v="0"/>
    <n v="0.08"/>
    <n v="0.32"/>
    <m/>
    <m/>
  </r>
  <r>
    <x v="30"/>
    <s v="Monomon Island Depression (T5)"/>
    <x v="0"/>
    <n v="3"/>
    <n v="3"/>
    <n v="13"/>
    <n v="0.85499999999999998"/>
    <d v="2017-11-15T00:00:00"/>
    <d v="2018-03-20T00:00:00"/>
    <m/>
    <m/>
    <m/>
    <m/>
    <m/>
    <m/>
    <m/>
    <m/>
    <n v="10"/>
    <n v="125"/>
    <x v="0"/>
    <n v="0.08"/>
    <n v="0.32"/>
    <m/>
    <m/>
  </r>
  <r>
    <x v="31"/>
    <s v="Coppermine Complex (CCX4)"/>
    <x v="0"/>
    <n v="1"/>
    <n v="3"/>
    <n v="9"/>
    <n v="0.6"/>
    <d v="2017-11-16T00:00:00"/>
    <d v="2018-03-20T00:00:00"/>
    <m/>
    <m/>
    <m/>
    <m/>
    <m/>
    <m/>
    <m/>
    <m/>
    <n v="22"/>
    <n v="124"/>
    <x v="0"/>
    <n v="0.17741935483870969"/>
    <n v="0.70967741935483875"/>
    <m/>
    <m/>
  </r>
  <r>
    <x v="32"/>
    <s v="Coppermine Complex (CCX4)"/>
    <x v="0"/>
    <n v="2"/>
    <n v="7"/>
    <n v="10"/>
    <n v="0.48749999999999999"/>
    <d v="2017-11-16T00:00:00"/>
    <d v="2018-03-20T00:00:00"/>
    <m/>
    <m/>
    <m/>
    <m/>
    <m/>
    <m/>
    <m/>
    <m/>
    <n v="38"/>
    <n v="124"/>
    <x v="0"/>
    <n v="0.30645161290322581"/>
    <n v="1.2258064516129032"/>
    <m/>
    <m/>
  </r>
  <r>
    <x v="33"/>
    <s v="Coppermine Complex (CCX4)"/>
    <x v="0"/>
    <n v="3"/>
    <n v="1"/>
    <n v="10"/>
    <n v="0.56000000000000005"/>
    <d v="2017-11-16T00:00:00"/>
    <d v="2018-03-20T00:00:00"/>
    <m/>
    <m/>
    <m/>
    <m/>
    <m/>
    <m/>
    <m/>
    <m/>
    <n v="19"/>
    <n v="124"/>
    <x v="0"/>
    <n v="0.15322580645161291"/>
    <n v="0.61290322580645162"/>
    <m/>
    <m/>
  </r>
  <r>
    <x v="34"/>
    <s v="Twin Creeks (T1)"/>
    <x v="1"/>
    <n v="1"/>
    <n v="1"/>
    <n v="12"/>
    <n v="0.72250000000000003"/>
    <d v="2017-11-16T00:00:00"/>
    <d v="2018-03-20T00:00:00"/>
    <m/>
    <m/>
    <m/>
    <m/>
    <m/>
    <m/>
    <m/>
    <m/>
    <m/>
    <m/>
    <x v="0"/>
    <m/>
    <m/>
    <m/>
    <m/>
  </r>
  <r>
    <x v="35"/>
    <s v="Twin Creeks (T1)"/>
    <x v="1"/>
    <n v="2"/>
    <n v="3"/>
    <n v="9"/>
    <n v="0.39"/>
    <d v="2017-11-16T00:00:00"/>
    <d v="2018-03-20T00:00:00"/>
    <m/>
    <m/>
    <m/>
    <m/>
    <m/>
    <m/>
    <m/>
    <m/>
    <m/>
    <m/>
    <x v="0"/>
    <m/>
    <m/>
    <m/>
    <m/>
  </r>
  <r>
    <x v="36"/>
    <s v="Twin Creeks (T1)"/>
    <x v="1"/>
    <n v="3"/>
    <n v="2"/>
    <n v="10"/>
    <n v="0.51"/>
    <d v="2017-11-16T00:00:00"/>
    <d v="2018-03-20T00:00:00"/>
    <m/>
    <m/>
    <m/>
    <m/>
    <m/>
    <m/>
    <m/>
    <m/>
    <m/>
    <m/>
    <x v="0"/>
    <m/>
    <m/>
    <m/>
    <m/>
  </r>
  <r>
    <x v="37"/>
    <s v="Werta Wert Mid (T3)"/>
    <x v="1"/>
    <n v="1"/>
    <n v="1"/>
    <n v="12"/>
    <n v="0.76500000000000001"/>
    <d v="2017-11-16T00:00:00"/>
    <d v="2018-03-20T00:00:00"/>
    <m/>
    <m/>
    <m/>
    <m/>
    <m/>
    <m/>
    <m/>
    <m/>
    <n v="61"/>
    <n v="124"/>
    <x v="0"/>
    <n v="0.49193548387096775"/>
    <n v="1.967741935483871"/>
    <m/>
    <m/>
  </r>
  <r>
    <x v="38"/>
    <s v="Werta Wert Mid (T3)"/>
    <x v="1"/>
    <n v="2"/>
    <n v="3"/>
    <n v="12"/>
    <n v="0.76500000000000001"/>
    <d v="2017-11-16T00:00:00"/>
    <d v="2018-03-20T00:00:00"/>
    <m/>
    <m/>
    <m/>
    <m/>
    <m/>
    <m/>
    <m/>
    <m/>
    <n v="69"/>
    <n v="124"/>
    <x v="0"/>
    <n v="0.55645161290322576"/>
    <n v="2.225806451612903"/>
    <m/>
    <m/>
  </r>
  <r>
    <x v="39"/>
    <s v="Werta Wert Mid (T3)"/>
    <x v="1"/>
    <n v="3"/>
    <n v="2"/>
    <n v="12"/>
    <n v="0.76500000000000001"/>
    <d v="2017-11-16T00:00:00"/>
    <d v="2018-03-20T00:00:00"/>
    <m/>
    <m/>
    <m/>
    <m/>
    <m/>
    <m/>
    <m/>
    <m/>
    <n v="59"/>
    <n v="124"/>
    <x v="0"/>
    <n v="0.47580645161290325"/>
    <n v="1.903225806451613"/>
    <m/>
    <m/>
  </r>
  <r>
    <x v="40"/>
    <s v="Werta Wert North (T1)"/>
    <x v="1"/>
    <n v="1"/>
    <n v="5"/>
    <n v="9"/>
    <n v="0.32500000000000001"/>
    <d v="2017-11-16T00:00:00"/>
    <d v="2018-03-20T00:00:00"/>
    <m/>
    <m/>
    <m/>
    <m/>
    <m/>
    <m/>
    <m/>
    <m/>
    <m/>
    <m/>
    <x v="0"/>
    <m/>
    <m/>
    <m/>
    <m/>
  </r>
  <r>
    <x v="41"/>
    <s v="Werta Wert North (T1)"/>
    <x v="1"/>
    <n v="2"/>
    <n v="6"/>
    <n v="9"/>
    <n v="0.39"/>
    <d v="2017-11-16T00:00:00"/>
    <d v="2018-03-20T00:00:00"/>
    <m/>
    <m/>
    <m/>
    <m/>
    <m/>
    <m/>
    <m/>
    <m/>
    <m/>
    <m/>
    <x v="0"/>
    <m/>
    <m/>
    <m/>
    <m/>
  </r>
  <r>
    <x v="42"/>
    <s v="Werta Wert North (T1)"/>
    <x v="1"/>
    <n v="3"/>
    <n v="7"/>
    <n v="10"/>
    <n v="0.52500000000000002"/>
    <d v="2017-11-16T00:00:00"/>
    <d v="2018-03-20T00:00:00"/>
    <m/>
    <m/>
    <m/>
    <m/>
    <m/>
    <m/>
    <m/>
    <m/>
    <m/>
    <m/>
    <x v="0"/>
    <m/>
    <m/>
    <m/>
    <m/>
  </r>
  <r>
    <x v="43"/>
    <s v="Pipeclay Creek D/S"/>
    <x v="1"/>
    <n v="1"/>
    <n v="3"/>
    <n v="10"/>
    <n v="0.48749999999999999"/>
    <d v="2017-11-16T00:00:00"/>
    <d v="2018-03-20T00:00:00"/>
    <m/>
    <m/>
    <m/>
    <m/>
    <m/>
    <m/>
    <m/>
    <m/>
    <n v="42"/>
    <n v="124"/>
    <x v="0"/>
    <n v="0.33870967741935482"/>
    <n v="1.3548387096774193"/>
    <m/>
    <m/>
  </r>
  <r>
    <x v="44"/>
    <s v="Pipeclay Creek D/S"/>
    <x v="1"/>
    <n v="2"/>
    <n v="2"/>
    <n v="12"/>
    <n v="0.72250000000000003"/>
    <d v="2017-11-16T00:00:00"/>
    <d v="2018-03-20T00:00:00"/>
    <m/>
    <m/>
    <m/>
    <m/>
    <m/>
    <m/>
    <m/>
    <m/>
    <n v="98"/>
    <n v="124"/>
    <x v="0"/>
    <n v="0.79032258064516125"/>
    <n v="3.161290322580645"/>
    <m/>
    <m/>
  </r>
  <r>
    <x v="45"/>
    <s v="Pipeclay Creek D/S"/>
    <x v="1"/>
    <n v="3"/>
    <n v="4"/>
    <n v="11"/>
    <n v="0.68"/>
    <d v="2017-11-16T00:00:00"/>
    <d v="2018-03-20T00:00:00"/>
    <m/>
    <m/>
    <m/>
    <m/>
    <m/>
    <m/>
    <m/>
    <m/>
    <n v="44"/>
    <n v="124"/>
    <x v="0"/>
    <n v="0.35483870967741937"/>
    <n v="1.4193548387096775"/>
    <m/>
    <m/>
  </r>
  <r>
    <x v="46"/>
    <s v="Boat Creek D/S"/>
    <x v="1"/>
    <n v="1"/>
    <n v="1"/>
    <n v="12"/>
    <n v="0.76500000000000001"/>
    <d v="2017-11-16T00:00:00"/>
    <d v="2018-03-20T00:00:00"/>
    <m/>
    <m/>
    <m/>
    <m/>
    <m/>
    <m/>
    <m/>
    <m/>
    <n v="26"/>
    <n v="124"/>
    <x v="0"/>
    <n v="0.20967741935483872"/>
    <n v="0.83870967741935487"/>
    <m/>
    <m/>
  </r>
  <r>
    <x v="47"/>
    <s v="Boat Creek D/S"/>
    <x v="1"/>
    <n v="2"/>
    <n v="2"/>
    <n v="11"/>
    <n v="0.63749999999999996"/>
    <d v="2017-11-16T00:00:00"/>
    <d v="2018-03-20T00:00:00"/>
    <m/>
    <m/>
    <m/>
    <m/>
    <m/>
    <m/>
    <m/>
    <m/>
    <n v="23"/>
    <n v="124"/>
    <x v="0"/>
    <n v="0.18548387096774194"/>
    <n v="0.74193548387096775"/>
    <m/>
    <m/>
  </r>
  <r>
    <x v="48"/>
    <s v="Boat Creek D/S"/>
    <x v="1"/>
    <n v="3"/>
    <n v="3"/>
    <n v="12"/>
    <n v="0.76500000000000001"/>
    <d v="2017-11-16T00:00:00"/>
    <d v="2018-03-20T00:00:00"/>
    <m/>
    <m/>
    <m/>
    <m/>
    <m/>
    <m/>
    <m/>
    <m/>
    <n v="16"/>
    <n v="124"/>
    <x v="0"/>
    <n v="0.12903225806451613"/>
    <n v="0.5161290322580645"/>
    <m/>
    <m/>
  </r>
  <r>
    <x v="49"/>
    <s v="Chowilla Island Loop (T1)"/>
    <x v="1"/>
    <n v="1"/>
    <n v="1"/>
    <n v="8"/>
    <n v="0.36"/>
    <d v="2017-11-16T00:00:00"/>
    <d v="2018-03-20T00:00:00"/>
    <m/>
    <m/>
    <m/>
    <m/>
    <m/>
    <m/>
    <m/>
    <m/>
    <n v="96"/>
    <n v="124"/>
    <x v="0"/>
    <n v="0.77419354838709675"/>
    <n v="3.096774193548387"/>
    <m/>
    <m/>
  </r>
  <r>
    <x v="50"/>
    <s v="Chowilla Island Loop (T1)"/>
    <x v="1"/>
    <n v="2"/>
    <n v="2"/>
    <n v="10"/>
    <n v="0.56000000000000005"/>
    <d v="2017-11-16T00:00:00"/>
    <d v="2018-03-20T00:00:00"/>
    <m/>
    <m/>
    <m/>
    <m/>
    <m/>
    <m/>
    <m/>
    <m/>
    <n v="34"/>
    <n v="124"/>
    <x v="0"/>
    <n v="0.27419354838709675"/>
    <n v="1.096774193548387"/>
    <m/>
    <m/>
  </r>
  <r>
    <x v="51"/>
    <s v="Chowilla Island Loop (T1)"/>
    <x v="1"/>
    <n v="3"/>
    <n v="3"/>
    <n v="9"/>
    <n v="0.42"/>
    <d v="2017-11-16T00:00:00"/>
    <d v="2018-03-20T00:00:00"/>
    <m/>
    <m/>
    <m/>
    <m/>
    <m/>
    <m/>
    <m/>
    <m/>
    <n v="56"/>
    <n v="124"/>
    <x v="0"/>
    <n v="0.45161290322580644"/>
    <n v="1.8064516129032258"/>
    <m/>
    <m/>
  </r>
  <r>
    <x v="52"/>
    <s v="Monomon Island Horseshoe (T1)"/>
    <x v="1"/>
    <n v="1"/>
    <n v="1"/>
    <n v="10"/>
    <n v="0.6"/>
    <d v="2017-11-16T00:00:00"/>
    <d v="2018-03-20T00:00:00"/>
    <m/>
    <m/>
    <m/>
    <m/>
    <m/>
    <m/>
    <m/>
    <m/>
    <n v="187"/>
    <n v="124"/>
    <x v="0"/>
    <n v="1.5080645161290323"/>
    <n v="6.032258064516129"/>
    <m/>
    <m/>
  </r>
  <r>
    <x v="53"/>
    <s v="Monomon Island Horseshoe (T1)"/>
    <x v="1"/>
    <n v="2"/>
    <n v="2"/>
    <n v="12"/>
    <n v="0.81"/>
    <d v="2017-11-16T00:00:00"/>
    <d v="2018-03-20T00:00:00"/>
    <m/>
    <m/>
    <m/>
    <m/>
    <m/>
    <m/>
    <m/>
    <m/>
    <n v="71"/>
    <n v="124"/>
    <x v="0"/>
    <n v="0.57258064516129037"/>
    <n v="2.2903225806451615"/>
    <m/>
    <m/>
  </r>
  <r>
    <x v="54"/>
    <s v="Monomon Island Horseshoe (T1)"/>
    <x v="1"/>
    <n v="3"/>
    <n v="3"/>
    <n v="11"/>
    <n v="0.63749999999999996"/>
    <d v="2017-11-16T00:00:00"/>
    <d v="2018-03-20T00:00:00"/>
    <m/>
    <m/>
    <m/>
    <m/>
    <m/>
    <m/>
    <m/>
    <m/>
    <n v="47"/>
    <n v="124"/>
    <x v="0"/>
    <n v="0.37903225806451613"/>
    <n v="1.5161290322580645"/>
    <m/>
    <m/>
  </r>
  <r>
    <x v="55"/>
    <s v="Coppermine Waterhole (T3)"/>
    <x v="1"/>
    <n v="1"/>
    <n v="3"/>
    <n v="12"/>
    <n v="0.76"/>
    <d v="2017-11-16T00:00:00"/>
    <d v="2018-03-20T00:00:00"/>
    <m/>
    <m/>
    <m/>
    <m/>
    <m/>
    <m/>
    <m/>
    <m/>
    <n v="30"/>
    <n v="124"/>
    <x v="0"/>
    <n v="0.24193548387096775"/>
    <n v="0.967741935483871"/>
    <m/>
    <m/>
  </r>
  <r>
    <x v="56"/>
    <s v="Coppermine Waterhole (T3)"/>
    <x v="1"/>
    <n v="2"/>
    <n v="4"/>
    <n v="11"/>
    <n v="0.67500000000000004"/>
    <d v="2017-11-16T00:00:00"/>
    <d v="2018-03-20T00:00:00"/>
    <m/>
    <m/>
    <m/>
    <m/>
    <m/>
    <m/>
    <m/>
    <m/>
    <n v="50"/>
    <n v="124"/>
    <x v="0"/>
    <n v="0.40322580645161288"/>
    <n v="1.6129032258064515"/>
    <m/>
    <m/>
  </r>
  <r>
    <x v="57"/>
    <s v="Coppermine Waterhole (T3)"/>
    <x v="1"/>
    <n v="3"/>
    <n v="5"/>
    <n v="12"/>
    <n v="0.76"/>
    <d v="2017-11-16T00:00:00"/>
    <d v="2018-03-20T00:00:00"/>
    <m/>
    <m/>
    <m/>
    <m/>
    <m/>
    <m/>
    <m/>
    <m/>
    <n v="55"/>
    <n v="124"/>
    <x v="0"/>
    <n v="0.44354838709677419"/>
    <n v="1.7741935483870968"/>
    <m/>
    <m/>
  </r>
  <r>
    <x v="58"/>
    <s v="Bunyip Hole (T1)"/>
    <x v="1"/>
    <n v="1"/>
    <n v="3"/>
    <n v="11"/>
    <n v="0.59499999999999997"/>
    <m/>
    <m/>
    <m/>
    <m/>
    <m/>
    <m/>
    <m/>
    <m/>
    <m/>
    <m/>
    <m/>
    <m/>
    <x v="0"/>
    <m/>
    <m/>
    <m/>
    <m/>
  </r>
  <r>
    <x v="59"/>
    <s v="Bunyip Hole (T1)"/>
    <x v="1"/>
    <n v="2"/>
    <n v="4"/>
    <n v="11"/>
    <n v="0.59499999999999997"/>
    <m/>
    <m/>
    <m/>
    <m/>
    <m/>
    <m/>
    <m/>
    <m/>
    <m/>
    <m/>
    <m/>
    <m/>
    <x v="0"/>
    <m/>
    <m/>
    <m/>
    <m/>
  </r>
  <r>
    <x v="60"/>
    <s v="Bunyip Hole (T1)"/>
    <x v="1"/>
    <n v="3"/>
    <n v="5"/>
    <n v="11"/>
    <n v="0.59499999999999997"/>
    <m/>
    <m/>
    <m/>
    <m/>
    <m/>
    <m/>
    <m/>
    <m/>
    <m/>
    <m/>
    <m/>
    <m/>
    <x v="0"/>
    <m/>
    <m/>
    <m/>
    <m/>
  </r>
  <r>
    <x v="61"/>
    <s v="Monomon Island Depression (T1)"/>
    <x v="1"/>
    <n v="1"/>
    <n v="1"/>
    <n v="11"/>
    <n v="0.68"/>
    <m/>
    <m/>
    <m/>
    <m/>
    <m/>
    <m/>
    <m/>
    <m/>
    <m/>
    <m/>
    <m/>
    <m/>
    <x v="0"/>
    <m/>
    <m/>
    <m/>
    <m/>
  </r>
  <r>
    <x v="62"/>
    <s v="Monomon Island Depression (T1)"/>
    <x v="1"/>
    <n v="2"/>
    <n v="2"/>
    <n v="11"/>
    <n v="0.68"/>
    <m/>
    <m/>
    <m/>
    <m/>
    <m/>
    <m/>
    <m/>
    <m/>
    <m/>
    <m/>
    <m/>
    <m/>
    <x v="0"/>
    <m/>
    <m/>
    <m/>
    <m/>
  </r>
  <r>
    <x v="63"/>
    <s v="Monomon Island Depression (T1)"/>
    <x v="1"/>
    <n v="3"/>
    <n v="3"/>
    <n v="9"/>
    <n v="0.32500000000000001"/>
    <m/>
    <m/>
    <m/>
    <m/>
    <m/>
    <m/>
    <m/>
    <m/>
    <m/>
    <m/>
    <m/>
    <m/>
    <x v="0"/>
    <m/>
    <m/>
    <m/>
    <m/>
  </r>
  <r>
    <x v="0"/>
    <s v="C2 (Merreti North)"/>
    <x v="0"/>
    <n v="1"/>
    <n v="3"/>
    <n v="6"/>
    <n v="0.11"/>
    <d v="2018-03-19T00:00:00"/>
    <d v="2018-07-10T00:00:00"/>
    <m/>
    <m/>
    <m/>
    <m/>
    <m/>
    <m/>
    <m/>
    <m/>
    <n v="5.8000000000000007"/>
    <n v="113"/>
    <x v="1"/>
    <n v="5.132743362831859E-2"/>
    <n v="0.20530973451327436"/>
    <m/>
    <m/>
  </r>
  <r>
    <x v="1"/>
    <s v="C2 (Merreti North)"/>
    <x v="0"/>
    <n v="2"/>
    <n v="2"/>
    <n v="5"/>
    <n v="0.05"/>
    <d v="2018-03-19T00:00:00"/>
    <d v="2018-07-10T00:00:00"/>
    <m/>
    <m/>
    <m/>
    <m/>
    <m/>
    <m/>
    <m/>
    <m/>
    <n v="2.7000000000000011"/>
    <n v="113"/>
    <x v="1"/>
    <n v="2.3893805309734523E-2"/>
    <n v="9.5575221238938093E-2"/>
    <m/>
    <m/>
  </r>
  <r>
    <x v="2"/>
    <s v="C2 (Merreti North)"/>
    <x v="0"/>
    <n v="3"/>
    <n v="1"/>
    <n v="9"/>
    <n v="0.35799999999999998"/>
    <d v="2018-03-19T00:00:00"/>
    <d v="2018-07-10T00:00:00"/>
    <m/>
    <m/>
    <m/>
    <m/>
    <m/>
    <m/>
    <m/>
    <m/>
    <n v="10.799999999999999"/>
    <n v="113"/>
    <x v="1"/>
    <n v="9.5575221238938038E-2"/>
    <n v="0.38230088495575215"/>
    <m/>
    <m/>
  </r>
  <r>
    <x v="3"/>
    <s v="C4 (Merreti East)"/>
    <x v="0"/>
    <n v="1"/>
    <n v="3"/>
    <n v="10"/>
    <n v="0.56000000000000005"/>
    <d v="2018-03-19T00:00:00"/>
    <d v="2018-07-10T00:00:00"/>
    <m/>
    <m/>
    <m/>
    <m/>
    <m/>
    <m/>
    <m/>
    <m/>
    <n v="6.5"/>
    <n v="113"/>
    <x v="1"/>
    <n v="5.7522123893805309E-2"/>
    <n v="0.23008849557522124"/>
    <m/>
    <m/>
  </r>
  <r>
    <x v="4"/>
    <s v="C4 (Merreti East)"/>
    <x v="0"/>
    <n v="2"/>
    <n v="2"/>
    <n v="10"/>
    <n v="0.52500000000000002"/>
    <d v="2018-03-19T00:00:00"/>
    <d v="2018-07-10T00:00:00"/>
    <m/>
    <m/>
    <m/>
    <m/>
    <m/>
    <m/>
    <m/>
    <m/>
    <n v="12.700000000000001"/>
    <n v="113"/>
    <x v="1"/>
    <n v="0.11238938053097346"/>
    <n v="0.44955752212389383"/>
    <m/>
    <m/>
  </r>
  <r>
    <x v="5"/>
    <s v="C4 (Merreti East)"/>
    <x v="0"/>
    <n v="3"/>
    <n v="1"/>
    <n v="11"/>
    <n v="0.59499999999999997"/>
    <d v="2018-03-19T00:00:00"/>
    <d v="2018-07-10T00:00:00"/>
    <m/>
    <m/>
    <m/>
    <m/>
    <m/>
    <m/>
    <m/>
    <m/>
    <m/>
    <m/>
    <x v="1"/>
    <m/>
    <m/>
    <m/>
    <m/>
  </r>
  <r>
    <x v="6"/>
    <s v="C1 (Reny Island)"/>
    <x v="0"/>
    <n v="1"/>
    <n v="2"/>
    <n v="9"/>
    <n v="0.39"/>
    <d v="2018-03-19T00:00:00"/>
    <d v="2018-07-10T00:00:00"/>
    <m/>
    <m/>
    <m/>
    <m/>
    <m/>
    <m/>
    <m/>
    <m/>
    <n v="1.5999999999999996"/>
    <n v="113"/>
    <x v="1"/>
    <n v="1.4159292035398226E-2"/>
    <n v="5.6637168141592906E-2"/>
    <m/>
    <m/>
  </r>
  <r>
    <x v="7"/>
    <s v="C1 (Reny Island)"/>
    <x v="0"/>
    <n v="2"/>
    <n v="3"/>
    <n v="8"/>
    <n v="0.2475"/>
    <d v="2018-03-19T00:00:00"/>
    <d v="2018-07-10T00:00:00"/>
    <m/>
    <m/>
    <m/>
    <m/>
    <m/>
    <m/>
    <m/>
    <m/>
    <n v="3.0999999999999996"/>
    <n v="113"/>
    <x v="1"/>
    <n v="2.7433628318584067E-2"/>
    <n v="0.10973451327433627"/>
    <m/>
    <m/>
  </r>
  <r>
    <x v="8"/>
    <s v="C1 (Reny Island)"/>
    <x v="0"/>
    <n v="3"/>
    <n v="1"/>
    <n v="9"/>
    <n v="0.39"/>
    <d v="2018-03-19T00:00:00"/>
    <d v="2018-07-10T00:00:00"/>
    <m/>
    <m/>
    <m/>
    <m/>
    <m/>
    <m/>
    <m/>
    <m/>
    <n v="16.700000000000003"/>
    <n v="113"/>
    <x v="1"/>
    <n v="0.14778761061946905"/>
    <n v="0.59115044247787618"/>
    <m/>
    <m/>
  </r>
  <r>
    <x v="9"/>
    <s v="C3 (Clover Lake)"/>
    <x v="0"/>
    <n v="1"/>
    <n v="2"/>
    <n v="11"/>
    <n v="0.68"/>
    <d v="2018-03-19T00:00:00"/>
    <d v="2018-07-10T00:00:00"/>
    <m/>
    <m/>
    <m/>
    <m/>
    <m/>
    <m/>
    <m/>
    <m/>
    <n v="10.500000000000002"/>
    <n v="113"/>
    <x v="1"/>
    <n v="9.2920353982300904E-2"/>
    <n v="0.37168141592920362"/>
    <m/>
    <m/>
  </r>
  <r>
    <x v="10"/>
    <s v="C3 (Clover Lake)"/>
    <x v="0"/>
    <n v="2"/>
    <n v="5"/>
    <n v="10"/>
    <n v="0.64"/>
    <d v="2018-03-19T00:00:00"/>
    <d v="2018-07-10T00:00:00"/>
    <m/>
    <m/>
    <m/>
    <m/>
    <m/>
    <m/>
    <m/>
    <m/>
    <n v="12.1"/>
    <n v="113"/>
    <x v="1"/>
    <n v="0.10707964601769911"/>
    <n v="0.42831858407079643"/>
    <m/>
    <m/>
  </r>
  <r>
    <x v="11"/>
    <s v="C3 (Clover Lake)"/>
    <x v="0"/>
    <n v="3"/>
    <n v="4"/>
    <n v="10"/>
    <n v="0.56000000000000005"/>
    <d v="2018-03-19T00:00:00"/>
    <d v="2018-07-10T00:00:00"/>
    <m/>
    <m/>
    <m/>
    <m/>
    <m/>
    <m/>
    <m/>
    <m/>
    <n v="24"/>
    <n v="113"/>
    <x v="1"/>
    <n v="0.21238938053097345"/>
    <n v="0.84955752212389379"/>
    <m/>
    <m/>
  </r>
  <r>
    <x v="12"/>
    <s v="C3 (Clover Lake)"/>
    <x v="0"/>
    <n v="4"/>
    <n v="6"/>
    <n v="10"/>
    <n v="0.51"/>
    <d v="2018-03-19T00:00:00"/>
    <d v="2018-07-10T00:00:00"/>
    <m/>
    <m/>
    <m/>
    <m/>
    <m/>
    <m/>
    <m/>
    <m/>
    <n v="22.6"/>
    <n v="113"/>
    <x v="1"/>
    <n v="0.2"/>
    <n v="0.8"/>
    <m/>
    <m/>
  </r>
  <r>
    <x v="13"/>
    <s v="Coombool (S9)"/>
    <x v="0"/>
    <n v="1"/>
    <n v="1"/>
    <n v="9"/>
    <n v="0.255"/>
    <d v="2018-03-20T00:00:00"/>
    <d v="2018-07-09T00:00:00"/>
    <m/>
    <m/>
    <m/>
    <m/>
    <m/>
    <m/>
    <m/>
    <m/>
    <m/>
    <m/>
    <x v="1"/>
    <m/>
    <m/>
    <m/>
    <m/>
  </r>
  <r>
    <x v="14"/>
    <s v="Coombool (S9)"/>
    <x v="0"/>
    <n v="2"/>
    <n v="4"/>
    <n v="10"/>
    <n v="0.6"/>
    <d v="2018-03-20T00:00:00"/>
    <d v="2018-07-09T00:00:00"/>
    <m/>
    <m/>
    <m/>
    <m/>
    <m/>
    <m/>
    <m/>
    <m/>
    <m/>
    <m/>
    <x v="1"/>
    <m/>
    <m/>
    <m/>
    <m/>
  </r>
  <r>
    <x v="15"/>
    <s v="Coombool (S9)"/>
    <x v="0"/>
    <n v="3"/>
    <n v="3"/>
    <n v="11"/>
    <n v="0.63749999999999996"/>
    <d v="2018-03-20T00:00:00"/>
    <d v="2018-07-09T00:00:00"/>
    <m/>
    <m/>
    <m/>
    <m/>
    <m/>
    <m/>
    <m/>
    <m/>
    <m/>
    <m/>
    <x v="1"/>
    <m/>
    <m/>
    <m/>
    <m/>
  </r>
  <r>
    <x v="16"/>
    <s v="C9 (West of Lake Littra)"/>
    <x v="0"/>
    <n v="1"/>
    <n v="1"/>
    <n v="10"/>
    <n v="0.56000000000000005"/>
    <d v="2018-03-20T00:00:00"/>
    <d v="2018-07-09T00:00:00"/>
    <m/>
    <m/>
    <m/>
    <m/>
    <m/>
    <m/>
    <m/>
    <m/>
    <m/>
    <m/>
    <x v="1"/>
    <m/>
    <m/>
    <m/>
    <m/>
  </r>
  <r>
    <x v="17"/>
    <s v="C9 (West of Lake Littra)"/>
    <x v="0"/>
    <n v="2"/>
    <n v="2"/>
    <n v="10"/>
    <n v="0.49"/>
    <d v="2018-03-20T00:00:00"/>
    <d v="2018-07-09T00:00:00"/>
    <m/>
    <m/>
    <m/>
    <m/>
    <m/>
    <m/>
    <m/>
    <m/>
    <m/>
    <m/>
    <x v="1"/>
    <m/>
    <m/>
    <m/>
    <m/>
  </r>
  <r>
    <x v="18"/>
    <s v="C9 (West of Lake Littra)"/>
    <x v="0"/>
    <n v="3"/>
    <n v="3"/>
    <n v="12"/>
    <n v="0.72250000000000003"/>
    <d v="2018-03-20T00:00:00"/>
    <d v="2018-07-09T00:00:00"/>
    <m/>
    <m/>
    <m/>
    <m/>
    <m/>
    <m/>
    <m/>
    <m/>
    <m/>
    <m/>
    <x v="1"/>
    <m/>
    <m/>
    <m/>
    <m/>
  </r>
  <r>
    <x v="19"/>
    <s v="Chowilla Loop Depression"/>
    <x v="0"/>
    <n v="1"/>
    <n v="1"/>
    <n v="11"/>
    <n v="0.55249999999999999"/>
    <d v="2018-03-20T00:00:00"/>
    <d v="2018-07-09T00:00:00"/>
    <m/>
    <m/>
    <m/>
    <m/>
    <m/>
    <m/>
    <m/>
    <m/>
    <n v="3.8000000000000007"/>
    <n v="111"/>
    <x v="1"/>
    <n v="3.4234234234234238E-2"/>
    <n v="0.13693693693693695"/>
    <m/>
    <m/>
  </r>
  <r>
    <x v="20"/>
    <s v="Chowilla Loop Depression"/>
    <x v="0"/>
    <n v="2"/>
    <n v="2"/>
    <n v="11"/>
    <n v="0.59499999999999997"/>
    <d v="2018-03-20T00:00:00"/>
    <d v="2018-07-09T00:00:00"/>
    <m/>
    <m/>
    <m/>
    <m/>
    <m/>
    <m/>
    <m/>
    <m/>
    <n v="3.7000000000000011"/>
    <n v="111"/>
    <x v="1"/>
    <n v="3.333333333333334E-2"/>
    <n v="0.13333333333333336"/>
    <m/>
    <m/>
  </r>
  <r>
    <x v="21"/>
    <s v="Chowilla Loop Depression"/>
    <x v="0"/>
    <n v="3"/>
    <n v="3"/>
    <n v="9"/>
    <n v="0.34"/>
    <d v="2018-03-20T00:00:00"/>
    <d v="2018-07-09T00:00:00"/>
    <m/>
    <m/>
    <m/>
    <m/>
    <m/>
    <m/>
    <m/>
    <m/>
    <n v="0.90000000000000036"/>
    <n v="111"/>
    <x v="1"/>
    <n v="8.108108108108112E-3"/>
    <n v="3.2432432432432448E-2"/>
    <m/>
    <m/>
  </r>
  <r>
    <x v="22"/>
    <s v="Chowilla Oxbow (T5)"/>
    <x v="0"/>
    <n v="1"/>
    <n v="1"/>
    <n v="10"/>
    <n v="0.52500000000000002"/>
    <d v="2018-03-20T00:00:00"/>
    <d v="2018-07-09T00:00:00"/>
    <m/>
    <m/>
    <m/>
    <m/>
    <m/>
    <m/>
    <m/>
    <m/>
    <n v="5.0999999999999996"/>
    <n v="111"/>
    <x v="1"/>
    <n v="4.5945945945945942E-2"/>
    <n v="0.18378378378378377"/>
    <m/>
    <m/>
  </r>
  <r>
    <x v="23"/>
    <s v="Chowilla Oxbow (T5)"/>
    <x v="0"/>
    <n v="2"/>
    <n v="3"/>
    <n v="10"/>
    <n v="0.64"/>
    <d v="2018-03-20T00:00:00"/>
    <d v="2018-07-09T00:00:00"/>
    <m/>
    <m/>
    <m/>
    <m/>
    <m/>
    <m/>
    <m/>
    <m/>
    <n v="11.4"/>
    <n v="111"/>
    <x v="1"/>
    <n v="0.10270270270270271"/>
    <n v="0.41081081081081083"/>
    <m/>
    <m/>
  </r>
  <r>
    <x v="24"/>
    <s v="Chowilla Oxbow (T5)"/>
    <x v="0"/>
    <n v="3"/>
    <n v="4"/>
    <n v="10"/>
    <n v="0.52500000000000002"/>
    <d v="2018-03-20T00:00:00"/>
    <d v="2018-07-09T00:00:00"/>
    <m/>
    <m/>
    <m/>
    <m/>
    <m/>
    <m/>
    <m/>
    <m/>
    <n v="22"/>
    <n v="111"/>
    <x v="1"/>
    <n v="0.1981981981981982"/>
    <n v="0.7927927927927928"/>
    <m/>
    <m/>
  </r>
  <r>
    <x v="25"/>
    <s v="Twin Creeks floodplain (TCH)"/>
    <x v="0"/>
    <n v="1"/>
    <n v="1"/>
    <n v="9"/>
    <n v="0.34"/>
    <m/>
    <m/>
    <m/>
    <m/>
    <m/>
    <m/>
    <m/>
    <m/>
    <m/>
    <m/>
    <m/>
    <m/>
    <x v="1"/>
    <m/>
    <m/>
    <m/>
    <m/>
  </r>
  <r>
    <x v="26"/>
    <s v="Twin Creeks floodplain (TCH)"/>
    <x v="0"/>
    <n v="2"/>
    <n v="2"/>
    <n v="11"/>
    <n v="0.67500000000000004"/>
    <m/>
    <m/>
    <m/>
    <m/>
    <m/>
    <m/>
    <m/>
    <m/>
    <m/>
    <m/>
    <m/>
    <m/>
    <x v="1"/>
    <m/>
    <m/>
    <m/>
    <m/>
  </r>
  <r>
    <x v="27"/>
    <s v="Twin Creeks floodplain (TCH)"/>
    <x v="0"/>
    <n v="3"/>
    <n v="3"/>
    <n v="10"/>
    <n v="0.52500000000000002"/>
    <m/>
    <m/>
    <m/>
    <m/>
    <m/>
    <m/>
    <m/>
    <m/>
    <m/>
    <m/>
    <m/>
    <m/>
    <x v="1"/>
    <m/>
    <m/>
    <m/>
    <m/>
  </r>
  <r>
    <x v="28"/>
    <s v="Monomon Island Depression (T5)"/>
    <x v="0"/>
    <n v="1"/>
    <n v="1"/>
    <n v="12"/>
    <n v="0.81"/>
    <d v="2018-03-20T00:00:00"/>
    <d v="2018-07-09T00:00:00"/>
    <m/>
    <m/>
    <m/>
    <m/>
    <m/>
    <m/>
    <m/>
    <m/>
    <n v="2.4000000000000004"/>
    <n v="111"/>
    <x v="1"/>
    <n v="2.1621621621621626E-2"/>
    <n v="8.6486486486486505E-2"/>
    <m/>
    <m/>
  </r>
  <r>
    <x v="29"/>
    <s v="Monomon Island Depression (T5)"/>
    <x v="0"/>
    <n v="2"/>
    <n v="2"/>
    <n v="11"/>
    <n v="0.58499999999999996"/>
    <d v="2018-03-20T00:00:00"/>
    <d v="2018-07-09T00:00:00"/>
    <m/>
    <m/>
    <m/>
    <m/>
    <m/>
    <m/>
    <m/>
    <m/>
    <n v="8.7000000000000011"/>
    <n v="111"/>
    <x v="1"/>
    <n v="7.8378378378378383E-2"/>
    <n v="0.31351351351351353"/>
    <m/>
    <m/>
  </r>
  <r>
    <x v="30"/>
    <s v="Monomon Island Depression (T5)"/>
    <x v="0"/>
    <n v="3"/>
    <n v="3"/>
    <n v="13"/>
    <n v="0.85499999999999998"/>
    <d v="2018-03-20T00:00:00"/>
    <d v="2018-07-09T00:00:00"/>
    <m/>
    <m/>
    <m/>
    <m/>
    <m/>
    <m/>
    <m/>
    <m/>
    <n v="1.4000000000000004"/>
    <n v="111"/>
    <x v="1"/>
    <n v="1.2612612612612616E-2"/>
    <n v="5.0450450450450463E-2"/>
    <m/>
    <m/>
  </r>
  <r>
    <x v="31"/>
    <s v="Coppermine Complex (CCX4)"/>
    <x v="0"/>
    <n v="1"/>
    <n v="3"/>
    <n v="9"/>
    <n v="0.6"/>
    <d v="2018-03-20T00:00:00"/>
    <d v="2018-07-10T00:00:00"/>
    <m/>
    <m/>
    <m/>
    <m/>
    <m/>
    <m/>
    <m/>
    <m/>
    <n v="14.200000000000001"/>
    <n v="112"/>
    <x v="1"/>
    <n v="0.12678571428571431"/>
    <n v="0.50714285714285723"/>
    <m/>
    <m/>
  </r>
  <r>
    <x v="32"/>
    <s v="Coppermine Complex (CCX4)"/>
    <x v="0"/>
    <n v="2"/>
    <n v="7"/>
    <n v="10"/>
    <n v="0.48749999999999999"/>
    <d v="2018-03-20T00:00:00"/>
    <d v="2018-07-10T00:00:00"/>
    <m/>
    <m/>
    <m/>
    <m/>
    <m/>
    <m/>
    <m/>
    <m/>
    <n v="13.799999999999999"/>
    <n v="112"/>
    <x v="1"/>
    <n v="0.12321428571428571"/>
    <n v="0.49285714285714283"/>
    <m/>
    <m/>
  </r>
  <r>
    <x v="33"/>
    <s v="Coppermine Complex (CCX4)"/>
    <x v="0"/>
    <n v="3"/>
    <n v="1"/>
    <n v="10"/>
    <n v="0.56000000000000005"/>
    <d v="2018-03-20T00:00:00"/>
    <d v="2018-07-10T00:00:00"/>
    <m/>
    <m/>
    <m/>
    <m/>
    <m/>
    <m/>
    <m/>
    <m/>
    <n v="16.5"/>
    <n v="112"/>
    <x v="1"/>
    <n v="0.14732142857142858"/>
    <n v="0.5892857142857143"/>
    <m/>
    <m/>
  </r>
  <r>
    <x v="34"/>
    <s v="Twin Creeks (T1)"/>
    <x v="1"/>
    <n v="1"/>
    <n v="1"/>
    <n v="12"/>
    <n v="0.72250000000000003"/>
    <d v="2018-03-20T00:00:00"/>
    <d v="2018-07-09T00:00:00"/>
    <m/>
    <m/>
    <m/>
    <m/>
    <m/>
    <m/>
    <m/>
    <m/>
    <n v="8.1"/>
    <n v="111"/>
    <x v="1"/>
    <n v="7.2972972972972963E-2"/>
    <n v="0.29189189189189185"/>
    <m/>
    <m/>
  </r>
  <r>
    <x v="35"/>
    <s v="Twin Creeks (T1)"/>
    <x v="1"/>
    <n v="2"/>
    <n v="3"/>
    <n v="9"/>
    <n v="0.39"/>
    <d v="2018-03-20T00:00:00"/>
    <d v="2018-07-09T00:00:00"/>
    <m/>
    <m/>
    <m/>
    <m/>
    <m/>
    <m/>
    <m/>
    <m/>
    <n v="4.7000000000000011"/>
    <n v="111"/>
    <x v="1"/>
    <n v="4.2342342342342354E-2"/>
    <n v="0.16936936936936942"/>
    <m/>
    <m/>
  </r>
  <r>
    <x v="36"/>
    <s v="Twin Creeks (T1)"/>
    <x v="1"/>
    <n v="3"/>
    <n v="2"/>
    <n v="10"/>
    <n v="0.51"/>
    <d v="2018-03-20T00:00:00"/>
    <d v="2018-07-09T00:00:00"/>
    <m/>
    <m/>
    <m/>
    <m/>
    <m/>
    <m/>
    <m/>
    <m/>
    <n v="6.1"/>
    <n v="111"/>
    <x v="1"/>
    <n v="5.4954954954954949E-2"/>
    <n v="0.2198198198198198"/>
    <m/>
    <m/>
  </r>
  <r>
    <x v="37"/>
    <s v="Werta Wert Mid (T3)"/>
    <x v="1"/>
    <n v="1"/>
    <n v="1"/>
    <n v="12"/>
    <n v="0.76500000000000001"/>
    <d v="2018-03-20T00:00:00"/>
    <d v="2018-07-10T00:00:00"/>
    <m/>
    <m/>
    <m/>
    <m/>
    <m/>
    <m/>
    <m/>
    <m/>
    <n v="5.9"/>
    <n v="112"/>
    <x v="1"/>
    <n v="5.2678571428571429E-2"/>
    <n v="0.21071428571428572"/>
    <m/>
    <m/>
  </r>
  <r>
    <x v="38"/>
    <s v="Werta Wert Mid (T3)"/>
    <x v="1"/>
    <n v="2"/>
    <n v="3"/>
    <n v="12"/>
    <n v="0.76500000000000001"/>
    <d v="2018-03-20T00:00:00"/>
    <d v="2018-07-10T00:00:00"/>
    <m/>
    <m/>
    <m/>
    <m/>
    <m/>
    <m/>
    <m/>
    <m/>
    <n v="9.7000000000000011"/>
    <n v="112"/>
    <x v="1"/>
    <n v="8.6607142857142869E-2"/>
    <n v="0.34642857142857147"/>
    <m/>
    <m/>
  </r>
  <r>
    <x v="39"/>
    <s v="Werta Wert Mid (T3)"/>
    <x v="1"/>
    <n v="3"/>
    <n v="2"/>
    <n v="12"/>
    <n v="0.76500000000000001"/>
    <d v="2018-03-20T00:00:00"/>
    <d v="2018-07-10T00:00:00"/>
    <m/>
    <m/>
    <m/>
    <m/>
    <m/>
    <m/>
    <m/>
    <m/>
    <n v="6.4"/>
    <n v="112"/>
    <x v="1"/>
    <n v="5.7142857142857148E-2"/>
    <n v="0.22857142857142859"/>
    <m/>
    <m/>
  </r>
  <r>
    <x v="40"/>
    <s v="Werta Wert North (T1)"/>
    <x v="1"/>
    <n v="1"/>
    <n v="5"/>
    <n v="9"/>
    <n v="0.32500000000000001"/>
    <d v="2018-03-20T00:00:00"/>
    <d v="2018-07-10T00:00:00"/>
    <m/>
    <m/>
    <m/>
    <m/>
    <m/>
    <m/>
    <m/>
    <m/>
    <m/>
    <m/>
    <x v="1"/>
    <m/>
    <m/>
    <m/>
    <m/>
  </r>
  <r>
    <x v="41"/>
    <s v="Werta Wert North (T1)"/>
    <x v="1"/>
    <n v="2"/>
    <n v="6"/>
    <n v="9"/>
    <n v="0.39"/>
    <d v="2018-03-20T00:00:00"/>
    <d v="2018-07-10T00:00:00"/>
    <m/>
    <m/>
    <m/>
    <m/>
    <m/>
    <m/>
    <m/>
    <m/>
    <m/>
    <m/>
    <x v="1"/>
    <m/>
    <m/>
    <m/>
    <m/>
  </r>
  <r>
    <x v="42"/>
    <s v="Werta Wert North (T1)"/>
    <x v="1"/>
    <n v="3"/>
    <n v="7"/>
    <n v="10"/>
    <n v="0.52500000000000002"/>
    <d v="2018-03-20T00:00:00"/>
    <d v="2018-07-10T00:00:00"/>
    <m/>
    <m/>
    <m/>
    <m/>
    <m/>
    <m/>
    <m/>
    <m/>
    <m/>
    <m/>
    <x v="1"/>
    <m/>
    <m/>
    <m/>
    <m/>
  </r>
  <r>
    <x v="43"/>
    <s v="Pipeclay Creek D/S"/>
    <x v="1"/>
    <n v="1"/>
    <n v="3"/>
    <n v="10"/>
    <n v="0.48749999999999999"/>
    <d v="2018-03-20T00:00:00"/>
    <d v="2018-07-09T00:00:00"/>
    <m/>
    <m/>
    <m/>
    <m/>
    <m/>
    <m/>
    <m/>
    <m/>
    <n v="11.700000000000001"/>
    <n v="111"/>
    <x v="1"/>
    <n v="0.10540540540540541"/>
    <n v="0.42162162162162165"/>
    <m/>
    <m/>
  </r>
  <r>
    <x v="44"/>
    <s v="Pipeclay Creek D/S"/>
    <x v="1"/>
    <n v="2"/>
    <n v="2"/>
    <n v="12"/>
    <n v="0.72250000000000003"/>
    <d v="2018-03-20T00:00:00"/>
    <d v="2018-07-09T00:00:00"/>
    <m/>
    <m/>
    <m/>
    <m/>
    <m/>
    <m/>
    <m/>
    <m/>
    <n v="9.6"/>
    <n v="111"/>
    <x v="1"/>
    <n v="8.6486486486486477E-2"/>
    <n v="0.34594594594594591"/>
    <m/>
    <m/>
  </r>
  <r>
    <x v="45"/>
    <s v="Pipeclay Creek D/S"/>
    <x v="1"/>
    <n v="3"/>
    <n v="4"/>
    <n v="11"/>
    <n v="0.68"/>
    <d v="2018-03-20T00:00:00"/>
    <d v="2018-07-09T00:00:00"/>
    <m/>
    <m/>
    <m/>
    <m/>
    <m/>
    <m/>
    <m/>
    <m/>
    <n v="12.700000000000001"/>
    <n v="111"/>
    <x v="1"/>
    <n v="0.11441441441441443"/>
    <n v="0.4576576576576577"/>
    <m/>
    <m/>
  </r>
  <r>
    <x v="46"/>
    <s v="Boat Creek D/S"/>
    <x v="1"/>
    <n v="1"/>
    <n v="1"/>
    <n v="12"/>
    <n v="0.76500000000000001"/>
    <d v="2018-03-20T00:00:00"/>
    <d v="2018-07-09T00:00:00"/>
    <m/>
    <m/>
    <m/>
    <m/>
    <m/>
    <m/>
    <m/>
    <m/>
    <m/>
    <m/>
    <x v="1"/>
    <m/>
    <m/>
    <m/>
    <m/>
  </r>
  <r>
    <x v="47"/>
    <s v="Boat Creek D/S"/>
    <x v="1"/>
    <n v="2"/>
    <n v="2"/>
    <n v="11"/>
    <n v="0.63749999999999996"/>
    <d v="2018-03-20T00:00:00"/>
    <d v="2018-07-09T00:00:00"/>
    <m/>
    <m/>
    <m/>
    <m/>
    <m/>
    <m/>
    <m/>
    <m/>
    <n v="8"/>
    <n v="111"/>
    <x v="1"/>
    <n v="7.2072072072072071E-2"/>
    <n v="0.28828828828828829"/>
    <m/>
    <m/>
  </r>
  <r>
    <x v="48"/>
    <s v="Boat Creek D/S"/>
    <x v="1"/>
    <n v="3"/>
    <n v="3"/>
    <n v="12"/>
    <n v="0.76500000000000001"/>
    <d v="2018-03-20T00:00:00"/>
    <d v="2018-07-09T00:00:00"/>
    <m/>
    <m/>
    <m/>
    <m/>
    <m/>
    <m/>
    <m/>
    <m/>
    <n v="2.8000000000000007"/>
    <n v="111"/>
    <x v="1"/>
    <n v="2.5225225225225231E-2"/>
    <n v="0.10090090090090093"/>
    <m/>
    <m/>
  </r>
  <r>
    <x v="49"/>
    <s v="Chowilla Island Loop (T1)"/>
    <x v="1"/>
    <n v="1"/>
    <n v="1"/>
    <n v="8"/>
    <n v="0.36"/>
    <d v="2018-03-20T00:00:00"/>
    <d v="2018-07-09T00:00:00"/>
    <m/>
    <m/>
    <m/>
    <m/>
    <m/>
    <m/>
    <m/>
    <m/>
    <n v="27.5"/>
    <n v="111"/>
    <x v="1"/>
    <n v="0.24774774774774774"/>
    <n v="0.99099099099099097"/>
    <m/>
    <m/>
  </r>
  <r>
    <x v="50"/>
    <s v="Chowilla Island Loop (T1)"/>
    <x v="1"/>
    <n v="2"/>
    <n v="2"/>
    <n v="10"/>
    <n v="0.56000000000000005"/>
    <d v="2018-03-20T00:00:00"/>
    <d v="2018-07-09T00:00:00"/>
    <m/>
    <m/>
    <m/>
    <m/>
    <m/>
    <m/>
    <m/>
    <m/>
    <n v="8.9"/>
    <n v="111"/>
    <x v="1"/>
    <n v="8.018018018018018E-2"/>
    <n v="0.32072072072072072"/>
    <m/>
    <m/>
  </r>
  <r>
    <x v="51"/>
    <s v="Chowilla Island Loop (T1)"/>
    <x v="1"/>
    <n v="3"/>
    <n v="3"/>
    <n v="9"/>
    <n v="0.42"/>
    <d v="2018-03-20T00:00:00"/>
    <d v="2018-07-09T00:00:00"/>
    <m/>
    <m/>
    <m/>
    <m/>
    <m/>
    <m/>
    <m/>
    <m/>
    <n v="25.1"/>
    <n v="111"/>
    <x v="1"/>
    <n v="0.22612612612612615"/>
    <n v="0.90450450450450459"/>
    <m/>
    <m/>
  </r>
  <r>
    <x v="52"/>
    <s v="Monomon Island Horseshoe (T1)"/>
    <x v="1"/>
    <n v="1"/>
    <n v="1"/>
    <n v="10"/>
    <n v="0.6"/>
    <d v="2018-03-20T00:00:00"/>
    <d v="2018-07-09T00:00:00"/>
    <m/>
    <m/>
    <m/>
    <m/>
    <m/>
    <m/>
    <m/>
    <m/>
    <m/>
    <m/>
    <x v="1"/>
    <m/>
    <m/>
    <m/>
    <m/>
  </r>
  <r>
    <x v="53"/>
    <s v="Monomon Island Horseshoe (T1)"/>
    <x v="1"/>
    <n v="2"/>
    <n v="2"/>
    <n v="12"/>
    <n v="0.81"/>
    <d v="2018-03-20T00:00:00"/>
    <d v="2018-07-09T00:00:00"/>
    <m/>
    <m/>
    <m/>
    <m/>
    <m/>
    <m/>
    <m/>
    <m/>
    <n v="18.700000000000003"/>
    <n v="111"/>
    <x v="1"/>
    <n v="0.1684684684684685"/>
    <n v="0.67387387387387399"/>
    <m/>
    <m/>
  </r>
  <r>
    <x v="54"/>
    <s v="Monomon Island Horseshoe (T1)"/>
    <x v="1"/>
    <n v="3"/>
    <n v="3"/>
    <n v="11"/>
    <n v="0.63749999999999996"/>
    <d v="2018-03-20T00:00:00"/>
    <d v="2018-07-09T00:00:00"/>
    <m/>
    <m/>
    <m/>
    <m/>
    <m/>
    <m/>
    <m/>
    <m/>
    <n v="3.2000000000000011"/>
    <n v="111"/>
    <x v="1"/>
    <n v="2.882882882882884E-2"/>
    <n v="0.11531531531531536"/>
    <m/>
    <m/>
  </r>
  <r>
    <x v="55"/>
    <s v="Coppermine Waterhole (T3)"/>
    <x v="1"/>
    <n v="1"/>
    <n v="3"/>
    <n v="12"/>
    <n v="0.76"/>
    <d v="2018-03-20T00:00:00"/>
    <d v="2018-07-10T00:00:00"/>
    <m/>
    <m/>
    <m/>
    <m/>
    <m/>
    <m/>
    <m/>
    <m/>
    <n v="31"/>
    <n v="112"/>
    <x v="1"/>
    <n v="0.2767857142857143"/>
    <n v="1.1071428571428572"/>
    <m/>
    <m/>
  </r>
  <r>
    <x v="56"/>
    <s v="Coppermine Waterhole (T3)"/>
    <x v="1"/>
    <n v="2"/>
    <n v="4"/>
    <n v="11"/>
    <n v="0.67500000000000004"/>
    <d v="2018-03-20T00:00:00"/>
    <d v="2018-07-10T00:00:00"/>
    <m/>
    <m/>
    <m/>
    <m/>
    <m/>
    <m/>
    <m/>
    <m/>
    <n v="6.1"/>
    <n v="112"/>
    <x v="1"/>
    <n v="5.4464285714285708E-2"/>
    <n v="0.21785714285714283"/>
    <m/>
    <m/>
  </r>
  <r>
    <x v="57"/>
    <s v="Coppermine Waterhole (T3)"/>
    <x v="1"/>
    <n v="3"/>
    <n v="5"/>
    <n v="12"/>
    <n v="0.76"/>
    <d v="2018-03-20T00:00:00"/>
    <d v="2018-07-10T00:00:00"/>
    <m/>
    <m/>
    <m/>
    <m/>
    <m/>
    <m/>
    <m/>
    <m/>
    <n v="11.1"/>
    <n v="112"/>
    <x v="1"/>
    <n v="9.9107142857142852E-2"/>
    <n v="0.39642857142857141"/>
    <m/>
    <m/>
  </r>
  <r>
    <x v="58"/>
    <s v="Bunyip Hole (T1)"/>
    <x v="1"/>
    <n v="1"/>
    <n v="3"/>
    <n v="11"/>
    <n v="0.59499999999999997"/>
    <d v="2018-03-20T00:00:00"/>
    <d v="2018-07-10T00:00:00"/>
    <m/>
    <m/>
    <m/>
    <m/>
    <m/>
    <m/>
    <m/>
    <m/>
    <m/>
    <m/>
    <x v="1"/>
    <m/>
    <m/>
    <m/>
    <m/>
  </r>
  <r>
    <x v="59"/>
    <s v="Bunyip Hole (T1)"/>
    <x v="1"/>
    <n v="2"/>
    <n v="4"/>
    <n v="11"/>
    <n v="0.59499999999999997"/>
    <d v="2018-03-20T00:00:00"/>
    <d v="2018-07-10T00:00:00"/>
    <m/>
    <m/>
    <m/>
    <m/>
    <m/>
    <m/>
    <m/>
    <m/>
    <m/>
    <m/>
    <x v="1"/>
    <m/>
    <m/>
    <m/>
    <m/>
  </r>
  <r>
    <x v="60"/>
    <s v="Bunyip Hole (T1)"/>
    <x v="1"/>
    <n v="3"/>
    <n v="5"/>
    <n v="11"/>
    <n v="0.59499999999999997"/>
    <d v="2018-03-20T00:00:00"/>
    <d v="2018-07-10T00:00:00"/>
    <m/>
    <m/>
    <m/>
    <m/>
    <m/>
    <m/>
    <m/>
    <m/>
    <m/>
    <m/>
    <x v="1"/>
    <m/>
    <m/>
    <m/>
    <m/>
  </r>
  <r>
    <x v="61"/>
    <s v="Monomon Island Depression (T1)"/>
    <x v="1"/>
    <n v="1"/>
    <n v="1"/>
    <n v="11"/>
    <n v="0.68"/>
    <d v="2018-03-20T00:00:00"/>
    <d v="2018-07-10T00:00:00"/>
    <m/>
    <m/>
    <m/>
    <m/>
    <m/>
    <m/>
    <m/>
    <m/>
    <m/>
    <m/>
    <x v="1"/>
    <m/>
    <m/>
    <m/>
    <m/>
  </r>
  <r>
    <x v="62"/>
    <s v="Monomon Island Depression (T1)"/>
    <x v="1"/>
    <n v="2"/>
    <n v="2"/>
    <n v="11"/>
    <n v="0.68"/>
    <d v="2018-03-20T00:00:00"/>
    <d v="2018-07-10T00:00:00"/>
    <m/>
    <m/>
    <m/>
    <m/>
    <m/>
    <m/>
    <m/>
    <m/>
    <m/>
    <m/>
    <x v="1"/>
    <m/>
    <m/>
    <m/>
    <m/>
  </r>
  <r>
    <x v="63"/>
    <s v="Monomon Island Depression (T1)"/>
    <x v="1"/>
    <n v="3"/>
    <n v="3"/>
    <n v="9"/>
    <n v="0.32500000000000001"/>
    <d v="2018-03-20T00:00:00"/>
    <d v="2018-07-10T00:00:00"/>
    <m/>
    <m/>
    <m/>
    <m/>
    <m/>
    <m/>
    <m/>
    <m/>
    <m/>
    <m/>
    <x v="1"/>
    <m/>
    <m/>
    <m/>
    <m/>
  </r>
  <r>
    <x v="0"/>
    <s v="C2 (Merreti North)"/>
    <x v="0"/>
    <n v="2"/>
    <n v="3"/>
    <n v="6"/>
    <n v="0.11"/>
    <d v="2018-07-10T00:00:00"/>
    <d v="2018-08-30T00:00:00"/>
    <n v="23.724"/>
    <n v="23.853999999999999"/>
    <m/>
    <n v="23.126000000000001"/>
    <n v="0.82400000000000162"/>
    <n v="0.99399999999999977"/>
    <m/>
    <n v="0.35600000000000165"/>
    <n v="2.174000000000003"/>
    <n v="51"/>
    <x v="2"/>
    <n v="4.2627450980392216E-2"/>
    <n v="0.17050980392156886"/>
    <n v="1.6156862745098071E-2"/>
    <n v="6.4627450980392284E-2"/>
  </r>
  <r>
    <x v="1"/>
    <s v="C2 (Merreti North)"/>
    <x v="0"/>
    <n v="1"/>
    <n v="2"/>
    <n v="5"/>
    <n v="0.05"/>
    <d v="2018-07-10T00:00:00"/>
    <d v="2018-08-30T00:00:00"/>
    <n v="26.721"/>
    <n v="24.555"/>
    <n v="22.852"/>
    <n v="25.13"/>
    <n v="3.8210000000000015"/>
    <n v="1.6950000000000003"/>
    <n v="0.15200000000000102"/>
    <n v="2.3599999999999994"/>
    <n v="8.0280000000000022"/>
    <n v="51"/>
    <x v="2"/>
    <n v="0.15741176470588239"/>
    <n v="0.62964705882352956"/>
    <n v="7.4921568627451016E-2"/>
    <n v="0.29968627450980406"/>
  </r>
  <r>
    <x v="2"/>
    <s v="C2 (Merreti North)"/>
    <x v="0"/>
    <n v="3"/>
    <n v="1"/>
    <n v="9"/>
    <n v="0.35799999999999998"/>
    <d v="2018-07-10T00:00:00"/>
    <d v="2018-08-30T00:00:00"/>
    <n v="23.853999999999999"/>
    <m/>
    <m/>
    <n v="26.446000000000002"/>
    <n v="0.95400000000000063"/>
    <m/>
    <m/>
    <n v="3.6760000000000019"/>
    <n v="4.6300000000000026"/>
    <n v="51"/>
    <x v="2"/>
    <n v="9.0784313725490243E-2"/>
    <n v="0.36313725490196097"/>
    <n v="1.870588235294119E-2"/>
    <n v="7.4823529411764761E-2"/>
  </r>
  <r>
    <x v="3"/>
    <s v="C4 (Merreti East)"/>
    <x v="0"/>
    <n v="1"/>
    <n v="3"/>
    <n v="10"/>
    <n v="0.56000000000000005"/>
    <d v="2018-07-10T00:00:00"/>
    <d v="2018-08-30T00:00:00"/>
    <m/>
    <m/>
    <m/>
    <m/>
    <m/>
    <m/>
    <m/>
    <m/>
    <m/>
    <m/>
    <x v="2"/>
    <m/>
    <m/>
    <m/>
    <m/>
  </r>
  <r>
    <x v="4"/>
    <s v="C4 (Merreti East)"/>
    <x v="0"/>
    <n v="3"/>
    <n v="2"/>
    <n v="10"/>
    <n v="0.52500000000000002"/>
    <d v="2018-07-10T00:00:00"/>
    <d v="2018-08-30T00:00:00"/>
    <n v="27.702000000000002"/>
    <m/>
    <n v="23.617999999999999"/>
    <m/>
    <n v="4.8020000000000032"/>
    <m/>
    <n v="0.91799999999999926"/>
    <m/>
    <n v="5.7200000000000024"/>
    <n v="51"/>
    <x v="2"/>
    <n v="0.11215686274509809"/>
    <n v="0.44862745098039236"/>
    <n v="9.4156862745098102E-2"/>
    <n v="0.37662745098039241"/>
  </r>
  <r>
    <x v="5"/>
    <s v="C4 (Merreti East)"/>
    <x v="0"/>
    <n v="2"/>
    <n v="1"/>
    <n v="11"/>
    <n v="0.59499999999999997"/>
    <d v="2018-07-10T00:00:00"/>
    <d v="2018-08-30T00:00:00"/>
    <n v="26.306999999999999"/>
    <n v="24.419"/>
    <n v="25.882999999999999"/>
    <n v="24.911999999999999"/>
    <n v="3.407"/>
    <n v="1.5590000000000011"/>
    <n v="3.1829999999999998"/>
    <n v="2.1419999999999995"/>
    <n v="10.291"/>
    <n v="51"/>
    <x v="2"/>
    <n v="0.20178431372549022"/>
    <n v="0.80713725490196087"/>
    <n v="6.6803921568627453E-2"/>
    <n v="0.26721568627450981"/>
  </r>
  <r>
    <x v="6"/>
    <s v="C1 (Reny Island)"/>
    <x v="0"/>
    <n v="2"/>
    <n v="2"/>
    <n v="9"/>
    <n v="0.39"/>
    <d v="2018-07-10T00:00:00"/>
    <d v="2018-08-30T00:00:00"/>
    <n v="24.748000000000001"/>
    <m/>
    <m/>
    <m/>
    <n v="1.8480000000000025"/>
    <m/>
    <m/>
    <m/>
    <n v="1.8480000000000025"/>
    <n v="51"/>
    <x v="2"/>
    <n v="3.6235294117647109E-2"/>
    <n v="0.14494117647058843"/>
    <n v="3.6235294117647109E-2"/>
    <n v="0.14494117647058843"/>
  </r>
  <r>
    <x v="7"/>
    <s v="C1 (Reny Island)"/>
    <x v="0"/>
    <n v="3"/>
    <n v="3"/>
    <n v="8"/>
    <n v="0.2475"/>
    <d v="2018-07-10T00:00:00"/>
    <d v="2018-08-30T00:00:00"/>
    <n v="25.440999999999999"/>
    <m/>
    <m/>
    <m/>
    <n v="2.5410000000000004"/>
    <m/>
    <m/>
    <m/>
    <n v="2.5410000000000004"/>
    <n v="51"/>
    <x v="2"/>
    <n v="4.9823529411764711E-2"/>
    <n v="0.19929411764705884"/>
    <n v="4.9823529411764711E-2"/>
    <n v="0.19929411764705884"/>
  </r>
  <r>
    <x v="8"/>
    <s v="C1 (Reny Island)"/>
    <x v="0"/>
    <n v="1"/>
    <n v="1"/>
    <n v="9"/>
    <n v="0.39"/>
    <d v="2018-07-10T00:00:00"/>
    <d v="2018-08-30T00:00:00"/>
    <n v="28.29"/>
    <m/>
    <n v="32.558999999999997"/>
    <m/>
    <n v="5.3900000000000006"/>
    <m/>
    <n v="9.8589999999999982"/>
    <m/>
    <n v="15.248999999999999"/>
    <n v="51"/>
    <x v="2"/>
    <n v="0.29899999999999999"/>
    <n v="1.196"/>
    <n v="0.10568627450980393"/>
    <n v="0.42274509803921573"/>
  </r>
  <r>
    <x v="9"/>
    <s v="C3 (Clover Lake)"/>
    <x v="0"/>
    <n v="5"/>
    <n v="2"/>
    <n v="11"/>
    <n v="0.68"/>
    <d v="2018-07-10T00:00:00"/>
    <d v="2018-08-30T00:00:00"/>
    <n v="28.974"/>
    <m/>
    <n v="23.88"/>
    <n v="25.853999999999999"/>
    <n v="6.0740000000000016"/>
    <m/>
    <n v="1.1799999999999997"/>
    <n v="3.0839999999999996"/>
    <n v="10.338000000000001"/>
    <n v="51"/>
    <x v="2"/>
    <n v="0.20270588235294121"/>
    <n v="0.81082352941176483"/>
    <n v="0.1190980392156863"/>
    <n v="0.47639215686274522"/>
  </r>
  <r>
    <x v="10"/>
    <s v="C3 (Clover Lake)"/>
    <x v="0"/>
    <n v="6"/>
    <n v="5"/>
    <n v="10"/>
    <n v="0.64"/>
    <d v="2018-07-10T00:00:00"/>
    <d v="2018-08-30T00:00:00"/>
    <n v="28.754000000000001"/>
    <n v="28.367999999999999"/>
    <n v="28.231000000000002"/>
    <n v="26.361000000000001"/>
    <n v="5.8540000000000028"/>
    <n v="5.5079999999999991"/>
    <n v="5.5310000000000024"/>
    <n v="3.5910000000000011"/>
    <n v="20.484000000000005"/>
    <n v="51"/>
    <x v="2"/>
    <n v="0.40164705882352952"/>
    <n v="1.6065882352941181"/>
    <n v="0.11478431372549025"/>
    <n v="0.459137254901961"/>
  </r>
  <r>
    <x v="11"/>
    <s v="C3 (Clover Lake)"/>
    <x v="0"/>
    <n v="4"/>
    <n v="4"/>
    <n v="10"/>
    <n v="0.56000000000000005"/>
    <d v="2018-07-10T00:00:00"/>
    <d v="2018-08-30T00:00:00"/>
    <n v="34.360999999999997"/>
    <m/>
    <n v="26.206"/>
    <n v="27.324000000000002"/>
    <n v="11.460999999999999"/>
    <m/>
    <n v="3.5060000000000002"/>
    <n v="4.554000000000002"/>
    <n v="19.521000000000001"/>
    <n v="51"/>
    <x v="2"/>
    <n v="0.38276470588235295"/>
    <n v="1.5310588235294118"/>
    <n v="0.2247254901960784"/>
    <n v="0.89890196078431361"/>
  </r>
  <r>
    <x v="12"/>
    <s v="C3 (Clover Lake)"/>
    <x v="0"/>
    <n v="2"/>
    <n v="6"/>
    <n v="10"/>
    <n v="0.51"/>
    <d v="2018-07-10T00:00:00"/>
    <d v="2018-08-30T00:00:00"/>
    <n v="24.311"/>
    <m/>
    <n v="24.065000000000001"/>
    <n v="28.324000000000002"/>
    <n v="1.4110000000000014"/>
    <m/>
    <n v="1.365000000000002"/>
    <n v="5.554000000000002"/>
    <n v="8.3300000000000054"/>
    <n v="51"/>
    <x v="2"/>
    <n v="0.16333333333333344"/>
    <n v="0.65333333333333377"/>
    <n v="2.7666666666666694E-2"/>
    <n v="0.11066666666666677"/>
  </r>
  <r>
    <x v="13"/>
    <s v="Coombool (S9)"/>
    <x v="0"/>
    <n v="1"/>
    <n v="1"/>
    <n v="9"/>
    <n v="0.255"/>
    <d v="2018-07-09T00:00:00"/>
    <d v="2018-08-31T00:00:00"/>
    <m/>
    <m/>
    <m/>
    <m/>
    <m/>
    <m/>
    <m/>
    <m/>
    <m/>
    <m/>
    <x v="2"/>
    <m/>
    <m/>
    <m/>
    <m/>
  </r>
  <r>
    <x v="14"/>
    <s v="Coombool (S9)"/>
    <x v="0"/>
    <n v="2"/>
    <n v="4"/>
    <n v="10"/>
    <n v="0.6"/>
    <d v="2018-07-09T00:00:00"/>
    <d v="2018-08-31T00:00:00"/>
    <m/>
    <m/>
    <m/>
    <m/>
    <m/>
    <m/>
    <m/>
    <m/>
    <m/>
    <m/>
    <x v="2"/>
    <m/>
    <m/>
    <m/>
    <m/>
  </r>
  <r>
    <x v="15"/>
    <s v="Coombool (S9)"/>
    <x v="0"/>
    <n v="3"/>
    <n v="3"/>
    <n v="11"/>
    <n v="0.63749999999999996"/>
    <d v="2018-07-09T00:00:00"/>
    <d v="2018-08-31T00:00:00"/>
    <m/>
    <m/>
    <m/>
    <m/>
    <m/>
    <m/>
    <m/>
    <m/>
    <m/>
    <m/>
    <x v="2"/>
    <m/>
    <m/>
    <m/>
    <m/>
  </r>
  <r>
    <x v="16"/>
    <s v="C9 (West of Lake Littra)"/>
    <x v="0"/>
    <n v="1"/>
    <n v="1"/>
    <n v="10"/>
    <n v="0.56000000000000005"/>
    <d v="2018-07-09T00:00:00"/>
    <d v="2018-08-31T00:00:00"/>
    <m/>
    <m/>
    <m/>
    <m/>
    <m/>
    <m/>
    <m/>
    <m/>
    <m/>
    <m/>
    <x v="2"/>
    <m/>
    <m/>
    <m/>
    <m/>
  </r>
  <r>
    <x v="17"/>
    <s v="C9 (West of Lake Littra)"/>
    <x v="0"/>
    <n v="2"/>
    <n v="2"/>
    <n v="10"/>
    <n v="0.49"/>
    <d v="2018-07-09T00:00:00"/>
    <d v="2018-08-31T00:00:00"/>
    <m/>
    <m/>
    <m/>
    <m/>
    <m/>
    <m/>
    <m/>
    <m/>
    <m/>
    <m/>
    <x v="2"/>
    <m/>
    <m/>
    <m/>
    <m/>
  </r>
  <r>
    <x v="18"/>
    <s v="C9 (West of Lake Littra)"/>
    <x v="0"/>
    <n v="3"/>
    <n v="3"/>
    <n v="12"/>
    <n v="0.72250000000000003"/>
    <d v="2018-07-09T00:00:00"/>
    <d v="2018-08-31T00:00:00"/>
    <m/>
    <m/>
    <m/>
    <m/>
    <m/>
    <m/>
    <m/>
    <m/>
    <m/>
    <m/>
    <x v="2"/>
    <m/>
    <m/>
    <m/>
    <m/>
  </r>
  <r>
    <x v="19"/>
    <s v="Chowilla Loop Depression"/>
    <x v="0"/>
    <n v="3"/>
    <n v="1"/>
    <n v="11"/>
    <n v="0.55249999999999999"/>
    <d v="2018-07-09T00:00:00"/>
    <d v="2018-08-31T00:00:00"/>
    <n v="23.998000000000001"/>
    <m/>
    <m/>
    <m/>
    <n v="1.0980000000000025"/>
    <m/>
    <m/>
    <m/>
    <n v="1.0980000000000025"/>
    <n v="53"/>
    <x v="2"/>
    <n v="2.071698113207552E-2"/>
    <n v="8.2867924528302078E-2"/>
    <n v="2.071698113207552E-2"/>
    <n v="8.2867924528302078E-2"/>
  </r>
  <r>
    <x v="20"/>
    <s v="Chowilla Loop Depression"/>
    <x v="0"/>
    <n v="2"/>
    <n v="2"/>
    <n v="11"/>
    <n v="0.59499999999999997"/>
    <d v="2018-07-09T00:00:00"/>
    <d v="2018-08-31T00:00:00"/>
    <n v="25.600999999999999"/>
    <m/>
    <m/>
    <n v="23.314"/>
    <n v="2.7010000000000005"/>
    <m/>
    <m/>
    <n v="0.54400000000000048"/>
    <n v="3.245000000000001"/>
    <n v="53"/>
    <x v="2"/>
    <n v="6.122641509433964E-2"/>
    <n v="0.24490566037735856"/>
    <n v="5.0962264150943404E-2"/>
    <n v="0.20384905660377362"/>
  </r>
  <r>
    <x v="21"/>
    <s v="Chowilla Loop Depression"/>
    <x v="0"/>
    <n v="1"/>
    <n v="3"/>
    <n v="9"/>
    <n v="0.34"/>
    <d v="2018-07-09T00:00:00"/>
    <d v="2018-08-31T00:00:00"/>
    <n v="23.742000000000001"/>
    <m/>
    <n v="24.033000000000001"/>
    <n v="24.024000000000001"/>
    <n v="0.8420000000000023"/>
    <m/>
    <n v="1.333000000000002"/>
    <n v="1.2540000000000013"/>
    <n v="3.4290000000000056"/>
    <n v="53"/>
    <x v="2"/>
    <n v="6.4698113207547273E-2"/>
    <n v="0.25879245283018909"/>
    <n v="1.5886792452830232E-2"/>
    <n v="6.3547169811320928E-2"/>
  </r>
  <r>
    <x v="22"/>
    <s v="Chowilla Oxbow (T5)"/>
    <x v="0"/>
    <n v="1"/>
    <n v="1"/>
    <n v="10"/>
    <n v="0.52500000000000002"/>
    <d v="2018-07-09T00:00:00"/>
    <d v="2018-08-31T00:00:00"/>
    <n v="24.693999999999999"/>
    <m/>
    <m/>
    <n v="25.42"/>
    <n v="1.7940000000000005"/>
    <m/>
    <m/>
    <n v="2.6500000000000021"/>
    <n v="4.4440000000000026"/>
    <n v="53"/>
    <x v="2"/>
    <n v="8.3849056603773633E-2"/>
    <n v="0.33539622641509453"/>
    <n v="3.3849056603773596E-2"/>
    <n v="0.13539622641509438"/>
  </r>
  <r>
    <x v="23"/>
    <s v="Chowilla Oxbow (T5)"/>
    <x v="0"/>
    <n v="3"/>
    <n v="3"/>
    <n v="10"/>
    <n v="0.64"/>
    <d v="2018-07-09T00:00:00"/>
    <d v="2018-08-31T00:00:00"/>
    <n v="28.3"/>
    <m/>
    <m/>
    <n v="26.227"/>
    <n v="5.4000000000000021"/>
    <m/>
    <m/>
    <n v="3.4570000000000007"/>
    <n v="8.8570000000000029"/>
    <n v="53"/>
    <x v="2"/>
    <n v="0.16711320754716988"/>
    <n v="0.66845283018867951"/>
    <n v="0.10188679245283024"/>
    <n v="0.40754716981132094"/>
  </r>
  <r>
    <x v="24"/>
    <s v="Chowilla Oxbow (T5)"/>
    <x v="0"/>
    <n v="4"/>
    <n v="4"/>
    <n v="10"/>
    <n v="0.52500000000000002"/>
    <d v="2018-07-09T00:00:00"/>
    <d v="2018-08-31T00:00:00"/>
    <n v="25.512"/>
    <m/>
    <n v="35.271000000000001"/>
    <n v="26.260999999999999"/>
    <n v="2.6120000000000019"/>
    <m/>
    <n v="12.571000000000002"/>
    <n v="3.4909999999999997"/>
    <n v="18.674000000000003"/>
    <n v="53"/>
    <x v="2"/>
    <n v="0.35233962264150948"/>
    <n v="1.4093584905660379"/>
    <n v="4.9283018867924563E-2"/>
    <n v="0.19713207547169825"/>
  </r>
  <r>
    <x v="25"/>
    <s v="Twin Creeks floodplain (TCH)"/>
    <x v="0"/>
    <n v="1"/>
    <n v="1"/>
    <n v="9"/>
    <n v="0.34"/>
    <m/>
    <m/>
    <m/>
    <m/>
    <m/>
    <m/>
    <m/>
    <m/>
    <m/>
    <m/>
    <m/>
    <m/>
    <x v="2"/>
    <m/>
    <m/>
    <m/>
    <m/>
  </r>
  <r>
    <x v="26"/>
    <s v="Twin Creeks floodplain (TCH)"/>
    <x v="0"/>
    <n v="2"/>
    <n v="2"/>
    <n v="11"/>
    <n v="0.67500000000000004"/>
    <m/>
    <m/>
    <m/>
    <m/>
    <m/>
    <m/>
    <m/>
    <m/>
    <m/>
    <m/>
    <m/>
    <m/>
    <x v="2"/>
    <m/>
    <m/>
    <m/>
    <m/>
  </r>
  <r>
    <x v="27"/>
    <s v="Twin Creeks floodplain (TCH)"/>
    <x v="0"/>
    <n v="3"/>
    <n v="3"/>
    <n v="10"/>
    <n v="0.52500000000000002"/>
    <m/>
    <m/>
    <m/>
    <m/>
    <m/>
    <m/>
    <m/>
    <m/>
    <m/>
    <m/>
    <m/>
    <m/>
    <x v="2"/>
    <m/>
    <m/>
    <m/>
    <m/>
  </r>
  <r>
    <x v="28"/>
    <s v="Monomon Island Depression (T5)"/>
    <x v="0"/>
    <n v="1"/>
    <n v="1"/>
    <n v="12"/>
    <n v="0.81"/>
    <d v="2018-07-09T00:00:00"/>
    <d v="2018-08-31T00:00:00"/>
    <n v="23.843"/>
    <m/>
    <m/>
    <m/>
    <n v="0.94300000000000139"/>
    <m/>
    <m/>
    <m/>
    <n v="0.94300000000000139"/>
    <n v="53"/>
    <x v="2"/>
    <n v="1.7792452830188706E-2"/>
    <n v="7.1169811320754825E-2"/>
    <n v="1.7792452830188706E-2"/>
    <n v="7.1169811320754825E-2"/>
  </r>
  <r>
    <x v="29"/>
    <s v="Monomon Island Depression (T5)"/>
    <x v="0"/>
    <n v="2"/>
    <n v="2"/>
    <n v="11"/>
    <n v="0.58499999999999996"/>
    <d v="2018-07-09T00:00:00"/>
    <d v="2018-08-31T00:00:00"/>
    <n v="24.381"/>
    <m/>
    <m/>
    <m/>
    <n v="1.4810000000000016"/>
    <m/>
    <m/>
    <m/>
    <n v="1.4810000000000016"/>
    <n v="53"/>
    <x v="2"/>
    <n v="2.7943396226415125E-2"/>
    <n v="0.1117735849056605"/>
    <n v="2.7943396226415125E-2"/>
    <n v="0.1117735849056605"/>
  </r>
  <r>
    <x v="30"/>
    <s v="Monomon Island Depression (T5)"/>
    <x v="0"/>
    <n v="3"/>
    <n v="3"/>
    <n v="13"/>
    <n v="0.85499999999999998"/>
    <d v="2018-07-09T00:00:00"/>
    <d v="2018-08-31T00:00:00"/>
    <n v="28.24"/>
    <m/>
    <m/>
    <n v="24.356000000000002"/>
    <n v="5.34"/>
    <m/>
    <m/>
    <n v="1.5860000000000021"/>
    <n v="6.9260000000000019"/>
    <n v="53"/>
    <x v="2"/>
    <n v="0.13067924528301891"/>
    <n v="0.52271698113207565"/>
    <n v="0.10075471698113207"/>
    <n v="0.40301886792452829"/>
  </r>
  <r>
    <x v="31"/>
    <s v="Coppermine Complex (CCX4)"/>
    <x v="0"/>
    <n v="1"/>
    <n v="3"/>
    <n v="9"/>
    <n v="0.6"/>
    <d v="2018-07-10T00:00:00"/>
    <d v="2018-08-31T00:00:00"/>
    <m/>
    <m/>
    <m/>
    <m/>
    <m/>
    <m/>
    <m/>
    <m/>
    <m/>
    <m/>
    <x v="2"/>
    <m/>
    <m/>
    <m/>
    <m/>
  </r>
  <r>
    <x v="32"/>
    <s v="Coppermine Complex (CCX4)"/>
    <x v="0"/>
    <n v="2"/>
    <n v="7"/>
    <n v="10"/>
    <n v="0.48749999999999999"/>
    <d v="2018-07-10T00:00:00"/>
    <d v="2018-08-31T00:00:00"/>
    <n v="26.978000000000002"/>
    <m/>
    <n v="25.561"/>
    <n v="27.22"/>
    <n v="4.078000000000003"/>
    <m/>
    <n v="2.8610000000000007"/>
    <n v="4.4499999999999993"/>
    <n v="11.389000000000003"/>
    <n v="52"/>
    <x v="2"/>
    <n v="0.21901923076923083"/>
    <n v="0.87607692307692331"/>
    <n v="7.8423076923076984E-2"/>
    <n v="0.31369230769230794"/>
  </r>
  <r>
    <x v="33"/>
    <s v="Coppermine Complex (CCX4)"/>
    <x v="0"/>
    <n v="3"/>
    <n v="1"/>
    <n v="10"/>
    <n v="0.56000000000000005"/>
    <d v="2018-07-10T00:00:00"/>
    <d v="2018-08-31T00:00:00"/>
    <n v="25.936"/>
    <n v="23.849"/>
    <n v="24.809000000000001"/>
    <n v="27.79"/>
    <n v="3.0360000000000014"/>
    <n v="0.98900000000000077"/>
    <n v="2.1090000000000018"/>
    <n v="5.0199999999999996"/>
    <n v="11.154000000000003"/>
    <n v="52"/>
    <x v="2"/>
    <n v="0.21450000000000008"/>
    <n v="0.85800000000000032"/>
    <n v="5.838461538461541E-2"/>
    <n v="0.23353846153846164"/>
  </r>
  <r>
    <x v="34"/>
    <s v="Twin Creeks (T1)"/>
    <x v="1"/>
    <n v="1"/>
    <n v="1"/>
    <n v="12"/>
    <n v="0.72250000000000003"/>
    <d v="2018-07-09T00:00:00"/>
    <d v="2018-08-31T00:00:00"/>
    <n v="25.151"/>
    <n v="26.768000000000001"/>
    <m/>
    <m/>
    <n v="2.2510000000000012"/>
    <n v="3.9080000000000013"/>
    <m/>
    <m/>
    <n v="6.1590000000000025"/>
    <n v="53"/>
    <x v="2"/>
    <n v="0.11620754716981137"/>
    <n v="0.46483018867924547"/>
    <n v="4.247169811320757E-2"/>
    <n v="0.16988679245283028"/>
  </r>
  <r>
    <x v="35"/>
    <s v="Twin Creeks (T1)"/>
    <x v="1"/>
    <n v="3"/>
    <n v="3"/>
    <n v="9"/>
    <n v="0.39"/>
    <d v="2018-07-09T00:00:00"/>
    <d v="2018-08-31T00:00:00"/>
    <n v="25.164000000000001"/>
    <n v="23.46"/>
    <m/>
    <n v="23.579000000000001"/>
    <n v="2.2640000000000029"/>
    <n v="0.60000000000000142"/>
    <m/>
    <n v="0.80900000000000105"/>
    <n v="3.6730000000000054"/>
    <n v="53"/>
    <x v="2"/>
    <n v="6.930188679245293E-2"/>
    <n v="0.27720754716981172"/>
    <n v="4.2716981132075525E-2"/>
    <n v="0.1708679245283021"/>
  </r>
  <r>
    <x v="36"/>
    <s v="Twin Creeks (T1)"/>
    <x v="1"/>
    <n v="2"/>
    <n v="2"/>
    <n v="10"/>
    <n v="0.51"/>
    <d v="2018-07-09T00:00:00"/>
    <d v="2018-08-31T00:00:00"/>
    <n v="24.033999999999999"/>
    <n v="24.346"/>
    <n v="22.890999999999998"/>
    <n v="24.204000000000001"/>
    <n v="1.1340000000000003"/>
    <n v="1.4860000000000007"/>
    <n v="0.19099999999999895"/>
    <n v="1.4340000000000011"/>
    <n v="4.245000000000001"/>
    <n v="53"/>
    <x v="2"/>
    <n v="8.0094339622641522E-2"/>
    <n v="0.32037735849056609"/>
    <n v="2.1396226415094345E-2"/>
    <n v="8.5584905660377381E-2"/>
  </r>
  <r>
    <x v="37"/>
    <s v="Werta Wert Mid (T3)"/>
    <x v="1"/>
    <n v="2"/>
    <n v="1"/>
    <n v="12"/>
    <n v="0.76500000000000001"/>
    <d v="2018-07-10T00:00:00"/>
    <d v="2018-08-31T00:00:00"/>
    <n v="24.076000000000001"/>
    <m/>
    <n v="23.765999999999998"/>
    <n v="25.361000000000001"/>
    <n v="1.1760000000000019"/>
    <m/>
    <n v="1.0659999999999989"/>
    <n v="2.5910000000000011"/>
    <n v="4.833000000000002"/>
    <n v="52"/>
    <x v="2"/>
    <n v="9.2942307692307727E-2"/>
    <n v="0.37176923076923091"/>
    <n v="2.2615384615384652E-2"/>
    <n v="9.0461538461538607E-2"/>
  </r>
  <r>
    <x v="38"/>
    <s v="Werta Wert Mid (T3)"/>
    <x v="1"/>
    <n v="1"/>
    <n v="3"/>
    <n v="12"/>
    <n v="0.76500000000000001"/>
    <d v="2018-07-10T00:00:00"/>
    <d v="2018-08-31T00:00:00"/>
    <n v="23.558"/>
    <n v="23.52"/>
    <m/>
    <n v="26.888000000000002"/>
    <n v="0.65800000000000125"/>
    <n v="0.66000000000000014"/>
    <m/>
    <n v="4.1180000000000021"/>
    <n v="5.4360000000000035"/>
    <n v="52"/>
    <x v="2"/>
    <n v="0.10453846153846161"/>
    <n v="0.41815384615384643"/>
    <n v="1.2653846153846179E-2"/>
    <n v="5.0615384615384715E-2"/>
  </r>
  <r>
    <x v="39"/>
    <s v="Werta Wert Mid (T3)"/>
    <x v="1"/>
    <n v="3"/>
    <n v="2"/>
    <n v="12"/>
    <n v="0.76500000000000001"/>
    <d v="2018-07-10T00:00:00"/>
    <d v="2018-08-31T00:00:00"/>
    <n v="23.375"/>
    <n v="24.175999999999998"/>
    <m/>
    <n v="29.600999999999999"/>
    <n v="0.47500000000000142"/>
    <n v="1.3159999999999989"/>
    <m/>
    <n v="6.8309999999999995"/>
    <n v="8.6219999999999999"/>
    <n v="52"/>
    <x v="2"/>
    <n v="0.16580769230769229"/>
    <n v="0.66323076923076918"/>
    <n v="9.1346153846154111E-3"/>
    <n v="3.6538461538461645E-2"/>
  </r>
  <r>
    <x v="40"/>
    <s v="Werta Wert North (T1)"/>
    <x v="1"/>
    <n v="1"/>
    <n v="5"/>
    <n v="9"/>
    <n v="0.32500000000000001"/>
    <d v="2018-07-10T00:00:00"/>
    <d v="2018-08-31T00:00:00"/>
    <m/>
    <m/>
    <m/>
    <m/>
    <m/>
    <m/>
    <m/>
    <m/>
    <m/>
    <m/>
    <x v="2"/>
    <m/>
    <m/>
    <m/>
    <m/>
  </r>
  <r>
    <x v="41"/>
    <s v="Werta Wert North (T1)"/>
    <x v="1"/>
    <n v="2"/>
    <n v="6"/>
    <n v="9"/>
    <n v="0.39"/>
    <d v="2018-07-10T00:00:00"/>
    <d v="2018-08-31T00:00:00"/>
    <m/>
    <m/>
    <m/>
    <m/>
    <m/>
    <m/>
    <m/>
    <m/>
    <m/>
    <m/>
    <x v="2"/>
    <m/>
    <m/>
    <m/>
    <m/>
  </r>
  <r>
    <x v="42"/>
    <s v="Werta Wert North (T1)"/>
    <x v="1"/>
    <n v="3"/>
    <n v="7"/>
    <n v="10"/>
    <n v="0.52500000000000002"/>
    <d v="2018-07-10T00:00:00"/>
    <d v="2018-08-31T00:00:00"/>
    <m/>
    <m/>
    <m/>
    <m/>
    <m/>
    <m/>
    <m/>
    <m/>
    <m/>
    <m/>
    <x v="2"/>
    <m/>
    <m/>
    <m/>
    <m/>
  </r>
  <r>
    <x v="43"/>
    <s v="Pipeclay Creek D/S"/>
    <x v="1"/>
    <n v="1"/>
    <n v="3"/>
    <n v="10"/>
    <n v="0.48749999999999999"/>
    <d v="2018-07-09T00:00:00"/>
    <d v="2018-08-31T00:00:00"/>
    <n v="27.084"/>
    <n v="24.829000000000001"/>
    <m/>
    <n v="26.460999999999999"/>
    <n v="4.1840000000000011"/>
    <n v="1.9690000000000012"/>
    <m/>
    <n v="3.6909999999999989"/>
    <n v="9.8440000000000012"/>
    <n v="53"/>
    <x v="2"/>
    <n v="0.18573584905660379"/>
    <n v="0.74294339622641514"/>
    <n v="7.8943396226415108E-2"/>
    <n v="0.31577358490566043"/>
  </r>
  <r>
    <x v="44"/>
    <s v="Pipeclay Creek D/S"/>
    <x v="1"/>
    <n v="2"/>
    <n v="2"/>
    <n v="12"/>
    <n v="0.72250000000000003"/>
    <d v="2018-07-09T00:00:00"/>
    <d v="2018-08-31T00:00:00"/>
    <n v="26.439"/>
    <m/>
    <m/>
    <n v="27.507999999999999"/>
    <n v="3.5390000000000015"/>
    <m/>
    <m/>
    <n v="4.7379999999999995"/>
    <n v="8.277000000000001"/>
    <n v="53"/>
    <x v="2"/>
    <n v="0.15616981132075475"/>
    <n v="0.62467924528301899"/>
    <n v="6.6773584905660405E-2"/>
    <n v="0.26709433962264162"/>
  </r>
  <r>
    <x v="45"/>
    <s v="Pipeclay Creek D/S"/>
    <x v="1"/>
    <n v="3"/>
    <n v="4"/>
    <n v="11"/>
    <n v="0.68"/>
    <d v="2018-07-09T00:00:00"/>
    <d v="2018-08-31T00:00:00"/>
    <n v="24.678000000000001"/>
    <n v="26.306000000000001"/>
    <m/>
    <n v="29.001000000000001"/>
    <n v="1.7780000000000022"/>
    <n v="3.4460000000000015"/>
    <m/>
    <n v="6.2310000000000016"/>
    <n v="11.455000000000005"/>
    <n v="53"/>
    <x v="2"/>
    <n v="0.21613207547169822"/>
    <n v="0.86452830188679286"/>
    <n v="3.3547169811320797E-2"/>
    <n v="0.13418867924528319"/>
  </r>
  <r>
    <x v="46"/>
    <s v="Boat Creek D/S"/>
    <x v="1"/>
    <n v="1"/>
    <n v="1"/>
    <n v="12"/>
    <n v="0.76500000000000001"/>
    <d v="2018-07-09T00:00:00"/>
    <d v="2018-08-31T00:00:00"/>
    <m/>
    <m/>
    <m/>
    <m/>
    <m/>
    <m/>
    <m/>
    <m/>
    <m/>
    <m/>
    <x v="2"/>
    <m/>
    <m/>
    <m/>
    <m/>
  </r>
  <r>
    <x v="47"/>
    <s v="Boat Creek D/S"/>
    <x v="1"/>
    <n v="2"/>
    <n v="2"/>
    <n v="11"/>
    <n v="0.63749999999999996"/>
    <d v="2018-07-09T00:00:00"/>
    <d v="2018-08-31T00:00:00"/>
    <n v="24.893999999999998"/>
    <n v="24.893999999999998"/>
    <m/>
    <m/>
    <n v="1.9939999999999998"/>
    <n v="2.0339999999999989"/>
    <m/>
    <m/>
    <n v="4.0279999999999987"/>
    <n v="53"/>
    <x v="2"/>
    <n v="7.599999999999997E-2"/>
    <n v="0.30399999999999988"/>
    <n v="3.7622641509433959E-2"/>
    <n v="0.15049056603773583"/>
  </r>
  <r>
    <x v="48"/>
    <s v="Boat Creek D/S"/>
    <x v="1"/>
    <n v="3"/>
    <n v="3"/>
    <n v="12"/>
    <n v="0.76500000000000001"/>
    <d v="2018-07-09T00:00:00"/>
    <d v="2018-08-31T00:00:00"/>
    <n v="25.902000000000001"/>
    <n v="24.058"/>
    <n v="23.225999999999999"/>
    <n v="23.448"/>
    <n v="3.0020000000000024"/>
    <n v="1.1980000000000004"/>
    <n v="0.5259999999999998"/>
    <n v="0.67800000000000082"/>
    <n v="5.4040000000000035"/>
    <n v="53"/>
    <x v="2"/>
    <n v="0.10196226415094346"/>
    <n v="0.40784905660377385"/>
    <n v="5.664150943396231E-2"/>
    <n v="0.22656603773584924"/>
  </r>
  <r>
    <x v="49"/>
    <s v="Chowilla Island Loop (T1)"/>
    <x v="1"/>
    <n v="1"/>
    <n v="1"/>
    <n v="8"/>
    <n v="0.36"/>
    <d v="2018-07-09T00:00:00"/>
    <d v="2018-08-31T00:00:00"/>
    <n v="25.56"/>
    <n v="23.713999999999999"/>
    <n v="23.213999999999999"/>
    <n v="24.451000000000001"/>
    <n v="2.66"/>
    <n v="0.8539999999999992"/>
    <n v="0.51399999999999935"/>
    <n v="1.6810000000000009"/>
    <n v="5.7089999999999996"/>
    <n v="53"/>
    <x v="2"/>
    <n v="0.10771698113207546"/>
    <n v="0.43086792452830186"/>
    <n v="5.0188679245283023E-2"/>
    <n v="0.20075471698113209"/>
  </r>
  <r>
    <x v="50"/>
    <s v="Chowilla Island Loop (T1)"/>
    <x v="1"/>
    <n v="2"/>
    <n v="2"/>
    <n v="10"/>
    <n v="0.56000000000000005"/>
    <d v="2018-07-09T00:00:00"/>
    <d v="2018-08-31T00:00:00"/>
    <n v="36.814999999999998"/>
    <n v="23.937000000000001"/>
    <n v="24.475999999999999"/>
    <n v="26.603000000000002"/>
    <n v="13.914999999999999"/>
    <n v="1.0770000000000017"/>
    <n v="1.7759999999999998"/>
    <n v="3.833000000000002"/>
    <n v="20.601000000000003"/>
    <n v="53"/>
    <x v="2"/>
    <n v="0.38869811320754721"/>
    <n v="1.5547924528301889"/>
    <n v="0.26254716981132076"/>
    <n v="1.050188679245283"/>
  </r>
  <r>
    <x v="51"/>
    <s v="Chowilla Island Loop (T1)"/>
    <x v="1"/>
    <n v="3"/>
    <n v="3"/>
    <n v="9"/>
    <n v="0.42"/>
    <d v="2018-07-09T00:00:00"/>
    <d v="2018-08-31T00:00:00"/>
    <n v="29.978000000000002"/>
    <n v="25.565000000000001"/>
    <n v="25.684999999999999"/>
    <n v="32.261000000000003"/>
    <n v="7.078000000000003"/>
    <n v="2.7050000000000018"/>
    <n v="2.9849999999999994"/>
    <n v="9.4910000000000032"/>
    <n v="22.259000000000007"/>
    <n v="53"/>
    <x v="2"/>
    <n v="0.41998113207547183"/>
    <n v="1.6799245283018873"/>
    <n v="0.13354716981132081"/>
    <n v="0.53418867924528324"/>
  </r>
  <r>
    <x v="52"/>
    <s v="Monomon Island Horseshoe (T1)"/>
    <x v="1"/>
    <n v="1"/>
    <n v="1"/>
    <n v="10"/>
    <n v="0.6"/>
    <d v="2018-07-09T00:00:00"/>
    <d v="2018-08-31T00:00:00"/>
    <m/>
    <m/>
    <m/>
    <m/>
    <m/>
    <m/>
    <m/>
    <m/>
    <m/>
    <m/>
    <x v="2"/>
    <m/>
    <m/>
    <m/>
    <m/>
  </r>
  <r>
    <x v="53"/>
    <s v="Monomon Island Horseshoe (T1)"/>
    <x v="1"/>
    <n v="3"/>
    <n v="2"/>
    <n v="12"/>
    <n v="0.81"/>
    <d v="2018-07-09T00:00:00"/>
    <d v="2018-08-31T00:00:00"/>
    <n v="25.914000000000001"/>
    <m/>
    <m/>
    <m/>
    <n v="3.0140000000000029"/>
    <m/>
    <m/>
    <m/>
    <n v="3.0140000000000029"/>
    <n v="53"/>
    <x v="2"/>
    <n v="5.6867924528301944E-2"/>
    <n v="0.22747169811320778"/>
    <n v="5.6867924528301944E-2"/>
    <n v="0.22747169811320778"/>
  </r>
  <r>
    <x v="54"/>
    <s v="Monomon Island Horseshoe (T1)"/>
    <x v="1"/>
    <n v="2"/>
    <n v="3"/>
    <n v="11"/>
    <n v="0.63749999999999996"/>
    <d v="2018-07-09T00:00:00"/>
    <d v="2018-08-31T00:00:00"/>
    <n v="28.187999999999999"/>
    <n v="28.61"/>
    <m/>
    <n v="27.19"/>
    <n v="5.2880000000000003"/>
    <n v="5.75"/>
    <m/>
    <n v="4.4200000000000017"/>
    <n v="15.458000000000002"/>
    <n v="53"/>
    <x v="2"/>
    <n v="0.2916603773584906"/>
    <n v="1.1666415094339624"/>
    <n v="9.9773584905660379E-2"/>
    <n v="0.39909433962264151"/>
  </r>
  <r>
    <x v="55"/>
    <s v="Coppermine Waterhole (T3)"/>
    <x v="1"/>
    <n v="3"/>
    <n v="3"/>
    <n v="12"/>
    <n v="0.76"/>
    <d v="2018-07-10T00:00:00"/>
    <d v="2018-08-31T00:00:00"/>
    <n v="26.997"/>
    <n v="45.32"/>
    <m/>
    <m/>
    <n v="4.0970000000000013"/>
    <n v="22.46"/>
    <m/>
    <m/>
    <n v="26.557000000000002"/>
    <n v="52"/>
    <x v="2"/>
    <n v="0.51071153846153849"/>
    <n v="2.042846153846154"/>
    <n v="7.8788461538461557E-2"/>
    <n v="0.31515384615384623"/>
  </r>
  <r>
    <x v="56"/>
    <s v="Coppermine Waterhole (T3)"/>
    <x v="1"/>
    <n v="5"/>
    <n v="4"/>
    <n v="11"/>
    <n v="0.67500000000000004"/>
    <d v="2018-07-10T00:00:00"/>
    <d v="2018-08-31T00:00:00"/>
    <n v="26.791"/>
    <n v="25.577999999999999"/>
    <n v="24.454000000000001"/>
    <n v="24.975000000000001"/>
    <n v="3.8910000000000018"/>
    <n v="2.718"/>
    <n v="1.7540000000000013"/>
    <n v="2.2050000000000018"/>
    <n v="10.568000000000005"/>
    <n v="52"/>
    <x v="2"/>
    <n v="0.20323076923076933"/>
    <n v="0.8129230769230773"/>
    <n v="7.482692307692311E-2"/>
    <n v="0.29930769230769244"/>
  </r>
  <r>
    <x v="57"/>
    <s v="Coppermine Waterhole (T3)"/>
    <x v="1"/>
    <n v="4"/>
    <n v="5"/>
    <n v="12"/>
    <n v="0.76"/>
    <d v="2018-07-10T00:00:00"/>
    <d v="2018-08-31T00:00:00"/>
    <n v="25.795999999999999"/>
    <m/>
    <n v="24.02"/>
    <n v="25.093"/>
    <n v="2.8960000000000008"/>
    <m/>
    <n v="1.3200000000000003"/>
    <n v="2.3230000000000004"/>
    <n v="6.5390000000000015"/>
    <n v="52"/>
    <x v="2"/>
    <n v="0.12575000000000003"/>
    <n v="0.50300000000000011"/>
    <n v="5.5692307692307708E-2"/>
    <n v="0.22276923076923083"/>
  </r>
  <r>
    <x v="58"/>
    <s v="Bunyip Hole (T1)"/>
    <x v="1"/>
    <n v="1"/>
    <n v="3"/>
    <n v="11"/>
    <n v="0.59499999999999997"/>
    <d v="2018-07-10T00:00:00"/>
    <d v="2018-08-31T00:00:00"/>
    <m/>
    <m/>
    <m/>
    <m/>
    <m/>
    <m/>
    <m/>
    <m/>
    <m/>
    <m/>
    <x v="2"/>
    <m/>
    <m/>
    <m/>
    <m/>
  </r>
  <r>
    <x v="59"/>
    <s v="Bunyip Hole (T1)"/>
    <x v="1"/>
    <n v="2"/>
    <n v="4"/>
    <n v="11"/>
    <n v="0.59499999999999997"/>
    <d v="2018-07-10T00:00:00"/>
    <d v="2018-08-31T00:00:00"/>
    <m/>
    <m/>
    <m/>
    <m/>
    <m/>
    <m/>
    <m/>
    <m/>
    <m/>
    <m/>
    <x v="2"/>
    <m/>
    <m/>
    <m/>
    <m/>
  </r>
  <r>
    <x v="60"/>
    <s v="Bunyip Hole (T1)"/>
    <x v="1"/>
    <n v="3"/>
    <n v="5"/>
    <n v="11"/>
    <n v="0.59499999999999997"/>
    <d v="2018-07-10T00:00:00"/>
    <d v="2018-08-31T00:00:00"/>
    <m/>
    <m/>
    <m/>
    <m/>
    <m/>
    <m/>
    <m/>
    <m/>
    <m/>
    <m/>
    <x v="2"/>
    <m/>
    <m/>
    <m/>
    <m/>
  </r>
  <r>
    <x v="61"/>
    <s v="Monomon Island Depression (T1)"/>
    <x v="1"/>
    <n v="1"/>
    <n v="1"/>
    <n v="11"/>
    <n v="0.68"/>
    <d v="2018-07-10T00:00:00"/>
    <d v="2018-08-31T00:00:00"/>
    <m/>
    <m/>
    <m/>
    <m/>
    <m/>
    <m/>
    <m/>
    <m/>
    <m/>
    <m/>
    <x v="2"/>
    <m/>
    <m/>
    <m/>
    <m/>
  </r>
  <r>
    <x v="62"/>
    <s v="Monomon Island Depression (T1)"/>
    <x v="1"/>
    <n v="2"/>
    <n v="2"/>
    <n v="11"/>
    <n v="0.68"/>
    <d v="2018-07-10T00:00:00"/>
    <d v="2018-08-31T00:00:00"/>
    <m/>
    <m/>
    <m/>
    <m/>
    <m/>
    <m/>
    <m/>
    <m/>
    <m/>
    <m/>
    <x v="2"/>
    <m/>
    <m/>
    <m/>
    <m/>
  </r>
  <r>
    <x v="63"/>
    <s v="Monomon Island Depression (T1)"/>
    <x v="1"/>
    <n v="3"/>
    <n v="3"/>
    <n v="9"/>
    <n v="0.32500000000000001"/>
    <d v="2018-07-10T00:00:00"/>
    <d v="2018-08-31T00:00:00"/>
    <m/>
    <m/>
    <m/>
    <m/>
    <m/>
    <m/>
    <m/>
    <m/>
    <m/>
    <m/>
    <x v="2"/>
    <m/>
    <m/>
    <m/>
    <m/>
  </r>
  <r>
    <x v="0"/>
    <s v="C2 (Merreti North)"/>
    <x v="0"/>
    <n v="2"/>
    <n v="3"/>
    <n v="6"/>
    <n v="0.11"/>
    <d v="2018-08-30T00:00:00"/>
    <d v="2018-11-01T00:00:00"/>
    <n v="27.052"/>
    <n v="26.155999999999999"/>
    <n v="25.850999999999999"/>
    <n v="24.835999999999999"/>
    <n v="4.152000000000001"/>
    <n v="3.2959999999999994"/>
    <n v="3.1509999999999998"/>
    <n v="2.0659999999999989"/>
    <n v="12.664999999999999"/>
    <n v="63"/>
    <x v="3"/>
    <n v="0.20103174603174601"/>
    <n v="0.80412698412698402"/>
    <n v="6.5904761904761924E-2"/>
    <n v="0.2636190476190477"/>
  </r>
  <r>
    <x v="1"/>
    <s v="C2 (Merreti North)"/>
    <x v="0"/>
    <n v="3"/>
    <n v="2"/>
    <n v="5"/>
    <n v="0.05"/>
    <d v="2018-08-30T00:00:00"/>
    <d v="2018-11-01T00:00:00"/>
    <n v="28.721"/>
    <m/>
    <n v="23.655000000000001"/>
    <n v="25.975000000000001"/>
    <n v="5.8210000000000015"/>
    <m/>
    <n v="0.95500000000000185"/>
    <n v="3.2050000000000018"/>
    <n v="9.9810000000000052"/>
    <n v="63"/>
    <x v="3"/>
    <n v="0.1584285714285715"/>
    <n v="0.63371428571428601"/>
    <n v="9.2396825396825422E-2"/>
    <n v="0.36958730158730169"/>
  </r>
  <r>
    <x v="2"/>
    <s v="C2 (Merreti North)"/>
    <x v="0"/>
    <n v="1"/>
    <n v="1"/>
    <n v="9"/>
    <n v="0.35799999999999998"/>
    <d v="2018-08-30T00:00:00"/>
    <d v="2018-11-01T00:00:00"/>
    <n v="33.18"/>
    <m/>
    <n v="31.381"/>
    <n v="28.454000000000001"/>
    <n v="10.280000000000001"/>
    <m/>
    <n v="8.6810000000000009"/>
    <n v="5.6840000000000011"/>
    <n v="24.645000000000003"/>
    <n v="63"/>
    <x v="3"/>
    <n v="0.39119047619047626"/>
    <n v="1.564761904761905"/>
    <n v="0.16317460317460319"/>
    <n v="0.65269841269841278"/>
  </r>
  <r>
    <x v="3"/>
    <s v="C4 (Merreti East)"/>
    <x v="0"/>
    <n v="3"/>
    <n v="3"/>
    <n v="10"/>
    <n v="0.56000000000000005"/>
    <d v="2018-08-30T00:00:00"/>
    <d v="2018-11-01T00:00:00"/>
    <n v="25.231999999999999"/>
    <m/>
    <n v="24.093"/>
    <n v="25.420999999999999"/>
    <n v="2.3320000000000007"/>
    <m/>
    <n v="1.3930000000000007"/>
    <n v="2.6509999999999998"/>
    <n v="6.3760000000000012"/>
    <n v="63"/>
    <x v="3"/>
    <n v="0.10120634920634923"/>
    <n v="0.40482539682539692"/>
    <n v="3.701587301587303E-2"/>
    <n v="0.14806349206349212"/>
  </r>
  <r>
    <x v="4"/>
    <s v="C4 (Merreti East)"/>
    <x v="0"/>
    <n v="2"/>
    <n v="2"/>
    <n v="10"/>
    <n v="0.52500000000000002"/>
    <d v="2018-08-30T00:00:00"/>
    <d v="2018-11-01T00:00:00"/>
    <n v="26.744"/>
    <m/>
    <m/>
    <n v="30.385999999999999"/>
    <n v="3.8440000000000012"/>
    <m/>
    <m/>
    <n v="7.6159999999999997"/>
    <n v="11.46"/>
    <n v="63"/>
    <x v="3"/>
    <n v="0.18190476190476193"/>
    <n v="0.72761904761904772"/>
    <n v="6.1015873015873037E-2"/>
    <n v="0.24406349206349215"/>
  </r>
  <r>
    <x v="5"/>
    <s v="C4 (Merreti East)"/>
    <x v="0"/>
    <n v="1"/>
    <n v="1"/>
    <n v="11"/>
    <n v="0.59499999999999997"/>
    <d v="2018-08-30T00:00:00"/>
    <d v="2018-11-01T00:00:00"/>
    <n v="25.791"/>
    <m/>
    <m/>
    <n v="36.000999999999998"/>
    <n v="2.8910000000000018"/>
    <m/>
    <m/>
    <n v="13.230999999999998"/>
    <n v="16.122"/>
    <n v="63"/>
    <x v="3"/>
    <n v="0.25590476190476191"/>
    <n v="1.0236190476190477"/>
    <n v="4.5888888888888917E-2"/>
    <n v="0.18355555555555567"/>
  </r>
  <r>
    <x v="6"/>
    <s v="C1 (Reny Island)"/>
    <x v="0"/>
    <n v="3"/>
    <n v="2"/>
    <n v="9"/>
    <n v="0.39"/>
    <d v="2018-08-30T00:00:00"/>
    <d v="2018-11-01T00:00:00"/>
    <n v="25.486999999999998"/>
    <m/>
    <n v="23.297000000000001"/>
    <m/>
    <n v="2.5869999999999997"/>
    <m/>
    <n v="0.59700000000000131"/>
    <m/>
    <n v="3.1840000000000011"/>
    <n v="63"/>
    <x v="3"/>
    <n v="5.0539682539682558E-2"/>
    <n v="0.20215873015873023"/>
    <n v="4.1063492063492059E-2"/>
    <n v="0.16425396825396824"/>
  </r>
  <r>
    <x v="7"/>
    <s v="C1 (Reny Island)"/>
    <x v="0"/>
    <n v="1"/>
    <n v="3"/>
    <n v="8"/>
    <n v="0.2475"/>
    <d v="2018-08-30T00:00:00"/>
    <d v="2018-11-01T00:00:00"/>
    <n v="34.945"/>
    <m/>
    <n v="23.196999999999999"/>
    <n v="23.800999999999998"/>
    <n v="12.045000000000002"/>
    <m/>
    <n v="0.49699999999999989"/>
    <n v="1.0309999999999988"/>
    <n v="13.573"/>
    <n v="63"/>
    <x v="3"/>
    <n v="0.21544444444444444"/>
    <n v="0.86177777777777775"/>
    <n v="0.19119047619047622"/>
    <n v="0.76476190476190486"/>
  </r>
  <r>
    <x v="8"/>
    <s v="C1 (Reny Island)"/>
    <x v="0"/>
    <n v="2"/>
    <n v="1"/>
    <n v="9"/>
    <n v="0.39"/>
    <d v="2018-08-30T00:00:00"/>
    <d v="2018-11-01T00:00:00"/>
    <m/>
    <m/>
    <m/>
    <m/>
    <m/>
    <m/>
    <m/>
    <m/>
    <m/>
    <m/>
    <x v="3"/>
    <m/>
    <m/>
    <m/>
    <m/>
  </r>
  <r>
    <x v="9"/>
    <s v="C3 (Clover Lake)"/>
    <x v="0"/>
    <n v="1"/>
    <n v="2"/>
    <n v="11"/>
    <n v="0.68"/>
    <d v="2018-08-30T00:00:00"/>
    <d v="2018-11-01T00:00:00"/>
    <n v="34.290999999999997"/>
    <n v="24.036999999999999"/>
    <n v="34.308999999999997"/>
    <m/>
    <n v="11.390999999999998"/>
    <n v="1.1769999999999996"/>
    <n v="11.608999999999998"/>
    <m/>
    <n v="24.176999999999996"/>
    <n v="63"/>
    <x v="3"/>
    <n v="0.38376190476190469"/>
    <n v="1.5350476190476188"/>
    <n v="0.18080952380952378"/>
    <n v="0.72323809523809512"/>
  </r>
  <r>
    <x v="10"/>
    <s v="C3 (Clover Lake)"/>
    <x v="0"/>
    <n v="4"/>
    <n v="5"/>
    <n v="10"/>
    <n v="0.64"/>
    <d v="2018-08-30T00:00:00"/>
    <d v="2018-11-01T00:00:00"/>
    <n v="32.939"/>
    <m/>
    <n v="29.437999999999999"/>
    <n v="33.593000000000004"/>
    <n v="10.039000000000001"/>
    <m/>
    <n v="6.7379999999999995"/>
    <n v="10.823000000000004"/>
    <n v="27.600000000000005"/>
    <n v="63"/>
    <x v="3"/>
    <n v="0.43809523809523815"/>
    <n v="1.7523809523809526"/>
    <n v="0.15934920634920638"/>
    <n v="0.63739682539682552"/>
  </r>
  <r>
    <x v="11"/>
    <s v="C3 (Clover Lake)"/>
    <x v="0"/>
    <n v="3"/>
    <n v="4"/>
    <n v="10"/>
    <n v="0.56000000000000005"/>
    <d v="2018-08-30T00:00:00"/>
    <d v="2018-11-01T00:00:00"/>
    <n v="50.148000000000003"/>
    <m/>
    <n v="24.635000000000002"/>
    <n v="33.646999999999998"/>
    <n v="27.248000000000005"/>
    <m/>
    <n v="1.9350000000000023"/>
    <n v="10.876999999999999"/>
    <n v="40.06"/>
    <n v="63"/>
    <x v="3"/>
    <n v="0.63587301587301592"/>
    <n v="2.5434920634920637"/>
    <n v="0.43250793650793656"/>
    <n v="1.7300317460317463"/>
  </r>
  <r>
    <x v="12"/>
    <s v="C3 (Clover Lake)"/>
    <x v="0"/>
    <n v="2"/>
    <n v="6"/>
    <n v="10"/>
    <n v="0.51"/>
    <d v="2018-08-30T00:00:00"/>
    <d v="2018-11-01T00:00:00"/>
    <n v="54.37"/>
    <n v="23.135999999999999"/>
    <n v="33.837000000000003"/>
    <n v="38.817"/>
    <n v="31.47"/>
    <n v="0.2759999999999998"/>
    <n v="11.137000000000004"/>
    <n v="16.047000000000001"/>
    <n v="58.930000000000007"/>
    <n v="63"/>
    <x v="3"/>
    <n v="0.93539682539682556"/>
    <n v="3.7415873015873022"/>
    <n v="0.49952380952380948"/>
    <n v="1.9980952380952379"/>
  </r>
  <r>
    <x v="13"/>
    <s v="Coombool (S9)"/>
    <x v="0"/>
    <n v="1"/>
    <n v="1"/>
    <n v="9"/>
    <n v="0.255"/>
    <d v="2018-08-31T00:00:00"/>
    <d v="2018-11-02T00:00:00"/>
    <n v="26.561"/>
    <m/>
    <n v="24.939"/>
    <n v="23.687999999999999"/>
    <n v="3.6610000000000014"/>
    <m/>
    <n v="2.2390000000000008"/>
    <n v="0.91799999999999926"/>
    <n v="6.8180000000000014"/>
    <n v="63"/>
    <x v="3"/>
    <n v="0.10822222222222225"/>
    <n v="0.43288888888888899"/>
    <n v="5.8111111111111134E-2"/>
    <n v="0.23244444444444454"/>
  </r>
  <r>
    <x v="14"/>
    <s v="Coombool (S9)"/>
    <x v="0"/>
    <n v="2"/>
    <n v="4"/>
    <n v="10"/>
    <n v="0.6"/>
    <d v="2018-08-31T00:00:00"/>
    <d v="2018-11-02T00:00:00"/>
    <n v="24.416"/>
    <n v="23.125"/>
    <m/>
    <n v="23.754999999999999"/>
    <n v="1.5160000000000018"/>
    <n v="0.26500000000000057"/>
    <m/>
    <n v="0.98499999999999943"/>
    <n v="2.7660000000000018"/>
    <n v="63"/>
    <x v="3"/>
    <n v="4.3904761904761933E-2"/>
    <n v="0.17561904761904773"/>
    <n v="2.4063492063492092E-2"/>
    <n v="9.6253968253968369E-2"/>
  </r>
  <r>
    <x v="15"/>
    <s v="Coombool (S9)"/>
    <x v="0"/>
    <n v="3"/>
    <n v="3"/>
    <n v="11"/>
    <n v="0.63749999999999996"/>
    <d v="2018-08-31T00:00:00"/>
    <d v="2018-11-02T00:00:00"/>
    <n v="27.01"/>
    <n v="24.550999999999998"/>
    <n v="23.123000000000001"/>
    <n v="26.102"/>
    <n v="4.110000000000003"/>
    <n v="1.6909999999999989"/>
    <n v="0.42300000000000182"/>
    <n v="3.3320000000000007"/>
    <n v="9.5560000000000045"/>
    <n v="63"/>
    <x v="3"/>
    <n v="0.15168253968253975"/>
    <n v="0.60673015873015901"/>
    <n v="6.5238095238095289E-2"/>
    <n v="0.26095238095238116"/>
  </r>
  <r>
    <x v="16"/>
    <s v="C9 (West of Lake Littra)"/>
    <x v="0"/>
    <n v="2"/>
    <n v="1"/>
    <n v="10"/>
    <n v="0.56000000000000005"/>
    <d v="2018-08-31T00:00:00"/>
    <d v="2018-11-02T00:00:00"/>
    <n v="28.286000000000001"/>
    <n v="23.626999999999999"/>
    <m/>
    <n v="23.370999999999999"/>
    <n v="5.3860000000000028"/>
    <n v="0.76699999999999946"/>
    <m/>
    <n v="0.60099999999999909"/>
    <n v="6.7540000000000013"/>
    <n v="63"/>
    <x v="3"/>
    <n v="0.10720634920634922"/>
    <n v="0.42882539682539689"/>
    <n v="8.5492063492063536E-2"/>
    <n v="0.34196825396825414"/>
  </r>
  <r>
    <x v="17"/>
    <s v="C9 (West of Lake Littra)"/>
    <x v="0"/>
    <n v="1"/>
    <n v="2"/>
    <n v="10"/>
    <n v="0.49"/>
    <d v="2018-08-31T00:00:00"/>
    <d v="2018-11-02T00:00:00"/>
    <n v="25.053999999999998"/>
    <n v="26.132000000000001"/>
    <n v="23.907"/>
    <n v="24.331"/>
    <n v="2.1539999999999999"/>
    <n v="3.272000000000002"/>
    <n v="1.2070000000000007"/>
    <n v="1.5609999999999999"/>
    <n v="8.1940000000000026"/>
    <n v="63"/>
    <x v="3"/>
    <n v="0.1300634920634921"/>
    <n v="0.52025396825396841"/>
    <n v="3.4190476190476188E-2"/>
    <n v="0.13676190476190475"/>
  </r>
  <r>
    <x v="18"/>
    <s v="C9 (West of Lake Littra)"/>
    <x v="0"/>
    <n v="3"/>
    <n v="3"/>
    <n v="12"/>
    <n v="0.72250000000000003"/>
    <d v="2018-08-31T00:00:00"/>
    <d v="2018-11-02T00:00:00"/>
    <n v="39.823999999999998"/>
    <m/>
    <n v="29.536000000000001"/>
    <n v="30.306000000000001"/>
    <n v="16.923999999999999"/>
    <m/>
    <n v="6.8360000000000021"/>
    <n v="7.5360000000000014"/>
    <n v="31.296000000000003"/>
    <n v="63"/>
    <x v="3"/>
    <n v="0.49676190476190479"/>
    <n v="1.9870476190476192"/>
    <n v="0.26863492063492062"/>
    <n v="1.0745396825396825"/>
  </r>
  <r>
    <x v="19"/>
    <s v="Chowilla Loop Depression"/>
    <x v="0"/>
    <n v="1"/>
    <n v="1"/>
    <n v="11"/>
    <n v="0.55249999999999999"/>
    <d v="2018-08-31T00:00:00"/>
    <d v="2018-11-02T00:00:00"/>
    <n v="24.494"/>
    <m/>
    <n v="24.766999999999999"/>
    <m/>
    <n v="1.5940000000000012"/>
    <m/>
    <n v="2.0670000000000002"/>
    <m/>
    <n v="3.6610000000000014"/>
    <n v="63"/>
    <x v="3"/>
    <n v="5.8111111111111134E-2"/>
    <n v="0.23244444444444454"/>
    <n v="2.5301587301587321E-2"/>
    <n v="0.10120634920634929"/>
  </r>
  <r>
    <x v="20"/>
    <s v="Chowilla Loop Depression"/>
    <x v="0"/>
    <n v="2"/>
    <n v="2"/>
    <n v="11"/>
    <n v="0.59499999999999997"/>
    <d v="2018-08-31T00:00:00"/>
    <d v="2018-11-02T00:00:00"/>
    <n v="24.097000000000001"/>
    <m/>
    <m/>
    <n v="23.535"/>
    <n v="1.1970000000000027"/>
    <m/>
    <m/>
    <n v="0.76500000000000057"/>
    <n v="1.9620000000000033"/>
    <n v="63"/>
    <x v="3"/>
    <n v="3.1142857142857194E-2"/>
    <n v="0.12457142857142878"/>
    <n v="1.9000000000000045E-2"/>
    <n v="7.6000000000000179E-2"/>
  </r>
  <r>
    <x v="21"/>
    <s v="Chowilla Loop Depression"/>
    <x v="0"/>
    <n v="3"/>
    <n v="3"/>
    <n v="9"/>
    <n v="0.34"/>
    <d v="2018-08-31T00:00:00"/>
    <d v="2018-11-02T00:00:00"/>
    <n v="23.338999999999999"/>
    <m/>
    <m/>
    <n v="24.577000000000002"/>
    <n v="0.43900000000000006"/>
    <m/>
    <m/>
    <n v="1.8070000000000022"/>
    <n v="2.2460000000000022"/>
    <n v="63"/>
    <x v="3"/>
    <n v="3.5650793650793683E-2"/>
    <n v="0.14260317460317473"/>
    <n v="6.968253968253969E-3"/>
    <n v="2.7873015873015876E-2"/>
  </r>
  <r>
    <x v="22"/>
    <s v="Chowilla Oxbow (T5)"/>
    <x v="0"/>
    <n v="3"/>
    <n v="1"/>
    <n v="10"/>
    <n v="0.52500000000000002"/>
    <d v="2018-08-31T00:00:00"/>
    <d v="2018-11-02T00:00:00"/>
    <n v="28.228999999999999"/>
    <m/>
    <n v="23.047000000000001"/>
    <n v="24.721"/>
    <n v="5.3290000000000006"/>
    <m/>
    <n v="0.34700000000000131"/>
    <n v="1.9510000000000005"/>
    <n v="7.6270000000000024"/>
    <n v="63"/>
    <x v="3"/>
    <n v="0.12106349206349211"/>
    <n v="0.48425396825396844"/>
    <n v="8.45873015873016E-2"/>
    <n v="0.3383492063492064"/>
  </r>
  <r>
    <x v="23"/>
    <s v="Chowilla Oxbow (T5)"/>
    <x v="0"/>
    <n v="2"/>
    <n v="3"/>
    <n v="10"/>
    <n v="0.64"/>
    <d v="2018-08-31T00:00:00"/>
    <d v="2018-11-02T00:00:00"/>
    <n v="26.518000000000001"/>
    <m/>
    <n v="25.457000000000001"/>
    <n v="27.134"/>
    <n v="3.6180000000000021"/>
    <m/>
    <n v="2.7570000000000014"/>
    <n v="4.3640000000000008"/>
    <n v="10.739000000000004"/>
    <n v="63"/>
    <x v="3"/>
    <n v="0.17046031746031753"/>
    <n v="0.68184126984127014"/>
    <n v="5.7428571428571461E-2"/>
    <n v="0.22971428571428584"/>
  </r>
  <r>
    <x v="24"/>
    <s v="Chowilla Oxbow (T5)"/>
    <x v="0"/>
    <n v="1"/>
    <n v="4"/>
    <n v="10"/>
    <n v="0.52500000000000002"/>
    <d v="2018-08-31T00:00:00"/>
    <d v="2018-11-02T00:00:00"/>
    <n v="27.001000000000001"/>
    <m/>
    <n v="27.082000000000001"/>
    <n v="29.638999999999999"/>
    <n v="4.1010000000000026"/>
    <m/>
    <n v="4.3820000000000014"/>
    <n v="6.8689999999999998"/>
    <n v="15.352000000000004"/>
    <n v="63"/>
    <x v="3"/>
    <n v="0.24368253968253975"/>
    <n v="0.974730158730159"/>
    <n v="6.5095238095238137E-2"/>
    <n v="0.26038095238095255"/>
  </r>
  <r>
    <x v="25"/>
    <s v="Twin Creeks floodplain (TCH)"/>
    <x v="0"/>
    <n v="1"/>
    <n v="1"/>
    <n v="9"/>
    <n v="0.34"/>
    <m/>
    <m/>
    <m/>
    <m/>
    <m/>
    <m/>
    <m/>
    <m/>
    <m/>
    <m/>
    <m/>
    <m/>
    <x v="3"/>
    <m/>
    <m/>
    <m/>
    <m/>
  </r>
  <r>
    <x v="26"/>
    <s v="Twin Creeks floodplain (TCH)"/>
    <x v="0"/>
    <n v="2"/>
    <n v="2"/>
    <n v="11"/>
    <n v="0.67500000000000004"/>
    <m/>
    <m/>
    <m/>
    <m/>
    <m/>
    <m/>
    <m/>
    <m/>
    <m/>
    <m/>
    <m/>
    <m/>
    <x v="3"/>
    <m/>
    <m/>
    <m/>
    <m/>
  </r>
  <r>
    <x v="27"/>
    <s v="Twin Creeks floodplain (TCH)"/>
    <x v="0"/>
    <n v="3"/>
    <n v="3"/>
    <n v="10"/>
    <n v="0.52500000000000002"/>
    <m/>
    <m/>
    <m/>
    <m/>
    <m/>
    <m/>
    <m/>
    <m/>
    <m/>
    <m/>
    <m/>
    <m/>
    <x v="3"/>
    <m/>
    <m/>
    <m/>
    <m/>
  </r>
  <r>
    <x v="28"/>
    <s v="Monomon Island Depression (T5)"/>
    <x v="0"/>
    <n v="1"/>
    <n v="1"/>
    <n v="12"/>
    <n v="0.81"/>
    <d v="2018-08-31T00:00:00"/>
    <d v="2018-11-02T00:00:00"/>
    <n v="23.579000000000001"/>
    <n v="26.655000000000001"/>
    <m/>
    <n v="23.271000000000001"/>
    <n v="0.67900000000000205"/>
    <n v="3.7950000000000017"/>
    <m/>
    <n v="0.50100000000000122"/>
    <n v="4.975000000000005"/>
    <n v="63"/>
    <x v="3"/>
    <n v="7.8968253968254049E-2"/>
    <n v="0.31587301587301619"/>
    <n v="1.077777777777781E-2"/>
    <n v="4.3111111111111239E-2"/>
  </r>
  <r>
    <x v="29"/>
    <s v="Monomon Island Depression (T5)"/>
    <x v="0"/>
    <n v="2"/>
    <n v="2"/>
    <n v="11"/>
    <n v="0.58499999999999996"/>
    <d v="2018-08-31T00:00:00"/>
    <d v="2018-11-02T00:00:00"/>
    <n v="31.065999999999999"/>
    <m/>
    <n v="25.425000000000001"/>
    <n v="23.443999999999999"/>
    <n v="8.1660000000000004"/>
    <m/>
    <n v="2.7250000000000014"/>
    <n v="0.67399999999999949"/>
    <n v="11.565000000000001"/>
    <n v="63"/>
    <x v="3"/>
    <n v="0.18357142857142858"/>
    <n v="0.73428571428571432"/>
    <n v="0.12961904761904763"/>
    <n v="0.51847619047619053"/>
  </r>
  <r>
    <x v="30"/>
    <s v="Monomon Island Depression (T5)"/>
    <x v="0"/>
    <n v="3"/>
    <n v="3"/>
    <n v="13"/>
    <n v="0.85499999999999998"/>
    <d v="2018-08-31T00:00:00"/>
    <d v="2018-11-02T00:00:00"/>
    <n v="25.361000000000001"/>
    <n v="23.571000000000002"/>
    <m/>
    <n v="24.571000000000002"/>
    <n v="2.4610000000000021"/>
    <n v="0.71100000000000207"/>
    <m/>
    <n v="1.8010000000000019"/>
    <n v="4.9730000000000061"/>
    <n v="63"/>
    <x v="3"/>
    <n v="7.8936507936508027E-2"/>
    <n v="0.31574603174603211"/>
    <n v="3.9063492063492099E-2"/>
    <n v="0.15625396825396839"/>
  </r>
  <r>
    <x v="31"/>
    <s v="Coppermine Complex (CCX4)"/>
    <x v="0"/>
    <n v="3"/>
    <n v="3"/>
    <n v="9"/>
    <n v="0.6"/>
    <d v="2018-08-31T00:00:00"/>
    <d v="2018-11-02T00:00:00"/>
    <n v="55.622999999999998"/>
    <n v="23.613"/>
    <n v="43.578000000000003"/>
    <m/>
    <n v="32.722999999999999"/>
    <n v="0.75300000000000011"/>
    <n v="20.878000000000004"/>
    <m/>
    <n v="54.353999999999999"/>
    <n v="63"/>
    <x v="3"/>
    <n v="0.86276190476190473"/>
    <n v="3.4510476190476189"/>
    <n v="0.51941269841269844"/>
    <n v="2.0776507936507937"/>
  </r>
  <r>
    <x v="32"/>
    <s v="Coppermine Complex (CCX4)"/>
    <x v="0"/>
    <n v="1"/>
    <n v="7"/>
    <n v="10"/>
    <n v="0.48749999999999999"/>
    <d v="2018-08-31T00:00:00"/>
    <d v="2018-11-02T00:00:00"/>
    <n v="33.804000000000002"/>
    <n v="23.547999999999998"/>
    <n v="25.062999999999999"/>
    <n v="38.43"/>
    <n v="10.904000000000003"/>
    <n v="0.68799999999999883"/>
    <n v="2.3629999999999995"/>
    <n v="15.66"/>
    <n v="29.615000000000002"/>
    <n v="63"/>
    <x v="3"/>
    <n v="0.4700793650793651"/>
    <n v="1.8803174603174604"/>
    <n v="0.17307936507936514"/>
    <n v="0.69231746031746055"/>
  </r>
  <r>
    <x v="33"/>
    <s v="Coppermine Complex (CCX4)"/>
    <x v="0"/>
    <n v="2"/>
    <n v="1"/>
    <n v="10"/>
    <n v="0.56000000000000005"/>
    <d v="2018-08-31T00:00:00"/>
    <d v="2018-11-02T00:00:00"/>
    <n v="26.239000000000001"/>
    <n v="23.911000000000001"/>
    <n v="23.94"/>
    <n v="39.924999999999997"/>
    <n v="3.3390000000000022"/>
    <n v="1.0510000000000019"/>
    <n v="1.240000000000002"/>
    <n v="17.154999999999998"/>
    <n v="22.785000000000004"/>
    <n v="63"/>
    <x v="3"/>
    <n v="0.36166666666666675"/>
    <n v="1.446666666666667"/>
    <n v="5.3000000000000033E-2"/>
    <n v="0.21200000000000013"/>
  </r>
  <r>
    <x v="34"/>
    <s v="Twin Creeks (T1)"/>
    <x v="1"/>
    <n v="1"/>
    <n v="1"/>
    <n v="12"/>
    <n v="0.72250000000000003"/>
    <d v="2018-08-31T00:00:00"/>
    <d v="2018-11-02T00:00:00"/>
    <n v="26.41"/>
    <m/>
    <m/>
    <n v="24.074000000000002"/>
    <n v="3.5100000000000016"/>
    <m/>
    <m/>
    <n v="1.304000000000002"/>
    <n v="4.8140000000000036"/>
    <n v="63"/>
    <x v="3"/>
    <n v="7.6412698412698474E-2"/>
    <n v="0.30565079365079389"/>
    <n v="5.5714285714285737E-2"/>
    <n v="0.22285714285714295"/>
  </r>
  <r>
    <x v="35"/>
    <s v="Twin Creeks (T1)"/>
    <x v="1"/>
    <n v="2"/>
    <n v="3"/>
    <n v="9"/>
    <n v="0.39"/>
    <d v="2018-08-31T00:00:00"/>
    <d v="2018-11-02T00:00:00"/>
    <n v="25.553999999999998"/>
    <n v="38.78"/>
    <m/>
    <n v="24.722999999999999"/>
    <n v="2.6539999999999999"/>
    <n v="15.920000000000002"/>
    <m/>
    <n v="1.9529999999999994"/>
    <n v="20.527000000000001"/>
    <n v="63"/>
    <x v="3"/>
    <n v="0.32582539682539685"/>
    <n v="1.3033015873015874"/>
    <n v="4.2126984126984124E-2"/>
    <n v="0.1685079365079365"/>
  </r>
  <r>
    <x v="36"/>
    <s v="Twin Creeks (T1)"/>
    <x v="1"/>
    <n v="3"/>
    <n v="2"/>
    <n v="10"/>
    <n v="0.51"/>
    <d v="2018-08-31T00:00:00"/>
    <d v="2018-11-02T00:00:00"/>
    <m/>
    <m/>
    <m/>
    <m/>
    <m/>
    <m/>
    <m/>
    <m/>
    <m/>
    <m/>
    <x v="3"/>
    <m/>
    <m/>
    <m/>
    <m/>
  </r>
  <r>
    <x v="37"/>
    <s v="Werta Wert Mid (T3)"/>
    <x v="1"/>
    <n v="1"/>
    <n v="1"/>
    <n v="12"/>
    <n v="0.76500000000000001"/>
    <d v="2018-08-31T00:00:00"/>
    <d v="2018-11-02T00:00:00"/>
    <m/>
    <m/>
    <m/>
    <m/>
    <m/>
    <m/>
    <m/>
    <m/>
    <m/>
    <m/>
    <x v="3"/>
    <m/>
    <m/>
    <m/>
    <m/>
  </r>
  <r>
    <x v="38"/>
    <s v="Werta Wert Mid (T3)"/>
    <x v="1"/>
    <n v="3"/>
    <n v="3"/>
    <n v="12"/>
    <n v="0.76500000000000001"/>
    <d v="2018-08-31T00:00:00"/>
    <d v="2018-11-02T00:00:00"/>
    <n v="24.606999999999999"/>
    <m/>
    <m/>
    <n v="25.931999999999999"/>
    <n v="1.7070000000000007"/>
    <m/>
    <m/>
    <n v="3.161999999999999"/>
    <n v="4.8689999999999998"/>
    <n v="63"/>
    <x v="3"/>
    <n v="7.7285714285714277E-2"/>
    <n v="0.30914285714285711"/>
    <n v="2.7095238095238106E-2"/>
    <n v="0.10838095238095243"/>
  </r>
  <r>
    <x v="39"/>
    <s v="Werta Wert Mid (T3)"/>
    <x v="1"/>
    <n v="2"/>
    <n v="2"/>
    <n v="12"/>
    <n v="0.76500000000000001"/>
    <d v="2018-08-31T00:00:00"/>
    <d v="2018-11-02T00:00:00"/>
    <n v="27.451000000000001"/>
    <m/>
    <n v="23.120999999999999"/>
    <n v="27.213000000000001"/>
    <n v="4.5510000000000019"/>
    <m/>
    <n v="0.42099999999999937"/>
    <n v="4.4430000000000014"/>
    <n v="9.4150000000000027"/>
    <n v="63"/>
    <x v="3"/>
    <n v="0.14944444444444449"/>
    <n v="0.59777777777777796"/>
    <n v="7.2238095238095268E-2"/>
    <n v="0.28895238095238107"/>
  </r>
  <r>
    <x v="40"/>
    <s v="Werta Wert North (T1)"/>
    <x v="1"/>
    <n v="1"/>
    <n v="5"/>
    <n v="9"/>
    <n v="0.32500000000000001"/>
    <d v="2018-08-31T00:00:00"/>
    <d v="2018-11-02T00:00:00"/>
    <m/>
    <m/>
    <m/>
    <m/>
    <m/>
    <m/>
    <m/>
    <m/>
    <m/>
    <m/>
    <x v="3"/>
    <m/>
    <m/>
    <m/>
    <m/>
  </r>
  <r>
    <x v="41"/>
    <s v="Werta Wert North (T1)"/>
    <x v="1"/>
    <n v="2"/>
    <n v="6"/>
    <n v="9"/>
    <n v="0.39"/>
    <d v="2018-08-31T00:00:00"/>
    <d v="2018-11-02T00:00:00"/>
    <m/>
    <m/>
    <m/>
    <m/>
    <m/>
    <m/>
    <m/>
    <m/>
    <m/>
    <m/>
    <x v="3"/>
    <m/>
    <m/>
    <m/>
    <m/>
  </r>
  <r>
    <x v="42"/>
    <s v="Werta Wert North (T1)"/>
    <x v="1"/>
    <n v="3"/>
    <n v="7"/>
    <n v="10"/>
    <n v="0.52500000000000002"/>
    <d v="2018-08-31T00:00:00"/>
    <d v="2018-11-02T00:00:00"/>
    <m/>
    <m/>
    <m/>
    <m/>
    <m/>
    <m/>
    <m/>
    <m/>
    <m/>
    <m/>
    <x v="3"/>
    <m/>
    <m/>
    <m/>
    <m/>
  </r>
  <r>
    <x v="43"/>
    <s v="Pipeclay Creek D/S"/>
    <x v="1"/>
    <n v="3"/>
    <n v="3"/>
    <n v="10"/>
    <n v="0.48749999999999999"/>
    <d v="2018-08-31T00:00:00"/>
    <d v="2018-11-02T00:00:00"/>
    <n v="23.603000000000002"/>
    <n v="24.327000000000002"/>
    <n v="23.791"/>
    <m/>
    <n v="0.70300000000000296"/>
    <n v="1.4670000000000023"/>
    <n v="1.0910000000000011"/>
    <m/>
    <n v="3.2610000000000063"/>
    <n v="63"/>
    <x v="3"/>
    <n v="5.1761904761904863E-2"/>
    <n v="0.20704761904761945"/>
    <n v="1.1158730158730206E-2"/>
    <n v="4.4634920634920826E-2"/>
  </r>
  <r>
    <x v="44"/>
    <s v="Pipeclay Creek D/S"/>
    <x v="1"/>
    <n v="2"/>
    <n v="2"/>
    <n v="12"/>
    <n v="0.72250000000000003"/>
    <d v="2018-08-31T00:00:00"/>
    <d v="2018-11-02T00:00:00"/>
    <n v="27.315000000000001"/>
    <n v="23.306000000000001"/>
    <n v="26.465"/>
    <n v="24.751999999999999"/>
    <n v="4.4150000000000027"/>
    <n v="0.44600000000000151"/>
    <n v="3.7650000000000006"/>
    <n v="1.9819999999999993"/>
    <n v="10.608000000000004"/>
    <n v="63"/>
    <x v="3"/>
    <n v="0.16838095238095244"/>
    <n v="0.67352380952380975"/>
    <n v="7.0079365079365116E-2"/>
    <n v="0.28031746031746047"/>
  </r>
  <r>
    <x v="45"/>
    <s v="Pipeclay Creek D/S"/>
    <x v="1"/>
    <n v="1"/>
    <n v="4"/>
    <n v="11"/>
    <n v="0.68"/>
    <d v="2018-08-31T00:00:00"/>
    <d v="2018-11-02T00:00:00"/>
    <n v="24.321000000000002"/>
    <m/>
    <m/>
    <n v="39.506"/>
    <n v="1.4210000000000029"/>
    <m/>
    <m/>
    <n v="16.736000000000001"/>
    <n v="18.157000000000004"/>
    <n v="63"/>
    <x v="3"/>
    <n v="0.28820634920634924"/>
    <n v="1.152825396825397"/>
    <n v="2.2555555555555603E-2"/>
    <n v="9.0222222222222412E-2"/>
  </r>
  <r>
    <x v="46"/>
    <s v="Boat Creek D/S"/>
    <x v="1"/>
    <n v="1"/>
    <n v="1"/>
    <n v="12"/>
    <n v="0.76500000000000001"/>
    <d v="2018-08-31T00:00:00"/>
    <d v="2018-11-02T00:00:00"/>
    <m/>
    <m/>
    <m/>
    <m/>
    <m/>
    <m/>
    <m/>
    <m/>
    <m/>
    <m/>
    <x v="3"/>
    <m/>
    <m/>
    <m/>
    <m/>
  </r>
  <r>
    <x v="47"/>
    <s v="Boat Creek D/S"/>
    <x v="1"/>
    <n v="2"/>
    <n v="2"/>
    <n v="11"/>
    <n v="0.63749999999999996"/>
    <d v="2018-08-31T00:00:00"/>
    <d v="2018-11-02T00:00:00"/>
    <m/>
    <m/>
    <m/>
    <m/>
    <m/>
    <m/>
    <m/>
    <m/>
    <m/>
    <m/>
    <x v="3"/>
    <m/>
    <m/>
    <m/>
    <m/>
  </r>
  <r>
    <x v="48"/>
    <s v="Boat Creek D/S"/>
    <x v="1"/>
    <n v="3"/>
    <n v="3"/>
    <n v="12"/>
    <n v="0.76500000000000001"/>
    <d v="2018-08-31T00:00:00"/>
    <d v="2018-11-02T00:00:00"/>
    <m/>
    <m/>
    <m/>
    <m/>
    <m/>
    <m/>
    <m/>
    <m/>
    <m/>
    <m/>
    <x v="3"/>
    <m/>
    <m/>
    <m/>
    <m/>
  </r>
  <r>
    <x v="49"/>
    <s v="Chowilla Island Loop (T1)"/>
    <x v="1"/>
    <n v="3"/>
    <n v="1"/>
    <n v="8"/>
    <n v="0.36"/>
    <d v="2018-08-31T00:00:00"/>
    <d v="2018-11-02T00:00:00"/>
    <n v="27.384"/>
    <n v="27.78"/>
    <n v="27.146000000000001"/>
    <n v="24.876000000000001"/>
    <n v="4.4840000000000018"/>
    <n v="4.9200000000000017"/>
    <n v="4.4460000000000015"/>
    <n v="2.1060000000000016"/>
    <n v="15.956000000000007"/>
    <n v="63"/>
    <x v="3"/>
    <n v="0.25326984126984137"/>
    <n v="1.0130793650793655"/>
    <n v="7.1174603174603196E-2"/>
    <n v="0.28469841269841278"/>
  </r>
  <r>
    <x v="50"/>
    <s v="Chowilla Island Loop (T1)"/>
    <x v="1"/>
    <n v="2"/>
    <n v="2"/>
    <n v="10"/>
    <n v="0.56000000000000005"/>
    <d v="2018-08-31T00:00:00"/>
    <d v="2018-11-02T00:00:00"/>
    <n v="34.801000000000002"/>
    <n v="23.896999999999998"/>
    <n v="31.315000000000001"/>
    <n v="25.745999999999999"/>
    <n v="11.901000000000003"/>
    <n v="1.036999999999999"/>
    <n v="8.615000000000002"/>
    <n v="2.9759999999999991"/>
    <n v="24.529000000000003"/>
    <n v="63"/>
    <x v="3"/>
    <n v="0.38934920634920639"/>
    <n v="1.5573968253968256"/>
    <n v="0.18890476190476196"/>
    <n v="0.75561904761904786"/>
  </r>
  <r>
    <x v="51"/>
    <s v="Chowilla Island Loop (T1)"/>
    <x v="1"/>
    <n v="1"/>
    <n v="3"/>
    <n v="9"/>
    <n v="0.42"/>
    <d v="2018-08-31T00:00:00"/>
    <d v="2018-11-02T00:00:00"/>
    <n v="31.503"/>
    <n v="28.440999999999999"/>
    <n v="35.585999999999999"/>
    <n v="26.998000000000001"/>
    <n v="8.6030000000000015"/>
    <n v="5.5809999999999995"/>
    <n v="12.885999999999999"/>
    <n v="4.2280000000000015"/>
    <n v="31.298000000000002"/>
    <n v="63"/>
    <x v="3"/>
    <n v="0.49679365079365084"/>
    <n v="1.9871746031746034"/>
    <n v="0.13655555555555557"/>
    <n v="0.54622222222222228"/>
  </r>
  <r>
    <x v="52"/>
    <s v="Monomon Island Horseshoe (T1)"/>
    <x v="1"/>
    <n v="2"/>
    <n v="1"/>
    <n v="10"/>
    <n v="0.6"/>
    <d v="2018-08-31T00:00:00"/>
    <d v="2018-11-02T00:00:00"/>
    <n v="27.356000000000002"/>
    <m/>
    <n v="30.093"/>
    <n v="25.856000000000002"/>
    <n v="4.4560000000000031"/>
    <m/>
    <n v="7.3930000000000007"/>
    <n v="3.0860000000000021"/>
    <n v="14.935000000000006"/>
    <n v="63"/>
    <x v="3"/>
    <n v="0.23706349206349214"/>
    <n v="0.94825396825396857"/>
    <n v="7.0730158730158782E-2"/>
    <n v="0.28292063492063513"/>
  </r>
  <r>
    <x v="53"/>
    <s v="Monomon Island Horseshoe (T1)"/>
    <x v="1"/>
    <n v="3"/>
    <n v="2"/>
    <n v="12"/>
    <n v="0.81"/>
    <d v="2018-08-31T00:00:00"/>
    <d v="2018-11-02T00:00:00"/>
    <n v="23.963999999999999"/>
    <m/>
    <n v="23.491"/>
    <n v="27.652999999999999"/>
    <n v="1.0640000000000001"/>
    <m/>
    <n v="0.79100000000000037"/>
    <n v="4.8829999999999991"/>
    <n v="6.7379999999999995"/>
    <n v="63"/>
    <x v="3"/>
    <n v="0.10695238095238095"/>
    <n v="0.42780952380952381"/>
    <n v="1.6888888888888891E-2"/>
    <n v="6.7555555555555563E-2"/>
  </r>
  <r>
    <x v="54"/>
    <s v="Monomon Island Horseshoe (T1)"/>
    <x v="1"/>
    <n v="1"/>
    <n v="3"/>
    <n v="11"/>
    <n v="0.63749999999999996"/>
    <d v="2018-08-31T00:00:00"/>
    <d v="2018-11-02T00:00:00"/>
    <n v="28.641999999999999"/>
    <n v="50.957999999999998"/>
    <n v="23.228999999999999"/>
    <n v="27.960999999999999"/>
    <n v="5.7420000000000009"/>
    <n v="28.097999999999999"/>
    <n v="0.52899999999999991"/>
    <n v="5.1909999999999989"/>
    <n v="39.56"/>
    <n v="63"/>
    <x v="3"/>
    <n v="0.62793650793650801"/>
    <n v="2.5117460317460321"/>
    <n v="9.114285714285715E-2"/>
    <n v="0.3645714285714286"/>
  </r>
  <r>
    <x v="55"/>
    <s v="Coppermine Waterhole (T3)"/>
    <x v="1"/>
    <n v="2"/>
    <n v="3"/>
    <n v="12"/>
    <n v="0.76"/>
    <d v="2018-08-31T00:00:00"/>
    <d v="2018-11-02T00:00:00"/>
    <m/>
    <m/>
    <m/>
    <m/>
    <m/>
    <m/>
    <m/>
    <m/>
    <m/>
    <m/>
    <x v="3"/>
    <m/>
    <m/>
    <m/>
    <m/>
  </r>
  <r>
    <x v="56"/>
    <s v="Coppermine Waterhole (T3)"/>
    <x v="1"/>
    <n v="1"/>
    <n v="4"/>
    <n v="11"/>
    <n v="0.67500000000000004"/>
    <d v="2018-08-31T00:00:00"/>
    <d v="2018-11-02T00:00:00"/>
    <n v="24.988"/>
    <m/>
    <m/>
    <n v="33.668999999999997"/>
    <n v="2.088000000000001"/>
    <m/>
    <m/>
    <n v="10.898999999999997"/>
    <n v="12.986999999999998"/>
    <n v="63"/>
    <x v="3"/>
    <n v="0.20614285714285713"/>
    <n v="0.82457142857142851"/>
    <n v="3.3142857142857161E-2"/>
    <n v="0.13257142857142865"/>
  </r>
  <r>
    <x v="57"/>
    <s v="Coppermine Waterhole (T3)"/>
    <x v="1"/>
    <n v="3"/>
    <n v="5"/>
    <n v="12"/>
    <n v="0.76"/>
    <d v="2018-08-31T00:00:00"/>
    <d v="2018-11-02T00:00:00"/>
    <n v="24.675000000000001"/>
    <m/>
    <n v="26.905999999999999"/>
    <n v="25.98"/>
    <n v="1.7750000000000021"/>
    <m/>
    <n v="4.2059999999999995"/>
    <n v="3.2100000000000009"/>
    <n v="9.1910000000000025"/>
    <n v="63"/>
    <x v="3"/>
    <n v="0.14588888888888893"/>
    <n v="0.58355555555555572"/>
    <n v="2.817460317460321E-2"/>
    <n v="0.11269841269841284"/>
  </r>
  <r>
    <x v="58"/>
    <s v="Bunyip Hole (T1)"/>
    <x v="1"/>
    <n v="1"/>
    <n v="3"/>
    <n v="11"/>
    <n v="0.59499999999999997"/>
    <d v="2018-08-31T00:00:00"/>
    <d v="2018-11-02T00:00:00"/>
    <m/>
    <m/>
    <m/>
    <m/>
    <m/>
    <m/>
    <m/>
    <m/>
    <m/>
    <m/>
    <x v="3"/>
    <m/>
    <m/>
    <m/>
    <m/>
  </r>
  <r>
    <x v="59"/>
    <s v="Bunyip Hole (T1)"/>
    <x v="1"/>
    <n v="2"/>
    <n v="4"/>
    <n v="11"/>
    <n v="0.59499999999999997"/>
    <d v="2018-08-31T00:00:00"/>
    <d v="2018-11-02T00:00:00"/>
    <m/>
    <m/>
    <m/>
    <m/>
    <m/>
    <m/>
    <m/>
    <m/>
    <m/>
    <m/>
    <x v="3"/>
    <m/>
    <m/>
    <m/>
    <m/>
  </r>
  <r>
    <x v="60"/>
    <s v="Bunyip Hole (T1)"/>
    <x v="1"/>
    <n v="3"/>
    <n v="5"/>
    <n v="11"/>
    <n v="0.59499999999999997"/>
    <d v="2018-08-31T00:00:00"/>
    <d v="2018-11-02T00:00:00"/>
    <m/>
    <m/>
    <m/>
    <m/>
    <m/>
    <m/>
    <m/>
    <m/>
    <m/>
    <m/>
    <x v="3"/>
    <m/>
    <m/>
    <m/>
    <m/>
  </r>
  <r>
    <x v="61"/>
    <s v="Monomon Island Depression (T1)"/>
    <x v="1"/>
    <n v="3"/>
    <n v="1"/>
    <n v="11"/>
    <n v="0.68"/>
    <d v="2018-08-31T00:00:00"/>
    <d v="2018-11-02T00:00:00"/>
    <n v="27.800999999999998"/>
    <m/>
    <n v="23.420999999999999"/>
    <n v="24.9"/>
    <n v="4.9009999999999998"/>
    <m/>
    <n v="0.72100000000000009"/>
    <n v="2.129999999999999"/>
    <n v="7.7519999999999989"/>
    <n v="63"/>
    <x v="3"/>
    <n v="0.12304761904761903"/>
    <n v="0.49219047619047612"/>
    <n v="7.779365079365079E-2"/>
    <n v="0.31117460317460316"/>
  </r>
  <r>
    <x v="62"/>
    <s v="Monomon Island Depression (T1)"/>
    <x v="1"/>
    <n v="2"/>
    <n v="2"/>
    <n v="11"/>
    <n v="0.68"/>
    <d v="2018-08-31T00:00:00"/>
    <d v="2018-11-02T00:00:00"/>
    <n v="30.693999999999999"/>
    <m/>
    <n v="31.436"/>
    <n v="25.239000000000001"/>
    <n v="7.7940000000000005"/>
    <m/>
    <n v="8.7360000000000007"/>
    <n v="2.4690000000000012"/>
    <n v="18.999000000000002"/>
    <n v="63"/>
    <x v="3"/>
    <n v="0.3015714285714286"/>
    <n v="1.2062857142857144"/>
    <n v="0.12371428571428572"/>
    <n v="0.49485714285714288"/>
  </r>
  <r>
    <x v="63"/>
    <s v="Monomon Island Depression (T1)"/>
    <x v="1"/>
    <n v="1"/>
    <n v="3"/>
    <n v="9"/>
    <n v="0.32500000000000001"/>
    <d v="2018-08-31T00:00:00"/>
    <d v="2018-11-02T00:00:00"/>
    <n v="40.42"/>
    <n v="25.853999999999999"/>
    <n v="38.271000000000001"/>
    <n v="31.489000000000001"/>
    <n v="17.520000000000003"/>
    <n v="2.9939999999999998"/>
    <n v="15.571000000000002"/>
    <n v="8.7190000000000012"/>
    <n v="44.804000000000009"/>
    <n v="63"/>
    <x v="3"/>
    <n v="0.71117460317460335"/>
    <n v="2.8446984126984134"/>
    <n v="0.27809523809523812"/>
    <n v="1.1123809523809525"/>
  </r>
  <r>
    <x v="64"/>
    <m/>
    <x v="2"/>
    <m/>
    <m/>
    <m/>
    <m/>
    <m/>
    <m/>
    <m/>
    <m/>
    <m/>
    <m/>
    <m/>
    <m/>
    <m/>
    <m/>
    <m/>
    <m/>
    <x v="4"/>
    <m/>
    <m/>
    <m/>
    <m/>
  </r>
  <r>
    <x v="64"/>
    <m/>
    <x v="2"/>
    <m/>
    <m/>
    <m/>
    <m/>
    <m/>
    <m/>
    <m/>
    <m/>
    <m/>
    <m/>
    <m/>
    <m/>
    <m/>
    <m/>
    <m/>
    <m/>
    <x v="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9">
  <r>
    <x v="0"/>
    <n v="1"/>
    <x v="0"/>
  </r>
  <r>
    <x v="0"/>
    <n v="2"/>
    <x v="1"/>
  </r>
  <r>
    <x v="0"/>
    <n v="3"/>
    <x v="2"/>
  </r>
  <r>
    <x v="0"/>
    <n v="4"/>
    <x v="3"/>
  </r>
  <r>
    <x v="0"/>
    <n v="5"/>
    <x v="4"/>
  </r>
  <r>
    <x v="0"/>
    <n v="6"/>
    <x v="5"/>
  </r>
  <r>
    <x v="0"/>
    <n v="7"/>
    <x v="6"/>
  </r>
  <r>
    <x v="0"/>
    <n v="8"/>
    <x v="7"/>
  </r>
  <r>
    <x v="1"/>
    <n v="1"/>
    <x v="8"/>
  </r>
  <r>
    <x v="1"/>
    <n v="2"/>
    <x v="9"/>
  </r>
  <r>
    <x v="1"/>
    <n v="3"/>
    <x v="10"/>
  </r>
  <r>
    <x v="1"/>
    <n v="4"/>
    <x v="11"/>
  </r>
  <r>
    <x v="1"/>
    <n v="5"/>
    <x v="12"/>
  </r>
  <r>
    <x v="1"/>
    <n v="6"/>
    <x v="13"/>
  </r>
  <r>
    <x v="1"/>
    <n v="7"/>
    <x v="14"/>
  </r>
  <r>
    <x v="1"/>
    <n v="8"/>
    <x v="15"/>
  </r>
  <r>
    <x v="2"/>
    <n v="1"/>
    <x v="16"/>
  </r>
  <r>
    <x v="2"/>
    <n v="2"/>
    <x v="17"/>
  </r>
  <r>
    <x v="2"/>
    <n v="3"/>
    <x v="18"/>
  </r>
  <r>
    <x v="2"/>
    <n v="4"/>
    <x v="19"/>
  </r>
  <r>
    <x v="2"/>
    <n v="5"/>
    <x v="20"/>
  </r>
  <r>
    <x v="2"/>
    <n v="6"/>
    <x v="21"/>
  </r>
  <r>
    <x v="2"/>
    <n v="7"/>
    <x v="22"/>
  </r>
  <r>
    <x v="2"/>
    <n v="8"/>
    <x v="23"/>
  </r>
  <r>
    <x v="3"/>
    <n v="1"/>
    <x v="24"/>
  </r>
  <r>
    <x v="3"/>
    <n v="2"/>
    <x v="25"/>
  </r>
  <r>
    <x v="3"/>
    <n v="3"/>
    <x v="26"/>
  </r>
  <r>
    <x v="3"/>
    <n v="4"/>
    <x v="27"/>
  </r>
  <r>
    <x v="3"/>
    <n v="5"/>
    <x v="28"/>
  </r>
  <r>
    <x v="3"/>
    <n v="6"/>
    <x v="29"/>
  </r>
  <r>
    <x v="3"/>
    <n v="7"/>
    <x v="30"/>
  </r>
  <r>
    <x v="3"/>
    <n v="8"/>
    <x v="31"/>
  </r>
  <r>
    <x v="4"/>
    <n v="1"/>
    <x v="32"/>
  </r>
  <r>
    <x v="4"/>
    <n v="2"/>
    <x v="33"/>
  </r>
  <r>
    <x v="4"/>
    <n v="3"/>
    <x v="34"/>
  </r>
  <r>
    <x v="4"/>
    <n v="4"/>
    <x v="35"/>
  </r>
  <r>
    <x v="4"/>
    <n v="5"/>
    <x v="36"/>
  </r>
  <r>
    <x v="4"/>
    <n v="6"/>
    <x v="37"/>
  </r>
  <r>
    <x v="4"/>
    <n v="7"/>
    <x v="38"/>
  </r>
  <r>
    <x v="4"/>
    <n v="8"/>
    <x v="39"/>
  </r>
  <r>
    <x v="5"/>
    <n v="1"/>
    <x v="40"/>
  </r>
  <r>
    <x v="5"/>
    <n v="2"/>
    <x v="41"/>
  </r>
  <r>
    <x v="5"/>
    <n v="3"/>
    <x v="42"/>
  </r>
  <r>
    <x v="5"/>
    <n v="4"/>
    <x v="43"/>
  </r>
  <r>
    <x v="5"/>
    <n v="5"/>
    <x v="44"/>
  </r>
  <r>
    <x v="5"/>
    <n v="6"/>
    <x v="45"/>
  </r>
  <r>
    <x v="5"/>
    <n v="7"/>
    <x v="46"/>
  </r>
  <r>
    <x v="5"/>
    <n v="8"/>
    <x v="47"/>
  </r>
  <r>
    <x v="6"/>
    <n v="1"/>
    <x v="48"/>
  </r>
  <r>
    <x v="6"/>
    <n v="2"/>
    <x v="49"/>
  </r>
  <r>
    <x v="6"/>
    <n v="3"/>
    <x v="50"/>
  </r>
  <r>
    <x v="6"/>
    <n v="4"/>
    <x v="51"/>
  </r>
  <r>
    <x v="6"/>
    <n v="5"/>
    <x v="52"/>
  </r>
  <r>
    <x v="6"/>
    <n v="6"/>
    <x v="53"/>
  </r>
  <r>
    <x v="6"/>
    <n v="7"/>
    <x v="54"/>
  </r>
  <r>
    <x v="6"/>
    <n v="8"/>
    <x v="55"/>
  </r>
  <r>
    <x v="7"/>
    <n v="1"/>
    <x v="56"/>
  </r>
  <r>
    <x v="7"/>
    <n v="2"/>
    <x v="57"/>
  </r>
  <r>
    <x v="7"/>
    <n v="3"/>
    <x v="58"/>
  </r>
  <r>
    <x v="7"/>
    <n v="4"/>
    <x v="59"/>
  </r>
  <r>
    <x v="7"/>
    <n v="5"/>
    <x v="60"/>
  </r>
  <r>
    <x v="7"/>
    <n v="6"/>
    <x v="61"/>
  </r>
  <r>
    <x v="7"/>
    <n v="7"/>
    <x v="62"/>
  </r>
  <r>
    <x v="7"/>
    <n v="8"/>
    <x v="56"/>
  </r>
  <r>
    <x v="8"/>
    <n v="1"/>
    <x v="63"/>
  </r>
  <r>
    <x v="8"/>
    <n v="2"/>
    <x v="64"/>
  </r>
  <r>
    <x v="8"/>
    <n v="3"/>
    <x v="65"/>
  </r>
  <r>
    <x v="8"/>
    <n v="4"/>
    <x v="66"/>
  </r>
  <r>
    <x v="8"/>
    <n v="5"/>
    <x v="67"/>
  </r>
  <r>
    <x v="8"/>
    <n v="6"/>
    <x v="68"/>
  </r>
  <r>
    <x v="8"/>
    <n v="7"/>
    <x v="69"/>
  </r>
  <r>
    <x v="8"/>
    <n v="8"/>
    <x v="70"/>
  </r>
  <r>
    <x v="9"/>
    <n v="1"/>
    <x v="71"/>
  </r>
  <r>
    <x v="9"/>
    <n v="2"/>
    <x v="72"/>
  </r>
  <r>
    <x v="9"/>
    <n v="3"/>
    <x v="73"/>
  </r>
  <r>
    <x v="9"/>
    <n v="4"/>
    <x v="74"/>
  </r>
  <r>
    <x v="9"/>
    <n v="5"/>
    <x v="75"/>
  </r>
  <r>
    <x v="9"/>
    <n v="6"/>
    <x v="76"/>
  </r>
  <r>
    <x v="9"/>
    <n v="7"/>
    <x v="77"/>
  </r>
  <r>
    <x v="9"/>
    <n v="8"/>
    <x v="78"/>
  </r>
  <r>
    <x v="10"/>
    <n v="1"/>
    <x v="79"/>
  </r>
  <r>
    <x v="10"/>
    <n v="2"/>
    <x v="80"/>
  </r>
  <r>
    <x v="10"/>
    <n v="3"/>
    <x v="81"/>
  </r>
  <r>
    <x v="10"/>
    <n v="4"/>
    <x v="82"/>
  </r>
  <r>
    <x v="10"/>
    <n v="5"/>
    <x v="83"/>
  </r>
  <r>
    <x v="10"/>
    <n v="6"/>
    <x v="84"/>
  </r>
  <r>
    <x v="10"/>
    <n v="7"/>
    <x v="85"/>
  </r>
  <r>
    <x v="10"/>
    <n v="8"/>
    <x v="86"/>
  </r>
  <r>
    <x v="11"/>
    <n v="1"/>
    <x v="87"/>
  </r>
  <r>
    <x v="11"/>
    <n v="2"/>
    <x v="88"/>
  </r>
  <r>
    <x v="11"/>
    <n v="3"/>
    <x v="89"/>
  </r>
  <r>
    <x v="11"/>
    <n v="4"/>
    <x v="90"/>
  </r>
  <r>
    <x v="11"/>
    <n v="5"/>
    <x v="91"/>
  </r>
  <r>
    <x v="11"/>
    <n v="6"/>
    <x v="92"/>
  </r>
  <r>
    <x v="11"/>
    <n v="7"/>
    <x v="93"/>
  </r>
  <r>
    <x v="11"/>
    <n v="8"/>
    <x v="94"/>
  </r>
  <r>
    <x v="12"/>
    <n v="1"/>
    <x v="95"/>
  </r>
  <r>
    <x v="12"/>
    <n v="2"/>
    <x v="96"/>
  </r>
  <r>
    <x v="12"/>
    <n v="3"/>
    <x v="97"/>
  </r>
  <r>
    <x v="12"/>
    <n v="4"/>
    <x v="98"/>
  </r>
  <r>
    <x v="12"/>
    <n v="5"/>
    <x v="99"/>
  </r>
  <r>
    <x v="12"/>
    <n v="6"/>
    <x v="100"/>
  </r>
  <r>
    <x v="12"/>
    <n v="7"/>
    <x v="101"/>
  </r>
  <r>
    <x v="12"/>
    <n v="8"/>
    <x v="102"/>
  </r>
  <r>
    <x v="13"/>
    <n v="1"/>
    <x v="103"/>
  </r>
  <r>
    <x v="13"/>
    <n v="2"/>
    <x v="104"/>
  </r>
  <r>
    <x v="13"/>
    <n v="3"/>
    <x v="105"/>
  </r>
  <r>
    <x v="13"/>
    <n v="4"/>
    <x v="106"/>
  </r>
  <r>
    <x v="13"/>
    <n v="5"/>
    <x v="107"/>
  </r>
  <r>
    <x v="13"/>
    <n v="6"/>
    <x v="108"/>
  </r>
  <r>
    <x v="13"/>
    <n v="7"/>
    <x v="109"/>
  </r>
  <r>
    <x v="13"/>
    <n v="8"/>
    <x v="110"/>
  </r>
  <r>
    <x v="14"/>
    <n v="1"/>
    <x v="111"/>
  </r>
  <r>
    <x v="14"/>
    <n v="2"/>
    <x v="112"/>
  </r>
  <r>
    <x v="14"/>
    <n v="3"/>
    <x v="113"/>
  </r>
  <r>
    <x v="14"/>
    <n v="4"/>
    <x v="114"/>
  </r>
  <r>
    <x v="14"/>
    <n v="5"/>
    <x v="115"/>
  </r>
  <r>
    <x v="14"/>
    <n v="6"/>
    <x v="116"/>
  </r>
  <r>
    <x v="14"/>
    <n v="7"/>
    <x v="117"/>
  </r>
  <r>
    <x v="14"/>
    <n v="8"/>
    <x v="118"/>
  </r>
  <r>
    <x v="15"/>
    <n v="1"/>
    <x v="119"/>
  </r>
  <r>
    <x v="15"/>
    <n v="2"/>
    <x v="120"/>
  </r>
  <r>
    <x v="15"/>
    <n v="3"/>
    <x v="121"/>
  </r>
  <r>
    <x v="15"/>
    <n v="4"/>
    <x v="122"/>
  </r>
  <r>
    <x v="15"/>
    <n v="5"/>
    <x v="123"/>
  </r>
  <r>
    <x v="15"/>
    <n v="6"/>
    <x v="124"/>
  </r>
  <r>
    <x v="15"/>
    <n v="7"/>
    <x v="125"/>
  </r>
  <r>
    <x v="15"/>
    <n v="8"/>
    <x v="126"/>
  </r>
  <r>
    <x v="16"/>
    <n v="1"/>
    <x v="127"/>
  </r>
  <r>
    <x v="16"/>
    <n v="2"/>
    <x v="128"/>
  </r>
  <r>
    <x v="16"/>
    <n v="3"/>
    <x v="129"/>
  </r>
  <r>
    <x v="16"/>
    <n v="4"/>
    <x v="130"/>
  </r>
  <r>
    <x v="16"/>
    <n v="5"/>
    <x v="131"/>
  </r>
  <r>
    <x v="16"/>
    <n v="6"/>
    <x v="132"/>
  </r>
  <r>
    <x v="16"/>
    <n v="7"/>
    <x v="133"/>
  </r>
  <r>
    <x v="16"/>
    <n v="8"/>
    <x v="134"/>
  </r>
  <r>
    <x v="17"/>
    <n v="1"/>
    <x v="135"/>
  </r>
  <r>
    <x v="17"/>
    <n v="2"/>
    <x v="136"/>
  </r>
  <r>
    <x v="17"/>
    <n v="3"/>
    <x v="137"/>
  </r>
  <r>
    <x v="17"/>
    <n v="4"/>
    <x v="138"/>
  </r>
  <r>
    <x v="17"/>
    <n v="5"/>
    <x v="139"/>
  </r>
  <r>
    <x v="17"/>
    <n v="6"/>
    <x v="140"/>
  </r>
  <r>
    <x v="17"/>
    <n v="7"/>
    <x v="141"/>
  </r>
  <r>
    <x v="17"/>
    <n v="8"/>
    <x v="142"/>
  </r>
  <r>
    <x v="18"/>
    <n v="6"/>
    <x v="143"/>
  </r>
  <r>
    <x v="18"/>
    <n v="4"/>
    <x v="144"/>
  </r>
  <r>
    <x v="18"/>
    <n v="8"/>
    <x v="145"/>
  </r>
  <r>
    <x v="18"/>
    <n v="7"/>
    <x v="146"/>
  </r>
  <r>
    <x v="18"/>
    <n v="2"/>
    <x v="147"/>
  </r>
  <r>
    <x v="18"/>
    <n v="3"/>
    <x v="148"/>
  </r>
  <r>
    <x v="18"/>
    <n v="5"/>
    <x v="149"/>
  </r>
  <r>
    <x v="18"/>
    <n v="1"/>
    <x v="150"/>
  </r>
  <r>
    <x v="19"/>
    <n v="4"/>
    <x v="151"/>
  </r>
  <r>
    <x v="19"/>
    <n v="1"/>
    <x v="152"/>
  </r>
  <r>
    <x v="19"/>
    <n v="8"/>
    <x v="153"/>
  </r>
  <r>
    <x v="19"/>
    <n v="6"/>
    <x v="154"/>
  </r>
  <r>
    <x v="19"/>
    <n v="7"/>
    <x v="155"/>
  </r>
  <r>
    <x v="19"/>
    <n v="5"/>
    <x v="156"/>
  </r>
  <r>
    <x v="19"/>
    <n v="2"/>
    <x v="157"/>
  </r>
  <r>
    <x v="19"/>
    <n v="3"/>
    <x v="158"/>
  </r>
  <r>
    <x v="20"/>
    <n v="8"/>
    <x v="159"/>
  </r>
  <r>
    <x v="20"/>
    <n v="2"/>
    <x v="160"/>
  </r>
  <r>
    <x v="20"/>
    <n v="1"/>
    <x v="161"/>
  </r>
  <r>
    <x v="20"/>
    <n v="7"/>
    <x v="162"/>
  </r>
  <r>
    <x v="20"/>
    <n v="6"/>
    <x v="163"/>
  </r>
  <r>
    <x v="20"/>
    <n v="5"/>
    <x v="164"/>
  </r>
  <r>
    <x v="20"/>
    <n v="3"/>
    <x v="165"/>
  </r>
  <r>
    <x v="20"/>
    <n v="4"/>
    <x v="166"/>
  </r>
  <r>
    <x v="21"/>
    <n v="1"/>
    <x v="167"/>
  </r>
  <r>
    <x v="21"/>
    <n v="5"/>
    <x v="168"/>
  </r>
  <r>
    <x v="21"/>
    <n v="8"/>
    <x v="169"/>
  </r>
  <r>
    <x v="21"/>
    <n v="2"/>
    <x v="170"/>
  </r>
  <r>
    <x v="21"/>
    <n v="3"/>
    <x v="171"/>
  </r>
  <r>
    <x v="21"/>
    <n v="6"/>
    <x v="172"/>
  </r>
  <r>
    <x v="21"/>
    <n v="4"/>
    <x v="173"/>
  </r>
  <r>
    <x v="21"/>
    <n v="7"/>
    <x v="174"/>
  </r>
  <r>
    <x v="22"/>
    <n v="1"/>
    <x v="175"/>
  </r>
  <r>
    <x v="22"/>
    <n v="5"/>
    <x v="176"/>
  </r>
  <r>
    <x v="22"/>
    <n v="3"/>
    <x v="177"/>
  </r>
  <r>
    <x v="22"/>
    <n v="6"/>
    <x v="178"/>
  </r>
  <r>
    <x v="22"/>
    <n v="2"/>
    <x v="179"/>
  </r>
  <r>
    <x v="22"/>
    <n v="7"/>
    <x v="180"/>
  </r>
  <r>
    <x v="22"/>
    <n v="8"/>
    <x v="181"/>
  </r>
  <r>
    <x v="22"/>
    <n v="4"/>
    <x v="182"/>
  </r>
  <r>
    <x v="23"/>
    <n v="5"/>
    <x v="183"/>
  </r>
  <r>
    <x v="23"/>
    <n v="3"/>
    <x v="184"/>
  </r>
  <r>
    <x v="23"/>
    <n v="2"/>
    <x v="185"/>
  </r>
  <r>
    <x v="23"/>
    <n v="6"/>
    <x v="186"/>
  </r>
  <r>
    <x v="23"/>
    <n v="4"/>
    <x v="187"/>
  </r>
  <r>
    <x v="23"/>
    <n v="7"/>
    <x v="188"/>
  </r>
  <r>
    <x v="23"/>
    <n v="8"/>
    <x v="189"/>
  </r>
  <r>
    <x v="23"/>
    <n v="1"/>
    <x v="190"/>
  </r>
  <r>
    <x v="24"/>
    <n v="2"/>
    <x v="191"/>
  </r>
  <r>
    <x v="24"/>
    <n v="6"/>
    <x v="192"/>
  </r>
  <r>
    <x v="24"/>
    <n v="3"/>
    <x v="193"/>
  </r>
  <r>
    <x v="24"/>
    <n v="7"/>
    <x v="194"/>
  </r>
  <r>
    <x v="24"/>
    <n v="8"/>
    <x v="195"/>
  </r>
  <r>
    <x v="24"/>
    <n v="1"/>
    <x v="196"/>
  </r>
  <r>
    <x v="24"/>
    <n v="4"/>
    <x v="197"/>
  </r>
  <r>
    <x v="24"/>
    <n v="5"/>
    <x v="198"/>
  </r>
  <r>
    <x v="25"/>
    <n v="7"/>
    <x v="199"/>
  </r>
  <r>
    <x v="25"/>
    <n v="6"/>
    <x v="200"/>
  </r>
  <r>
    <x v="25"/>
    <n v="4"/>
    <x v="201"/>
  </r>
  <r>
    <x v="25"/>
    <n v="3"/>
    <x v="202"/>
  </r>
  <r>
    <x v="25"/>
    <n v="8"/>
    <x v="203"/>
  </r>
  <r>
    <x v="25"/>
    <n v="1"/>
    <x v="204"/>
  </r>
  <r>
    <x v="25"/>
    <n v="2"/>
    <x v="205"/>
  </r>
  <r>
    <x v="25"/>
    <n v="5"/>
    <x v="206"/>
  </r>
  <r>
    <x v="26"/>
    <n v="1"/>
    <x v="207"/>
  </r>
  <r>
    <x v="26"/>
    <n v="2"/>
    <x v="208"/>
  </r>
  <r>
    <x v="26"/>
    <n v="7"/>
    <x v="209"/>
  </r>
  <r>
    <x v="26"/>
    <n v="5"/>
    <x v="210"/>
  </r>
  <r>
    <x v="26"/>
    <n v="6"/>
    <x v="211"/>
  </r>
  <r>
    <x v="26"/>
    <n v="8"/>
    <x v="212"/>
  </r>
  <r>
    <x v="26"/>
    <n v="4"/>
    <x v="213"/>
  </r>
  <r>
    <x v="26"/>
    <n v="3"/>
    <x v="214"/>
  </r>
  <r>
    <x v="27"/>
    <n v="1"/>
    <x v="215"/>
  </r>
  <r>
    <x v="27"/>
    <n v="2"/>
    <x v="216"/>
  </r>
  <r>
    <x v="27"/>
    <n v="3"/>
    <x v="217"/>
  </r>
  <r>
    <x v="27"/>
    <n v="4"/>
    <x v="218"/>
  </r>
  <r>
    <x v="27"/>
    <n v="5"/>
    <x v="219"/>
  </r>
  <r>
    <x v="27"/>
    <n v="6"/>
    <x v="220"/>
  </r>
  <r>
    <x v="27"/>
    <n v="7"/>
    <x v="221"/>
  </r>
  <r>
    <x v="27"/>
    <n v="8"/>
    <x v="222"/>
  </r>
  <r>
    <x v="28"/>
    <n v="1"/>
    <x v="223"/>
  </r>
  <r>
    <x v="28"/>
    <n v="2"/>
    <x v="224"/>
  </r>
  <r>
    <x v="28"/>
    <n v="3"/>
    <x v="225"/>
  </r>
  <r>
    <x v="28"/>
    <n v="4"/>
    <x v="226"/>
  </r>
  <r>
    <x v="28"/>
    <n v="5"/>
    <x v="227"/>
  </r>
  <r>
    <x v="28"/>
    <n v="6"/>
    <x v="228"/>
  </r>
  <r>
    <x v="28"/>
    <n v="7"/>
    <x v="229"/>
  </r>
  <r>
    <x v="28"/>
    <n v="8"/>
    <x v="230"/>
  </r>
  <r>
    <x v="29"/>
    <n v="1"/>
    <x v="47"/>
  </r>
  <r>
    <x v="29"/>
    <n v="2"/>
    <x v="231"/>
  </r>
  <r>
    <x v="29"/>
    <n v="3"/>
    <x v="232"/>
  </r>
  <r>
    <x v="29"/>
    <n v="4"/>
    <x v="233"/>
  </r>
  <r>
    <x v="29"/>
    <n v="5"/>
    <x v="234"/>
  </r>
  <r>
    <x v="29"/>
    <n v="6"/>
    <x v="235"/>
  </r>
  <r>
    <x v="29"/>
    <n v="7"/>
    <x v="236"/>
  </r>
  <r>
    <x v="29"/>
    <n v="8"/>
    <x v="237"/>
  </r>
  <r>
    <x v="30"/>
    <n v="6"/>
    <x v="238"/>
  </r>
  <r>
    <x v="30"/>
    <n v="2"/>
    <x v="239"/>
  </r>
  <r>
    <x v="30"/>
    <n v="7"/>
    <x v="240"/>
  </r>
  <r>
    <x v="30"/>
    <n v="8"/>
    <x v="241"/>
  </r>
  <r>
    <x v="30"/>
    <n v="5"/>
    <x v="242"/>
  </r>
  <r>
    <x v="30"/>
    <n v="4"/>
    <x v="243"/>
  </r>
  <r>
    <x v="30"/>
    <n v="3"/>
    <x v="244"/>
  </r>
  <r>
    <x v="30"/>
    <n v="1"/>
    <x v="245"/>
  </r>
  <r>
    <x v="31"/>
    <n v="1"/>
    <x v="246"/>
  </r>
  <r>
    <x v="31"/>
    <n v="5"/>
    <x v="247"/>
  </r>
  <r>
    <x v="31"/>
    <n v="8"/>
    <x v="248"/>
  </r>
  <r>
    <x v="31"/>
    <n v="3"/>
    <x v="249"/>
  </r>
  <r>
    <x v="31"/>
    <n v="2"/>
    <x v="250"/>
  </r>
  <r>
    <x v="31"/>
    <n v="6"/>
    <x v="251"/>
  </r>
  <r>
    <x v="31"/>
    <n v="7"/>
    <x v="252"/>
  </r>
  <r>
    <x v="31"/>
    <n v="4"/>
    <x v="253"/>
  </r>
  <r>
    <x v="32"/>
    <n v="8"/>
    <x v="254"/>
  </r>
  <r>
    <x v="32"/>
    <n v="7"/>
    <x v="255"/>
  </r>
  <r>
    <x v="32"/>
    <n v="3"/>
    <x v="256"/>
  </r>
  <r>
    <x v="32"/>
    <n v="1"/>
    <x v="257"/>
  </r>
  <r>
    <x v="32"/>
    <n v="4"/>
    <x v="258"/>
  </r>
  <r>
    <x v="32"/>
    <n v="6"/>
    <x v="259"/>
  </r>
  <r>
    <x v="32"/>
    <n v="5"/>
    <x v="260"/>
  </r>
  <r>
    <x v="32"/>
    <n v="2"/>
    <x v="261"/>
  </r>
  <r>
    <x v="33"/>
    <n v="2"/>
    <x v="262"/>
  </r>
  <r>
    <x v="33"/>
    <n v="1"/>
    <x v="263"/>
  </r>
  <r>
    <x v="33"/>
    <n v="3"/>
    <x v="264"/>
  </r>
  <r>
    <x v="33"/>
    <n v="8"/>
    <x v="265"/>
  </r>
  <r>
    <x v="33"/>
    <n v="6"/>
    <x v="266"/>
  </r>
  <r>
    <x v="33"/>
    <n v="5"/>
    <x v="267"/>
  </r>
  <r>
    <x v="33"/>
    <n v="4"/>
    <x v="268"/>
  </r>
  <r>
    <x v="33"/>
    <n v="7"/>
    <x v="269"/>
  </r>
  <r>
    <x v="34"/>
    <n v="7"/>
    <x v="270"/>
  </r>
  <r>
    <x v="34"/>
    <n v="8"/>
    <x v="271"/>
  </r>
  <r>
    <x v="34"/>
    <n v="5"/>
    <x v="272"/>
  </r>
  <r>
    <x v="34"/>
    <n v="6"/>
    <x v="273"/>
  </r>
  <r>
    <x v="34"/>
    <n v="1"/>
    <x v="274"/>
  </r>
  <r>
    <x v="34"/>
    <n v="3"/>
    <x v="275"/>
  </r>
  <r>
    <x v="34"/>
    <n v="2"/>
    <x v="276"/>
  </r>
  <r>
    <x v="34"/>
    <n v="4"/>
    <x v="277"/>
  </r>
  <r>
    <x v="35"/>
    <n v="2"/>
    <x v="278"/>
  </r>
  <r>
    <x v="35"/>
    <n v="7"/>
    <x v="279"/>
  </r>
  <r>
    <x v="35"/>
    <n v="3"/>
    <x v="280"/>
  </r>
  <r>
    <x v="35"/>
    <n v="6"/>
    <x v="281"/>
  </r>
  <r>
    <x v="35"/>
    <n v="1"/>
    <x v="224"/>
  </r>
  <r>
    <x v="35"/>
    <n v="8"/>
    <x v="282"/>
  </r>
  <r>
    <x v="35"/>
    <n v="4"/>
    <x v="283"/>
  </r>
  <r>
    <x v="35"/>
    <n v="5"/>
    <x v="284"/>
  </r>
  <r>
    <x v="36"/>
    <n v="8"/>
    <x v="285"/>
  </r>
  <r>
    <x v="36"/>
    <n v="5"/>
    <x v="286"/>
  </r>
  <r>
    <x v="36"/>
    <n v="3"/>
    <x v="287"/>
  </r>
  <r>
    <x v="36"/>
    <n v="4"/>
    <x v="288"/>
  </r>
  <r>
    <x v="36"/>
    <n v="6"/>
    <x v="289"/>
  </r>
  <r>
    <x v="36"/>
    <n v="2"/>
    <x v="290"/>
  </r>
  <r>
    <x v="36"/>
    <n v="1"/>
    <x v="291"/>
  </r>
  <r>
    <x v="36"/>
    <n v="7"/>
    <x v="292"/>
  </r>
  <r>
    <x v="37"/>
    <n v="1"/>
    <x v="293"/>
  </r>
  <r>
    <x v="37"/>
    <n v="2"/>
    <x v="294"/>
  </r>
  <r>
    <x v="37"/>
    <n v="3"/>
    <x v="295"/>
  </r>
  <r>
    <x v="37"/>
    <n v="4"/>
    <x v="296"/>
  </r>
  <r>
    <x v="37"/>
    <n v="5"/>
    <x v="297"/>
  </r>
  <r>
    <x v="37"/>
    <n v="6"/>
    <x v="298"/>
  </r>
  <r>
    <x v="37"/>
    <n v="7"/>
    <x v="299"/>
  </r>
  <r>
    <x v="37"/>
    <n v="8"/>
    <x v="300"/>
  </r>
  <r>
    <x v="38"/>
    <n v="1"/>
    <x v="301"/>
  </r>
  <r>
    <x v="38"/>
    <n v="2"/>
    <x v="302"/>
  </r>
  <r>
    <x v="38"/>
    <n v="3"/>
    <x v="303"/>
  </r>
  <r>
    <x v="38"/>
    <n v="4"/>
    <x v="304"/>
  </r>
  <r>
    <x v="38"/>
    <n v="5"/>
    <x v="305"/>
  </r>
  <r>
    <x v="38"/>
    <n v="6"/>
    <x v="306"/>
  </r>
  <r>
    <x v="38"/>
    <n v="7"/>
    <x v="307"/>
  </r>
  <r>
    <x v="38"/>
    <n v="8"/>
    <x v="308"/>
  </r>
  <r>
    <x v="39"/>
    <n v="1"/>
    <x v="309"/>
  </r>
  <r>
    <x v="39"/>
    <n v="2"/>
    <x v="310"/>
  </r>
  <r>
    <x v="39"/>
    <n v="3"/>
    <x v="311"/>
  </r>
  <r>
    <x v="39"/>
    <n v="4"/>
    <x v="312"/>
  </r>
  <r>
    <x v="39"/>
    <n v="5"/>
    <x v="313"/>
  </r>
  <r>
    <x v="39"/>
    <n v="6"/>
    <x v="314"/>
  </r>
  <r>
    <x v="39"/>
    <n v="7"/>
    <x v="315"/>
  </r>
  <r>
    <x v="39"/>
    <n v="8"/>
    <x v="316"/>
  </r>
  <r>
    <x v="40"/>
    <n v="1"/>
    <x v="317"/>
  </r>
  <r>
    <x v="40"/>
    <n v="2"/>
    <x v="318"/>
  </r>
  <r>
    <x v="40"/>
    <n v="3"/>
    <x v="158"/>
  </r>
  <r>
    <x v="40"/>
    <n v="4"/>
    <x v="319"/>
  </r>
  <r>
    <x v="40"/>
    <n v="5"/>
    <x v="320"/>
  </r>
  <r>
    <x v="40"/>
    <n v="6"/>
    <x v="321"/>
  </r>
  <r>
    <x v="40"/>
    <n v="7"/>
    <x v="322"/>
  </r>
  <r>
    <x v="40"/>
    <n v="8"/>
    <x v="323"/>
  </r>
  <r>
    <x v="41"/>
    <n v="1"/>
    <x v="324"/>
  </r>
  <r>
    <x v="41"/>
    <n v="2"/>
    <x v="325"/>
  </r>
  <r>
    <x v="41"/>
    <n v="3"/>
    <x v="326"/>
  </r>
  <r>
    <x v="41"/>
    <n v="4"/>
    <x v="327"/>
  </r>
  <r>
    <x v="41"/>
    <n v="5"/>
    <x v="328"/>
  </r>
  <r>
    <x v="41"/>
    <n v="6"/>
    <x v="329"/>
  </r>
  <r>
    <x v="41"/>
    <n v="7"/>
    <x v="330"/>
  </r>
  <r>
    <x v="41"/>
    <n v="8"/>
    <x v="331"/>
  </r>
  <r>
    <x v="42"/>
    <n v="1"/>
    <x v="332"/>
  </r>
  <r>
    <x v="42"/>
    <n v="2"/>
    <x v="333"/>
  </r>
  <r>
    <x v="42"/>
    <n v="3"/>
    <x v="334"/>
  </r>
  <r>
    <x v="42"/>
    <n v="4"/>
    <x v="335"/>
  </r>
  <r>
    <x v="42"/>
    <n v="5"/>
    <x v="336"/>
  </r>
  <r>
    <x v="42"/>
    <n v="6"/>
    <x v="337"/>
  </r>
  <r>
    <x v="42"/>
    <n v="7"/>
    <x v="338"/>
  </r>
  <r>
    <x v="42"/>
    <n v="8"/>
    <x v="339"/>
  </r>
  <r>
    <x v="43"/>
    <n v="1"/>
    <x v="340"/>
  </r>
  <r>
    <x v="43"/>
    <n v="2"/>
    <x v="341"/>
  </r>
  <r>
    <x v="43"/>
    <n v="3"/>
    <x v="342"/>
  </r>
  <r>
    <x v="43"/>
    <n v="4"/>
    <x v="343"/>
  </r>
  <r>
    <x v="43"/>
    <n v="5"/>
    <x v="344"/>
  </r>
  <r>
    <x v="43"/>
    <n v="6"/>
    <x v="345"/>
  </r>
  <r>
    <x v="43"/>
    <n v="7"/>
    <x v="346"/>
  </r>
  <r>
    <x v="43"/>
    <n v="8"/>
    <x v="347"/>
  </r>
  <r>
    <x v="44"/>
    <n v="1"/>
    <x v="348"/>
  </r>
  <r>
    <x v="44"/>
    <n v="2"/>
    <x v="349"/>
  </r>
  <r>
    <x v="44"/>
    <n v="3"/>
    <x v="350"/>
  </r>
  <r>
    <x v="44"/>
    <n v="4"/>
    <x v="351"/>
  </r>
  <r>
    <x v="44"/>
    <n v="5"/>
    <x v="352"/>
  </r>
  <r>
    <x v="44"/>
    <n v="6"/>
    <x v="353"/>
  </r>
  <r>
    <x v="44"/>
    <n v="7"/>
    <x v="354"/>
  </r>
  <r>
    <x v="44"/>
    <n v="8"/>
    <x v="355"/>
  </r>
  <r>
    <x v="45"/>
    <n v="1"/>
    <x v="356"/>
  </r>
  <r>
    <x v="45"/>
    <n v="2"/>
    <x v="357"/>
  </r>
  <r>
    <x v="45"/>
    <n v="3"/>
    <x v="358"/>
  </r>
  <r>
    <x v="45"/>
    <n v="4"/>
    <x v="359"/>
  </r>
  <r>
    <x v="45"/>
    <n v="5"/>
    <x v="360"/>
  </r>
  <r>
    <x v="45"/>
    <n v="6"/>
    <x v="361"/>
  </r>
  <r>
    <x v="45"/>
    <n v="7"/>
    <x v="362"/>
  </r>
  <r>
    <x v="45"/>
    <n v="8"/>
    <x v="363"/>
  </r>
  <r>
    <x v="46"/>
    <n v="1"/>
    <x v="364"/>
  </r>
  <r>
    <x v="46"/>
    <n v="2"/>
    <x v="365"/>
  </r>
  <r>
    <x v="46"/>
    <n v="4"/>
    <x v="366"/>
  </r>
  <r>
    <x v="46"/>
    <n v="5"/>
    <x v="367"/>
  </r>
  <r>
    <x v="46"/>
    <n v="6"/>
    <x v="368"/>
  </r>
  <r>
    <x v="46"/>
    <n v="7"/>
    <x v="369"/>
  </r>
  <r>
    <x v="46"/>
    <n v="8"/>
    <x v="370"/>
  </r>
  <r>
    <x v="47"/>
    <n v="1"/>
    <x v="371"/>
  </r>
  <r>
    <x v="47"/>
    <n v="2"/>
    <x v="372"/>
  </r>
  <r>
    <x v="47"/>
    <n v="3"/>
    <x v="373"/>
  </r>
  <r>
    <x v="47"/>
    <n v="4"/>
    <x v="374"/>
  </r>
  <r>
    <x v="47"/>
    <n v="5"/>
    <x v="375"/>
  </r>
  <r>
    <x v="47"/>
    <n v="6"/>
    <x v="376"/>
  </r>
  <r>
    <x v="47"/>
    <n v="7"/>
    <x v="377"/>
  </r>
  <r>
    <x v="47"/>
    <n v="8"/>
    <x v="378"/>
  </r>
  <r>
    <x v="48"/>
    <n v="6"/>
    <x v="379"/>
  </r>
  <r>
    <x v="48"/>
    <n v="4"/>
    <x v="380"/>
  </r>
  <r>
    <x v="48"/>
    <n v="5"/>
    <x v="381"/>
  </r>
  <r>
    <x v="48"/>
    <n v="3"/>
    <x v="382"/>
  </r>
  <r>
    <x v="48"/>
    <n v="8"/>
    <x v="383"/>
  </r>
  <r>
    <x v="48"/>
    <n v="7"/>
    <x v="384"/>
  </r>
  <r>
    <x v="48"/>
    <n v="1"/>
    <x v="385"/>
  </r>
  <r>
    <x v="48"/>
    <n v="2"/>
    <x v="386"/>
  </r>
  <r>
    <x v="49"/>
    <n v="5"/>
    <x v="387"/>
  </r>
  <r>
    <x v="49"/>
    <n v="3"/>
    <x v="388"/>
  </r>
  <r>
    <x v="49"/>
    <n v="4"/>
    <x v="389"/>
  </r>
  <r>
    <x v="49"/>
    <n v="6"/>
    <x v="390"/>
  </r>
  <r>
    <x v="49"/>
    <n v="7"/>
    <x v="391"/>
  </r>
  <r>
    <x v="49"/>
    <n v="2"/>
    <x v="392"/>
  </r>
  <r>
    <x v="49"/>
    <n v="8"/>
    <x v="393"/>
  </r>
  <r>
    <x v="49"/>
    <n v="1"/>
    <x v="394"/>
  </r>
  <r>
    <x v="50"/>
    <n v="1"/>
    <x v="395"/>
  </r>
  <r>
    <x v="50"/>
    <n v="2"/>
    <x v="396"/>
  </r>
  <r>
    <x v="50"/>
    <n v="3"/>
    <x v="397"/>
  </r>
  <r>
    <x v="50"/>
    <n v="4"/>
    <x v="398"/>
  </r>
  <r>
    <x v="50"/>
    <n v="5"/>
    <x v="399"/>
  </r>
  <r>
    <x v="50"/>
    <n v="6"/>
    <x v="400"/>
  </r>
  <r>
    <x v="50"/>
    <n v="7"/>
    <x v="401"/>
  </r>
  <r>
    <x v="50"/>
    <n v="8"/>
    <x v="402"/>
  </r>
  <r>
    <x v="51"/>
    <n v="8"/>
    <x v="403"/>
  </r>
  <r>
    <x v="52"/>
    <n v="8"/>
    <x v="404"/>
  </r>
  <r>
    <x v="52"/>
    <n v="2"/>
    <x v="405"/>
  </r>
  <r>
    <x v="52"/>
    <n v="3"/>
    <x v="406"/>
  </r>
  <r>
    <x v="52"/>
    <n v="6"/>
    <x v="407"/>
  </r>
  <r>
    <x v="52"/>
    <n v="5"/>
    <x v="408"/>
  </r>
  <r>
    <x v="52"/>
    <n v="4"/>
    <x v="409"/>
  </r>
  <r>
    <x v="52"/>
    <n v="1"/>
    <x v="410"/>
  </r>
  <r>
    <x v="52"/>
    <n v="7"/>
    <x v="411"/>
  </r>
  <r>
    <x v="53"/>
    <n v="8"/>
    <x v="412"/>
  </r>
  <r>
    <x v="53"/>
    <n v="4"/>
    <x v="413"/>
  </r>
  <r>
    <x v="53"/>
    <n v="7"/>
    <x v="414"/>
  </r>
  <r>
    <x v="53"/>
    <n v="6"/>
    <x v="415"/>
  </r>
  <r>
    <x v="53"/>
    <n v="2"/>
    <x v="416"/>
  </r>
  <r>
    <x v="53"/>
    <n v="3"/>
    <x v="417"/>
  </r>
  <r>
    <x v="53"/>
    <n v="5"/>
    <x v="418"/>
  </r>
  <r>
    <x v="53"/>
    <n v="1"/>
    <x v="419"/>
  </r>
  <r>
    <x v="54"/>
    <n v="5"/>
    <x v="420"/>
  </r>
  <r>
    <x v="54"/>
    <n v="3"/>
    <x v="421"/>
  </r>
  <r>
    <x v="54"/>
    <n v="1"/>
    <x v="422"/>
  </r>
  <r>
    <x v="54"/>
    <n v="6"/>
    <x v="423"/>
  </r>
  <r>
    <x v="54"/>
    <n v="8"/>
    <x v="424"/>
  </r>
  <r>
    <x v="54"/>
    <n v="2"/>
    <x v="425"/>
  </r>
  <r>
    <x v="54"/>
    <n v="7"/>
    <x v="426"/>
  </r>
  <r>
    <x v="54"/>
    <n v="4"/>
    <x v="427"/>
  </r>
  <r>
    <x v="55"/>
    <n v="5"/>
    <x v="428"/>
  </r>
  <r>
    <x v="55"/>
    <n v="2"/>
    <x v="429"/>
  </r>
  <r>
    <x v="55"/>
    <n v="8"/>
    <x v="430"/>
  </r>
  <r>
    <x v="55"/>
    <n v="3"/>
    <x v="431"/>
  </r>
  <r>
    <x v="55"/>
    <n v="7"/>
    <x v="432"/>
  </r>
  <r>
    <x v="55"/>
    <n v="1"/>
    <x v="433"/>
  </r>
  <r>
    <x v="55"/>
    <n v="4"/>
    <x v="434"/>
  </r>
  <r>
    <x v="55"/>
    <n v="6"/>
    <x v="435"/>
  </r>
  <r>
    <x v="56"/>
    <n v="8"/>
    <x v="436"/>
  </r>
  <r>
    <x v="56"/>
    <n v="5"/>
    <x v="437"/>
  </r>
  <r>
    <x v="56"/>
    <n v="7"/>
    <x v="438"/>
  </r>
  <r>
    <x v="56"/>
    <n v="2"/>
    <x v="439"/>
  </r>
  <r>
    <x v="56"/>
    <n v="1"/>
    <x v="440"/>
  </r>
  <r>
    <x v="56"/>
    <n v="6"/>
    <x v="441"/>
  </r>
  <r>
    <x v="56"/>
    <n v="3"/>
    <x v="442"/>
  </r>
  <r>
    <x v="56"/>
    <n v="4"/>
    <x v="443"/>
  </r>
  <r>
    <x v="57"/>
    <n v="5"/>
    <x v="444"/>
  </r>
  <r>
    <x v="57"/>
    <n v="8"/>
    <x v="445"/>
  </r>
  <r>
    <x v="57"/>
    <n v="2"/>
    <x v="446"/>
  </r>
  <r>
    <x v="57"/>
    <n v="1"/>
    <x v="447"/>
  </r>
  <r>
    <x v="57"/>
    <n v="6"/>
    <x v="448"/>
  </r>
  <r>
    <x v="57"/>
    <n v="3"/>
    <x v="449"/>
  </r>
  <r>
    <x v="57"/>
    <n v="7"/>
    <x v="450"/>
  </r>
  <r>
    <x v="57"/>
    <n v="4"/>
    <x v="451"/>
  </r>
  <r>
    <x v="58"/>
    <n v="2"/>
    <x v="452"/>
  </r>
  <r>
    <x v="58"/>
    <n v="5"/>
    <x v="453"/>
  </r>
  <r>
    <x v="58"/>
    <n v="1"/>
    <x v="454"/>
  </r>
  <r>
    <x v="58"/>
    <n v="8"/>
    <x v="455"/>
  </r>
  <r>
    <x v="58"/>
    <n v="3"/>
    <x v="456"/>
  </r>
  <r>
    <x v="58"/>
    <n v="6"/>
    <x v="457"/>
  </r>
  <r>
    <x v="58"/>
    <n v="4"/>
    <x v="458"/>
  </r>
  <r>
    <x v="58"/>
    <n v="7"/>
    <x v="459"/>
  </r>
  <r>
    <x v="59"/>
    <n v="1"/>
    <x v="460"/>
  </r>
  <r>
    <x v="59"/>
    <n v="7"/>
    <x v="461"/>
  </r>
  <r>
    <x v="59"/>
    <n v="2"/>
    <x v="462"/>
  </r>
  <r>
    <x v="59"/>
    <n v="5"/>
    <x v="463"/>
  </r>
  <r>
    <x v="59"/>
    <n v="6"/>
    <x v="464"/>
  </r>
  <r>
    <x v="59"/>
    <n v="8"/>
    <x v="465"/>
  </r>
  <r>
    <x v="59"/>
    <n v="3"/>
    <x v="466"/>
  </r>
  <r>
    <x v="59"/>
    <n v="4"/>
    <x v="467"/>
  </r>
  <r>
    <x v="60"/>
    <n v="8"/>
    <x v="468"/>
  </r>
  <r>
    <x v="60"/>
    <n v="1"/>
    <x v="469"/>
  </r>
  <r>
    <x v="60"/>
    <n v="2"/>
    <x v="470"/>
  </r>
  <r>
    <x v="60"/>
    <n v="7"/>
    <x v="471"/>
  </r>
  <r>
    <x v="60"/>
    <n v="4"/>
    <x v="472"/>
  </r>
  <r>
    <x v="60"/>
    <n v="6"/>
    <x v="473"/>
  </r>
  <r>
    <x v="60"/>
    <n v="5"/>
    <x v="474"/>
  </r>
  <r>
    <x v="60"/>
    <n v="3"/>
    <x v="475"/>
  </r>
  <r>
    <x v="61"/>
    <n v="1"/>
    <x v="476"/>
  </r>
  <r>
    <x v="61"/>
    <n v="2"/>
    <x v="477"/>
  </r>
  <r>
    <x v="61"/>
    <n v="3"/>
    <x v="478"/>
  </r>
  <r>
    <x v="61"/>
    <n v="4"/>
    <x v="479"/>
  </r>
  <r>
    <x v="61"/>
    <n v="5"/>
    <x v="480"/>
  </r>
  <r>
    <x v="61"/>
    <n v="6"/>
    <x v="481"/>
  </r>
  <r>
    <x v="61"/>
    <n v="7"/>
    <x v="482"/>
  </r>
  <r>
    <x v="62"/>
    <n v="7"/>
    <x v="483"/>
  </r>
  <r>
    <x v="61"/>
    <n v="8"/>
    <x v="484"/>
  </r>
  <r>
    <x v="63"/>
    <n v="1"/>
    <x v="485"/>
  </r>
  <r>
    <x v="63"/>
    <n v="6"/>
    <x v="486"/>
  </r>
  <r>
    <x v="63"/>
    <n v="8"/>
    <x v="487"/>
  </r>
  <r>
    <x v="63"/>
    <n v="5"/>
    <x v="488"/>
  </r>
  <r>
    <x v="63"/>
    <n v="2"/>
    <x v="489"/>
  </r>
  <r>
    <x v="63"/>
    <n v="3"/>
    <x v="490"/>
  </r>
  <r>
    <x v="63"/>
    <n v="4"/>
    <x v="491"/>
  </r>
  <r>
    <x v="63"/>
    <n v="7"/>
    <x v="492"/>
  </r>
  <r>
    <x v="64"/>
    <n v="6"/>
    <x v="493"/>
  </r>
  <r>
    <x v="64"/>
    <n v="3"/>
    <x v="494"/>
  </r>
  <r>
    <x v="64"/>
    <n v="7"/>
    <x v="495"/>
  </r>
  <r>
    <x v="64"/>
    <n v="5"/>
    <x v="496"/>
  </r>
  <r>
    <x v="64"/>
    <n v="4"/>
    <x v="497"/>
  </r>
  <r>
    <x v="64"/>
    <n v="1"/>
    <x v="498"/>
  </r>
  <r>
    <x v="64"/>
    <n v="8"/>
    <x v="499"/>
  </r>
  <r>
    <x v="64"/>
    <n v="2"/>
    <x v="500"/>
  </r>
  <r>
    <x v="65"/>
    <n v="5"/>
    <x v="501"/>
  </r>
  <r>
    <x v="65"/>
    <n v="4"/>
    <x v="502"/>
  </r>
  <r>
    <x v="65"/>
    <n v="7"/>
    <x v="503"/>
  </r>
  <r>
    <x v="65"/>
    <n v="3"/>
    <x v="504"/>
  </r>
  <r>
    <x v="65"/>
    <n v="2"/>
    <x v="505"/>
  </r>
  <r>
    <x v="65"/>
    <n v="1"/>
    <x v="506"/>
  </r>
  <r>
    <x v="65"/>
    <n v="6"/>
    <x v="507"/>
  </r>
  <r>
    <x v="65"/>
    <n v="8"/>
    <x v="508"/>
  </r>
  <r>
    <x v="66"/>
    <n v="2"/>
    <x v="509"/>
  </r>
  <r>
    <x v="66"/>
    <n v="4"/>
    <x v="510"/>
  </r>
  <r>
    <x v="66"/>
    <n v="5"/>
    <x v="511"/>
  </r>
  <r>
    <x v="66"/>
    <n v="7"/>
    <x v="512"/>
  </r>
  <r>
    <x v="66"/>
    <n v="1"/>
    <x v="513"/>
  </r>
  <r>
    <x v="66"/>
    <n v="3"/>
    <x v="514"/>
  </r>
  <r>
    <x v="66"/>
    <n v="8"/>
    <x v="515"/>
  </r>
  <r>
    <x v="66"/>
    <n v="6"/>
    <x v="516"/>
  </r>
  <r>
    <x v="67"/>
    <n v="1"/>
    <x v="517"/>
  </r>
  <r>
    <x v="67"/>
    <n v="8"/>
    <x v="518"/>
  </r>
  <r>
    <x v="67"/>
    <n v="3"/>
    <x v="519"/>
  </r>
  <r>
    <x v="67"/>
    <n v="2"/>
    <x v="520"/>
  </r>
  <r>
    <x v="67"/>
    <n v="4"/>
    <x v="521"/>
  </r>
  <r>
    <x v="67"/>
    <n v="7"/>
    <x v="522"/>
  </r>
  <r>
    <x v="67"/>
    <n v="5"/>
    <x v="523"/>
  </r>
  <r>
    <x v="67"/>
    <n v="6"/>
    <x v="524"/>
  </r>
  <r>
    <x v="68"/>
    <n v="4"/>
    <x v="525"/>
  </r>
  <r>
    <x v="68"/>
    <n v="3"/>
    <x v="526"/>
  </r>
  <r>
    <x v="68"/>
    <n v="7"/>
    <x v="527"/>
  </r>
  <r>
    <x v="68"/>
    <n v="5"/>
    <x v="528"/>
  </r>
  <r>
    <x v="68"/>
    <n v="2"/>
    <x v="529"/>
  </r>
  <r>
    <x v="68"/>
    <n v="6"/>
    <x v="530"/>
  </r>
  <r>
    <x v="68"/>
    <n v="8"/>
    <x v="531"/>
  </r>
  <r>
    <x v="68"/>
    <n v="1"/>
    <x v="532"/>
  </r>
  <r>
    <x v="69"/>
    <n v="7"/>
    <x v="533"/>
  </r>
  <r>
    <x v="69"/>
    <n v="4"/>
    <x v="534"/>
  </r>
  <r>
    <x v="69"/>
    <n v="5"/>
    <x v="535"/>
  </r>
  <r>
    <x v="69"/>
    <n v="6"/>
    <x v="536"/>
  </r>
  <r>
    <x v="69"/>
    <n v="8"/>
    <x v="537"/>
  </r>
  <r>
    <x v="69"/>
    <n v="2"/>
    <x v="538"/>
  </r>
  <r>
    <x v="69"/>
    <n v="3"/>
    <x v="539"/>
  </r>
  <r>
    <x v="69"/>
    <n v="1"/>
    <x v="540"/>
  </r>
  <r>
    <x v="70"/>
    <n v="1"/>
    <x v="541"/>
  </r>
  <r>
    <x v="70"/>
    <n v="7"/>
    <x v="542"/>
  </r>
  <r>
    <x v="70"/>
    <n v="3"/>
    <x v="543"/>
  </r>
  <r>
    <x v="70"/>
    <n v="4"/>
    <x v="544"/>
  </r>
  <r>
    <x v="70"/>
    <n v="2"/>
    <x v="545"/>
  </r>
  <r>
    <x v="70"/>
    <n v="8"/>
    <x v="546"/>
  </r>
  <r>
    <x v="70"/>
    <n v="6"/>
    <x v="547"/>
  </r>
  <r>
    <x v="70"/>
    <n v="5"/>
    <x v="548"/>
  </r>
  <r>
    <x v="71"/>
    <n v="3"/>
    <x v="549"/>
  </r>
  <r>
    <x v="71"/>
    <n v="2"/>
    <x v="550"/>
  </r>
  <r>
    <x v="71"/>
    <n v="1"/>
    <x v="551"/>
  </r>
  <r>
    <x v="71"/>
    <n v="8"/>
    <x v="552"/>
  </r>
  <r>
    <x v="71"/>
    <n v="6"/>
    <x v="553"/>
  </r>
  <r>
    <x v="71"/>
    <n v="4"/>
    <x v="554"/>
  </r>
  <r>
    <x v="71"/>
    <n v="7"/>
    <x v="555"/>
  </r>
  <r>
    <x v="71"/>
    <n v="5"/>
    <x v="556"/>
  </r>
  <r>
    <x v="72"/>
    <n v="5"/>
    <x v="557"/>
  </r>
  <r>
    <x v="72"/>
    <n v="2"/>
    <x v="558"/>
  </r>
  <r>
    <x v="72"/>
    <n v="6"/>
    <x v="559"/>
  </r>
  <r>
    <x v="72"/>
    <n v="3"/>
    <x v="560"/>
  </r>
  <r>
    <x v="72"/>
    <n v="8"/>
    <x v="561"/>
  </r>
  <r>
    <x v="72"/>
    <n v="7"/>
    <x v="562"/>
  </r>
  <r>
    <x v="72"/>
    <n v="1"/>
    <x v="563"/>
  </r>
  <r>
    <x v="72"/>
    <n v="4"/>
    <x v="564"/>
  </r>
  <r>
    <x v="73"/>
    <n v="6"/>
    <x v="565"/>
  </r>
  <r>
    <x v="73"/>
    <n v="5"/>
    <x v="566"/>
  </r>
  <r>
    <x v="73"/>
    <n v="7"/>
    <x v="567"/>
  </r>
  <r>
    <x v="73"/>
    <n v="3"/>
    <x v="568"/>
  </r>
  <r>
    <x v="73"/>
    <n v="4"/>
    <x v="569"/>
  </r>
  <r>
    <x v="73"/>
    <n v="8"/>
    <x v="570"/>
  </r>
  <r>
    <x v="73"/>
    <n v="2"/>
    <x v="571"/>
  </r>
  <r>
    <x v="73"/>
    <n v="1"/>
    <x v="572"/>
  </r>
  <r>
    <x v="74"/>
    <n v="8"/>
    <x v="573"/>
  </r>
  <r>
    <x v="74"/>
    <n v="4"/>
    <x v="574"/>
  </r>
  <r>
    <x v="74"/>
    <n v="7"/>
    <x v="575"/>
  </r>
  <r>
    <x v="74"/>
    <n v="1"/>
    <x v="576"/>
  </r>
  <r>
    <x v="74"/>
    <n v="2"/>
    <x v="577"/>
  </r>
  <r>
    <x v="74"/>
    <n v="3"/>
    <x v="578"/>
  </r>
  <r>
    <x v="74"/>
    <n v="6"/>
    <x v="579"/>
  </r>
  <r>
    <x v="74"/>
    <n v="5"/>
    <x v="580"/>
  </r>
  <r>
    <x v="75"/>
    <n v="8"/>
    <x v="581"/>
  </r>
  <r>
    <x v="75"/>
    <n v="5"/>
    <x v="582"/>
  </r>
  <r>
    <x v="75"/>
    <n v="3"/>
    <x v="583"/>
  </r>
  <r>
    <x v="75"/>
    <n v="1"/>
    <x v="584"/>
  </r>
  <r>
    <x v="75"/>
    <n v="7"/>
    <x v="585"/>
  </r>
  <r>
    <x v="75"/>
    <n v="6"/>
    <x v="586"/>
  </r>
  <r>
    <x v="75"/>
    <n v="4"/>
    <x v="587"/>
  </r>
  <r>
    <x v="75"/>
    <n v="2"/>
    <x v="588"/>
  </r>
  <r>
    <x v="76"/>
    <n v="2"/>
    <x v="589"/>
  </r>
  <r>
    <x v="76"/>
    <n v="4"/>
    <x v="590"/>
  </r>
  <r>
    <x v="76"/>
    <n v="7"/>
    <x v="591"/>
  </r>
  <r>
    <x v="76"/>
    <n v="6"/>
    <x v="592"/>
  </r>
  <r>
    <x v="76"/>
    <n v="1"/>
    <x v="593"/>
  </r>
  <r>
    <x v="76"/>
    <n v="8"/>
    <x v="594"/>
  </r>
  <r>
    <x v="76"/>
    <n v="3"/>
    <x v="595"/>
  </r>
  <r>
    <x v="76"/>
    <n v="5"/>
    <x v="596"/>
  </r>
  <r>
    <x v="77"/>
    <n v="3"/>
    <x v="597"/>
  </r>
  <r>
    <x v="77"/>
    <n v="1"/>
    <x v="598"/>
  </r>
  <r>
    <x v="77"/>
    <n v="5"/>
    <x v="599"/>
  </r>
  <r>
    <x v="77"/>
    <n v="4"/>
    <x v="600"/>
  </r>
  <r>
    <x v="77"/>
    <n v="6"/>
    <x v="601"/>
  </r>
  <r>
    <x v="77"/>
    <n v="8"/>
    <x v="602"/>
  </r>
  <r>
    <x v="77"/>
    <n v="2"/>
    <x v="603"/>
  </r>
  <r>
    <x v="77"/>
    <n v="7"/>
    <x v="604"/>
  </r>
  <r>
    <x v="78"/>
    <n v="7"/>
    <x v="605"/>
  </r>
  <r>
    <x v="78"/>
    <n v="4"/>
    <x v="606"/>
  </r>
  <r>
    <x v="78"/>
    <n v="1"/>
    <x v="607"/>
  </r>
  <r>
    <x v="78"/>
    <n v="8"/>
    <x v="608"/>
  </r>
  <r>
    <x v="78"/>
    <n v="6"/>
    <x v="609"/>
  </r>
  <r>
    <x v="78"/>
    <n v="2"/>
    <x v="610"/>
  </r>
  <r>
    <x v="78"/>
    <n v="5"/>
    <x v="611"/>
  </r>
  <r>
    <x v="78"/>
    <n v="3"/>
    <x v="612"/>
  </r>
  <r>
    <x v="79"/>
    <n v="3"/>
    <x v="613"/>
  </r>
  <r>
    <x v="79"/>
    <n v="5"/>
    <x v="614"/>
  </r>
  <r>
    <x v="79"/>
    <n v="8"/>
    <x v="615"/>
  </r>
  <r>
    <x v="79"/>
    <n v="4"/>
    <x v="616"/>
  </r>
  <r>
    <x v="79"/>
    <n v="6"/>
    <x v="617"/>
  </r>
  <r>
    <x v="79"/>
    <n v="1"/>
    <x v="618"/>
  </r>
  <r>
    <x v="79"/>
    <n v="7"/>
    <x v="619"/>
  </r>
  <r>
    <x v="79"/>
    <n v="2"/>
    <x v="620"/>
  </r>
  <r>
    <x v="80"/>
    <n v="1"/>
    <x v="621"/>
  </r>
  <r>
    <x v="80"/>
    <n v="6"/>
    <x v="622"/>
  </r>
  <r>
    <x v="80"/>
    <n v="8"/>
    <x v="623"/>
  </r>
  <r>
    <x v="80"/>
    <n v="2"/>
    <x v="624"/>
  </r>
  <r>
    <x v="80"/>
    <n v="5"/>
    <x v="625"/>
  </r>
  <r>
    <x v="80"/>
    <n v="7"/>
    <x v="626"/>
  </r>
  <r>
    <x v="80"/>
    <n v="3"/>
    <x v="627"/>
  </r>
  <r>
    <x v="80"/>
    <n v="4"/>
    <x v="628"/>
  </r>
  <r>
    <x v="81"/>
    <n v="2"/>
    <x v="629"/>
  </r>
  <r>
    <x v="81"/>
    <n v="3"/>
    <x v="630"/>
  </r>
  <r>
    <x v="81"/>
    <n v="1"/>
    <x v="631"/>
  </r>
  <r>
    <x v="81"/>
    <n v="8"/>
    <x v="632"/>
  </r>
  <r>
    <x v="81"/>
    <n v="7"/>
    <x v="633"/>
  </r>
  <r>
    <x v="81"/>
    <n v="6"/>
    <x v="634"/>
  </r>
  <r>
    <x v="81"/>
    <n v="4"/>
    <x v="635"/>
  </r>
  <r>
    <x v="81"/>
    <n v="5"/>
    <x v="636"/>
  </r>
  <r>
    <x v="82"/>
    <n v="6"/>
    <x v="637"/>
  </r>
  <r>
    <x v="82"/>
    <n v="1"/>
    <x v="638"/>
  </r>
  <r>
    <x v="82"/>
    <n v="7"/>
    <x v="639"/>
  </r>
  <r>
    <x v="82"/>
    <n v="2"/>
    <x v="640"/>
  </r>
  <r>
    <x v="82"/>
    <n v="3"/>
    <x v="641"/>
  </r>
  <r>
    <x v="82"/>
    <n v="8"/>
    <x v="642"/>
  </r>
  <r>
    <x v="82"/>
    <n v="4"/>
    <x v="643"/>
  </r>
  <r>
    <x v="82"/>
    <n v="5"/>
    <x v="644"/>
  </r>
  <r>
    <x v="83"/>
    <n v="6"/>
    <x v="645"/>
  </r>
  <r>
    <x v="83"/>
    <n v="7"/>
    <x v="646"/>
  </r>
  <r>
    <x v="83"/>
    <n v="1"/>
    <x v="647"/>
  </r>
  <r>
    <x v="83"/>
    <n v="5"/>
    <x v="648"/>
  </r>
  <r>
    <x v="83"/>
    <n v="3"/>
    <x v="649"/>
  </r>
  <r>
    <x v="83"/>
    <n v="2"/>
    <x v="650"/>
  </r>
  <r>
    <x v="83"/>
    <n v="8"/>
    <x v="651"/>
  </r>
  <r>
    <x v="83"/>
    <n v="4"/>
    <x v="652"/>
  </r>
  <r>
    <x v="84"/>
    <n v="3"/>
    <x v="653"/>
  </r>
  <r>
    <x v="84"/>
    <n v="6"/>
    <x v="654"/>
  </r>
  <r>
    <x v="84"/>
    <n v="4"/>
    <x v="655"/>
  </r>
  <r>
    <x v="84"/>
    <n v="5"/>
    <x v="656"/>
  </r>
  <r>
    <x v="84"/>
    <n v="8"/>
    <x v="657"/>
  </r>
  <r>
    <x v="84"/>
    <n v="7"/>
    <x v="658"/>
  </r>
  <r>
    <x v="84"/>
    <n v="2"/>
    <x v="659"/>
  </r>
  <r>
    <x v="84"/>
    <n v="1"/>
    <x v="660"/>
  </r>
  <r>
    <x v="85"/>
    <n v="7"/>
    <x v="661"/>
  </r>
  <r>
    <x v="85"/>
    <n v="6"/>
    <x v="662"/>
  </r>
  <r>
    <x v="85"/>
    <n v="8"/>
    <x v="663"/>
  </r>
  <r>
    <x v="85"/>
    <n v="1"/>
    <x v="664"/>
  </r>
  <r>
    <x v="85"/>
    <n v="4"/>
    <x v="665"/>
  </r>
  <r>
    <x v="85"/>
    <n v="3"/>
    <x v="666"/>
  </r>
  <r>
    <x v="85"/>
    <n v="2"/>
    <x v="667"/>
  </r>
  <r>
    <x v="85"/>
    <n v="5"/>
    <x v="668"/>
  </r>
  <r>
    <x v="86"/>
    <n v="2"/>
    <x v="669"/>
  </r>
  <r>
    <x v="86"/>
    <n v="7"/>
    <x v="670"/>
  </r>
  <r>
    <x v="86"/>
    <n v="4"/>
    <x v="671"/>
  </r>
  <r>
    <x v="86"/>
    <n v="1"/>
    <x v="672"/>
  </r>
  <r>
    <x v="86"/>
    <n v="5"/>
    <x v="673"/>
  </r>
  <r>
    <x v="86"/>
    <n v="6"/>
    <x v="674"/>
  </r>
  <r>
    <x v="86"/>
    <n v="8"/>
    <x v="675"/>
  </r>
  <r>
    <x v="86"/>
    <n v="2"/>
    <x v="676"/>
  </r>
  <r>
    <x v="87"/>
    <n v="4"/>
    <x v="677"/>
  </r>
  <r>
    <x v="87"/>
    <n v="6"/>
    <x v="678"/>
  </r>
  <r>
    <x v="87"/>
    <n v="7"/>
    <x v="679"/>
  </r>
  <r>
    <x v="87"/>
    <n v="1"/>
    <x v="680"/>
  </r>
  <r>
    <x v="87"/>
    <n v="5"/>
    <x v="681"/>
  </r>
  <r>
    <x v="87"/>
    <n v="2"/>
    <x v="682"/>
  </r>
  <r>
    <x v="87"/>
    <n v="3"/>
    <x v="683"/>
  </r>
  <r>
    <x v="87"/>
    <n v="8"/>
    <x v="684"/>
  </r>
  <r>
    <x v="88"/>
    <n v="5"/>
    <x v="685"/>
  </r>
  <r>
    <x v="88"/>
    <n v="8"/>
    <x v="686"/>
  </r>
  <r>
    <x v="88"/>
    <n v="6"/>
    <x v="687"/>
  </r>
  <r>
    <x v="88"/>
    <n v="4"/>
    <x v="688"/>
  </r>
  <r>
    <x v="88"/>
    <n v="7"/>
    <x v="689"/>
  </r>
  <r>
    <x v="88"/>
    <n v="3"/>
    <x v="690"/>
  </r>
  <r>
    <x v="88"/>
    <n v="2"/>
    <x v="691"/>
  </r>
  <r>
    <x v="88"/>
    <n v="1"/>
    <x v="692"/>
  </r>
  <r>
    <x v="89"/>
    <n v="8"/>
    <x v="693"/>
  </r>
  <r>
    <x v="89"/>
    <n v="3"/>
    <x v="694"/>
  </r>
  <r>
    <x v="89"/>
    <n v="4"/>
    <x v="695"/>
  </r>
  <r>
    <x v="89"/>
    <n v="6"/>
    <x v="696"/>
  </r>
  <r>
    <x v="89"/>
    <n v="7"/>
    <x v="697"/>
  </r>
  <r>
    <x v="89"/>
    <n v="1"/>
    <x v="698"/>
  </r>
  <r>
    <x v="89"/>
    <n v="2"/>
    <x v="699"/>
  </r>
  <r>
    <x v="90"/>
    <n v="6"/>
    <x v="700"/>
  </r>
  <r>
    <x v="90"/>
    <n v="1"/>
    <x v="701"/>
  </r>
  <r>
    <x v="90"/>
    <n v="5"/>
    <x v="702"/>
  </r>
  <r>
    <x v="90"/>
    <n v="3"/>
    <x v="703"/>
  </r>
  <r>
    <x v="90"/>
    <n v="4"/>
    <x v="704"/>
  </r>
  <r>
    <x v="90"/>
    <n v="7"/>
    <x v="705"/>
  </r>
  <r>
    <x v="90"/>
    <n v="8"/>
    <x v="706"/>
  </r>
  <r>
    <x v="90"/>
    <n v="2"/>
    <x v="707"/>
  </r>
  <r>
    <x v="91"/>
    <n v="2"/>
    <x v="708"/>
  </r>
  <r>
    <x v="91"/>
    <n v="5"/>
    <x v="709"/>
  </r>
  <r>
    <x v="91"/>
    <n v="7"/>
    <x v="710"/>
  </r>
  <r>
    <x v="91"/>
    <n v="1"/>
    <x v="711"/>
  </r>
  <r>
    <x v="91"/>
    <n v="4"/>
    <x v="712"/>
  </r>
  <r>
    <x v="91"/>
    <n v="6"/>
    <x v="713"/>
  </r>
  <r>
    <x v="91"/>
    <n v="8"/>
    <x v="714"/>
  </r>
  <r>
    <x v="91"/>
    <n v="3"/>
    <x v="715"/>
  </r>
  <r>
    <x v="51"/>
    <n v="1"/>
    <x v="716"/>
  </r>
  <r>
    <x v="51"/>
    <n v="6"/>
    <x v="717"/>
  </r>
  <r>
    <x v="51"/>
    <n v="5"/>
    <x v="718"/>
  </r>
  <r>
    <x v="51"/>
    <n v="4"/>
    <x v="719"/>
  </r>
  <r>
    <x v="51"/>
    <n v="2"/>
    <x v="720"/>
  </r>
  <r>
    <x v="51"/>
    <n v="3"/>
    <x v="721"/>
  </r>
  <r>
    <x v="51"/>
    <n v="7"/>
    <x v="722"/>
  </r>
  <r>
    <x v="92"/>
    <n v="7"/>
    <x v="723"/>
  </r>
  <r>
    <x v="92"/>
    <n v="4"/>
    <x v="724"/>
  </r>
  <r>
    <x v="92"/>
    <n v="3"/>
    <x v="725"/>
  </r>
  <r>
    <x v="92"/>
    <n v="2"/>
    <x v="726"/>
  </r>
  <r>
    <x v="92"/>
    <n v="1"/>
    <x v="727"/>
  </r>
  <r>
    <x v="92"/>
    <n v="6"/>
    <x v="728"/>
  </r>
  <r>
    <x v="92"/>
    <n v="5"/>
    <x v="729"/>
  </r>
  <r>
    <x v="92"/>
    <n v="8"/>
    <x v="730"/>
  </r>
  <r>
    <x v="93"/>
    <n v="5"/>
    <x v="731"/>
  </r>
  <r>
    <x v="93"/>
    <n v="7"/>
    <x v="732"/>
  </r>
  <r>
    <x v="93"/>
    <n v="1"/>
    <x v="733"/>
  </r>
  <r>
    <x v="93"/>
    <n v="3"/>
    <x v="734"/>
  </r>
  <r>
    <x v="93"/>
    <n v="2"/>
    <x v="735"/>
  </r>
  <r>
    <x v="93"/>
    <n v="6"/>
    <x v="736"/>
  </r>
  <r>
    <x v="93"/>
    <n v="4"/>
    <x v="737"/>
  </r>
  <r>
    <x v="93"/>
    <n v="8"/>
    <x v="738"/>
  </r>
  <r>
    <x v="94"/>
    <n v="2"/>
    <x v="739"/>
  </r>
  <r>
    <x v="94"/>
    <n v="7"/>
    <x v="740"/>
  </r>
  <r>
    <x v="94"/>
    <n v="6"/>
    <x v="741"/>
  </r>
  <r>
    <x v="94"/>
    <n v="5"/>
    <x v="742"/>
  </r>
  <r>
    <x v="94"/>
    <n v="8"/>
    <x v="743"/>
  </r>
  <r>
    <x v="94"/>
    <n v="1"/>
    <x v="744"/>
  </r>
  <r>
    <x v="94"/>
    <n v="3"/>
    <x v="745"/>
  </r>
  <r>
    <x v="94"/>
    <n v="4"/>
    <x v="746"/>
  </r>
  <r>
    <x v="95"/>
    <n v="5"/>
    <x v="747"/>
  </r>
  <r>
    <x v="95"/>
    <n v="2"/>
    <x v="748"/>
  </r>
  <r>
    <x v="95"/>
    <n v="4"/>
    <x v="749"/>
  </r>
  <r>
    <x v="95"/>
    <n v="8"/>
    <x v="750"/>
  </r>
  <r>
    <x v="95"/>
    <n v="6"/>
    <x v="751"/>
  </r>
  <r>
    <x v="95"/>
    <n v="1"/>
    <x v="752"/>
  </r>
  <r>
    <x v="95"/>
    <n v="3"/>
    <x v="753"/>
  </r>
  <r>
    <x v="95"/>
    <n v="7"/>
    <x v="754"/>
  </r>
  <r>
    <x v="96"/>
    <n v="3"/>
    <x v="755"/>
  </r>
  <r>
    <x v="96"/>
    <n v="4"/>
    <x v="756"/>
  </r>
  <r>
    <x v="96"/>
    <n v="1"/>
    <x v="757"/>
  </r>
  <r>
    <x v="96"/>
    <n v="2"/>
    <x v="758"/>
  </r>
  <r>
    <x v="96"/>
    <n v="7"/>
    <x v="759"/>
  </r>
  <r>
    <x v="96"/>
    <n v="8"/>
    <x v="760"/>
  </r>
  <r>
    <x v="96"/>
    <n v="6"/>
    <x v="761"/>
  </r>
  <r>
    <x v="96"/>
    <n v="5"/>
    <x v="762"/>
  </r>
  <r>
    <x v="62"/>
    <n v="2"/>
    <x v="763"/>
  </r>
  <r>
    <x v="62"/>
    <n v="5"/>
    <x v="764"/>
  </r>
  <r>
    <x v="62"/>
    <n v="8"/>
    <x v="765"/>
  </r>
  <r>
    <x v="62"/>
    <n v="6"/>
    <x v="766"/>
  </r>
  <r>
    <x v="62"/>
    <n v="1"/>
    <x v="767"/>
  </r>
  <r>
    <x v="62"/>
    <n v="3"/>
    <x v="768"/>
  </r>
  <r>
    <x v="62"/>
    <n v="4"/>
    <x v="769"/>
  </r>
  <r>
    <x v="97"/>
    <n v="1"/>
    <x v="770"/>
  </r>
  <r>
    <x v="97"/>
    <n v="2"/>
    <x v="771"/>
  </r>
  <r>
    <x v="97"/>
    <n v="3"/>
    <x v="772"/>
  </r>
  <r>
    <x v="97"/>
    <n v="4"/>
    <x v="773"/>
  </r>
  <r>
    <x v="97"/>
    <n v="5"/>
    <x v="774"/>
  </r>
  <r>
    <x v="97"/>
    <n v="6"/>
    <x v="775"/>
  </r>
  <r>
    <x v="97"/>
    <n v="7"/>
    <x v="776"/>
  </r>
  <r>
    <x v="97"/>
    <n v="8"/>
    <x v="777"/>
  </r>
  <r>
    <x v="98"/>
    <n v="1"/>
    <x v="778"/>
  </r>
  <r>
    <x v="98"/>
    <n v="2"/>
    <x v="779"/>
  </r>
  <r>
    <x v="98"/>
    <n v="3"/>
    <x v="780"/>
  </r>
  <r>
    <x v="98"/>
    <n v="4"/>
    <x v="781"/>
  </r>
  <r>
    <x v="98"/>
    <n v="5"/>
    <x v="782"/>
  </r>
  <r>
    <x v="98"/>
    <n v="6"/>
    <x v="783"/>
  </r>
  <r>
    <x v="98"/>
    <n v="7"/>
    <x v="784"/>
  </r>
  <r>
    <x v="98"/>
    <n v="8"/>
    <x v="785"/>
  </r>
  <r>
    <x v="99"/>
    <n v="1"/>
    <x v="786"/>
  </r>
  <r>
    <x v="99"/>
    <n v="2"/>
    <x v="787"/>
  </r>
  <r>
    <x v="99"/>
    <n v="3"/>
    <x v="788"/>
  </r>
  <r>
    <x v="99"/>
    <n v="4"/>
    <x v="789"/>
  </r>
  <r>
    <x v="99"/>
    <n v="5"/>
    <x v="790"/>
  </r>
  <r>
    <x v="99"/>
    <n v="6"/>
    <x v="791"/>
  </r>
  <r>
    <x v="99"/>
    <n v="7"/>
    <x v="792"/>
  </r>
  <r>
    <x v="99"/>
    <n v="8"/>
    <x v="793"/>
  </r>
  <r>
    <x v="100"/>
    <n v="1"/>
    <x v="794"/>
  </r>
  <r>
    <x v="100"/>
    <n v="2"/>
    <x v="795"/>
  </r>
  <r>
    <x v="100"/>
    <n v="3"/>
    <x v="796"/>
  </r>
  <r>
    <x v="100"/>
    <n v="4"/>
    <x v="797"/>
  </r>
  <r>
    <x v="100"/>
    <n v="5"/>
    <x v="798"/>
  </r>
  <r>
    <x v="100"/>
    <n v="6"/>
    <x v="799"/>
  </r>
  <r>
    <x v="100"/>
    <n v="7"/>
    <x v="800"/>
  </r>
  <r>
    <x v="100"/>
    <n v="8"/>
    <x v="801"/>
  </r>
  <r>
    <x v="101"/>
    <n v="1"/>
    <x v="802"/>
  </r>
  <r>
    <x v="101"/>
    <n v="2"/>
    <x v="803"/>
  </r>
  <r>
    <x v="101"/>
    <n v="5"/>
    <x v="804"/>
  </r>
  <r>
    <x v="101"/>
    <n v="6"/>
    <x v="805"/>
  </r>
  <r>
    <x v="101"/>
    <n v="8"/>
    <x v="806"/>
  </r>
  <r>
    <x v="101"/>
    <n v="7"/>
    <x v="807"/>
  </r>
  <r>
    <x v="101"/>
    <n v="4"/>
    <x v="808"/>
  </r>
  <r>
    <x v="101"/>
    <n v="3"/>
    <x v="809"/>
  </r>
  <r>
    <x v="102"/>
    <n v="3"/>
    <x v="810"/>
  </r>
  <r>
    <x v="102"/>
    <n v="4"/>
    <x v="811"/>
  </r>
  <r>
    <x v="102"/>
    <n v="2"/>
    <x v="812"/>
  </r>
  <r>
    <x v="102"/>
    <n v="1"/>
    <x v="813"/>
  </r>
  <r>
    <x v="102"/>
    <n v="7"/>
    <x v="814"/>
  </r>
  <r>
    <x v="102"/>
    <n v="6"/>
    <x v="815"/>
  </r>
  <r>
    <x v="102"/>
    <n v="5"/>
    <x v="816"/>
  </r>
  <r>
    <x v="102"/>
    <n v="8"/>
    <x v="817"/>
  </r>
  <r>
    <x v="103"/>
    <n v="3"/>
    <x v="818"/>
  </r>
  <r>
    <x v="103"/>
    <n v="5"/>
    <x v="819"/>
  </r>
  <r>
    <x v="103"/>
    <n v="8"/>
    <x v="820"/>
  </r>
  <r>
    <x v="103"/>
    <n v="6"/>
    <x v="821"/>
  </r>
  <r>
    <x v="103"/>
    <n v="1"/>
    <x v="822"/>
  </r>
  <r>
    <x v="103"/>
    <n v="4"/>
    <x v="262"/>
  </r>
  <r>
    <x v="103"/>
    <n v="7"/>
    <x v="823"/>
  </r>
  <r>
    <x v="103"/>
    <n v="2"/>
    <x v="824"/>
  </r>
  <r>
    <x v="104"/>
    <n v="8"/>
    <x v="825"/>
  </r>
  <r>
    <x v="104"/>
    <n v="7"/>
    <x v="826"/>
  </r>
  <r>
    <x v="104"/>
    <n v="4"/>
    <x v="827"/>
  </r>
  <r>
    <x v="104"/>
    <n v="3"/>
    <x v="828"/>
  </r>
  <r>
    <x v="104"/>
    <n v="2"/>
    <x v="829"/>
  </r>
  <r>
    <x v="104"/>
    <n v="1"/>
    <x v="830"/>
  </r>
  <r>
    <x v="104"/>
    <n v="5"/>
    <x v="831"/>
  </r>
  <r>
    <x v="104"/>
    <n v="6"/>
    <x v="832"/>
  </r>
  <r>
    <x v="105"/>
    <n v="2"/>
    <x v="833"/>
  </r>
  <r>
    <x v="105"/>
    <n v="3"/>
    <x v="834"/>
  </r>
  <r>
    <x v="105"/>
    <n v="7"/>
    <x v="835"/>
  </r>
  <r>
    <x v="105"/>
    <n v="4"/>
    <x v="836"/>
  </r>
  <r>
    <x v="105"/>
    <n v="1"/>
    <x v="837"/>
  </r>
  <r>
    <x v="105"/>
    <n v="8"/>
    <x v="838"/>
  </r>
  <r>
    <x v="105"/>
    <n v="5"/>
    <x v="839"/>
  </r>
  <r>
    <x v="105"/>
    <n v="6"/>
    <x v="840"/>
  </r>
  <r>
    <x v="106"/>
    <n v="8"/>
    <x v="841"/>
  </r>
  <r>
    <x v="106"/>
    <m/>
    <x v="842"/>
  </r>
  <r>
    <x v="106"/>
    <n v="7"/>
    <x v="843"/>
  </r>
  <r>
    <x v="106"/>
    <n v="5"/>
    <x v="844"/>
  </r>
  <r>
    <x v="106"/>
    <n v="3"/>
    <x v="845"/>
  </r>
  <r>
    <x v="106"/>
    <n v="4"/>
    <x v="846"/>
  </r>
  <r>
    <x v="106"/>
    <n v="2"/>
    <x v="847"/>
  </r>
  <r>
    <x v="106"/>
    <n v="1"/>
    <x v="848"/>
  </r>
  <r>
    <x v="107"/>
    <n v="4"/>
    <x v="849"/>
  </r>
  <r>
    <x v="107"/>
    <n v="1"/>
    <x v="850"/>
  </r>
  <r>
    <x v="107"/>
    <n v="3"/>
    <x v="851"/>
  </r>
  <r>
    <x v="107"/>
    <n v="5"/>
    <x v="852"/>
  </r>
  <r>
    <x v="107"/>
    <n v="2"/>
    <x v="853"/>
  </r>
  <r>
    <x v="107"/>
    <n v="6"/>
    <x v="854"/>
  </r>
  <r>
    <x v="107"/>
    <n v="8"/>
    <x v="855"/>
  </r>
  <r>
    <x v="107"/>
    <n v="7"/>
    <x v="856"/>
  </r>
  <r>
    <x v="108"/>
    <n v="2"/>
    <x v="857"/>
  </r>
  <r>
    <x v="108"/>
    <n v="1"/>
    <x v="858"/>
  </r>
  <r>
    <x v="108"/>
    <n v="3"/>
    <x v="859"/>
  </r>
  <r>
    <x v="108"/>
    <n v="4"/>
    <x v="860"/>
  </r>
  <r>
    <x v="108"/>
    <n v="7"/>
    <x v="861"/>
  </r>
  <r>
    <x v="108"/>
    <n v="6"/>
    <x v="862"/>
  </r>
  <r>
    <x v="108"/>
    <n v="5"/>
    <x v="863"/>
  </r>
  <r>
    <x v="108"/>
    <n v="8"/>
    <x v="864"/>
  </r>
  <r>
    <x v="109"/>
    <n v="4"/>
    <x v="865"/>
  </r>
  <r>
    <x v="109"/>
    <n v="3"/>
    <x v="866"/>
  </r>
  <r>
    <x v="109"/>
    <n v="5"/>
    <x v="867"/>
  </r>
  <r>
    <x v="109"/>
    <n v="6"/>
    <x v="868"/>
  </r>
  <r>
    <x v="109"/>
    <n v="7"/>
    <x v="869"/>
  </r>
  <r>
    <x v="109"/>
    <n v="8"/>
    <x v="870"/>
  </r>
  <r>
    <x v="109"/>
    <n v="1"/>
    <x v="871"/>
  </r>
  <r>
    <x v="109"/>
    <n v="2"/>
    <x v="872"/>
  </r>
  <r>
    <x v="110"/>
    <m/>
    <x v="8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Z80:AL88" firstHeaderRow="1" firstDataRow="3" firstDataCol="1"/>
  <pivotFields count="24"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dataField="1" showAll="0"/>
    <pivotField showAll="0"/>
    <pivotField showAl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2"/>
  </colFields>
  <colItems count="12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t="grand">
      <x/>
    </i>
    <i t="grand" i="1">
      <x/>
    </i>
    <i t="grand" i="2">
      <x/>
    </i>
  </colItems>
  <dataFields count="3">
    <dataField name="Average of Total litterfall (g/m2/day)" fld="21" subtotal="average" baseField="2" baseItem="0"/>
    <dataField name="StdDev of Total litterfall (g/m2/day)2" fld="21" subtotal="stdDev" baseField="2" baseItem="0"/>
    <dataField name="Count of Total litterfall (g/m2/day)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Z4:AB35" firstHeaderRow="0" firstDataRow="1" firstDataCol="1" rowPageCount="1" colPageCount="1"/>
  <pivotFields count="24">
    <pivotField axis="axisRow" showAll="0">
      <items count="66">
        <item x="46"/>
        <item x="47"/>
        <item x="48"/>
        <item x="58"/>
        <item x="59"/>
        <item x="60"/>
        <item x="8"/>
        <item x="6"/>
        <item x="7"/>
        <item x="2"/>
        <item x="1"/>
        <item x="0"/>
        <item x="9"/>
        <item x="11"/>
        <item x="10"/>
        <item x="12"/>
        <item x="5"/>
        <item x="4"/>
        <item x="3"/>
        <item x="16"/>
        <item x="17"/>
        <item x="18"/>
        <item x="49"/>
        <item x="50"/>
        <item x="51"/>
        <item x="19"/>
        <item x="20"/>
        <item x="21"/>
        <item x="22"/>
        <item x="23"/>
        <item x="24"/>
        <item x="13"/>
        <item x="15"/>
        <item x="14"/>
        <item x="33"/>
        <item x="31"/>
        <item x="32"/>
        <item x="55"/>
        <item x="56"/>
        <item x="57"/>
        <item x="61"/>
        <item x="62"/>
        <item x="63"/>
        <item x="28"/>
        <item x="29"/>
        <item x="30"/>
        <item x="52"/>
        <item x="53"/>
        <item x="54"/>
        <item x="44"/>
        <item x="43"/>
        <item x="45"/>
        <item x="34"/>
        <item x="36"/>
        <item x="35"/>
        <item x="25"/>
        <item x="26"/>
        <item x="27"/>
        <item x="37"/>
        <item x="39"/>
        <item x="38"/>
        <item x="40"/>
        <item x="41"/>
        <item x="42"/>
        <item x="64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22"/>
    </i>
    <i>
      <x v="23"/>
    </i>
    <i>
      <x v="24"/>
    </i>
    <i>
      <x v="37"/>
    </i>
    <i>
      <x v="38"/>
    </i>
    <i>
      <x v="39"/>
    </i>
    <i>
      <x v="40"/>
    </i>
    <i>
      <x v="41"/>
    </i>
    <i>
      <x v="42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 of SUM" fld="17" baseField="0" baseItem="0"/>
    <dataField name="Sum of Day Count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5" firstHeaderRow="1" firstDataRow="1" firstDataCol="1"/>
  <pivotFields count="3">
    <pivotField axis="axisRow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98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51"/>
        <item x="92"/>
        <item x="93"/>
        <item x="94"/>
        <item x="95"/>
        <item x="96"/>
        <item x="62"/>
        <item x="97"/>
        <item x="100"/>
        <item x="101"/>
        <item x="102"/>
        <item x="103"/>
        <item x="104"/>
        <item x="105"/>
        <item x="106"/>
        <item x="99"/>
        <item x="107"/>
        <item x="108"/>
        <item x="109"/>
        <item x="110"/>
        <item t="default"/>
      </items>
    </pivotField>
    <pivotField showAll="0"/>
    <pivotField dataField="1" showAll="0">
      <items count="875">
        <item x="500"/>
        <item x="80"/>
        <item x="17"/>
        <item x="509"/>
        <item x="512"/>
        <item x="94"/>
        <item x="498"/>
        <item x="279"/>
        <item x="411"/>
        <item x="678"/>
        <item x="805"/>
        <item x="121"/>
        <item x="507"/>
        <item x="79"/>
        <item x="387"/>
        <item x="401"/>
        <item x="348"/>
        <item x="278"/>
        <item x="647"/>
        <item x="167"/>
        <item x="468"/>
        <item x="103"/>
        <item x="409"/>
        <item x="109"/>
        <item x="223"/>
        <item x="25"/>
        <item x="37"/>
        <item x="186"/>
        <item x="164"/>
        <item x="541"/>
        <item x="126"/>
        <item x="493"/>
        <item x="160"/>
        <item x="125"/>
        <item x="77"/>
        <item x="75"/>
        <item x="81"/>
        <item x="169"/>
        <item x="14"/>
        <item x="747"/>
        <item x="24"/>
        <item x="76"/>
        <item x="119"/>
        <item x="508"/>
        <item x="778"/>
        <item x="10"/>
        <item x="469"/>
        <item x="280"/>
        <item x="230"/>
        <item x="120"/>
        <item x="316"/>
        <item x="495"/>
        <item x="61"/>
        <item x="34"/>
        <item x="46"/>
        <item x="184"/>
        <item x="655"/>
        <item x="71"/>
        <item x="765"/>
        <item x="140"/>
        <item x="60"/>
        <item x="282"/>
        <item x="74"/>
        <item x="183"/>
        <item x="281"/>
        <item x="100"/>
        <item x="88"/>
        <item x="557"/>
        <item x="501"/>
        <item x="716"/>
        <item x="141"/>
        <item x="769"/>
        <item x="97"/>
        <item x="123"/>
        <item x="62"/>
        <item x="516"/>
        <item x="416"/>
        <item x="36"/>
        <item x="460"/>
        <item x="400"/>
        <item x="102"/>
        <item x="56"/>
        <item x="173"/>
        <item x="124"/>
        <item x="410"/>
        <item x="679"/>
        <item x="189"/>
        <item x="162"/>
        <item x="11"/>
        <item x="503"/>
        <item x="677"/>
        <item x="227"/>
        <item x="7"/>
        <item x="818"/>
        <item x="147"/>
        <item x="767"/>
        <item x="172"/>
        <item x="483"/>
        <item x="142"/>
        <item x="433"/>
        <item x="502"/>
        <item x="99"/>
        <item x="435"/>
        <item x="210"/>
        <item x="471"/>
        <item x="457"/>
        <item x="388"/>
        <item x="188"/>
        <item x="136"/>
        <item x="724"/>
        <item x="819"/>
        <item x="408"/>
        <item x="452"/>
        <item x="496"/>
        <item x="225"/>
        <item x="680"/>
        <item x="226"/>
        <item x="766"/>
        <item x="494"/>
        <item x="423"/>
        <item x="8"/>
        <item x="105"/>
        <item x="224"/>
        <item x="833"/>
        <item x="19"/>
        <item x="397"/>
        <item x="185"/>
        <item x="424"/>
        <item x="285"/>
        <item x="104"/>
        <item x="161"/>
        <item x="152"/>
        <item x="72"/>
        <item x="831"/>
        <item x="756"/>
        <item x="187"/>
        <item x="432"/>
        <item x="135"/>
        <item x="755"/>
        <item x="83"/>
        <item x="283"/>
        <item x="33"/>
        <item x="779"/>
        <item x="504"/>
        <item x="59"/>
        <item x="29"/>
        <item x="434"/>
        <item x="213"/>
        <item x="43"/>
        <item x="347"/>
        <item x="85"/>
        <item x="154"/>
        <item x="168"/>
        <item x="192"/>
        <item x="166"/>
        <item x="396"/>
        <item x="645"/>
        <item x="48"/>
        <item x="768"/>
        <item x="682"/>
        <item x="165"/>
        <item x="444"/>
        <item x="561"/>
        <item x="810"/>
        <item x="38"/>
        <item x="35"/>
        <item x="327"/>
        <item x="499"/>
        <item x="122"/>
        <item x="749"/>
        <item x="453"/>
        <item x="89"/>
        <item x="464"/>
        <item x="110"/>
        <item x="78"/>
        <item x="607"/>
        <item x="138"/>
        <item x="466"/>
        <item x="309"/>
        <item x="720"/>
        <item x="139"/>
        <item x="531"/>
        <item x="497"/>
        <item x="430"/>
        <item x="436"/>
        <item x="403"/>
        <item x="190"/>
        <item x="170"/>
        <item x="611"/>
        <item x="247"/>
        <item x="53"/>
        <item x="404"/>
        <item x="757"/>
        <item x="764"/>
        <item x="286"/>
        <item x="52"/>
        <item x="723"/>
        <item x="581"/>
        <item x="266"/>
        <item x="628"/>
        <item x="864"/>
        <item x="402"/>
        <item x="98"/>
        <item x="395"/>
        <item x="807"/>
        <item x="729"/>
        <item x="73"/>
        <item x="385"/>
        <item x="208"/>
        <item x="26"/>
        <item x="590"/>
        <item x="599"/>
        <item x="390"/>
        <item x="405"/>
        <item x="782"/>
        <item x="20"/>
        <item x="462"/>
        <item x="871"/>
        <item x="811"/>
        <item x="518"/>
        <item x="288"/>
        <item x="429"/>
        <item x="398"/>
        <item x="515"/>
        <item x="796"/>
        <item x="428"/>
        <item x="31"/>
        <item x="115"/>
        <item x="149"/>
        <item x="54"/>
        <item x="300"/>
        <item x="748"/>
        <item x="527"/>
        <item x="856"/>
        <item x="137"/>
        <item x="231"/>
        <item x="664"/>
        <item x="294"/>
        <item x="558"/>
        <item x="763"/>
        <item x="148"/>
        <item x="49"/>
        <item x="407"/>
        <item x="792"/>
        <item x="717"/>
        <item x="585"/>
        <item x="262"/>
        <item x="328"/>
        <item x="651"/>
        <item x="263"/>
        <item x="454"/>
        <item x="837"/>
        <item x="791"/>
        <item x="108"/>
        <item x="32"/>
        <item x="718"/>
        <item x="553"/>
        <item x="808"/>
        <item x="510"/>
        <item x="39"/>
        <item x="812"/>
        <item x="750"/>
        <item x="259"/>
        <item x="470"/>
        <item x="802"/>
        <item x="666"/>
        <item x="538"/>
        <item x="582"/>
        <item x="714"/>
        <item x="28"/>
        <item x="467"/>
        <item x="284"/>
        <item x="787"/>
        <item x="774"/>
        <item x="229"/>
        <item x="58"/>
        <item x="107"/>
        <item x="228"/>
        <item x="310"/>
        <item x="5"/>
        <item x="406"/>
        <item x="159"/>
        <item x="606"/>
        <item x="492"/>
        <item x="319"/>
        <item x="57"/>
        <item x="133"/>
        <item x="437"/>
        <item x="177"/>
        <item x="198"/>
        <item x="489"/>
        <item x="800"/>
        <item x="178"/>
        <item x="689"/>
        <item x="355"/>
        <item x="86"/>
        <item x="151"/>
        <item x="630"/>
        <item x="128"/>
        <item x="514"/>
        <item x="823"/>
        <item x="715"/>
        <item x="425"/>
        <item x="789"/>
        <item x="487"/>
        <item x="191"/>
        <item x="130"/>
        <item x="153"/>
        <item x="513"/>
        <item x="542"/>
        <item x="248"/>
        <item x="506"/>
        <item x="663"/>
        <item x="298"/>
        <item x="42"/>
        <item x="132"/>
        <item x="51"/>
        <item x="211"/>
        <item x="157"/>
        <item x="21"/>
        <item x="834"/>
        <item x="625"/>
        <item x="239"/>
        <item x="627"/>
        <item x="795"/>
        <item x="16"/>
        <item x="759"/>
        <item x="175"/>
        <item x="399"/>
        <item x="214"/>
        <item x="23"/>
        <item x="473"/>
        <item x="545"/>
        <item x="865"/>
        <item x="182"/>
        <item x="533"/>
        <item x="174"/>
        <item x="827"/>
        <item x="722"/>
        <item x="145"/>
        <item x="858"/>
        <item x="268"/>
        <item x="860"/>
        <item x="459"/>
        <item x="659"/>
        <item x="528"/>
        <item x="456"/>
        <item x="292"/>
        <item x="488"/>
        <item x="50"/>
        <item x="736"/>
        <item x="55"/>
        <item x="681"/>
        <item x="832"/>
        <item x="12"/>
        <item x="721"/>
        <item x="222"/>
        <item x="129"/>
        <item x="511"/>
        <item x="522"/>
        <item x="474"/>
        <item x="150"/>
        <item x="472"/>
        <item x="788"/>
        <item x="517"/>
        <item x="739"/>
        <item x="675"/>
        <item x="790"/>
        <item x="744"/>
        <item x="560"/>
        <item x="564"/>
        <item x="733"/>
        <item x="526"/>
        <item x="234"/>
        <item x="200"/>
        <item x="252"/>
        <item x="534"/>
        <item x="417"/>
        <item x="485"/>
        <item x="84"/>
        <item x="307"/>
        <item x="419"/>
        <item x="730"/>
        <item x="326"/>
        <item x="22"/>
        <item x="525"/>
        <item x="863"/>
        <item x="719"/>
        <item x="598"/>
        <item x="505"/>
        <item x="450"/>
        <item x="441"/>
        <item x="656"/>
        <item x="367"/>
        <item x="539"/>
        <item x="543"/>
        <item x="156"/>
        <item x="658"/>
        <item x="684"/>
        <item x="668"/>
        <item x="835"/>
        <item x="588"/>
        <item x="783"/>
        <item x="683"/>
        <item x="127"/>
        <item x="236"/>
        <item x="212"/>
        <item x="562"/>
        <item x="786"/>
        <item x="583"/>
        <item x="803"/>
        <item x="821"/>
        <item x="134"/>
        <item x="813"/>
        <item x="732"/>
        <item x="431"/>
        <item x="603"/>
        <item x="826"/>
        <item x="341"/>
        <item x="667"/>
        <item x="287"/>
        <item x="536"/>
        <item x="697"/>
        <item x="90"/>
        <item x="734"/>
        <item x="780"/>
        <item x="201"/>
        <item x="321"/>
        <item x="706"/>
        <item x="828"/>
        <item x="703"/>
        <item x="609"/>
        <item x="546"/>
        <item x="612"/>
        <item x="707"/>
        <item x="232"/>
        <item x="458"/>
        <item x="868"/>
        <item x="461"/>
        <item x="798"/>
        <item x="322"/>
        <item x="206"/>
        <item x="643"/>
        <item x="312"/>
        <item x="295"/>
        <item x="600"/>
        <item x="852"/>
        <item x="18"/>
        <item x="801"/>
        <item x="221"/>
        <item x="144"/>
        <item x="710"/>
        <item x="158"/>
        <item x="532"/>
        <item x="65"/>
        <item x="529"/>
        <item x="751"/>
        <item x="726"/>
        <item x="589"/>
        <item x="520"/>
        <item x="482"/>
        <item x="753"/>
        <item x="848"/>
        <item x="523"/>
        <item x="323"/>
        <item x="179"/>
        <item x="254"/>
        <item x="386"/>
        <item x="593"/>
        <item x="685"/>
        <item x="377"/>
        <item x="727"/>
        <item x="657"/>
        <item x="111"/>
        <item x="260"/>
        <item x="799"/>
        <item x="752"/>
        <item x="642"/>
        <item x="331"/>
        <item x="369"/>
        <item x="329"/>
        <item x="242"/>
        <item x="427"/>
        <item x="829"/>
        <item x="535"/>
        <item x="237"/>
        <item x="785"/>
        <item x="700"/>
        <item x="544"/>
        <item x="761"/>
        <item x="693"/>
        <item x="725"/>
        <item x="445"/>
        <item x="30"/>
        <item x="654"/>
        <item x="530"/>
        <item x="101"/>
        <item x="96"/>
        <item x="731"/>
        <item x="809"/>
        <item x="301"/>
        <item x="465"/>
        <item x="1"/>
        <item x="163"/>
        <item x="209"/>
        <item x="443"/>
        <item x="143"/>
        <item x="346"/>
        <item x="602"/>
        <item x="762"/>
        <item x="839"/>
        <item x="391"/>
        <item x="622"/>
        <item x="203"/>
        <item x="296"/>
        <item x="218"/>
        <item x="793"/>
        <item x="289"/>
        <item x="605"/>
        <item x="13"/>
        <item x="702"/>
        <item x="694"/>
        <item x="422"/>
        <item x="196"/>
        <item x="426"/>
        <item x="804"/>
        <item x="317"/>
        <item x="255"/>
        <item x="313"/>
        <item x="644"/>
        <item x="486"/>
        <item x="277"/>
        <item x="6"/>
        <item x="311"/>
        <item x="325"/>
        <item x="742"/>
        <item x="379"/>
        <item x="293"/>
        <item x="389"/>
        <item x="171"/>
        <item x="265"/>
        <item x="660"/>
        <item x="849"/>
        <item x="342"/>
        <item x="862"/>
        <item x="824"/>
        <item x="481"/>
        <item x="623"/>
        <item x="822"/>
        <item x="112"/>
        <item x="571"/>
        <item x="448"/>
        <item x="521"/>
        <item x="639"/>
        <item x="614"/>
        <item x="415"/>
        <item x="857"/>
        <item x="146"/>
        <item x="705"/>
        <item x="106"/>
        <item x="3"/>
        <item x="91"/>
        <item x="308"/>
        <item x="64"/>
        <item x="592"/>
        <item x="665"/>
        <item x="194"/>
        <item x="853"/>
        <item x="438"/>
        <item x="297"/>
        <item x="649"/>
        <item x="754"/>
        <item x="87"/>
        <item x="610"/>
        <item x="613"/>
        <item x="491"/>
        <item x="251"/>
        <item x="335"/>
        <item x="215"/>
        <item x="846"/>
        <item x="380"/>
        <item x="650"/>
        <item x="116"/>
        <item x="637"/>
        <item x="463"/>
        <item x="354"/>
        <item x="662"/>
        <item x="114"/>
        <item x="381"/>
        <item x="584"/>
        <item x="314"/>
        <item x="797"/>
        <item x="861"/>
        <item x="851"/>
        <item x="745"/>
        <item x="728"/>
        <item x="245"/>
        <item x="92"/>
        <item x="830"/>
        <item x="549"/>
        <item x="816"/>
        <item x="455"/>
        <item x="743"/>
        <item x="653"/>
        <item x="840"/>
        <item x="475"/>
        <item x="320"/>
        <item x="696"/>
        <item x="519"/>
        <item x="586"/>
        <item x="490"/>
        <item x="738"/>
        <item x="202"/>
        <item x="691"/>
        <item x="737"/>
        <item x="9"/>
        <item x="68"/>
        <item x="635"/>
        <item x="556"/>
        <item x="555"/>
        <item x="784"/>
        <item x="207"/>
        <item x="2"/>
        <item x="69"/>
        <item x="193"/>
        <item x="82"/>
        <item x="641"/>
        <item x="552"/>
        <item x="131"/>
        <item x="604"/>
        <item x="690"/>
        <item x="181"/>
        <item x="850"/>
        <item x="15"/>
        <item x="480"/>
        <item x="631"/>
        <item x="392"/>
        <item x="594"/>
        <item x="741"/>
        <item x="554"/>
        <item x="267"/>
        <item x="591"/>
        <item x="618"/>
        <item x="199"/>
        <item x="70"/>
        <item x="243"/>
        <item x="629"/>
        <item x="781"/>
        <item x="376"/>
        <item x="687"/>
        <item x="303"/>
        <item x="27"/>
        <item x="370"/>
        <item x="836"/>
        <item x="616"/>
        <item x="233"/>
        <item x="758"/>
        <item x="626"/>
        <item x="770"/>
        <item x="155"/>
        <item x="368"/>
        <item x="375"/>
        <item x="572"/>
        <item x="587"/>
        <item x="244"/>
        <item x="413"/>
        <item x="638"/>
        <item x="204"/>
        <item x="235"/>
        <item x="378"/>
        <item x="66"/>
        <item x="559"/>
        <item x="95"/>
        <item x="540"/>
        <item x="93"/>
        <item x="704"/>
        <item x="845"/>
        <item x="547"/>
        <item x="820"/>
        <item x="695"/>
        <item x="735"/>
        <item x="257"/>
        <item x="351"/>
        <item x="866"/>
        <item x="712"/>
        <item x="608"/>
        <item x="264"/>
        <item x="872"/>
        <item x="524"/>
        <item x="350"/>
        <item x="197"/>
        <item x="661"/>
        <item x="565"/>
        <item x="711"/>
        <item x="478"/>
        <item x="479"/>
        <item x="548"/>
        <item x="421"/>
        <item x="477"/>
        <item x="47"/>
        <item x="393"/>
        <item x="269"/>
        <item x="709"/>
        <item x="617"/>
        <item x="180"/>
        <item x="847"/>
        <item x="563"/>
        <item x="373"/>
        <item x="240"/>
        <item x="4"/>
        <item x="44"/>
        <item x="620"/>
        <item x="669"/>
        <item x="597"/>
        <item x="118"/>
        <item x="566"/>
        <item x="339"/>
        <item x="794"/>
        <item x="621"/>
        <item x="686"/>
        <item x="271"/>
        <item x="854"/>
        <item x="352"/>
        <item x="353"/>
        <item x="364"/>
        <item x="646"/>
        <item x="420"/>
        <item x="324"/>
        <item x="195"/>
        <item x="40"/>
        <item x="449"/>
        <item x="338"/>
        <item x="567"/>
        <item x="776"/>
        <item x="838"/>
        <item x="671"/>
        <item x="414"/>
        <item x="217"/>
        <item x="238"/>
        <item x="383"/>
        <item x="777"/>
        <item x="815"/>
        <item x="773"/>
        <item x="595"/>
        <item x="825"/>
        <item x="771"/>
        <item x="439"/>
        <item x="374"/>
        <item x="447"/>
        <item x="258"/>
        <item x="394"/>
        <item x="349"/>
        <item x="0"/>
        <item x="701"/>
        <item x="867"/>
        <item x="318"/>
        <item x="418"/>
        <item x="446"/>
        <item x="624"/>
        <item x="332"/>
        <item x="205"/>
        <item x="569"/>
        <item x="345"/>
        <item x="361"/>
        <item x="290"/>
        <item x="451"/>
        <item x="842"/>
        <item x="698"/>
        <item x="366"/>
        <item x="740"/>
        <item x="746"/>
        <item x="358"/>
        <item x="476"/>
        <item x="63"/>
        <item x="333"/>
        <item x="760"/>
        <item x="261"/>
        <item x="340"/>
        <item x="412"/>
        <item x="365"/>
        <item x="484"/>
        <item x="676"/>
        <item x="299"/>
        <item x="550"/>
        <item x="648"/>
        <item x="45"/>
        <item x="814"/>
        <item x="570"/>
        <item x="304"/>
        <item x="670"/>
        <item x="841"/>
        <item x="336"/>
        <item x="330"/>
        <item x="601"/>
        <item x="652"/>
        <item x="371"/>
        <item x="688"/>
        <item x="382"/>
        <item x="384"/>
        <item x="869"/>
        <item x="806"/>
        <item x="870"/>
        <item x="306"/>
        <item x="673"/>
        <item x="67"/>
        <item x="241"/>
        <item x="334"/>
        <item x="568"/>
        <item x="440"/>
        <item x="692"/>
        <item x="275"/>
        <item x="302"/>
        <item x="573"/>
        <item x="360"/>
        <item x="270"/>
        <item x="640"/>
        <item x="256"/>
        <item x="246"/>
        <item x="41"/>
        <item x="636"/>
        <item x="580"/>
        <item x="855"/>
        <item x="291"/>
        <item x="575"/>
        <item x="578"/>
        <item x="113"/>
        <item x="372"/>
        <item x="273"/>
        <item x="674"/>
        <item x="363"/>
        <item x="359"/>
        <item x="305"/>
        <item x="337"/>
        <item x="713"/>
        <item x="634"/>
        <item x="356"/>
        <item x="249"/>
        <item x="272"/>
        <item x="619"/>
        <item x="596"/>
        <item x="843"/>
        <item x="551"/>
        <item x="579"/>
        <item x="315"/>
        <item x="176"/>
        <item x="672"/>
        <item x="362"/>
        <item x="633"/>
        <item x="250"/>
        <item x="276"/>
        <item x="219"/>
        <item x="576"/>
        <item x="699"/>
        <item x="442"/>
        <item x="817"/>
        <item x="859"/>
        <item x="632"/>
        <item x="357"/>
        <item x="216"/>
        <item x="117"/>
        <item x="574"/>
        <item x="343"/>
        <item x="220"/>
        <item x="344"/>
        <item x="274"/>
        <item x="577"/>
        <item x="708"/>
        <item x="253"/>
        <item x="772"/>
        <item x="775"/>
        <item x="537"/>
        <item x="844"/>
        <item x="615"/>
        <item x="873"/>
        <item t="default"/>
      </items>
    </pivotField>
  </pivotFields>
  <rowFields count="1">
    <field x="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Items count="1">
    <i/>
  </colItems>
  <dataFields count="1">
    <dataField name="Average of TOM (g/m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80" zoomScaleNormal="80" workbookViewId="0">
      <selection activeCell="C27" sqref="C27"/>
    </sheetView>
  </sheetViews>
  <sheetFormatPr defaultRowHeight="15" x14ac:dyDescent="0.25"/>
  <cols>
    <col min="2" max="2" width="24.5703125" bestFit="1" customWidth="1"/>
    <col min="3" max="3" width="21.7109375" bestFit="1" customWidth="1"/>
  </cols>
  <sheetData>
    <row r="1" spans="1:5" ht="15.75" thickBot="1" x14ac:dyDescent="0.3">
      <c r="A1" s="15" t="s">
        <v>19</v>
      </c>
      <c r="B1" s="16" t="s">
        <v>24</v>
      </c>
      <c r="C1" s="16" t="s">
        <v>25</v>
      </c>
      <c r="D1" s="16" t="s">
        <v>20</v>
      </c>
      <c r="E1" s="17" t="s">
        <v>26</v>
      </c>
    </row>
    <row r="2" spans="1:5" x14ac:dyDescent="0.25">
      <c r="A2" s="7">
        <v>1</v>
      </c>
      <c r="B2" s="8" t="s">
        <v>4</v>
      </c>
      <c r="C2" s="8" t="s">
        <v>27</v>
      </c>
      <c r="D2" s="8" t="s">
        <v>14</v>
      </c>
      <c r="E2" s="9" t="s">
        <v>28</v>
      </c>
    </row>
    <row r="3" spans="1:5" x14ac:dyDescent="0.25">
      <c r="A3" s="10">
        <v>2</v>
      </c>
      <c r="B3" s="6" t="s">
        <v>6</v>
      </c>
      <c r="C3" s="6" t="s">
        <v>29</v>
      </c>
      <c r="D3" s="6" t="s">
        <v>14</v>
      </c>
      <c r="E3" s="11" t="s">
        <v>28</v>
      </c>
    </row>
    <row r="4" spans="1:5" x14ac:dyDescent="0.25">
      <c r="A4" s="10">
        <v>3</v>
      </c>
      <c r="B4" s="6" t="s">
        <v>30</v>
      </c>
      <c r="C4" s="6" t="s">
        <v>31</v>
      </c>
      <c r="D4" s="6" t="s">
        <v>14</v>
      </c>
      <c r="E4" s="11" t="s">
        <v>28</v>
      </c>
    </row>
    <row r="5" spans="1:5" x14ac:dyDescent="0.25">
      <c r="A5" s="10">
        <v>4</v>
      </c>
      <c r="B5" s="6" t="s">
        <v>32</v>
      </c>
      <c r="C5" s="6" t="s">
        <v>31</v>
      </c>
      <c r="D5" s="6" t="s">
        <v>14</v>
      </c>
      <c r="E5" s="11" t="s">
        <v>28</v>
      </c>
    </row>
    <row r="6" spans="1:5" x14ac:dyDescent="0.25">
      <c r="A6" s="10">
        <v>5</v>
      </c>
      <c r="B6" s="6" t="s">
        <v>8</v>
      </c>
      <c r="C6" s="6" t="s">
        <v>26</v>
      </c>
      <c r="D6" s="6" t="s">
        <v>14</v>
      </c>
      <c r="E6" s="11" t="s">
        <v>28</v>
      </c>
    </row>
    <row r="7" spans="1:5" x14ac:dyDescent="0.25">
      <c r="A7" s="10">
        <v>6</v>
      </c>
      <c r="B7" s="6" t="s">
        <v>3</v>
      </c>
      <c r="C7" s="6" t="s">
        <v>27</v>
      </c>
      <c r="D7" s="6" t="s">
        <v>14</v>
      </c>
      <c r="E7" s="11" t="s">
        <v>28</v>
      </c>
    </row>
    <row r="8" spans="1:5" x14ac:dyDescent="0.25">
      <c r="A8" s="10">
        <v>7</v>
      </c>
      <c r="B8" s="6" t="s">
        <v>22</v>
      </c>
      <c r="C8" s="6" t="s">
        <v>31</v>
      </c>
      <c r="D8" s="6" t="s">
        <v>14</v>
      </c>
      <c r="E8" s="11" t="s">
        <v>28</v>
      </c>
    </row>
    <row r="9" spans="1:5" x14ac:dyDescent="0.25">
      <c r="A9" s="10">
        <v>8</v>
      </c>
      <c r="B9" s="6" t="s">
        <v>9</v>
      </c>
      <c r="C9" s="6" t="s">
        <v>29</v>
      </c>
      <c r="D9" s="6" t="s">
        <v>14</v>
      </c>
      <c r="E9" s="11" t="s">
        <v>28</v>
      </c>
    </row>
    <row r="10" spans="1:5" x14ac:dyDescent="0.25">
      <c r="A10" s="10">
        <v>9</v>
      </c>
      <c r="B10" s="6" t="s">
        <v>33</v>
      </c>
      <c r="C10" s="6" t="s">
        <v>31</v>
      </c>
      <c r="D10" s="6" t="s">
        <v>14</v>
      </c>
      <c r="E10" s="11" t="s">
        <v>28</v>
      </c>
    </row>
    <row r="11" spans="1:5" ht="15.75" thickBot="1" x14ac:dyDescent="0.3">
      <c r="A11" s="12">
        <v>10</v>
      </c>
      <c r="B11" s="13" t="s">
        <v>10</v>
      </c>
      <c r="C11" s="13" t="s">
        <v>26</v>
      </c>
      <c r="D11" s="13" t="s">
        <v>14</v>
      </c>
      <c r="E11" s="14" t="s">
        <v>28</v>
      </c>
    </row>
    <row r="12" spans="1:5" x14ac:dyDescent="0.25">
      <c r="A12" s="7">
        <v>11</v>
      </c>
      <c r="B12" s="8" t="s">
        <v>5</v>
      </c>
      <c r="C12" s="8" t="s">
        <v>29</v>
      </c>
      <c r="D12" s="8" t="s">
        <v>13</v>
      </c>
      <c r="E12" s="9" t="s">
        <v>28</v>
      </c>
    </row>
    <row r="13" spans="1:5" x14ac:dyDescent="0.25">
      <c r="A13" s="10">
        <v>12</v>
      </c>
      <c r="B13" s="6" t="s">
        <v>10</v>
      </c>
      <c r="C13" s="6" t="s">
        <v>26</v>
      </c>
      <c r="D13" s="6" t="s">
        <v>13</v>
      </c>
      <c r="E13" s="11" t="s">
        <v>28</v>
      </c>
    </row>
    <row r="14" spans="1:5" x14ac:dyDescent="0.25">
      <c r="A14" s="10">
        <v>13</v>
      </c>
      <c r="B14" s="6" t="s">
        <v>7</v>
      </c>
      <c r="C14" s="6" t="s">
        <v>29</v>
      </c>
      <c r="D14" s="6" t="s">
        <v>13</v>
      </c>
      <c r="E14" s="11" t="s">
        <v>28</v>
      </c>
    </row>
    <row r="15" spans="1:5" x14ac:dyDescent="0.25">
      <c r="A15" s="10">
        <v>14</v>
      </c>
      <c r="B15" s="6" t="s">
        <v>2</v>
      </c>
      <c r="C15" s="6" t="s">
        <v>31</v>
      </c>
      <c r="D15" s="6" t="s">
        <v>13</v>
      </c>
      <c r="E15" s="11" t="s">
        <v>28</v>
      </c>
    </row>
    <row r="16" spans="1:5" x14ac:dyDescent="0.25">
      <c r="A16" s="10">
        <v>15</v>
      </c>
      <c r="B16" s="6" t="s">
        <v>11</v>
      </c>
      <c r="C16" s="6" t="s">
        <v>26</v>
      </c>
      <c r="D16" s="6" t="s">
        <v>13</v>
      </c>
      <c r="E16" s="11" t="s">
        <v>28</v>
      </c>
    </row>
    <row r="17" spans="1:5" x14ac:dyDescent="0.25">
      <c r="A17" s="10">
        <v>16</v>
      </c>
      <c r="B17" s="6" t="s">
        <v>34</v>
      </c>
      <c r="C17" s="6" t="s">
        <v>35</v>
      </c>
      <c r="D17" s="6" t="s">
        <v>13</v>
      </c>
      <c r="E17" s="11" t="s">
        <v>28</v>
      </c>
    </row>
    <row r="18" spans="1:5" x14ac:dyDescent="0.25">
      <c r="A18" s="10">
        <v>17</v>
      </c>
      <c r="B18" s="6" t="s">
        <v>36</v>
      </c>
      <c r="C18" s="6" t="s">
        <v>31</v>
      </c>
      <c r="D18" s="6" t="s">
        <v>13</v>
      </c>
      <c r="E18" s="11" t="s">
        <v>37</v>
      </c>
    </row>
    <row r="19" spans="1:5" x14ac:dyDescent="0.25">
      <c r="A19" s="10">
        <v>18</v>
      </c>
      <c r="B19" s="6" t="s">
        <v>38</v>
      </c>
      <c r="C19" s="6" t="s">
        <v>31</v>
      </c>
      <c r="D19" s="6" t="s">
        <v>13</v>
      </c>
      <c r="E19" s="11" t="s">
        <v>37</v>
      </c>
    </row>
    <row r="20" spans="1:5" x14ac:dyDescent="0.25">
      <c r="A20" s="10">
        <v>19</v>
      </c>
      <c r="B20" s="6" t="s">
        <v>39</v>
      </c>
      <c r="C20" s="6" t="s">
        <v>26</v>
      </c>
      <c r="D20" s="6" t="s">
        <v>13</v>
      </c>
      <c r="E20" s="11" t="s">
        <v>37</v>
      </c>
    </row>
    <row r="21" spans="1:5" ht="15.75" thickBot="1" x14ac:dyDescent="0.3">
      <c r="A21" s="12">
        <v>20</v>
      </c>
      <c r="B21" s="13" t="s">
        <v>40</v>
      </c>
      <c r="C21" s="13" t="s">
        <v>35</v>
      </c>
      <c r="D21" s="13" t="s">
        <v>13</v>
      </c>
      <c r="E21" s="1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8"/>
  <sheetViews>
    <sheetView topLeftCell="AG1" zoomScale="85" zoomScaleNormal="85" workbookViewId="0">
      <pane ySplit="1" topLeftCell="A2" activePane="bottomLeft" state="frozen"/>
      <selection pane="bottomLeft" activeCell="AM16" sqref="AM16"/>
    </sheetView>
  </sheetViews>
  <sheetFormatPr defaultRowHeight="15" x14ac:dyDescent="0.25"/>
  <cols>
    <col min="1" max="1" width="35.5703125" bestFit="1" customWidth="1"/>
    <col min="2" max="2" width="37.7109375" customWidth="1"/>
    <col min="3" max="3" width="7.42578125" bestFit="1" customWidth="1"/>
    <col min="8" max="9" width="13.42578125" customWidth="1"/>
    <col min="10" max="13" width="13.42578125" hidden="1" customWidth="1"/>
    <col min="14" max="20" width="13.42578125" customWidth="1"/>
    <col min="21" max="22" width="12.7109375" customWidth="1"/>
    <col min="23" max="24" width="8.85546875" customWidth="1"/>
    <col min="25" max="25" width="16.7109375" customWidth="1"/>
    <col min="26" max="26" width="35.28515625" customWidth="1"/>
    <col min="27" max="27" width="13.7109375" customWidth="1"/>
    <col min="28" max="28" width="19.28515625" customWidth="1"/>
    <col min="29" max="29" width="8.28515625" customWidth="1"/>
    <col min="30" max="30" width="37.7109375" bestFit="1" customWidth="1"/>
    <col min="31" max="31" width="13.7109375" customWidth="1"/>
    <col min="32" max="32" width="8.28515625" customWidth="1"/>
    <col min="33" max="33" width="35.28515625" customWidth="1"/>
    <col min="34" max="34" width="5.7109375" customWidth="1"/>
    <col min="35" max="35" width="8.28515625" customWidth="1"/>
    <col min="36" max="36" width="43.28515625" bestFit="1" customWidth="1"/>
    <col min="37" max="37" width="43.42578125" hidden="1" customWidth="1"/>
    <col min="38" max="38" width="41.140625" hidden="1" customWidth="1"/>
    <col min="40" max="40" width="35.28515625" bestFit="1" customWidth="1"/>
    <col min="41" max="43" width="16.7109375" customWidth="1"/>
    <col min="44" max="44" width="35.5703125" bestFit="1" customWidth="1"/>
    <col min="52" max="52" width="35.5703125" bestFit="1" customWidth="1"/>
    <col min="56" max="56" width="35.5703125" bestFit="1" customWidth="1"/>
  </cols>
  <sheetData>
    <row r="1" spans="1:57" ht="49.15" customHeight="1" x14ac:dyDescent="0.25">
      <c r="A1" t="s">
        <v>85</v>
      </c>
      <c r="B1" t="s">
        <v>0</v>
      </c>
      <c r="C1" t="s">
        <v>12</v>
      </c>
      <c r="D1" t="s">
        <v>1</v>
      </c>
      <c r="E1" t="s">
        <v>23</v>
      </c>
      <c r="F1" s="40" t="s">
        <v>63</v>
      </c>
      <c r="G1" s="40" t="s">
        <v>78</v>
      </c>
      <c r="H1" t="s">
        <v>49</v>
      </c>
      <c r="I1" t="s">
        <v>50</v>
      </c>
      <c r="J1" s="18" t="s">
        <v>42</v>
      </c>
      <c r="K1" s="18" t="s">
        <v>43</v>
      </c>
      <c r="L1" s="18" t="s">
        <v>44</v>
      </c>
      <c r="M1" s="18" t="s">
        <v>45</v>
      </c>
      <c r="N1" s="18" t="s">
        <v>42</v>
      </c>
      <c r="O1" s="18" t="s">
        <v>43</v>
      </c>
      <c r="P1" s="18" t="s">
        <v>44</v>
      </c>
      <c r="Q1" s="18" t="s">
        <v>45</v>
      </c>
      <c r="R1" s="18" t="s">
        <v>51</v>
      </c>
      <c r="S1" s="18" t="s">
        <v>53</v>
      </c>
      <c r="T1" s="18" t="s">
        <v>54</v>
      </c>
      <c r="U1" s="36" t="s">
        <v>59</v>
      </c>
      <c r="V1" s="36" t="s">
        <v>62</v>
      </c>
      <c r="W1" s="39" t="s">
        <v>61</v>
      </c>
      <c r="X1" s="36" t="s">
        <v>60</v>
      </c>
      <c r="Y1" s="18"/>
      <c r="Z1" s="18"/>
      <c r="AA1" s="18"/>
      <c r="AB1" s="18"/>
      <c r="AC1" s="18"/>
      <c r="AD1" s="18"/>
      <c r="AE1" s="18"/>
      <c r="AF1" s="18"/>
      <c r="AG1" s="18"/>
    </row>
    <row r="2" spans="1:57" x14ac:dyDescent="0.25">
      <c r="A2" t="str">
        <f>CONCATENATE(B2,"  tree  ",E2)</f>
        <v>C2 (Merreti North)  tree  3</v>
      </c>
      <c r="B2" t="s">
        <v>18</v>
      </c>
      <c r="C2" t="s">
        <v>13</v>
      </c>
      <c r="D2">
        <v>1</v>
      </c>
      <c r="E2">
        <v>3</v>
      </c>
      <c r="F2">
        <v>6</v>
      </c>
      <c r="G2">
        <v>0.11</v>
      </c>
      <c r="H2" s="1">
        <v>43053</v>
      </c>
      <c r="I2" s="1">
        <v>43178</v>
      </c>
      <c r="J2" s="29"/>
      <c r="K2" s="29"/>
      <c r="L2" s="29"/>
      <c r="M2" s="29"/>
      <c r="N2" s="30"/>
      <c r="O2" s="29"/>
      <c r="P2" s="29"/>
      <c r="Q2" s="29"/>
      <c r="R2" s="31">
        <v>4</v>
      </c>
      <c r="S2" s="37">
        <v>125</v>
      </c>
      <c r="T2" s="31" t="s">
        <v>55</v>
      </c>
      <c r="U2" s="5">
        <v>3.2000000000000001E-2</v>
      </c>
      <c r="V2" s="5">
        <v>0.128</v>
      </c>
      <c r="W2" s="26"/>
      <c r="X2" s="26"/>
      <c r="Y2" s="3"/>
      <c r="Z2" s="42" t="s">
        <v>12</v>
      </c>
      <c r="AA2" t="s">
        <v>14</v>
      </c>
      <c r="AB2" s="3"/>
      <c r="AC2" s="3"/>
      <c r="AD2" s="3"/>
      <c r="AE2" s="3"/>
      <c r="AF2" s="3"/>
      <c r="AG2" s="3"/>
    </row>
    <row r="3" spans="1:57" x14ac:dyDescent="0.25">
      <c r="A3" t="str">
        <f t="shared" ref="A3:A66" si="0">CONCATENATE(B3,"  tree  ",E3)</f>
        <v>C2 (Merreti North)  tree  2</v>
      </c>
      <c r="B3" t="s">
        <v>18</v>
      </c>
      <c r="C3" t="s">
        <v>13</v>
      </c>
      <c r="D3">
        <v>2</v>
      </c>
      <c r="E3">
        <v>2</v>
      </c>
      <c r="F3">
        <v>5</v>
      </c>
      <c r="G3">
        <v>0.05</v>
      </c>
      <c r="H3" s="1">
        <v>43053</v>
      </c>
      <c r="I3" s="1">
        <v>43178</v>
      </c>
      <c r="J3" s="29"/>
      <c r="K3" s="29"/>
      <c r="L3" s="29"/>
      <c r="M3" s="29"/>
      <c r="N3" s="30"/>
      <c r="O3" s="29"/>
      <c r="P3" s="29"/>
      <c r="Q3" s="29"/>
      <c r="R3" s="31">
        <v>3</v>
      </c>
      <c r="S3" s="37">
        <v>125</v>
      </c>
      <c r="T3" s="31" t="s">
        <v>55</v>
      </c>
      <c r="U3" s="5">
        <v>2.4E-2</v>
      </c>
      <c r="V3" s="5">
        <v>9.6000000000000002E-2</v>
      </c>
      <c r="W3" s="26"/>
      <c r="X3" s="26"/>
    </row>
    <row r="4" spans="1:57" x14ac:dyDescent="0.25">
      <c r="A4" t="str">
        <f t="shared" si="0"/>
        <v>C2 (Merreti North)  tree  1</v>
      </c>
      <c r="B4" t="s">
        <v>18</v>
      </c>
      <c r="C4" t="s">
        <v>13</v>
      </c>
      <c r="D4">
        <v>3</v>
      </c>
      <c r="E4">
        <v>1</v>
      </c>
      <c r="F4">
        <v>9</v>
      </c>
      <c r="G4">
        <v>0.35799999999999998</v>
      </c>
      <c r="H4" s="1">
        <v>43053</v>
      </c>
      <c r="I4" s="1">
        <v>43178</v>
      </c>
      <c r="J4" s="29"/>
      <c r="K4" s="29"/>
      <c r="L4" s="29"/>
      <c r="M4" s="29"/>
      <c r="N4" s="30"/>
      <c r="O4" s="29"/>
      <c r="P4" s="29"/>
      <c r="Q4" s="29"/>
      <c r="R4" s="31">
        <v>6</v>
      </c>
      <c r="S4" s="37">
        <v>125</v>
      </c>
      <c r="T4" s="31" t="s">
        <v>55</v>
      </c>
      <c r="U4" s="5">
        <v>4.8000000000000001E-2</v>
      </c>
      <c r="V4" s="5">
        <v>0.192</v>
      </c>
      <c r="W4" s="26"/>
      <c r="X4" s="26"/>
      <c r="Z4" s="42" t="s">
        <v>79</v>
      </c>
      <c r="AA4" t="s">
        <v>147</v>
      </c>
      <c r="AB4" t="s">
        <v>148</v>
      </c>
      <c r="AD4" s="19" t="s">
        <v>169</v>
      </c>
      <c r="AE4" t="s">
        <v>153</v>
      </c>
      <c r="AF4" t="s">
        <v>154</v>
      </c>
      <c r="AG4" t="s">
        <v>155</v>
      </c>
      <c r="AI4" t="s">
        <v>156</v>
      </c>
      <c r="AJ4" t="s">
        <v>78</v>
      </c>
      <c r="AM4" s="19" t="s">
        <v>167</v>
      </c>
      <c r="AN4" t="s">
        <v>156</v>
      </c>
      <c r="AO4" t="s">
        <v>153</v>
      </c>
      <c r="AP4" t="s">
        <v>154</v>
      </c>
      <c r="AQ4" t="s">
        <v>155</v>
      </c>
      <c r="AR4" t="s">
        <v>156</v>
      </c>
      <c r="AS4" t="s">
        <v>78</v>
      </c>
      <c r="AY4" s="19" t="s">
        <v>168</v>
      </c>
      <c r="AZ4" t="s">
        <v>156</v>
      </c>
      <c r="BA4" t="s">
        <v>153</v>
      </c>
      <c r="BB4" t="s">
        <v>154</v>
      </c>
      <c r="BC4" t="s">
        <v>155</v>
      </c>
      <c r="BD4" t="s">
        <v>156</v>
      </c>
      <c r="BE4" t="s">
        <v>78</v>
      </c>
    </row>
    <row r="5" spans="1:57" x14ac:dyDescent="0.25">
      <c r="A5" t="str">
        <f t="shared" si="0"/>
        <v>C4 (Merreti East)  tree  3</v>
      </c>
      <c r="B5" t="s">
        <v>17</v>
      </c>
      <c r="C5" t="s">
        <v>13</v>
      </c>
      <c r="D5">
        <v>1</v>
      </c>
      <c r="E5">
        <v>3</v>
      </c>
      <c r="F5">
        <v>10</v>
      </c>
      <c r="G5">
        <v>0.56000000000000005</v>
      </c>
      <c r="H5" s="1">
        <v>43053</v>
      </c>
      <c r="I5" s="1">
        <v>43178</v>
      </c>
      <c r="J5" s="29"/>
      <c r="K5" s="29"/>
      <c r="L5" s="29"/>
      <c r="M5" s="29"/>
      <c r="N5" s="30"/>
      <c r="O5" s="29"/>
      <c r="P5" s="29"/>
      <c r="Q5" s="29"/>
      <c r="R5" s="31">
        <v>18</v>
      </c>
      <c r="S5" s="37">
        <v>125</v>
      </c>
      <c r="T5" s="31" t="s">
        <v>55</v>
      </c>
      <c r="U5" s="5">
        <v>0.14399999999999999</v>
      </c>
      <c r="V5" s="5">
        <v>0.57599999999999996</v>
      </c>
      <c r="W5" s="26"/>
      <c r="X5" s="26"/>
      <c r="Y5" s="22"/>
      <c r="Z5" s="2" t="s">
        <v>86</v>
      </c>
      <c r="AA5" s="43">
        <v>26</v>
      </c>
      <c r="AB5" s="43">
        <v>124</v>
      </c>
      <c r="AC5" s="22"/>
      <c r="AD5" s="2" t="s">
        <v>86</v>
      </c>
      <c r="AE5" s="43">
        <v>26</v>
      </c>
      <c r="AF5" s="43">
        <v>124</v>
      </c>
      <c r="AG5" s="44">
        <f>(AE5/AF5)/0.25</f>
        <v>0.83870967741935487</v>
      </c>
      <c r="AI5" t="s">
        <v>86</v>
      </c>
      <c r="AJ5" s="25">
        <v>0.76500000000000001</v>
      </c>
      <c r="AN5" s="2" t="s">
        <v>86</v>
      </c>
      <c r="AO5" s="43">
        <v>26</v>
      </c>
      <c r="AP5" s="43">
        <v>124</v>
      </c>
      <c r="AQ5">
        <f>(AO5/AP5)/0.25</f>
        <v>0.83870967741935487</v>
      </c>
      <c r="AR5" t="s">
        <v>86</v>
      </c>
      <c r="AS5" s="25">
        <v>0.76500000000000001</v>
      </c>
      <c r="AZ5" s="2" t="s">
        <v>92</v>
      </c>
      <c r="BA5" s="43">
        <v>40.948999999999998</v>
      </c>
      <c r="BB5" s="43">
        <v>289</v>
      </c>
      <c r="BC5">
        <f>(BA5/BB5)/0.25</f>
        <v>0.56676816608996539</v>
      </c>
      <c r="BD5" t="s">
        <v>92</v>
      </c>
      <c r="BE5" s="3">
        <v>0.39</v>
      </c>
    </row>
    <row r="6" spans="1:57" x14ac:dyDescent="0.25">
      <c r="A6" t="str">
        <f t="shared" si="0"/>
        <v>C4 (Merreti East)  tree  2</v>
      </c>
      <c r="B6" t="s">
        <v>17</v>
      </c>
      <c r="C6" t="s">
        <v>13</v>
      </c>
      <c r="D6">
        <v>2</v>
      </c>
      <c r="E6">
        <v>2</v>
      </c>
      <c r="F6">
        <v>10</v>
      </c>
      <c r="G6">
        <v>0.52500000000000002</v>
      </c>
      <c r="H6" s="1">
        <v>43053</v>
      </c>
      <c r="I6" s="1">
        <v>43178</v>
      </c>
      <c r="J6" s="29"/>
      <c r="K6" s="29"/>
      <c r="L6" s="29"/>
      <c r="M6" s="29"/>
      <c r="N6" s="30"/>
      <c r="O6" s="29"/>
      <c r="P6" s="29"/>
      <c r="Q6" s="29"/>
      <c r="R6" s="31">
        <v>16</v>
      </c>
      <c r="S6" s="37">
        <v>125</v>
      </c>
      <c r="T6" s="31" t="s">
        <v>55</v>
      </c>
      <c r="U6" s="5">
        <v>0.128</v>
      </c>
      <c r="V6" s="5">
        <v>0.51200000000000001</v>
      </c>
      <c r="W6" s="26"/>
      <c r="X6" s="26"/>
      <c r="Z6" s="2" t="s">
        <v>87</v>
      </c>
      <c r="AA6" s="43">
        <v>35.027999999999999</v>
      </c>
      <c r="AB6" s="43">
        <v>288</v>
      </c>
      <c r="AD6" s="2" t="s">
        <v>87</v>
      </c>
      <c r="AE6" s="43">
        <v>35.027999999999999</v>
      </c>
      <c r="AF6" s="43">
        <v>288</v>
      </c>
      <c r="AG6" s="44">
        <f t="shared" ref="AG6:AG65" si="1">(AE6/AF6)/0.25</f>
        <v>0.48649999999999999</v>
      </c>
      <c r="AI6" t="s">
        <v>87</v>
      </c>
      <c r="AJ6" s="25">
        <v>0.63749999999999996</v>
      </c>
      <c r="AN6" s="2" t="s">
        <v>87</v>
      </c>
      <c r="AO6" s="43">
        <v>35.027999999999999</v>
      </c>
      <c r="AP6" s="43">
        <v>288</v>
      </c>
      <c r="AQ6">
        <f t="shared" ref="AQ6:AQ31" si="2">(AO6/AP6)/0.25</f>
        <v>0.48649999999999999</v>
      </c>
      <c r="AR6" t="s">
        <v>87</v>
      </c>
      <c r="AS6" s="25">
        <v>0.63749999999999996</v>
      </c>
      <c r="AZ6" s="2" t="s">
        <v>93</v>
      </c>
      <c r="BA6" s="43">
        <v>31.632000000000001</v>
      </c>
      <c r="BB6" s="43">
        <v>352</v>
      </c>
      <c r="BC6">
        <f t="shared" ref="BC6:BC38" si="3">(BA6/BB6)/0.25</f>
        <v>0.35945454545454547</v>
      </c>
      <c r="BD6" t="s">
        <v>93</v>
      </c>
      <c r="BE6" s="3">
        <v>0.39</v>
      </c>
    </row>
    <row r="7" spans="1:57" x14ac:dyDescent="0.25">
      <c r="A7" t="str">
        <f t="shared" si="0"/>
        <v>C4 (Merreti East)  tree  1</v>
      </c>
      <c r="B7" t="s">
        <v>17</v>
      </c>
      <c r="C7" t="s">
        <v>13</v>
      </c>
      <c r="D7">
        <v>3</v>
      </c>
      <c r="E7" s="3">
        <v>1</v>
      </c>
      <c r="F7" s="3">
        <v>11</v>
      </c>
      <c r="G7" s="3">
        <v>0.59499999999999997</v>
      </c>
      <c r="H7" s="1">
        <v>43053</v>
      </c>
      <c r="I7" s="1">
        <v>43178</v>
      </c>
      <c r="J7" s="29"/>
      <c r="K7" s="29"/>
      <c r="L7" s="29"/>
      <c r="M7" s="29"/>
      <c r="N7" s="30"/>
      <c r="O7" s="29"/>
      <c r="P7" s="29"/>
      <c r="Q7" s="29"/>
      <c r="R7" s="31">
        <v>19</v>
      </c>
      <c r="S7" s="37">
        <v>125</v>
      </c>
      <c r="T7" s="31" t="s">
        <v>55</v>
      </c>
      <c r="U7" s="5">
        <v>0.152</v>
      </c>
      <c r="V7" s="5">
        <v>0.60799999999999998</v>
      </c>
      <c r="W7" s="26"/>
      <c r="X7" s="26"/>
      <c r="Y7" s="18"/>
      <c r="Z7" s="2" t="s">
        <v>88</v>
      </c>
      <c r="AA7" s="43">
        <v>24.204000000000004</v>
      </c>
      <c r="AB7" s="43">
        <v>288</v>
      </c>
      <c r="AC7" s="18"/>
      <c r="AD7" s="2" t="s">
        <v>88</v>
      </c>
      <c r="AE7" s="43">
        <v>24.204000000000004</v>
      </c>
      <c r="AF7" s="43">
        <v>288</v>
      </c>
      <c r="AG7" s="44">
        <f t="shared" si="1"/>
        <v>0.33616666666666672</v>
      </c>
      <c r="AI7" t="s">
        <v>88</v>
      </c>
      <c r="AJ7" s="25">
        <v>0.76500000000000001</v>
      </c>
      <c r="AN7" s="2" t="s">
        <v>88</v>
      </c>
      <c r="AO7" s="43">
        <v>24.204000000000004</v>
      </c>
      <c r="AP7" s="43">
        <v>288</v>
      </c>
      <c r="AQ7">
        <f t="shared" si="2"/>
        <v>0.33616666666666672</v>
      </c>
      <c r="AR7" t="s">
        <v>88</v>
      </c>
      <c r="AS7" s="25">
        <v>0.76500000000000001</v>
      </c>
      <c r="AZ7" s="2" t="s">
        <v>94</v>
      </c>
      <c r="BA7" s="43">
        <v>32.213999999999999</v>
      </c>
      <c r="BB7" s="43">
        <v>352</v>
      </c>
      <c r="BC7">
        <f t="shared" si="3"/>
        <v>0.36606818181818179</v>
      </c>
      <c r="BD7" t="s">
        <v>94</v>
      </c>
      <c r="BE7" s="3">
        <v>0.2475</v>
      </c>
    </row>
    <row r="8" spans="1:57" x14ac:dyDescent="0.25">
      <c r="A8" t="str">
        <f t="shared" si="0"/>
        <v>C1 (Reny Island)  tree  2</v>
      </c>
      <c r="B8" t="s">
        <v>16</v>
      </c>
      <c r="C8" t="s">
        <v>13</v>
      </c>
      <c r="D8">
        <v>1</v>
      </c>
      <c r="E8">
        <v>2</v>
      </c>
      <c r="F8" s="3">
        <v>9</v>
      </c>
      <c r="G8" s="3">
        <v>0.39</v>
      </c>
      <c r="H8" s="1">
        <v>43053</v>
      </c>
      <c r="I8" s="1">
        <v>43178</v>
      </c>
      <c r="J8" s="29"/>
      <c r="K8" s="29"/>
      <c r="L8" s="29"/>
      <c r="M8" s="29"/>
      <c r="N8" s="30"/>
      <c r="O8" s="29"/>
      <c r="P8" s="29"/>
      <c r="Q8" s="29"/>
      <c r="R8" s="31">
        <v>25</v>
      </c>
      <c r="S8" s="37">
        <v>125</v>
      </c>
      <c r="T8" s="31" t="s">
        <v>55</v>
      </c>
      <c r="U8" s="5">
        <v>0.2</v>
      </c>
      <c r="V8" s="5">
        <v>0.8</v>
      </c>
      <c r="W8" s="26"/>
      <c r="X8" s="26"/>
      <c r="Y8" s="18"/>
      <c r="Z8" s="2" t="s">
        <v>89</v>
      </c>
      <c r="AA8" s="43"/>
      <c r="AB8" s="43"/>
      <c r="AC8" s="18"/>
      <c r="AD8" s="2" t="s">
        <v>89</v>
      </c>
      <c r="AE8" s="43"/>
      <c r="AF8" s="43"/>
      <c r="AG8" s="44"/>
      <c r="AI8" t="s">
        <v>89</v>
      </c>
      <c r="AJ8" s="26">
        <v>0.59499999999999997</v>
      </c>
      <c r="AN8" s="2" t="s">
        <v>89</v>
      </c>
      <c r="AO8" s="43"/>
      <c r="AP8" s="43"/>
      <c r="AR8" t="s">
        <v>89</v>
      </c>
      <c r="AS8" s="26">
        <v>0.59499999999999997</v>
      </c>
      <c r="AZ8" s="2" t="s">
        <v>95</v>
      </c>
      <c r="BA8" s="43">
        <v>46.075000000000003</v>
      </c>
      <c r="BB8" s="43">
        <v>352</v>
      </c>
      <c r="BC8">
        <f t="shared" si="3"/>
        <v>0.52357954545454544</v>
      </c>
      <c r="BD8" t="s">
        <v>95</v>
      </c>
      <c r="BE8">
        <v>0.35799999999999998</v>
      </c>
    </row>
    <row r="9" spans="1:57" x14ac:dyDescent="0.25">
      <c r="A9" t="str">
        <f t="shared" si="0"/>
        <v>C1 (Reny Island)  tree  3</v>
      </c>
      <c r="B9" t="s">
        <v>16</v>
      </c>
      <c r="C9" t="s">
        <v>13</v>
      </c>
      <c r="D9">
        <v>2</v>
      </c>
      <c r="E9">
        <v>3</v>
      </c>
      <c r="F9" s="3">
        <v>8</v>
      </c>
      <c r="G9" s="3">
        <v>0.2475</v>
      </c>
      <c r="H9" s="1">
        <v>43053</v>
      </c>
      <c r="I9" s="1">
        <v>43178</v>
      </c>
      <c r="J9" s="29"/>
      <c r="K9" s="29"/>
      <c r="L9" s="29"/>
      <c r="M9" s="29"/>
      <c r="N9" s="30"/>
      <c r="O9" s="29"/>
      <c r="P9" s="29"/>
      <c r="Q9" s="29"/>
      <c r="R9" s="31">
        <v>13</v>
      </c>
      <c r="S9" s="37">
        <v>125</v>
      </c>
      <c r="T9" s="31" t="s">
        <v>55</v>
      </c>
      <c r="U9" s="5">
        <v>0.104</v>
      </c>
      <c r="V9" s="5">
        <v>0.41599999999999998</v>
      </c>
      <c r="W9" s="26"/>
      <c r="X9" s="26"/>
      <c r="Y9" s="18"/>
      <c r="Z9" s="2" t="s">
        <v>90</v>
      </c>
      <c r="AA9" s="43"/>
      <c r="AB9" s="43"/>
      <c r="AC9" s="18"/>
      <c r="AD9" s="2" t="s">
        <v>90</v>
      </c>
      <c r="AE9" s="43"/>
      <c r="AF9" s="43"/>
      <c r="AG9" s="44"/>
      <c r="AI9" t="s">
        <v>90</v>
      </c>
      <c r="AJ9" s="26">
        <v>0.59499999999999997</v>
      </c>
      <c r="AN9" s="2" t="s">
        <v>90</v>
      </c>
      <c r="AO9" s="43"/>
      <c r="AP9" s="43"/>
      <c r="AR9" t="s">
        <v>90</v>
      </c>
      <c r="AS9" s="26">
        <v>0.59499999999999997</v>
      </c>
      <c r="AZ9" s="2" t="s">
        <v>96</v>
      </c>
      <c r="BA9" s="43">
        <v>23.70900000000001</v>
      </c>
      <c r="BB9" s="43">
        <v>352</v>
      </c>
      <c r="BC9">
        <f t="shared" si="3"/>
        <v>0.26942045454545466</v>
      </c>
      <c r="BD9" t="s">
        <v>96</v>
      </c>
      <c r="BE9">
        <v>0.05</v>
      </c>
    </row>
    <row r="10" spans="1:57" x14ac:dyDescent="0.25">
      <c r="A10" t="str">
        <f t="shared" si="0"/>
        <v>C1 (Reny Island)  tree  1</v>
      </c>
      <c r="B10" t="s">
        <v>16</v>
      </c>
      <c r="C10" t="s">
        <v>13</v>
      </c>
      <c r="D10">
        <v>3</v>
      </c>
      <c r="E10">
        <v>1</v>
      </c>
      <c r="F10" s="3">
        <v>9</v>
      </c>
      <c r="G10" s="3">
        <v>0.39</v>
      </c>
      <c r="H10" s="1">
        <v>43053</v>
      </c>
      <c r="I10" s="1">
        <v>43178</v>
      </c>
      <c r="J10" s="29"/>
      <c r="K10" s="29"/>
      <c r="L10" s="29"/>
      <c r="M10" s="29"/>
      <c r="N10" s="30"/>
      <c r="O10" s="29"/>
      <c r="P10" s="29"/>
      <c r="Q10" s="29"/>
      <c r="R10" s="31">
        <v>9</v>
      </c>
      <c r="S10" s="37">
        <v>125</v>
      </c>
      <c r="T10" s="31" t="s">
        <v>55</v>
      </c>
      <c r="U10" s="5">
        <v>7.1999999999999995E-2</v>
      </c>
      <c r="V10" s="5">
        <v>0.28799999999999998</v>
      </c>
      <c r="W10" s="26"/>
      <c r="X10" s="26"/>
      <c r="Z10" s="2" t="s">
        <v>91</v>
      </c>
      <c r="AA10" s="43"/>
      <c r="AB10" s="43"/>
      <c r="AD10" s="2" t="s">
        <v>91</v>
      </c>
      <c r="AE10" s="43"/>
      <c r="AF10" s="43"/>
      <c r="AG10" s="44"/>
      <c r="AI10" t="s">
        <v>91</v>
      </c>
      <c r="AJ10" s="26">
        <v>0.59499999999999997</v>
      </c>
      <c r="AN10" s="2" t="s">
        <v>91</v>
      </c>
      <c r="AO10" s="43"/>
      <c r="AP10" s="43"/>
      <c r="AR10" t="s">
        <v>91</v>
      </c>
      <c r="AS10" s="26">
        <v>0.59499999999999997</v>
      </c>
      <c r="AZ10" s="2" t="s">
        <v>97</v>
      </c>
      <c r="BA10" s="43">
        <v>24.639000000000003</v>
      </c>
      <c r="BB10" s="43">
        <v>352</v>
      </c>
      <c r="BC10">
        <f t="shared" si="3"/>
        <v>0.27998863636363641</v>
      </c>
      <c r="BD10" t="s">
        <v>97</v>
      </c>
      <c r="BE10">
        <v>0.11</v>
      </c>
    </row>
    <row r="11" spans="1:57" x14ac:dyDescent="0.25">
      <c r="A11" t="str">
        <f t="shared" si="0"/>
        <v>C3 (Clover Lake)  tree  2</v>
      </c>
      <c r="B11" s="26" t="s">
        <v>21</v>
      </c>
      <c r="C11" s="26" t="s">
        <v>13</v>
      </c>
      <c r="D11" s="26">
        <v>1</v>
      </c>
      <c r="E11" s="26">
        <v>2</v>
      </c>
      <c r="F11" s="26">
        <v>11</v>
      </c>
      <c r="G11" s="26">
        <v>0.68</v>
      </c>
      <c r="H11" s="29"/>
      <c r="I11" s="29"/>
      <c r="J11" s="29"/>
      <c r="K11" s="29"/>
      <c r="L11" s="29"/>
      <c r="M11" s="29"/>
      <c r="N11" s="30"/>
      <c r="O11" s="29"/>
      <c r="P11" s="29"/>
      <c r="Q11" s="29"/>
      <c r="R11" s="30"/>
      <c r="S11" s="38"/>
      <c r="T11" s="30" t="s">
        <v>55</v>
      </c>
      <c r="U11" s="27"/>
      <c r="V11" s="27"/>
      <c r="W11" s="26"/>
      <c r="X11" s="26"/>
      <c r="Z11" s="2" t="s">
        <v>108</v>
      </c>
      <c r="AA11" s="43">
        <v>145.16500000000002</v>
      </c>
      <c r="AB11" s="43">
        <v>351</v>
      </c>
      <c r="AD11" s="2" t="s">
        <v>92</v>
      </c>
      <c r="AE11" s="43">
        <v>40.948999999999998</v>
      </c>
      <c r="AF11" s="43">
        <v>289</v>
      </c>
      <c r="AG11" s="44">
        <f t="shared" si="1"/>
        <v>0.56676816608996539</v>
      </c>
      <c r="AI11" t="s">
        <v>92</v>
      </c>
      <c r="AJ11" s="3">
        <v>0.39</v>
      </c>
      <c r="AN11" s="2" t="s">
        <v>108</v>
      </c>
      <c r="AO11" s="43">
        <v>145.16500000000002</v>
      </c>
      <c r="AP11" s="43">
        <v>351</v>
      </c>
      <c r="AQ11">
        <f t="shared" si="2"/>
        <v>1.6543019943019945</v>
      </c>
      <c r="AR11" t="s">
        <v>108</v>
      </c>
      <c r="AS11" s="25">
        <v>0.36</v>
      </c>
      <c r="AZ11" s="2" t="s">
        <v>98</v>
      </c>
      <c r="BA11" s="43">
        <v>45.015000000000001</v>
      </c>
      <c r="BB11" s="43">
        <v>227</v>
      </c>
      <c r="BC11">
        <f t="shared" si="3"/>
        <v>0.79321585903083702</v>
      </c>
      <c r="BD11" t="s">
        <v>98</v>
      </c>
      <c r="BE11" s="26">
        <v>0.68</v>
      </c>
    </row>
    <row r="12" spans="1:57" x14ac:dyDescent="0.25">
      <c r="A12" t="str">
        <f t="shared" si="0"/>
        <v>C3 (Clover Lake)  tree  5</v>
      </c>
      <c r="B12" s="26" t="s">
        <v>21</v>
      </c>
      <c r="C12" s="26" t="s">
        <v>13</v>
      </c>
      <c r="D12" s="26">
        <v>2</v>
      </c>
      <c r="E12" s="26">
        <v>5</v>
      </c>
      <c r="F12" s="26">
        <v>10</v>
      </c>
      <c r="G12" s="26">
        <v>0.64</v>
      </c>
      <c r="H12" s="29"/>
      <c r="I12" s="29"/>
      <c r="J12" s="29"/>
      <c r="K12" s="29"/>
      <c r="L12" s="29"/>
      <c r="M12" s="29"/>
      <c r="N12" s="30"/>
      <c r="O12" s="29"/>
      <c r="P12" s="29"/>
      <c r="Q12" s="29"/>
      <c r="R12" s="30"/>
      <c r="S12" s="38"/>
      <c r="T12" s="30" t="s">
        <v>55</v>
      </c>
      <c r="U12" s="27"/>
      <c r="V12" s="27"/>
      <c r="W12" s="26"/>
      <c r="X12" s="26"/>
      <c r="Z12" s="2" t="s">
        <v>109</v>
      </c>
      <c r="AA12" s="43">
        <v>88.030000000000015</v>
      </c>
      <c r="AB12" s="43">
        <v>351</v>
      </c>
      <c r="AD12" s="2" t="s">
        <v>93</v>
      </c>
      <c r="AE12" s="43">
        <v>31.632000000000005</v>
      </c>
      <c r="AF12" s="43">
        <v>352</v>
      </c>
      <c r="AG12" s="44">
        <f t="shared" si="1"/>
        <v>0.35945454545454553</v>
      </c>
      <c r="AI12" t="s">
        <v>93</v>
      </c>
      <c r="AJ12" s="3">
        <v>0.39</v>
      </c>
      <c r="AN12" s="2" t="s">
        <v>109</v>
      </c>
      <c r="AO12" s="43">
        <v>88.030000000000015</v>
      </c>
      <c r="AP12" s="43">
        <v>351</v>
      </c>
      <c r="AQ12">
        <f t="shared" si="2"/>
        <v>1.0031908831908833</v>
      </c>
      <c r="AR12" t="s">
        <v>109</v>
      </c>
      <c r="AS12" s="25">
        <v>0.56000000000000005</v>
      </c>
      <c r="AZ12" s="2" t="s">
        <v>99</v>
      </c>
      <c r="BA12" s="43">
        <v>83.581000000000003</v>
      </c>
      <c r="BB12" s="43">
        <v>227</v>
      </c>
      <c r="BC12">
        <f t="shared" si="3"/>
        <v>1.4727929515418503</v>
      </c>
      <c r="BD12" t="s">
        <v>99</v>
      </c>
      <c r="BE12" s="26">
        <v>0.56000000000000005</v>
      </c>
    </row>
    <row r="13" spans="1:57" x14ac:dyDescent="0.25">
      <c r="A13" t="str">
        <f t="shared" si="0"/>
        <v>C3 (Clover Lake)  tree  4</v>
      </c>
      <c r="B13" s="26" t="s">
        <v>21</v>
      </c>
      <c r="C13" s="26" t="s">
        <v>13</v>
      </c>
      <c r="D13" s="26">
        <v>3</v>
      </c>
      <c r="E13" s="26">
        <v>4</v>
      </c>
      <c r="F13" s="26">
        <v>10</v>
      </c>
      <c r="G13" s="26">
        <v>0.56000000000000005</v>
      </c>
      <c r="H13" s="29"/>
      <c r="I13" s="29"/>
      <c r="J13" s="29"/>
      <c r="K13" s="29"/>
      <c r="L13" s="29"/>
      <c r="M13" s="29"/>
      <c r="N13" s="30"/>
      <c r="O13" s="29"/>
      <c r="P13" s="29"/>
      <c r="Q13" s="29"/>
      <c r="R13" s="30"/>
      <c r="S13" s="38"/>
      <c r="T13" s="30" t="s">
        <v>55</v>
      </c>
      <c r="U13" s="27"/>
      <c r="V13" s="27"/>
      <c r="W13" s="26"/>
      <c r="X13" s="26"/>
      <c r="Z13" s="2" t="s">
        <v>110</v>
      </c>
      <c r="AA13" s="43">
        <v>134.65700000000001</v>
      </c>
      <c r="AB13" s="43">
        <v>351</v>
      </c>
      <c r="AD13" s="2" t="s">
        <v>94</v>
      </c>
      <c r="AE13" s="43">
        <v>32.213999999999999</v>
      </c>
      <c r="AF13" s="43">
        <v>352</v>
      </c>
      <c r="AG13" s="44">
        <f t="shared" si="1"/>
        <v>0.36606818181818179</v>
      </c>
      <c r="AI13" t="s">
        <v>94</v>
      </c>
      <c r="AJ13" s="3">
        <v>0.2475</v>
      </c>
      <c r="AN13" s="2" t="s">
        <v>110</v>
      </c>
      <c r="AO13" s="43">
        <v>134.65700000000001</v>
      </c>
      <c r="AP13" s="43">
        <v>351</v>
      </c>
      <c r="AQ13">
        <f t="shared" si="2"/>
        <v>1.5345527065527067</v>
      </c>
      <c r="AR13" t="s">
        <v>110</v>
      </c>
      <c r="AS13" s="25">
        <v>0.42</v>
      </c>
      <c r="AZ13" s="2" t="s">
        <v>100</v>
      </c>
      <c r="BA13" s="43">
        <v>60.184000000000012</v>
      </c>
      <c r="BB13" s="43">
        <v>227</v>
      </c>
      <c r="BC13">
        <f t="shared" si="3"/>
        <v>1.0605110132158593</v>
      </c>
      <c r="BD13" t="s">
        <v>100</v>
      </c>
      <c r="BE13" s="26">
        <v>0.64</v>
      </c>
    </row>
    <row r="14" spans="1:57" x14ac:dyDescent="0.25">
      <c r="A14" t="str">
        <f t="shared" si="0"/>
        <v>C3 (Clover Lake)  tree  6</v>
      </c>
      <c r="B14" s="26" t="s">
        <v>21</v>
      </c>
      <c r="C14" s="26" t="s">
        <v>13</v>
      </c>
      <c r="D14" s="26">
        <v>4</v>
      </c>
      <c r="E14" s="26">
        <v>6</v>
      </c>
      <c r="F14" s="26">
        <v>10</v>
      </c>
      <c r="G14" s="26">
        <v>0.51</v>
      </c>
      <c r="H14" s="29"/>
      <c r="I14" s="29"/>
      <c r="J14" s="29"/>
      <c r="K14" s="29"/>
      <c r="L14" s="29"/>
      <c r="M14" s="29"/>
      <c r="N14" s="30"/>
      <c r="O14" s="29"/>
      <c r="P14" s="29"/>
      <c r="Q14" s="29"/>
      <c r="R14" s="30"/>
      <c r="S14" s="38"/>
      <c r="T14" s="30" t="s">
        <v>55</v>
      </c>
      <c r="U14" s="27"/>
      <c r="V14" s="27"/>
      <c r="W14" s="26"/>
      <c r="X14" s="26"/>
      <c r="Z14" s="2" t="s">
        <v>120</v>
      </c>
      <c r="AA14" s="43">
        <v>87.557000000000002</v>
      </c>
      <c r="AB14" s="43">
        <v>288</v>
      </c>
      <c r="AD14" s="2" t="s">
        <v>95</v>
      </c>
      <c r="AE14" s="43">
        <v>46.075000000000003</v>
      </c>
      <c r="AF14" s="43">
        <v>352</v>
      </c>
      <c r="AG14" s="44">
        <f t="shared" si="1"/>
        <v>0.52357954545454544</v>
      </c>
      <c r="AI14" t="s">
        <v>95</v>
      </c>
      <c r="AJ14">
        <v>0.35799999999999998</v>
      </c>
      <c r="AN14" s="2" t="s">
        <v>120</v>
      </c>
      <c r="AO14" s="43">
        <v>87.557000000000002</v>
      </c>
      <c r="AP14" s="43">
        <v>288</v>
      </c>
      <c r="AQ14">
        <f t="shared" si="2"/>
        <v>1.2160694444444444</v>
      </c>
      <c r="AR14" t="s">
        <v>120</v>
      </c>
      <c r="AS14" s="25">
        <v>0.76</v>
      </c>
      <c r="AZ14" s="2" t="s">
        <v>101</v>
      </c>
      <c r="BA14" s="43">
        <v>89.860000000000014</v>
      </c>
      <c r="BB14" s="43">
        <v>227</v>
      </c>
      <c r="BC14">
        <f t="shared" si="3"/>
        <v>1.5834361233480179</v>
      </c>
      <c r="BD14" t="s">
        <v>101</v>
      </c>
      <c r="BE14" s="26">
        <v>0.51</v>
      </c>
    </row>
    <row r="15" spans="1:57" x14ac:dyDescent="0.25">
      <c r="A15" t="str">
        <f t="shared" si="0"/>
        <v>Coombool (S9)  tree  1</v>
      </c>
      <c r="B15" t="s">
        <v>149</v>
      </c>
      <c r="C15" t="s">
        <v>13</v>
      </c>
      <c r="D15">
        <v>1</v>
      </c>
      <c r="E15" s="3">
        <v>1</v>
      </c>
      <c r="F15" s="3">
        <v>9</v>
      </c>
      <c r="G15" s="3">
        <v>0.255</v>
      </c>
      <c r="H15" s="1">
        <v>43054</v>
      </c>
      <c r="I15" s="1">
        <v>43179</v>
      </c>
      <c r="J15" s="29"/>
      <c r="K15" s="29"/>
      <c r="L15" s="29"/>
      <c r="M15" s="29"/>
      <c r="N15" s="30"/>
      <c r="O15" s="29"/>
      <c r="P15" s="29"/>
      <c r="Q15" s="29"/>
      <c r="R15" s="31">
        <v>3</v>
      </c>
      <c r="S15" s="37">
        <v>125</v>
      </c>
      <c r="T15" s="31" t="s">
        <v>55</v>
      </c>
      <c r="U15" s="5">
        <v>2.4E-2</v>
      </c>
      <c r="V15" s="5">
        <v>9.6000000000000002E-2</v>
      </c>
      <c r="W15" s="26"/>
      <c r="X15" s="26"/>
      <c r="Z15" s="2" t="s">
        <v>121</v>
      </c>
      <c r="AA15" s="43">
        <v>79.655000000000001</v>
      </c>
      <c r="AB15" s="43">
        <v>351</v>
      </c>
      <c r="AD15" s="2" t="s">
        <v>96</v>
      </c>
      <c r="AE15" s="43">
        <v>23.70900000000001</v>
      </c>
      <c r="AF15" s="43">
        <v>352</v>
      </c>
      <c r="AG15" s="44">
        <f t="shared" si="1"/>
        <v>0.26942045454545466</v>
      </c>
      <c r="AI15" t="s">
        <v>96</v>
      </c>
      <c r="AJ15">
        <v>0.05</v>
      </c>
      <c r="AN15" s="2" t="s">
        <v>121</v>
      </c>
      <c r="AO15" s="43">
        <v>79.655000000000001</v>
      </c>
      <c r="AP15" s="43">
        <v>351</v>
      </c>
      <c r="AQ15">
        <f t="shared" si="2"/>
        <v>0.90774928774928776</v>
      </c>
      <c r="AR15" t="s">
        <v>121</v>
      </c>
      <c r="AS15" s="25">
        <v>0.67500000000000004</v>
      </c>
      <c r="AZ15" s="2" t="s">
        <v>102</v>
      </c>
      <c r="BA15" s="43">
        <v>45.412999999999997</v>
      </c>
      <c r="BB15" s="43">
        <v>239</v>
      </c>
      <c r="BC15">
        <f t="shared" si="3"/>
        <v>0.76005020920502087</v>
      </c>
      <c r="BD15" t="s">
        <v>102</v>
      </c>
      <c r="BE15" s="3">
        <v>0.59499999999999997</v>
      </c>
    </row>
    <row r="16" spans="1:57" x14ac:dyDescent="0.25">
      <c r="A16" t="str">
        <f t="shared" si="0"/>
        <v>Coombool (S9)  tree  4</v>
      </c>
      <c r="B16" t="s">
        <v>149</v>
      </c>
      <c r="C16" t="s">
        <v>13</v>
      </c>
      <c r="D16">
        <v>2</v>
      </c>
      <c r="E16" s="3">
        <v>4</v>
      </c>
      <c r="F16" s="3">
        <v>10</v>
      </c>
      <c r="G16" s="3">
        <v>0.6</v>
      </c>
      <c r="H16" s="1">
        <v>43054</v>
      </c>
      <c r="I16" s="1">
        <v>43179</v>
      </c>
      <c r="J16" s="29"/>
      <c r="K16" s="29"/>
      <c r="L16" s="29"/>
      <c r="M16" s="29"/>
      <c r="N16" s="30"/>
      <c r="O16" s="29"/>
      <c r="P16" s="29"/>
      <c r="Q16" s="29"/>
      <c r="R16" s="31">
        <v>14</v>
      </c>
      <c r="S16" s="37">
        <v>125</v>
      </c>
      <c r="T16" s="31" t="s">
        <v>55</v>
      </c>
      <c r="U16" s="5">
        <v>0.112</v>
      </c>
      <c r="V16" s="5">
        <v>0.44800000000000001</v>
      </c>
      <c r="W16" s="26"/>
      <c r="X16" s="26"/>
      <c r="Z16" s="2" t="s">
        <v>122</v>
      </c>
      <c r="AA16" s="43">
        <v>81.83</v>
      </c>
      <c r="AB16" s="43">
        <v>351</v>
      </c>
      <c r="AD16" s="2" t="s">
        <v>97</v>
      </c>
      <c r="AE16" s="43">
        <v>24.639000000000003</v>
      </c>
      <c r="AF16" s="43">
        <v>352</v>
      </c>
      <c r="AG16" s="44">
        <f t="shared" si="1"/>
        <v>0.27998863636363641</v>
      </c>
      <c r="AI16" t="s">
        <v>97</v>
      </c>
      <c r="AJ16">
        <v>0.11</v>
      </c>
      <c r="AN16" s="2" t="s">
        <v>122</v>
      </c>
      <c r="AO16" s="43">
        <v>81.83</v>
      </c>
      <c r="AP16" s="43">
        <v>351</v>
      </c>
      <c r="AQ16">
        <f t="shared" si="2"/>
        <v>0.93253561253561257</v>
      </c>
      <c r="AR16" t="s">
        <v>122</v>
      </c>
      <c r="AS16" s="25">
        <v>0.76</v>
      </c>
      <c r="AZ16" s="2" t="s">
        <v>103</v>
      </c>
      <c r="BA16" s="43">
        <v>45.88000000000001</v>
      </c>
      <c r="BB16" s="43">
        <v>352</v>
      </c>
      <c r="BC16">
        <f t="shared" si="3"/>
        <v>0.52136363636363647</v>
      </c>
      <c r="BD16" t="s">
        <v>103</v>
      </c>
      <c r="BE16">
        <v>0.52500000000000002</v>
      </c>
    </row>
    <row r="17" spans="1:57" x14ac:dyDescent="0.25">
      <c r="A17" t="str">
        <f t="shared" si="0"/>
        <v>Coombool (S9)  tree  3</v>
      </c>
      <c r="B17" t="s">
        <v>149</v>
      </c>
      <c r="C17" t="s">
        <v>13</v>
      </c>
      <c r="D17">
        <v>3</v>
      </c>
      <c r="E17" s="3">
        <v>3</v>
      </c>
      <c r="F17" s="3">
        <v>11</v>
      </c>
      <c r="G17" s="3">
        <v>0.63749999999999996</v>
      </c>
      <c r="H17" s="1">
        <v>43054</v>
      </c>
      <c r="I17" s="1">
        <v>43179</v>
      </c>
      <c r="J17" s="29"/>
      <c r="K17" s="29"/>
      <c r="L17" s="29"/>
      <c r="M17" s="29"/>
      <c r="N17" s="30"/>
      <c r="O17" s="29"/>
      <c r="P17" s="29"/>
      <c r="Q17" s="29"/>
      <c r="R17" s="31">
        <v>16</v>
      </c>
      <c r="S17" s="37">
        <v>125</v>
      </c>
      <c r="T17" s="31" t="s">
        <v>55</v>
      </c>
      <c r="U17" s="5">
        <v>0.128</v>
      </c>
      <c r="V17" s="5">
        <v>0.51200000000000001</v>
      </c>
      <c r="W17" s="26"/>
      <c r="X17" s="26"/>
      <c r="Z17" s="2" t="s">
        <v>123</v>
      </c>
      <c r="AA17" s="43">
        <v>7.7519999999999989</v>
      </c>
      <c r="AB17" s="43">
        <v>63</v>
      </c>
      <c r="AD17" s="2" t="s">
        <v>98</v>
      </c>
      <c r="AE17" s="43">
        <v>45.015000000000001</v>
      </c>
      <c r="AF17" s="43">
        <v>227</v>
      </c>
      <c r="AG17" s="44">
        <f t="shared" si="1"/>
        <v>0.79321585903083702</v>
      </c>
      <c r="AI17" t="s">
        <v>98</v>
      </c>
      <c r="AJ17" s="26">
        <v>0.68</v>
      </c>
      <c r="AN17" s="2" t="s">
        <v>123</v>
      </c>
      <c r="AO17" s="43">
        <v>7.7519999999999989</v>
      </c>
      <c r="AP17" s="43">
        <v>63</v>
      </c>
      <c r="AQ17">
        <f t="shared" si="2"/>
        <v>0.49219047619047612</v>
      </c>
      <c r="AR17" t="s">
        <v>123</v>
      </c>
      <c r="AS17" s="26">
        <v>0.68</v>
      </c>
      <c r="AZ17" s="2" t="s">
        <v>104</v>
      </c>
      <c r="BA17" s="43">
        <v>30.876000000000001</v>
      </c>
      <c r="BB17" s="43">
        <v>301</v>
      </c>
      <c r="BC17">
        <f t="shared" si="3"/>
        <v>0.41031229235880401</v>
      </c>
      <c r="BD17" t="s">
        <v>104</v>
      </c>
      <c r="BE17">
        <v>0.56000000000000005</v>
      </c>
    </row>
    <row r="18" spans="1:57" x14ac:dyDescent="0.25">
      <c r="A18" t="str">
        <f t="shared" si="0"/>
        <v>C9 (West of Lake Littra)  tree  1</v>
      </c>
      <c r="B18" t="s">
        <v>15</v>
      </c>
      <c r="C18" t="s">
        <v>13</v>
      </c>
      <c r="D18">
        <v>1</v>
      </c>
      <c r="E18" s="3">
        <v>1</v>
      </c>
      <c r="F18" s="3">
        <v>10</v>
      </c>
      <c r="G18" s="3">
        <v>0.56000000000000005</v>
      </c>
      <c r="H18" s="1">
        <v>43054</v>
      </c>
      <c r="I18" s="1">
        <v>43179</v>
      </c>
      <c r="J18" s="29"/>
      <c r="K18" s="29"/>
      <c r="L18" s="29"/>
      <c r="M18" s="29"/>
      <c r="N18" s="30"/>
      <c r="O18" s="29"/>
      <c r="P18" s="29"/>
      <c r="Q18" s="29"/>
      <c r="R18" s="31">
        <v>11</v>
      </c>
      <c r="S18" s="37">
        <v>125</v>
      </c>
      <c r="T18" s="31" t="s">
        <v>55</v>
      </c>
      <c r="U18" s="5">
        <v>8.7999999999999995E-2</v>
      </c>
      <c r="V18" s="5">
        <v>0.35199999999999998</v>
      </c>
      <c r="W18" s="26"/>
      <c r="X18" s="26"/>
      <c r="Z18" s="2" t="s">
        <v>124</v>
      </c>
      <c r="AA18" s="43">
        <v>18.999000000000002</v>
      </c>
      <c r="AB18" s="43">
        <v>63</v>
      </c>
      <c r="AD18" s="2" t="s">
        <v>99</v>
      </c>
      <c r="AE18" s="43">
        <v>83.581000000000003</v>
      </c>
      <c r="AF18" s="43">
        <v>227</v>
      </c>
      <c r="AG18" s="44">
        <f t="shared" si="1"/>
        <v>1.4727929515418503</v>
      </c>
      <c r="AI18" t="s">
        <v>99</v>
      </c>
      <c r="AJ18" s="26">
        <v>0.56000000000000005</v>
      </c>
      <c r="AN18" s="2" t="s">
        <v>124</v>
      </c>
      <c r="AO18" s="43">
        <v>18.999000000000002</v>
      </c>
      <c r="AP18" s="43">
        <v>63</v>
      </c>
      <c r="AQ18">
        <f t="shared" si="2"/>
        <v>1.2062857142857144</v>
      </c>
      <c r="AR18" t="s">
        <v>124</v>
      </c>
      <c r="AS18" s="26">
        <v>0.68</v>
      </c>
      <c r="AZ18" s="2" t="s">
        <v>105</v>
      </c>
      <c r="BA18" s="43">
        <v>17.754000000000001</v>
      </c>
      <c r="BB18" s="43">
        <v>188</v>
      </c>
      <c r="BC18">
        <f t="shared" si="3"/>
        <v>0.37774468085106389</v>
      </c>
      <c r="BD18" t="s">
        <v>105</v>
      </c>
      <c r="BE18" s="3">
        <v>0.56000000000000005</v>
      </c>
    </row>
    <row r="19" spans="1:57" x14ac:dyDescent="0.25">
      <c r="A19" t="str">
        <f t="shared" si="0"/>
        <v>C9 (West of Lake Littra)  tree  2</v>
      </c>
      <c r="B19" t="s">
        <v>15</v>
      </c>
      <c r="C19" t="s">
        <v>13</v>
      </c>
      <c r="D19">
        <v>2</v>
      </c>
      <c r="E19" s="3">
        <v>2</v>
      </c>
      <c r="F19" s="3">
        <v>10</v>
      </c>
      <c r="G19" s="3">
        <v>0.49</v>
      </c>
      <c r="H19" s="1">
        <v>43054</v>
      </c>
      <c r="I19" s="1">
        <v>43179</v>
      </c>
      <c r="J19" s="29"/>
      <c r="K19" s="29"/>
      <c r="L19" s="29"/>
      <c r="M19" s="29"/>
      <c r="N19" s="30"/>
      <c r="O19" s="29"/>
      <c r="P19" s="29"/>
      <c r="Q19" s="29"/>
      <c r="R19" s="31">
        <v>10</v>
      </c>
      <c r="S19" s="37">
        <v>125</v>
      </c>
      <c r="T19" s="31" t="s">
        <v>55</v>
      </c>
      <c r="U19" s="5">
        <v>0.08</v>
      </c>
      <c r="V19" s="5">
        <v>0.32</v>
      </c>
      <c r="W19" s="26"/>
      <c r="X19" s="26"/>
      <c r="Z19" s="2" t="s">
        <v>125</v>
      </c>
      <c r="AA19" s="43">
        <v>44.804000000000009</v>
      </c>
      <c r="AB19" s="43">
        <v>63</v>
      </c>
      <c r="AD19" s="2" t="s">
        <v>100</v>
      </c>
      <c r="AE19" s="43">
        <v>60.184000000000012</v>
      </c>
      <c r="AF19" s="43">
        <v>227</v>
      </c>
      <c r="AG19" s="44">
        <f t="shared" si="1"/>
        <v>1.0605110132158593</v>
      </c>
      <c r="AI19" t="s">
        <v>100</v>
      </c>
      <c r="AJ19" s="26">
        <v>0.64</v>
      </c>
      <c r="AN19" s="2" t="s">
        <v>125</v>
      </c>
      <c r="AO19" s="43">
        <v>44.804000000000009</v>
      </c>
      <c r="AP19" s="43">
        <v>63</v>
      </c>
      <c r="AQ19">
        <f t="shared" si="2"/>
        <v>2.8446984126984134</v>
      </c>
      <c r="AR19" t="s">
        <v>125</v>
      </c>
      <c r="AS19" s="26">
        <v>0.32500000000000001</v>
      </c>
      <c r="AZ19" s="2" t="s">
        <v>106</v>
      </c>
      <c r="BA19" s="43">
        <v>18.194000000000003</v>
      </c>
      <c r="BB19" s="43">
        <v>188</v>
      </c>
      <c r="BC19">
        <f t="shared" si="3"/>
        <v>0.38710638297872346</v>
      </c>
      <c r="BD19" t="s">
        <v>106</v>
      </c>
      <c r="BE19" s="3">
        <v>0.49</v>
      </c>
    </row>
    <row r="20" spans="1:57" x14ac:dyDescent="0.25">
      <c r="A20" t="str">
        <f t="shared" si="0"/>
        <v>C9 (West of Lake Littra)  tree  3</v>
      </c>
      <c r="B20" t="s">
        <v>15</v>
      </c>
      <c r="C20" t="s">
        <v>13</v>
      </c>
      <c r="D20">
        <v>3</v>
      </c>
      <c r="E20" s="3">
        <v>3</v>
      </c>
      <c r="F20" s="3">
        <v>12</v>
      </c>
      <c r="G20" s="3">
        <v>0.72250000000000003</v>
      </c>
      <c r="H20" s="1">
        <v>43054</v>
      </c>
      <c r="I20" s="1">
        <v>43179</v>
      </c>
      <c r="J20" s="29"/>
      <c r="K20" s="29"/>
      <c r="L20" s="29"/>
      <c r="M20" s="29"/>
      <c r="N20" s="30"/>
      <c r="O20" s="29"/>
      <c r="P20" s="29"/>
      <c r="Q20" s="29"/>
      <c r="R20" s="31">
        <v>48</v>
      </c>
      <c r="S20" s="37">
        <v>125</v>
      </c>
      <c r="T20" s="31" t="s">
        <v>55</v>
      </c>
      <c r="U20" s="5">
        <v>0.38400000000000001</v>
      </c>
      <c r="V20" s="5">
        <v>1.536</v>
      </c>
      <c r="W20" s="26"/>
      <c r="X20" s="26"/>
      <c r="Z20" s="2" t="s">
        <v>129</v>
      </c>
      <c r="AA20" s="43">
        <v>201.935</v>
      </c>
      <c r="AB20" s="43">
        <v>187</v>
      </c>
      <c r="AD20" s="2" t="s">
        <v>101</v>
      </c>
      <c r="AE20" s="43">
        <v>89.860000000000014</v>
      </c>
      <c r="AF20" s="43">
        <v>227</v>
      </c>
      <c r="AG20" s="44">
        <f t="shared" si="1"/>
        <v>1.5834361233480179</v>
      </c>
      <c r="AI20" t="s">
        <v>101</v>
      </c>
      <c r="AJ20" s="26">
        <v>0.51</v>
      </c>
      <c r="AN20" s="2" t="s">
        <v>129</v>
      </c>
      <c r="AO20" s="43">
        <v>201.935</v>
      </c>
      <c r="AP20" s="43">
        <v>187</v>
      </c>
      <c r="AQ20">
        <f t="shared" si="2"/>
        <v>4.3194652406417111</v>
      </c>
      <c r="AR20" t="s">
        <v>129</v>
      </c>
      <c r="AS20" s="25">
        <v>0.6</v>
      </c>
      <c r="AZ20" s="2" t="s">
        <v>107</v>
      </c>
      <c r="BA20" s="43">
        <v>79.296000000000006</v>
      </c>
      <c r="BB20" s="43">
        <v>188</v>
      </c>
      <c r="BC20">
        <f t="shared" si="3"/>
        <v>1.687148936170213</v>
      </c>
      <c r="BD20" t="s">
        <v>107</v>
      </c>
      <c r="BE20" s="3">
        <v>0.72250000000000003</v>
      </c>
    </row>
    <row r="21" spans="1:57" x14ac:dyDescent="0.25">
      <c r="A21" t="str">
        <f t="shared" si="0"/>
        <v>Chowilla Loop Depression  tree  1</v>
      </c>
      <c r="B21" t="s">
        <v>5</v>
      </c>
      <c r="C21" t="s">
        <v>13</v>
      </c>
      <c r="D21">
        <v>1</v>
      </c>
      <c r="E21" s="3">
        <v>1</v>
      </c>
      <c r="F21" s="3">
        <v>11</v>
      </c>
      <c r="G21" s="3">
        <v>0.55249999999999999</v>
      </c>
      <c r="H21" s="1">
        <v>43054</v>
      </c>
      <c r="I21" s="1">
        <v>43179</v>
      </c>
      <c r="J21" s="29"/>
      <c r="K21" s="29"/>
      <c r="L21" s="29"/>
      <c r="M21" s="29"/>
      <c r="N21" s="30"/>
      <c r="O21" s="29"/>
      <c r="P21" s="29"/>
      <c r="Q21" s="29"/>
      <c r="R21" s="31">
        <v>11</v>
      </c>
      <c r="S21" s="37">
        <v>125</v>
      </c>
      <c r="T21" s="31" t="s">
        <v>55</v>
      </c>
      <c r="U21" s="5">
        <v>8.7999999999999995E-2</v>
      </c>
      <c r="V21" s="5">
        <v>0.35199999999999998</v>
      </c>
      <c r="W21" s="26"/>
      <c r="X21" s="26"/>
      <c r="Z21" s="2" t="s">
        <v>130</v>
      </c>
      <c r="AA21" s="43">
        <v>99.452000000000012</v>
      </c>
      <c r="AB21" s="43">
        <v>351</v>
      </c>
      <c r="AD21" s="2" t="s">
        <v>102</v>
      </c>
      <c r="AE21" s="43">
        <v>45.412999999999997</v>
      </c>
      <c r="AF21" s="43">
        <v>239</v>
      </c>
      <c r="AG21" s="44">
        <f t="shared" si="1"/>
        <v>0.76005020920502087</v>
      </c>
      <c r="AI21" t="s">
        <v>102</v>
      </c>
      <c r="AJ21" s="3">
        <v>0.59499999999999997</v>
      </c>
      <c r="AN21" s="2" t="s">
        <v>130</v>
      </c>
      <c r="AO21" s="43">
        <v>99.452000000000012</v>
      </c>
      <c r="AP21" s="43">
        <v>351</v>
      </c>
      <c r="AQ21">
        <f t="shared" si="2"/>
        <v>1.1333561253561255</v>
      </c>
      <c r="AR21" t="s">
        <v>130</v>
      </c>
      <c r="AS21" s="25">
        <v>0.81</v>
      </c>
      <c r="AZ21" s="2" t="s">
        <v>111</v>
      </c>
      <c r="BA21" s="43">
        <v>19.559000000000005</v>
      </c>
      <c r="BB21" s="43">
        <v>352</v>
      </c>
      <c r="BC21">
        <f t="shared" si="3"/>
        <v>0.2222613636363637</v>
      </c>
      <c r="BD21" t="s">
        <v>111</v>
      </c>
      <c r="BE21" s="3">
        <v>0.55249999999999999</v>
      </c>
    </row>
    <row r="22" spans="1:57" x14ac:dyDescent="0.25">
      <c r="A22" t="str">
        <f t="shared" si="0"/>
        <v>Chowilla Loop Depression  tree  2</v>
      </c>
      <c r="B22" t="s">
        <v>5</v>
      </c>
      <c r="C22" t="s">
        <v>13</v>
      </c>
      <c r="D22">
        <v>2</v>
      </c>
      <c r="E22" s="3">
        <v>2</v>
      </c>
      <c r="F22" s="3">
        <v>11</v>
      </c>
      <c r="G22" s="3">
        <v>0.59499999999999997</v>
      </c>
      <c r="H22" s="1">
        <v>43054</v>
      </c>
      <c r="I22" s="1">
        <v>43179</v>
      </c>
      <c r="J22" s="29"/>
      <c r="K22" s="29"/>
      <c r="L22" s="29"/>
      <c r="M22" s="29"/>
      <c r="N22" s="30"/>
      <c r="O22" s="29"/>
      <c r="P22" s="29"/>
      <c r="Q22" s="29"/>
      <c r="R22" s="31">
        <v>7</v>
      </c>
      <c r="S22" s="37">
        <v>125</v>
      </c>
      <c r="T22" s="31" t="s">
        <v>55</v>
      </c>
      <c r="U22" s="5">
        <v>5.6000000000000001E-2</v>
      </c>
      <c r="V22" s="5">
        <v>0.224</v>
      </c>
      <c r="W22" s="26"/>
      <c r="X22" s="26"/>
      <c r="Z22" s="2" t="s">
        <v>131</v>
      </c>
      <c r="AA22" s="43">
        <v>105.218</v>
      </c>
      <c r="AB22" s="43">
        <v>351</v>
      </c>
      <c r="AD22" s="2" t="s">
        <v>103</v>
      </c>
      <c r="AE22" s="43">
        <v>45.88</v>
      </c>
      <c r="AF22" s="43">
        <v>352</v>
      </c>
      <c r="AG22" s="44">
        <f t="shared" si="1"/>
        <v>0.52136363636363636</v>
      </c>
      <c r="AI22" t="s">
        <v>103</v>
      </c>
      <c r="AJ22">
        <v>0.52500000000000002</v>
      </c>
      <c r="AN22" s="2" t="s">
        <v>131</v>
      </c>
      <c r="AO22" s="43">
        <v>105.218</v>
      </c>
      <c r="AP22" s="43">
        <v>351</v>
      </c>
      <c r="AQ22">
        <f t="shared" si="2"/>
        <v>1.199065527065527</v>
      </c>
      <c r="AR22" t="s">
        <v>131</v>
      </c>
      <c r="AS22" s="25">
        <v>0.63749999999999996</v>
      </c>
      <c r="AZ22" s="2" t="s">
        <v>112</v>
      </c>
      <c r="BA22" s="43">
        <v>15.907000000000005</v>
      </c>
      <c r="BB22" s="43">
        <v>352</v>
      </c>
      <c r="BC22">
        <f t="shared" si="3"/>
        <v>0.18076136363636369</v>
      </c>
      <c r="BD22" t="s">
        <v>112</v>
      </c>
      <c r="BE22" s="3">
        <v>0.59499999999999997</v>
      </c>
    </row>
    <row r="23" spans="1:57" x14ac:dyDescent="0.25">
      <c r="A23" t="str">
        <f t="shared" si="0"/>
        <v>Chowilla Loop Depression  tree  3</v>
      </c>
      <c r="B23" t="s">
        <v>5</v>
      </c>
      <c r="C23" t="s">
        <v>13</v>
      </c>
      <c r="D23">
        <v>3</v>
      </c>
      <c r="E23" s="3">
        <v>3</v>
      </c>
      <c r="F23" s="3">
        <v>9</v>
      </c>
      <c r="G23" s="3">
        <v>0.34</v>
      </c>
      <c r="H23" s="1">
        <v>43054</v>
      </c>
      <c r="I23" s="1">
        <v>43179</v>
      </c>
      <c r="J23" s="29"/>
      <c r="K23" s="29"/>
      <c r="L23" s="29"/>
      <c r="M23" s="29"/>
      <c r="N23" s="30"/>
      <c r="O23" s="29"/>
      <c r="P23" s="29"/>
      <c r="Q23" s="29"/>
      <c r="R23" s="31">
        <v>5</v>
      </c>
      <c r="S23" s="37">
        <v>125</v>
      </c>
      <c r="T23" s="31" t="s">
        <v>55</v>
      </c>
      <c r="U23" s="5">
        <v>0.04</v>
      </c>
      <c r="V23" s="5">
        <v>0.16</v>
      </c>
      <c r="W23" s="26"/>
      <c r="X23" s="26"/>
      <c r="Z23" s="2" t="s">
        <v>132</v>
      </c>
      <c r="AA23" s="43">
        <v>126.485</v>
      </c>
      <c r="AB23" s="43">
        <v>351</v>
      </c>
      <c r="AD23" s="2" t="s">
        <v>104</v>
      </c>
      <c r="AE23" s="43">
        <v>30.876000000000001</v>
      </c>
      <c r="AF23" s="43">
        <v>301</v>
      </c>
      <c r="AG23" s="44">
        <f t="shared" si="1"/>
        <v>0.41031229235880401</v>
      </c>
      <c r="AI23" t="s">
        <v>104</v>
      </c>
      <c r="AJ23">
        <v>0.56000000000000005</v>
      </c>
      <c r="AN23" s="2" t="s">
        <v>132</v>
      </c>
      <c r="AO23" s="43">
        <v>126.485</v>
      </c>
      <c r="AP23" s="43">
        <v>351</v>
      </c>
      <c r="AQ23">
        <f t="shared" si="2"/>
        <v>1.4414245014245015</v>
      </c>
      <c r="AR23" t="s">
        <v>132</v>
      </c>
      <c r="AS23" s="25">
        <v>0.72250000000000003</v>
      </c>
      <c r="AZ23" s="2" t="s">
        <v>113</v>
      </c>
      <c r="BA23" s="43">
        <v>11.575000000000008</v>
      </c>
      <c r="BB23" s="43">
        <v>352</v>
      </c>
      <c r="BC23">
        <f t="shared" si="3"/>
        <v>0.13153409090909099</v>
      </c>
      <c r="BD23" t="s">
        <v>113</v>
      </c>
      <c r="BE23" s="3">
        <v>0.34</v>
      </c>
    </row>
    <row r="24" spans="1:57" x14ac:dyDescent="0.25">
      <c r="A24" t="str">
        <f t="shared" si="0"/>
        <v>Chowilla Oxbow (T5)  tree  1</v>
      </c>
      <c r="B24" t="s">
        <v>75</v>
      </c>
      <c r="C24" t="s">
        <v>13</v>
      </c>
      <c r="D24">
        <v>1</v>
      </c>
      <c r="E24" s="3">
        <v>1</v>
      </c>
      <c r="F24" s="3">
        <v>10</v>
      </c>
      <c r="G24" s="3">
        <v>0.52500000000000002</v>
      </c>
      <c r="H24" s="1">
        <v>43054</v>
      </c>
      <c r="I24" s="1">
        <v>43179</v>
      </c>
      <c r="J24" s="29"/>
      <c r="K24" s="29"/>
      <c r="L24" s="29"/>
      <c r="M24" s="29"/>
      <c r="N24" s="30"/>
      <c r="O24" s="29"/>
      <c r="P24" s="29"/>
      <c r="Q24" s="29"/>
      <c r="R24" s="31">
        <v>10</v>
      </c>
      <c r="S24" s="37">
        <v>125</v>
      </c>
      <c r="T24" s="31" t="s">
        <v>55</v>
      </c>
      <c r="U24" s="5">
        <v>0.08</v>
      </c>
      <c r="V24" s="5">
        <v>0.32</v>
      </c>
      <c r="W24" s="26"/>
      <c r="X24" s="26"/>
      <c r="Z24" s="2" t="s">
        <v>133</v>
      </c>
      <c r="AA24" s="43">
        <v>66.805000000000007</v>
      </c>
      <c r="AB24" s="43">
        <v>351</v>
      </c>
      <c r="AD24" s="2" t="s">
        <v>105</v>
      </c>
      <c r="AE24" s="43">
        <v>17.754000000000001</v>
      </c>
      <c r="AF24" s="43">
        <v>188</v>
      </c>
      <c r="AG24" s="44">
        <f t="shared" si="1"/>
        <v>0.37774468085106389</v>
      </c>
      <c r="AI24" t="s">
        <v>105</v>
      </c>
      <c r="AJ24" s="3">
        <v>0.56000000000000005</v>
      </c>
      <c r="AN24" s="2" t="s">
        <v>133</v>
      </c>
      <c r="AO24" s="43">
        <v>66.805000000000007</v>
      </c>
      <c r="AP24" s="43">
        <v>351</v>
      </c>
      <c r="AQ24">
        <f t="shared" si="2"/>
        <v>0.76131054131054143</v>
      </c>
      <c r="AR24" t="s">
        <v>133</v>
      </c>
      <c r="AS24" s="25">
        <v>0.48749999999999999</v>
      </c>
      <c r="AZ24" s="2" t="s">
        <v>114</v>
      </c>
      <c r="BA24" s="43">
        <v>27.171000000000006</v>
      </c>
      <c r="BB24" s="43">
        <v>352</v>
      </c>
      <c r="BC24">
        <f t="shared" si="3"/>
        <v>0.30876136363636369</v>
      </c>
      <c r="BD24" t="s">
        <v>114</v>
      </c>
      <c r="BE24" s="3">
        <v>0.52500000000000002</v>
      </c>
    </row>
    <row r="25" spans="1:57" x14ac:dyDescent="0.25">
      <c r="A25" t="str">
        <f t="shared" si="0"/>
        <v>Chowilla Oxbow (T5)  tree  3</v>
      </c>
      <c r="B25" t="s">
        <v>75</v>
      </c>
      <c r="C25" t="s">
        <v>13</v>
      </c>
      <c r="D25">
        <v>2</v>
      </c>
      <c r="E25" s="3">
        <v>3</v>
      </c>
      <c r="F25" s="3">
        <v>10</v>
      </c>
      <c r="G25" s="3">
        <v>0.64</v>
      </c>
      <c r="H25" s="1">
        <v>43054</v>
      </c>
      <c r="I25" s="1">
        <v>43179</v>
      </c>
      <c r="J25" s="29"/>
      <c r="K25" s="29"/>
      <c r="L25" s="29"/>
      <c r="M25" s="29"/>
      <c r="N25" s="30"/>
      <c r="O25" s="29"/>
      <c r="P25" s="29"/>
      <c r="Q25" s="29"/>
      <c r="R25" s="31">
        <v>14</v>
      </c>
      <c r="S25" s="37">
        <v>125</v>
      </c>
      <c r="T25" s="31" t="s">
        <v>55</v>
      </c>
      <c r="U25" s="5">
        <v>0.112</v>
      </c>
      <c r="V25" s="5">
        <v>0.44800000000000001</v>
      </c>
      <c r="W25" s="26"/>
      <c r="X25" s="26"/>
      <c r="Z25" s="2" t="s">
        <v>134</v>
      </c>
      <c r="AA25" s="43">
        <v>86.312000000000012</v>
      </c>
      <c r="AB25" s="43">
        <v>351</v>
      </c>
      <c r="AD25" s="2" t="s">
        <v>106</v>
      </c>
      <c r="AE25" s="43">
        <v>18.194000000000003</v>
      </c>
      <c r="AF25" s="43">
        <v>188</v>
      </c>
      <c r="AG25" s="44">
        <f t="shared" si="1"/>
        <v>0.38710638297872346</v>
      </c>
      <c r="AI25" t="s">
        <v>106</v>
      </c>
      <c r="AJ25" s="3">
        <v>0.49</v>
      </c>
      <c r="AN25" s="2" t="s">
        <v>134</v>
      </c>
      <c r="AO25" s="43">
        <v>86.312000000000012</v>
      </c>
      <c r="AP25" s="43">
        <v>351</v>
      </c>
      <c r="AQ25">
        <f t="shared" si="2"/>
        <v>0.9836125356125357</v>
      </c>
      <c r="AR25" t="s">
        <v>134</v>
      </c>
      <c r="AS25" s="25">
        <v>0.68</v>
      </c>
      <c r="AZ25" s="2" t="s">
        <v>115</v>
      </c>
      <c r="BA25" s="43">
        <v>44.996000000000009</v>
      </c>
      <c r="BB25" s="43">
        <v>352</v>
      </c>
      <c r="BC25">
        <f t="shared" si="3"/>
        <v>0.51131818181818189</v>
      </c>
      <c r="BD25" t="s">
        <v>115</v>
      </c>
      <c r="BE25" s="3">
        <v>0.64</v>
      </c>
    </row>
    <row r="26" spans="1:57" x14ac:dyDescent="0.25">
      <c r="A26" t="str">
        <f t="shared" si="0"/>
        <v>Chowilla Oxbow (T5)  tree  4</v>
      </c>
      <c r="B26" t="s">
        <v>75</v>
      </c>
      <c r="C26" t="s">
        <v>13</v>
      </c>
      <c r="D26">
        <v>3</v>
      </c>
      <c r="E26" s="3">
        <v>4</v>
      </c>
      <c r="F26" s="3">
        <v>10</v>
      </c>
      <c r="G26" s="3">
        <v>0.52500000000000002</v>
      </c>
      <c r="H26" s="1">
        <v>43054</v>
      </c>
      <c r="I26" s="1">
        <v>43179</v>
      </c>
      <c r="J26" s="29"/>
      <c r="K26" s="29"/>
      <c r="L26" s="29"/>
      <c r="M26" s="29"/>
      <c r="N26" s="30"/>
      <c r="O26" s="29"/>
      <c r="P26" s="29"/>
      <c r="Q26" s="29"/>
      <c r="R26" s="31">
        <v>13</v>
      </c>
      <c r="S26" s="37">
        <v>125</v>
      </c>
      <c r="T26" s="31" t="s">
        <v>55</v>
      </c>
      <c r="U26" s="5">
        <v>0.104</v>
      </c>
      <c r="V26" s="5">
        <v>0.41599999999999998</v>
      </c>
      <c r="W26" s="26"/>
      <c r="X26" s="26"/>
      <c r="Z26" s="2" t="s">
        <v>135</v>
      </c>
      <c r="AA26" s="43">
        <v>19.073000000000008</v>
      </c>
      <c r="AB26" s="43">
        <v>227</v>
      </c>
      <c r="AD26" s="2" t="s">
        <v>107</v>
      </c>
      <c r="AE26" s="43">
        <v>79.296000000000006</v>
      </c>
      <c r="AF26" s="43">
        <v>188</v>
      </c>
      <c r="AG26" s="44">
        <f t="shared" si="1"/>
        <v>1.687148936170213</v>
      </c>
      <c r="AI26" t="s">
        <v>107</v>
      </c>
      <c r="AJ26" s="3">
        <v>0.72250000000000003</v>
      </c>
      <c r="AN26" s="2" t="s">
        <v>135</v>
      </c>
      <c r="AO26" s="43">
        <v>19.073000000000008</v>
      </c>
      <c r="AP26" s="43">
        <v>227</v>
      </c>
      <c r="AQ26">
        <f t="shared" si="2"/>
        <v>0.33608810572687237</v>
      </c>
      <c r="AR26" t="s">
        <v>135</v>
      </c>
      <c r="AS26" s="26">
        <v>0.72250000000000003</v>
      </c>
      <c r="AZ26" s="2" t="s">
        <v>116</v>
      </c>
      <c r="BA26" s="43">
        <v>69.02600000000001</v>
      </c>
      <c r="BB26" s="43">
        <v>352</v>
      </c>
      <c r="BC26">
        <f t="shared" si="3"/>
        <v>0.78438636363636371</v>
      </c>
      <c r="BD26" t="s">
        <v>116</v>
      </c>
      <c r="BE26" s="3">
        <v>0.52500000000000002</v>
      </c>
    </row>
    <row r="27" spans="1:57" x14ac:dyDescent="0.25">
      <c r="A27" t="str">
        <f t="shared" si="0"/>
        <v>Twin Creeks floodplain (TCH)  tree  1</v>
      </c>
      <c r="B27" s="3" t="s">
        <v>76</v>
      </c>
      <c r="C27" s="3" t="s">
        <v>13</v>
      </c>
      <c r="D27" s="3">
        <v>1</v>
      </c>
      <c r="E27" s="3">
        <v>1</v>
      </c>
      <c r="F27" s="3">
        <v>9</v>
      </c>
      <c r="G27" s="3">
        <v>0.34</v>
      </c>
      <c r="H27" s="23">
        <v>43054</v>
      </c>
      <c r="I27" s="23">
        <v>43179</v>
      </c>
      <c r="J27" s="23"/>
      <c r="K27" s="23"/>
      <c r="L27" s="23"/>
      <c r="M27" s="23"/>
      <c r="N27" s="30"/>
      <c r="O27" s="29"/>
      <c r="P27" s="29"/>
      <c r="Q27" s="29"/>
      <c r="R27" s="31">
        <v>9</v>
      </c>
      <c r="S27" s="37">
        <v>125</v>
      </c>
      <c r="T27" s="31" t="s">
        <v>55</v>
      </c>
      <c r="U27" s="5">
        <v>7.1999999999999995E-2</v>
      </c>
      <c r="V27" s="5">
        <v>0.28799999999999998</v>
      </c>
      <c r="W27" s="26"/>
      <c r="X27" s="26"/>
      <c r="Z27" s="2" t="s">
        <v>136</v>
      </c>
      <c r="AA27" s="43">
        <v>10.345000000000001</v>
      </c>
      <c r="AB27" s="43">
        <v>164</v>
      </c>
      <c r="AD27" s="2" t="s">
        <v>108</v>
      </c>
      <c r="AE27" s="43">
        <v>145.16500000000002</v>
      </c>
      <c r="AF27" s="43">
        <v>351</v>
      </c>
      <c r="AG27" s="44">
        <f t="shared" si="1"/>
        <v>1.6543019943019945</v>
      </c>
      <c r="AI27" t="s">
        <v>108</v>
      </c>
      <c r="AJ27" s="25">
        <v>0.36</v>
      </c>
      <c r="AN27" s="2" t="s">
        <v>136</v>
      </c>
      <c r="AO27" s="43">
        <v>10.345000000000001</v>
      </c>
      <c r="AP27" s="43">
        <v>164</v>
      </c>
      <c r="AQ27">
        <f t="shared" si="2"/>
        <v>0.25231707317073171</v>
      </c>
      <c r="AR27" t="s">
        <v>136</v>
      </c>
      <c r="AS27" s="26">
        <v>0.51</v>
      </c>
      <c r="AZ27" s="2" t="s">
        <v>150</v>
      </c>
      <c r="BA27" s="43">
        <v>9.8180000000000014</v>
      </c>
      <c r="BB27" s="43">
        <v>188</v>
      </c>
      <c r="BC27">
        <f t="shared" si="3"/>
        <v>0.20889361702127662</v>
      </c>
      <c r="BD27" t="s">
        <v>150</v>
      </c>
      <c r="BE27" s="3">
        <v>0.255</v>
      </c>
    </row>
    <row r="28" spans="1:57" x14ac:dyDescent="0.25">
      <c r="A28" t="str">
        <f t="shared" si="0"/>
        <v>Twin Creeks floodplain (TCH)  tree  2</v>
      </c>
      <c r="B28" s="3" t="s">
        <v>76</v>
      </c>
      <c r="C28" s="3" t="s">
        <v>13</v>
      </c>
      <c r="D28" s="3">
        <v>2</v>
      </c>
      <c r="E28" s="3">
        <v>2</v>
      </c>
      <c r="F28" s="3">
        <v>11</v>
      </c>
      <c r="G28" s="3">
        <v>0.67500000000000004</v>
      </c>
      <c r="H28" s="23">
        <v>43054</v>
      </c>
      <c r="I28" s="23">
        <v>43179</v>
      </c>
      <c r="J28" s="23"/>
      <c r="K28" s="23"/>
      <c r="L28" s="23"/>
      <c r="M28" s="23"/>
      <c r="N28" s="30"/>
      <c r="O28" s="29"/>
      <c r="P28" s="29"/>
      <c r="Q28" s="29"/>
      <c r="R28" s="31">
        <v>6</v>
      </c>
      <c r="S28" s="37">
        <v>125</v>
      </c>
      <c r="T28" s="31" t="s">
        <v>55</v>
      </c>
      <c r="U28" s="5">
        <v>4.8000000000000001E-2</v>
      </c>
      <c r="V28" s="5">
        <v>0.192</v>
      </c>
      <c r="W28" s="26"/>
      <c r="X28" s="26"/>
      <c r="Z28" s="2" t="s">
        <v>137</v>
      </c>
      <c r="AA28" s="43">
        <v>28.900000000000006</v>
      </c>
      <c r="AB28" s="43">
        <v>227</v>
      </c>
      <c r="AD28" s="2" t="s">
        <v>109</v>
      </c>
      <c r="AE28" s="43">
        <v>88.03</v>
      </c>
      <c r="AF28" s="43">
        <v>351</v>
      </c>
      <c r="AG28" s="44">
        <f t="shared" si="1"/>
        <v>1.0031908831908831</v>
      </c>
      <c r="AI28" t="s">
        <v>109</v>
      </c>
      <c r="AJ28" s="25">
        <v>0.56000000000000005</v>
      </c>
      <c r="AN28" s="2" t="s">
        <v>137</v>
      </c>
      <c r="AO28" s="43">
        <v>28.900000000000006</v>
      </c>
      <c r="AP28" s="43">
        <v>227</v>
      </c>
      <c r="AQ28">
        <f t="shared" si="2"/>
        <v>0.50925110132158602</v>
      </c>
      <c r="AR28" t="s">
        <v>137</v>
      </c>
      <c r="AS28" s="26">
        <v>0.39</v>
      </c>
      <c r="AZ28" s="2" t="s">
        <v>151</v>
      </c>
      <c r="BA28" s="43">
        <v>25.556000000000004</v>
      </c>
      <c r="BB28" s="43">
        <v>188</v>
      </c>
      <c r="BC28">
        <f t="shared" si="3"/>
        <v>0.54374468085106398</v>
      </c>
      <c r="BD28" t="s">
        <v>151</v>
      </c>
      <c r="BE28" s="3">
        <v>0.63749999999999996</v>
      </c>
    </row>
    <row r="29" spans="1:57" x14ac:dyDescent="0.25">
      <c r="A29" t="str">
        <f t="shared" si="0"/>
        <v>Twin Creeks floodplain (TCH)  tree  3</v>
      </c>
      <c r="B29" s="3" t="s">
        <v>76</v>
      </c>
      <c r="C29" s="3" t="s">
        <v>13</v>
      </c>
      <c r="D29" s="3">
        <v>3</v>
      </c>
      <c r="E29" s="3">
        <v>3</v>
      </c>
      <c r="F29" s="3">
        <v>10</v>
      </c>
      <c r="G29" s="3">
        <v>0.52500000000000002</v>
      </c>
      <c r="H29" s="23">
        <v>43054</v>
      </c>
      <c r="I29" s="23">
        <v>43179</v>
      </c>
      <c r="J29" s="23"/>
      <c r="K29" s="23"/>
      <c r="L29" s="23"/>
      <c r="M29" s="23"/>
      <c r="N29" s="30"/>
      <c r="O29" s="29"/>
      <c r="P29" s="29"/>
      <c r="Q29" s="29"/>
      <c r="R29" s="31">
        <v>2</v>
      </c>
      <c r="S29" s="37">
        <v>125</v>
      </c>
      <c r="T29" s="31" t="s">
        <v>55</v>
      </c>
      <c r="U29" s="5">
        <v>1.6E-2</v>
      </c>
      <c r="V29" s="5">
        <v>6.4000000000000001E-2</v>
      </c>
      <c r="W29" s="26"/>
      <c r="X29" s="26"/>
      <c r="Z29" s="2" t="s">
        <v>141</v>
      </c>
      <c r="AA29" s="43">
        <v>71.733000000000004</v>
      </c>
      <c r="AB29" s="43">
        <v>288</v>
      </c>
      <c r="AD29" s="2" t="s">
        <v>110</v>
      </c>
      <c r="AE29" s="43">
        <v>134.65700000000001</v>
      </c>
      <c r="AF29" s="43">
        <v>351</v>
      </c>
      <c r="AG29" s="44">
        <f t="shared" si="1"/>
        <v>1.5345527065527067</v>
      </c>
      <c r="AI29" t="s">
        <v>110</v>
      </c>
      <c r="AJ29" s="25">
        <v>0.42</v>
      </c>
      <c r="AN29" s="2" t="s">
        <v>141</v>
      </c>
      <c r="AO29" s="43">
        <v>71.733000000000004</v>
      </c>
      <c r="AP29" s="43">
        <v>288</v>
      </c>
      <c r="AQ29">
        <f t="shared" si="2"/>
        <v>0.99629166666666669</v>
      </c>
      <c r="AR29" t="s">
        <v>141</v>
      </c>
      <c r="AS29" s="25">
        <v>0.76500000000000001</v>
      </c>
      <c r="AZ29" s="2" t="s">
        <v>152</v>
      </c>
      <c r="BA29" s="43">
        <v>16.766000000000002</v>
      </c>
      <c r="BB29" s="43">
        <v>188</v>
      </c>
      <c r="BC29">
        <f t="shared" si="3"/>
        <v>0.35672340425531918</v>
      </c>
      <c r="BD29" t="s">
        <v>152</v>
      </c>
      <c r="BE29" s="3">
        <v>0.6</v>
      </c>
    </row>
    <row r="30" spans="1:57" x14ac:dyDescent="0.25">
      <c r="A30" t="str">
        <f t="shared" si="0"/>
        <v>Monomon Island Depression (T5)  tree  1</v>
      </c>
      <c r="B30" t="s">
        <v>77</v>
      </c>
      <c r="C30" t="s">
        <v>13</v>
      </c>
      <c r="D30">
        <v>1</v>
      </c>
      <c r="E30" s="3">
        <v>1</v>
      </c>
      <c r="F30" s="3">
        <v>12</v>
      </c>
      <c r="G30" s="3">
        <v>0.81</v>
      </c>
      <c r="H30" s="1">
        <v>43054</v>
      </c>
      <c r="I30" s="1">
        <v>43179</v>
      </c>
      <c r="J30" s="29"/>
      <c r="K30" s="29"/>
      <c r="L30" s="29"/>
      <c r="M30" s="29"/>
      <c r="N30" s="30"/>
      <c r="O30" s="29"/>
      <c r="P30" s="29"/>
      <c r="Q30" s="29"/>
      <c r="R30" s="31">
        <v>21</v>
      </c>
      <c r="S30" s="37">
        <v>125</v>
      </c>
      <c r="T30" s="31" t="s">
        <v>55</v>
      </c>
      <c r="U30" s="5">
        <v>0.16800000000000001</v>
      </c>
      <c r="V30" s="5">
        <v>0.67200000000000004</v>
      </c>
      <c r="W30" s="26"/>
      <c r="X30" s="26"/>
      <c r="Z30" s="2" t="s">
        <v>142</v>
      </c>
      <c r="AA30" s="43">
        <v>83.437000000000012</v>
      </c>
      <c r="AB30" s="43">
        <v>351</v>
      </c>
      <c r="AD30" s="2" t="s">
        <v>111</v>
      </c>
      <c r="AE30" s="43">
        <v>19.559000000000005</v>
      </c>
      <c r="AF30" s="43">
        <v>352</v>
      </c>
      <c r="AG30" s="44">
        <f t="shared" si="1"/>
        <v>0.2222613636363637</v>
      </c>
      <c r="AI30" t="s">
        <v>111</v>
      </c>
      <c r="AJ30" s="3">
        <v>0.55249999999999999</v>
      </c>
      <c r="AN30" s="2" t="s">
        <v>142</v>
      </c>
      <c r="AO30" s="43">
        <v>83.437000000000012</v>
      </c>
      <c r="AP30" s="43">
        <v>351</v>
      </c>
      <c r="AQ30">
        <f t="shared" si="2"/>
        <v>0.95084900284900298</v>
      </c>
      <c r="AR30" t="s">
        <v>142</v>
      </c>
      <c r="AS30" s="25">
        <v>0.76500000000000001</v>
      </c>
      <c r="AZ30" s="2" t="s">
        <v>117</v>
      </c>
      <c r="BA30" s="43">
        <v>69.439000000000007</v>
      </c>
      <c r="BB30" s="43">
        <v>351</v>
      </c>
      <c r="BC30">
        <f t="shared" si="3"/>
        <v>0.79132763532763539</v>
      </c>
      <c r="BD30" t="s">
        <v>117</v>
      </c>
      <c r="BE30" s="3">
        <v>0.56000000000000005</v>
      </c>
    </row>
    <row r="31" spans="1:57" x14ac:dyDescent="0.25">
      <c r="A31" t="str">
        <f t="shared" si="0"/>
        <v>Monomon Island Depression (T5)  tree  2</v>
      </c>
      <c r="B31" t="s">
        <v>77</v>
      </c>
      <c r="C31" t="s">
        <v>13</v>
      </c>
      <c r="D31">
        <v>2</v>
      </c>
      <c r="E31" s="3">
        <v>2</v>
      </c>
      <c r="F31" s="3">
        <v>11</v>
      </c>
      <c r="G31" s="3">
        <v>0.58499999999999996</v>
      </c>
      <c r="H31" s="1">
        <v>43054</v>
      </c>
      <c r="I31" s="1">
        <v>43179</v>
      </c>
      <c r="J31" s="29"/>
      <c r="K31" s="29"/>
      <c r="L31" s="29"/>
      <c r="M31" s="29"/>
      <c r="N31" s="30"/>
      <c r="O31" s="29"/>
      <c r="P31" s="29"/>
      <c r="Q31" s="29"/>
      <c r="R31" s="31">
        <v>10</v>
      </c>
      <c r="S31" s="37">
        <v>125</v>
      </c>
      <c r="T31" s="31" t="s">
        <v>55</v>
      </c>
      <c r="U31" s="5">
        <v>0.08</v>
      </c>
      <c r="V31" s="5">
        <v>0.32</v>
      </c>
      <c r="W31" s="26"/>
      <c r="X31" s="26"/>
      <c r="Z31" s="2" t="s">
        <v>143</v>
      </c>
      <c r="AA31" s="43">
        <v>89.00500000000001</v>
      </c>
      <c r="AB31" s="43">
        <v>351</v>
      </c>
      <c r="AD31" s="2" t="s">
        <v>112</v>
      </c>
      <c r="AE31" s="43">
        <v>15.907000000000005</v>
      </c>
      <c r="AF31" s="43">
        <v>352</v>
      </c>
      <c r="AG31" s="44">
        <f t="shared" si="1"/>
        <v>0.18076136363636369</v>
      </c>
      <c r="AI31" t="s">
        <v>112</v>
      </c>
      <c r="AJ31" s="3">
        <v>0.59499999999999997</v>
      </c>
      <c r="AN31" s="2" t="s">
        <v>143</v>
      </c>
      <c r="AO31" s="43">
        <v>89.00500000000001</v>
      </c>
      <c r="AP31" s="43">
        <v>351</v>
      </c>
      <c r="AQ31">
        <f t="shared" si="2"/>
        <v>1.0143019943019944</v>
      </c>
      <c r="AR31" t="s">
        <v>143</v>
      </c>
      <c r="AS31" s="25">
        <v>0.76500000000000001</v>
      </c>
      <c r="AZ31" s="2" t="s">
        <v>118</v>
      </c>
      <c r="BA31" s="43">
        <v>90.554000000000002</v>
      </c>
      <c r="BB31" s="43">
        <v>299</v>
      </c>
      <c r="BC31">
        <f t="shared" si="3"/>
        <v>1.2114247491638797</v>
      </c>
      <c r="BD31" t="s">
        <v>118</v>
      </c>
      <c r="BE31" s="3">
        <v>0.6</v>
      </c>
    </row>
    <row r="32" spans="1:57" x14ac:dyDescent="0.25">
      <c r="A32" t="str">
        <f t="shared" si="0"/>
        <v>Monomon Island Depression (T5)  tree  3</v>
      </c>
      <c r="B32" t="s">
        <v>77</v>
      </c>
      <c r="C32" t="s">
        <v>13</v>
      </c>
      <c r="D32">
        <v>3</v>
      </c>
      <c r="E32" s="3">
        <v>3</v>
      </c>
      <c r="F32" s="3">
        <v>13</v>
      </c>
      <c r="G32" s="3">
        <v>0.85499999999999998</v>
      </c>
      <c r="H32" s="1">
        <v>43054</v>
      </c>
      <c r="I32" s="1">
        <v>43179</v>
      </c>
      <c r="J32" s="29"/>
      <c r="K32" s="29"/>
      <c r="L32" s="29"/>
      <c r="M32" s="29"/>
      <c r="N32" s="30"/>
      <c r="O32" s="29"/>
      <c r="P32" s="29"/>
      <c r="Q32" s="29"/>
      <c r="R32" s="31">
        <v>10</v>
      </c>
      <c r="S32" s="37">
        <v>125</v>
      </c>
      <c r="T32" s="31" t="s">
        <v>55</v>
      </c>
      <c r="U32" s="5">
        <v>0.08</v>
      </c>
      <c r="V32" s="5">
        <v>0.32</v>
      </c>
      <c r="W32" s="26"/>
      <c r="X32" s="26"/>
      <c r="Z32" s="2" t="s">
        <v>144</v>
      </c>
      <c r="AA32" s="43"/>
      <c r="AB32" s="43"/>
      <c r="AD32" s="2" t="s">
        <v>113</v>
      </c>
      <c r="AE32" s="43">
        <v>11.575000000000008</v>
      </c>
      <c r="AF32" s="43">
        <v>352</v>
      </c>
      <c r="AG32" s="44">
        <f t="shared" si="1"/>
        <v>0.13153409090909099</v>
      </c>
      <c r="AI32" t="s">
        <v>113</v>
      </c>
      <c r="AJ32" s="3">
        <v>0.34</v>
      </c>
      <c r="AN32" s="2" t="s">
        <v>144</v>
      </c>
      <c r="AO32" s="43"/>
      <c r="AP32" s="43"/>
      <c r="AR32" t="s">
        <v>144</v>
      </c>
      <c r="AS32" s="26">
        <v>0.32500000000000001</v>
      </c>
      <c r="AZ32" s="2" t="s">
        <v>119</v>
      </c>
      <c r="BA32" s="43">
        <v>92.804000000000002</v>
      </c>
      <c r="BB32" s="43">
        <v>351</v>
      </c>
      <c r="BC32">
        <f t="shared" si="3"/>
        <v>1.0575954415954416</v>
      </c>
      <c r="BD32" t="s">
        <v>119</v>
      </c>
      <c r="BE32" s="3">
        <v>0.48749999999999999</v>
      </c>
    </row>
    <row r="33" spans="1:57" x14ac:dyDescent="0.25">
      <c r="A33" t="str">
        <f t="shared" si="0"/>
        <v>Coppermine Complex (CCX4)  tree  3</v>
      </c>
      <c r="B33" t="s">
        <v>74</v>
      </c>
      <c r="C33" t="s">
        <v>13</v>
      </c>
      <c r="D33">
        <v>1</v>
      </c>
      <c r="E33" s="3">
        <v>3</v>
      </c>
      <c r="F33" s="3">
        <v>9</v>
      </c>
      <c r="G33" s="3">
        <v>0.6</v>
      </c>
      <c r="H33" s="1">
        <v>43055</v>
      </c>
      <c r="I33" s="1">
        <v>43179</v>
      </c>
      <c r="J33" s="29"/>
      <c r="K33" s="29"/>
      <c r="L33" s="29"/>
      <c r="M33" s="29"/>
      <c r="N33" s="30"/>
      <c r="O33" s="29"/>
      <c r="P33" s="29"/>
      <c r="Q33" s="29"/>
      <c r="R33" s="31">
        <v>22</v>
      </c>
      <c r="S33" s="37">
        <v>124</v>
      </c>
      <c r="T33" s="31" t="s">
        <v>55</v>
      </c>
      <c r="U33" s="5">
        <v>0.17741935483870969</v>
      </c>
      <c r="V33" s="5">
        <v>0.70967741935483875</v>
      </c>
      <c r="W33" s="26"/>
      <c r="X33" s="26"/>
      <c r="Z33" s="2" t="s">
        <v>145</v>
      </c>
      <c r="AA33" s="43"/>
      <c r="AB33" s="43"/>
      <c r="AD33" s="2" t="s">
        <v>114</v>
      </c>
      <c r="AE33" s="43">
        <v>27.171000000000006</v>
      </c>
      <c r="AF33" s="43">
        <v>352</v>
      </c>
      <c r="AG33" s="44">
        <f t="shared" si="1"/>
        <v>0.30876136363636369</v>
      </c>
      <c r="AI33" t="s">
        <v>114</v>
      </c>
      <c r="AJ33" s="3">
        <v>0.52500000000000002</v>
      </c>
      <c r="AN33" s="2" t="s">
        <v>145</v>
      </c>
      <c r="AO33" s="43"/>
      <c r="AP33" s="43"/>
      <c r="AR33" t="s">
        <v>145</v>
      </c>
      <c r="AS33" s="26">
        <v>0.39</v>
      </c>
      <c r="AZ33" s="2" t="s">
        <v>126</v>
      </c>
      <c r="BA33" s="43">
        <v>29.318000000000008</v>
      </c>
      <c r="BB33" s="43">
        <v>352</v>
      </c>
      <c r="BC33">
        <f t="shared" si="3"/>
        <v>0.33315909090909102</v>
      </c>
      <c r="BD33" t="s">
        <v>126</v>
      </c>
      <c r="BE33" s="3">
        <v>0.81</v>
      </c>
    </row>
    <row r="34" spans="1:57" x14ac:dyDescent="0.25">
      <c r="A34" t="str">
        <f t="shared" si="0"/>
        <v>Coppermine Complex (CCX4)  tree  7</v>
      </c>
      <c r="B34" t="s">
        <v>74</v>
      </c>
      <c r="C34" t="s">
        <v>13</v>
      </c>
      <c r="D34">
        <v>2</v>
      </c>
      <c r="E34">
        <v>7</v>
      </c>
      <c r="F34" s="3">
        <v>10</v>
      </c>
      <c r="G34" s="3">
        <v>0.48749999999999999</v>
      </c>
      <c r="H34" s="1">
        <v>43055</v>
      </c>
      <c r="I34" s="1">
        <v>43179</v>
      </c>
      <c r="J34" s="29"/>
      <c r="K34" s="29"/>
      <c r="L34" s="29"/>
      <c r="M34" s="29"/>
      <c r="N34" s="30"/>
      <c r="O34" s="29"/>
      <c r="P34" s="29"/>
      <c r="Q34" s="29"/>
      <c r="R34" s="31">
        <v>38</v>
      </c>
      <c r="S34" s="37">
        <v>124</v>
      </c>
      <c r="T34" s="31" t="s">
        <v>55</v>
      </c>
      <c r="U34" s="5">
        <v>0.30645161290322581</v>
      </c>
      <c r="V34" s="5">
        <v>1.2258064516129032</v>
      </c>
      <c r="W34" s="26"/>
      <c r="X34" s="26"/>
      <c r="Z34" s="2" t="s">
        <v>146</v>
      </c>
      <c r="AA34" s="43"/>
      <c r="AB34" s="43"/>
      <c r="AD34" s="2" t="s">
        <v>115</v>
      </c>
      <c r="AE34" s="43">
        <v>44.996000000000009</v>
      </c>
      <c r="AF34" s="43">
        <v>352</v>
      </c>
      <c r="AG34" s="44">
        <f t="shared" si="1"/>
        <v>0.51131818181818189</v>
      </c>
      <c r="AI34" t="s">
        <v>115</v>
      </c>
      <c r="AJ34" s="3">
        <v>0.64</v>
      </c>
      <c r="AN34" s="2" t="s">
        <v>146</v>
      </c>
      <c r="AO34" s="43"/>
      <c r="AP34" s="43"/>
      <c r="AR34" t="s">
        <v>146</v>
      </c>
      <c r="AS34" s="26">
        <v>0.52500000000000002</v>
      </c>
      <c r="AZ34" s="2" t="s">
        <v>127</v>
      </c>
      <c r="BA34" s="43">
        <v>31.746000000000002</v>
      </c>
      <c r="BB34" s="43">
        <v>352</v>
      </c>
      <c r="BC34">
        <f t="shared" si="3"/>
        <v>0.36075000000000002</v>
      </c>
      <c r="BD34" t="s">
        <v>127</v>
      </c>
      <c r="BE34" s="3">
        <v>0.58499999999999996</v>
      </c>
    </row>
    <row r="35" spans="1:57" x14ac:dyDescent="0.25">
      <c r="A35" t="str">
        <f t="shared" si="0"/>
        <v>Coppermine Complex (CCX4)  tree  1</v>
      </c>
      <c r="B35" t="s">
        <v>74</v>
      </c>
      <c r="C35" t="s">
        <v>13</v>
      </c>
      <c r="D35">
        <v>3</v>
      </c>
      <c r="E35">
        <v>1</v>
      </c>
      <c r="F35" s="3">
        <v>10</v>
      </c>
      <c r="G35" s="3">
        <v>0.56000000000000005</v>
      </c>
      <c r="H35" s="1">
        <v>43055</v>
      </c>
      <c r="I35" s="1">
        <v>43179</v>
      </c>
      <c r="J35" s="29"/>
      <c r="K35" s="29"/>
      <c r="L35" s="29"/>
      <c r="M35" s="29"/>
      <c r="N35" s="30"/>
      <c r="O35" s="29"/>
      <c r="P35" s="29"/>
      <c r="Q35" s="29"/>
      <c r="R35" s="31">
        <v>19</v>
      </c>
      <c r="S35" s="37">
        <v>124</v>
      </c>
      <c r="T35" s="31" t="s">
        <v>55</v>
      </c>
      <c r="U35" s="5">
        <v>0.15322580645161291</v>
      </c>
      <c r="V35" s="5">
        <v>0.61290322580645162</v>
      </c>
      <c r="W35" s="26"/>
      <c r="X35" s="26"/>
      <c r="Z35" s="2" t="s">
        <v>81</v>
      </c>
      <c r="AA35" s="43">
        <v>1762.3810000000003</v>
      </c>
      <c r="AB35" s="43">
        <v>6482</v>
      </c>
      <c r="AD35" s="2" t="s">
        <v>116</v>
      </c>
      <c r="AE35" s="43">
        <v>69.02600000000001</v>
      </c>
      <c r="AF35" s="43">
        <v>352</v>
      </c>
      <c r="AG35" s="44">
        <f t="shared" si="1"/>
        <v>0.78438636363636371</v>
      </c>
      <c r="AI35" t="s">
        <v>116</v>
      </c>
      <c r="AJ35" s="3">
        <v>0.52500000000000002</v>
      </c>
      <c r="AZ35" s="2" t="s">
        <v>128</v>
      </c>
      <c r="BA35" s="43">
        <v>23.299000000000007</v>
      </c>
      <c r="BB35" s="43">
        <v>352</v>
      </c>
      <c r="BC35">
        <f t="shared" si="3"/>
        <v>0.26476136363636371</v>
      </c>
      <c r="BD35" t="s">
        <v>128</v>
      </c>
      <c r="BE35" s="3">
        <v>0.85499999999999998</v>
      </c>
    </row>
    <row r="36" spans="1:57" x14ac:dyDescent="0.25">
      <c r="A36" t="str">
        <f t="shared" si="0"/>
        <v>Twin Creeks (T1)  tree  1</v>
      </c>
      <c r="B36" s="26" t="s">
        <v>73</v>
      </c>
      <c r="C36" s="26" t="s">
        <v>14</v>
      </c>
      <c r="D36" s="26">
        <v>1</v>
      </c>
      <c r="E36" s="26">
        <v>1</v>
      </c>
      <c r="F36" s="26">
        <v>12</v>
      </c>
      <c r="G36" s="26">
        <v>0.72250000000000003</v>
      </c>
      <c r="H36" s="29">
        <v>43055</v>
      </c>
      <c r="I36" s="29">
        <v>43179</v>
      </c>
      <c r="J36" s="29"/>
      <c r="K36" s="29"/>
      <c r="L36" s="29"/>
      <c r="M36" s="29"/>
      <c r="N36" s="30"/>
      <c r="O36" s="29"/>
      <c r="P36" s="29"/>
      <c r="Q36" s="29"/>
      <c r="R36" s="30"/>
      <c r="S36" s="38"/>
      <c r="T36" s="30" t="s">
        <v>55</v>
      </c>
      <c r="U36" s="27"/>
      <c r="V36" s="27"/>
      <c r="W36" s="26"/>
      <c r="X36" s="26"/>
      <c r="AD36" s="2" t="s">
        <v>150</v>
      </c>
      <c r="AE36" s="43">
        <v>9.8180000000000014</v>
      </c>
      <c r="AF36" s="43">
        <v>188</v>
      </c>
      <c r="AG36" s="44">
        <f t="shared" si="1"/>
        <v>0.20889361702127662</v>
      </c>
      <c r="AI36" t="s">
        <v>150</v>
      </c>
      <c r="AJ36" s="3">
        <v>0.255</v>
      </c>
      <c r="AZ36" s="2" t="s">
        <v>138</v>
      </c>
      <c r="BA36" s="43">
        <v>9</v>
      </c>
      <c r="BB36" s="43">
        <v>125</v>
      </c>
      <c r="BC36">
        <f t="shared" si="3"/>
        <v>0.28799999999999998</v>
      </c>
      <c r="BD36" t="s">
        <v>138</v>
      </c>
      <c r="BE36" s="3">
        <v>0.34</v>
      </c>
    </row>
    <row r="37" spans="1:57" x14ac:dyDescent="0.25">
      <c r="A37" t="str">
        <f t="shared" si="0"/>
        <v>Twin Creeks (T1)  tree  3</v>
      </c>
      <c r="B37" s="26" t="s">
        <v>73</v>
      </c>
      <c r="C37" s="26" t="s">
        <v>14</v>
      </c>
      <c r="D37" s="26">
        <v>2</v>
      </c>
      <c r="E37" s="26">
        <v>3</v>
      </c>
      <c r="F37" s="26">
        <v>9</v>
      </c>
      <c r="G37" s="26">
        <v>0.39</v>
      </c>
      <c r="H37" s="29">
        <v>43055</v>
      </c>
      <c r="I37" s="29">
        <v>43179</v>
      </c>
      <c r="J37" s="29"/>
      <c r="K37" s="29"/>
      <c r="L37" s="29"/>
      <c r="M37" s="29"/>
      <c r="N37" s="30"/>
      <c r="O37" s="29"/>
      <c r="P37" s="29"/>
      <c r="Q37" s="29"/>
      <c r="R37" s="30"/>
      <c r="S37" s="38"/>
      <c r="T37" s="30" t="s">
        <v>55</v>
      </c>
      <c r="U37" s="27"/>
      <c r="V37" s="27"/>
      <c r="W37" s="26"/>
      <c r="X37" s="26"/>
      <c r="AD37" s="2" t="s">
        <v>151</v>
      </c>
      <c r="AE37" s="43">
        <v>25.556000000000004</v>
      </c>
      <c r="AF37" s="43">
        <v>188</v>
      </c>
      <c r="AG37" s="44">
        <f t="shared" si="1"/>
        <v>0.54374468085106398</v>
      </c>
      <c r="AI37" t="s">
        <v>151</v>
      </c>
      <c r="AJ37" s="3">
        <v>0.63749999999999996</v>
      </c>
      <c r="AZ37" s="2" t="s">
        <v>139</v>
      </c>
      <c r="BA37" s="43">
        <v>6</v>
      </c>
      <c r="BB37" s="43">
        <v>125</v>
      </c>
      <c r="BC37">
        <f t="shared" si="3"/>
        <v>0.192</v>
      </c>
      <c r="BD37" t="s">
        <v>139</v>
      </c>
      <c r="BE37" s="3">
        <v>0.67500000000000004</v>
      </c>
    </row>
    <row r="38" spans="1:57" x14ac:dyDescent="0.25">
      <c r="A38" t="str">
        <f t="shared" si="0"/>
        <v>Twin Creeks (T1)  tree  2</v>
      </c>
      <c r="B38" s="26" t="s">
        <v>73</v>
      </c>
      <c r="C38" s="26" t="s">
        <v>14</v>
      </c>
      <c r="D38" s="26">
        <v>3</v>
      </c>
      <c r="E38" s="26">
        <v>2</v>
      </c>
      <c r="F38" s="26">
        <v>10</v>
      </c>
      <c r="G38" s="26">
        <v>0.51</v>
      </c>
      <c r="H38" s="29">
        <v>43055</v>
      </c>
      <c r="I38" s="29">
        <v>43179</v>
      </c>
      <c r="J38" s="29"/>
      <c r="K38" s="29"/>
      <c r="L38" s="29"/>
      <c r="M38" s="29"/>
      <c r="N38" s="30"/>
      <c r="O38" s="29"/>
      <c r="P38" s="29"/>
      <c r="Q38" s="29"/>
      <c r="R38" s="30"/>
      <c r="S38" s="38"/>
      <c r="T38" s="30" t="s">
        <v>55</v>
      </c>
      <c r="U38" s="27"/>
      <c r="V38" s="27"/>
      <c r="W38" s="26"/>
      <c r="X38" s="26"/>
      <c r="AD38" s="2" t="s">
        <v>152</v>
      </c>
      <c r="AE38" s="43">
        <v>16.766000000000002</v>
      </c>
      <c r="AF38" s="43">
        <v>188</v>
      </c>
      <c r="AG38" s="44">
        <f t="shared" si="1"/>
        <v>0.35672340425531918</v>
      </c>
      <c r="AI38" t="s">
        <v>152</v>
      </c>
      <c r="AJ38" s="3">
        <v>0.6</v>
      </c>
      <c r="AZ38" s="2" t="s">
        <v>140</v>
      </c>
      <c r="BA38" s="43">
        <v>2</v>
      </c>
      <c r="BB38" s="43">
        <v>125</v>
      </c>
      <c r="BC38">
        <f t="shared" si="3"/>
        <v>6.4000000000000001E-2</v>
      </c>
      <c r="BD38" t="s">
        <v>140</v>
      </c>
      <c r="BE38" s="3">
        <v>0.52500000000000002</v>
      </c>
    </row>
    <row r="39" spans="1:57" x14ac:dyDescent="0.25">
      <c r="A39" t="str">
        <f t="shared" si="0"/>
        <v>Werta Wert Mid (T3)  tree  1</v>
      </c>
      <c r="B39" t="s">
        <v>72</v>
      </c>
      <c r="C39" t="s">
        <v>14</v>
      </c>
      <c r="D39">
        <v>1</v>
      </c>
      <c r="E39">
        <v>1</v>
      </c>
      <c r="F39" s="25">
        <v>12</v>
      </c>
      <c r="G39" s="25">
        <v>0.76500000000000001</v>
      </c>
      <c r="H39" s="1">
        <v>43055</v>
      </c>
      <c r="I39" s="1">
        <v>43179</v>
      </c>
      <c r="J39" s="29"/>
      <c r="K39" s="29"/>
      <c r="L39" s="29"/>
      <c r="M39" s="29"/>
      <c r="N39" s="30"/>
      <c r="O39" s="29"/>
      <c r="P39" s="29"/>
      <c r="Q39" s="29"/>
      <c r="R39" s="31">
        <v>61</v>
      </c>
      <c r="S39" s="37">
        <v>124</v>
      </c>
      <c r="T39" s="31" t="s">
        <v>55</v>
      </c>
      <c r="U39" s="5">
        <v>0.49193548387096775</v>
      </c>
      <c r="V39" s="5">
        <v>1.967741935483871</v>
      </c>
      <c r="W39" s="26"/>
      <c r="X39" s="26"/>
      <c r="AD39" s="2" t="s">
        <v>117</v>
      </c>
      <c r="AE39" s="43">
        <v>69.439000000000007</v>
      </c>
      <c r="AF39" s="43">
        <v>351</v>
      </c>
      <c r="AG39" s="44">
        <f t="shared" si="1"/>
        <v>0.79132763532763539</v>
      </c>
      <c r="AI39" t="s">
        <v>117</v>
      </c>
      <c r="AJ39" s="3">
        <v>0.56000000000000005</v>
      </c>
    </row>
    <row r="40" spans="1:57" x14ac:dyDescent="0.25">
      <c r="A40" t="str">
        <f t="shared" si="0"/>
        <v>Werta Wert Mid (T3)  tree  3</v>
      </c>
      <c r="B40" t="s">
        <v>72</v>
      </c>
      <c r="C40" t="s">
        <v>14</v>
      </c>
      <c r="D40">
        <v>2</v>
      </c>
      <c r="E40">
        <v>3</v>
      </c>
      <c r="F40" s="25">
        <v>12</v>
      </c>
      <c r="G40" s="25">
        <v>0.76500000000000001</v>
      </c>
      <c r="H40" s="1">
        <v>43055</v>
      </c>
      <c r="I40" s="1">
        <v>43179</v>
      </c>
      <c r="J40" s="29"/>
      <c r="K40" s="29"/>
      <c r="L40" s="29"/>
      <c r="M40" s="29"/>
      <c r="N40" s="30"/>
      <c r="O40" s="29"/>
      <c r="P40" s="29"/>
      <c r="Q40" s="29"/>
      <c r="R40" s="31">
        <v>69</v>
      </c>
      <c r="S40" s="37">
        <v>124</v>
      </c>
      <c r="T40" s="31" t="s">
        <v>55</v>
      </c>
      <c r="U40" s="5">
        <v>0.55645161290322576</v>
      </c>
      <c r="V40" s="5">
        <v>2.225806451612903</v>
      </c>
      <c r="W40" s="26"/>
      <c r="X40" s="26"/>
      <c r="Y40" s="22"/>
      <c r="AC40" s="22"/>
      <c r="AD40" s="2" t="s">
        <v>118</v>
      </c>
      <c r="AE40" s="43">
        <v>90.554000000000002</v>
      </c>
      <c r="AF40" s="43">
        <v>299</v>
      </c>
      <c r="AG40" s="44">
        <f t="shared" si="1"/>
        <v>1.2114247491638797</v>
      </c>
      <c r="AI40" t="s">
        <v>118</v>
      </c>
      <c r="AJ40" s="3">
        <v>0.6</v>
      </c>
    </row>
    <row r="41" spans="1:57" x14ac:dyDescent="0.25">
      <c r="A41" t="str">
        <f t="shared" si="0"/>
        <v>Werta Wert Mid (T3)  tree  2</v>
      </c>
      <c r="B41" t="s">
        <v>72</v>
      </c>
      <c r="C41" t="s">
        <v>14</v>
      </c>
      <c r="D41">
        <v>3</v>
      </c>
      <c r="E41">
        <v>2</v>
      </c>
      <c r="F41" s="25">
        <v>12</v>
      </c>
      <c r="G41" s="25">
        <v>0.76500000000000001</v>
      </c>
      <c r="H41" s="1">
        <v>43055</v>
      </c>
      <c r="I41" s="1">
        <v>43179</v>
      </c>
      <c r="J41" s="29"/>
      <c r="K41" s="29"/>
      <c r="L41" s="29"/>
      <c r="M41" s="29"/>
      <c r="N41" s="30"/>
      <c r="O41" s="29"/>
      <c r="P41" s="29"/>
      <c r="Q41" s="29"/>
      <c r="R41" s="31">
        <v>59</v>
      </c>
      <c r="S41" s="37">
        <v>124</v>
      </c>
      <c r="T41" s="31" t="s">
        <v>55</v>
      </c>
      <c r="U41" s="5">
        <v>0.47580645161290325</v>
      </c>
      <c r="V41" s="5">
        <v>1.903225806451613</v>
      </c>
      <c r="W41" s="26"/>
      <c r="X41" s="26"/>
      <c r="Y41" s="22"/>
      <c r="AC41" s="22"/>
      <c r="AD41" s="2" t="s">
        <v>119</v>
      </c>
      <c r="AE41" s="43">
        <v>92.804000000000002</v>
      </c>
      <c r="AF41" s="43">
        <v>351</v>
      </c>
      <c r="AG41" s="44">
        <f t="shared" si="1"/>
        <v>1.0575954415954416</v>
      </c>
      <c r="AI41" t="s">
        <v>119</v>
      </c>
      <c r="AJ41" s="3">
        <v>0.48749999999999999</v>
      </c>
      <c r="AQ41">
        <f>MEDIAN(AQ5:AQ38)</f>
        <v>0.98995210113960119</v>
      </c>
      <c r="BC41">
        <f>MEDIAN(BC5:BC38)</f>
        <v>0.3824255319148937</v>
      </c>
    </row>
    <row r="42" spans="1:57" x14ac:dyDescent="0.25">
      <c r="A42" t="str">
        <f t="shared" si="0"/>
        <v>Werta Wert North (T1)  tree  5</v>
      </c>
      <c r="B42" s="26" t="s">
        <v>71</v>
      </c>
      <c r="C42" s="26" t="s">
        <v>14</v>
      </c>
      <c r="D42" s="26">
        <v>1</v>
      </c>
      <c r="E42" s="26">
        <v>5</v>
      </c>
      <c r="F42" s="26">
        <v>9</v>
      </c>
      <c r="G42" s="26">
        <v>0.32500000000000001</v>
      </c>
      <c r="H42" s="29">
        <v>43055</v>
      </c>
      <c r="I42" s="29">
        <v>43179</v>
      </c>
      <c r="J42" s="29"/>
      <c r="K42" s="29"/>
      <c r="L42" s="29"/>
      <c r="M42" s="29"/>
      <c r="N42" s="30"/>
      <c r="O42" s="29"/>
      <c r="P42" s="29"/>
      <c r="Q42" s="29"/>
      <c r="R42" s="30"/>
      <c r="S42" s="38"/>
      <c r="T42" s="30" t="s">
        <v>55</v>
      </c>
      <c r="U42" s="27"/>
      <c r="V42" s="27"/>
      <c r="W42" s="26"/>
      <c r="X42" s="26"/>
      <c r="Y42" s="22"/>
      <c r="AC42" s="22"/>
      <c r="AD42" s="2" t="s">
        <v>120</v>
      </c>
      <c r="AE42" s="43">
        <v>87.557000000000002</v>
      </c>
      <c r="AF42" s="43">
        <v>288</v>
      </c>
      <c r="AG42" s="44">
        <f t="shared" si="1"/>
        <v>1.2160694444444444</v>
      </c>
      <c r="AI42" t="s">
        <v>120</v>
      </c>
      <c r="AJ42" s="25">
        <v>0.76</v>
      </c>
    </row>
    <row r="43" spans="1:57" x14ac:dyDescent="0.25">
      <c r="A43" t="str">
        <f t="shared" si="0"/>
        <v>Werta Wert North (T1)  tree  6</v>
      </c>
      <c r="B43" s="26" t="s">
        <v>71</v>
      </c>
      <c r="C43" s="26" t="s">
        <v>14</v>
      </c>
      <c r="D43" s="26">
        <v>2</v>
      </c>
      <c r="E43" s="26">
        <v>6</v>
      </c>
      <c r="F43" s="26">
        <v>9</v>
      </c>
      <c r="G43" s="26">
        <v>0.39</v>
      </c>
      <c r="H43" s="29">
        <v>43055</v>
      </c>
      <c r="I43" s="29">
        <v>43179</v>
      </c>
      <c r="J43" s="29"/>
      <c r="K43" s="29"/>
      <c r="L43" s="29"/>
      <c r="M43" s="29"/>
      <c r="N43" s="30"/>
      <c r="O43" s="29"/>
      <c r="P43" s="29"/>
      <c r="Q43" s="29"/>
      <c r="R43" s="30"/>
      <c r="S43" s="38"/>
      <c r="T43" s="30" t="s">
        <v>55</v>
      </c>
      <c r="U43" s="27"/>
      <c r="V43" s="27"/>
      <c r="W43" s="26"/>
      <c r="X43" s="26"/>
      <c r="Y43" s="22"/>
      <c r="AC43" s="22"/>
      <c r="AD43" s="2" t="s">
        <v>121</v>
      </c>
      <c r="AE43" s="43">
        <v>79.655000000000001</v>
      </c>
      <c r="AF43" s="43">
        <v>351</v>
      </c>
      <c r="AG43" s="44">
        <f t="shared" si="1"/>
        <v>0.90774928774928776</v>
      </c>
      <c r="AI43" t="s">
        <v>121</v>
      </c>
      <c r="AJ43" s="25">
        <v>0.67500000000000004</v>
      </c>
    </row>
    <row r="44" spans="1:57" x14ac:dyDescent="0.25">
      <c r="A44" t="str">
        <f t="shared" si="0"/>
        <v>Werta Wert North (T1)  tree  7</v>
      </c>
      <c r="B44" s="26" t="s">
        <v>71</v>
      </c>
      <c r="C44" s="26" t="s">
        <v>14</v>
      </c>
      <c r="D44" s="26">
        <v>3</v>
      </c>
      <c r="E44" s="26">
        <v>7</v>
      </c>
      <c r="F44" s="26">
        <v>10</v>
      </c>
      <c r="G44" s="26">
        <v>0.52500000000000002</v>
      </c>
      <c r="H44" s="29">
        <v>43055</v>
      </c>
      <c r="I44" s="29">
        <v>43179</v>
      </c>
      <c r="J44" s="29"/>
      <c r="K44" s="29"/>
      <c r="L44" s="29"/>
      <c r="M44" s="29"/>
      <c r="N44" s="30"/>
      <c r="O44" s="29"/>
      <c r="P44" s="29"/>
      <c r="Q44" s="29"/>
      <c r="R44" s="30"/>
      <c r="S44" s="38"/>
      <c r="T44" s="30" t="s">
        <v>55</v>
      </c>
      <c r="U44" s="27"/>
      <c r="V44" s="27"/>
      <c r="W44" s="26"/>
      <c r="X44" s="26"/>
      <c r="Y44" s="22"/>
      <c r="AC44" s="22"/>
      <c r="AD44" s="2" t="s">
        <v>122</v>
      </c>
      <c r="AE44" s="43">
        <v>81.83</v>
      </c>
      <c r="AF44" s="43">
        <v>351</v>
      </c>
      <c r="AG44" s="44">
        <f t="shared" si="1"/>
        <v>0.93253561253561257</v>
      </c>
      <c r="AI44" t="s">
        <v>122</v>
      </c>
      <c r="AJ44" s="25">
        <v>0.76</v>
      </c>
    </row>
    <row r="45" spans="1:57" x14ac:dyDescent="0.25">
      <c r="A45" t="str">
        <f t="shared" si="0"/>
        <v>Pipeclay Creek D/S  tree  3</v>
      </c>
      <c r="B45" t="s">
        <v>70</v>
      </c>
      <c r="C45" t="s">
        <v>14</v>
      </c>
      <c r="D45">
        <v>1</v>
      </c>
      <c r="E45">
        <v>3</v>
      </c>
      <c r="F45" s="25">
        <v>10</v>
      </c>
      <c r="G45" s="25">
        <v>0.48749999999999999</v>
      </c>
      <c r="H45" s="1">
        <v>43055</v>
      </c>
      <c r="I45" s="1">
        <v>43179</v>
      </c>
      <c r="J45" s="29"/>
      <c r="K45" s="29"/>
      <c r="L45" s="29"/>
      <c r="M45" s="29"/>
      <c r="N45" s="30"/>
      <c r="O45" s="29"/>
      <c r="P45" s="29"/>
      <c r="Q45" s="29"/>
      <c r="R45" s="31">
        <v>42</v>
      </c>
      <c r="S45" s="37">
        <v>124</v>
      </c>
      <c r="T45" s="31" t="s">
        <v>55</v>
      </c>
      <c r="U45" s="5">
        <v>0.33870967741935482</v>
      </c>
      <c r="V45" s="5">
        <v>1.3548387096774193</v>
      </c>
      <c r="W45" s="26"/>
      <c r="X45" s="26"/>
      <c r="Y45" s="22"/>
      <c r="AC45" s="22"/>
      <c r="AD45" s="2" t="s">
        <v>123</v>
      </c>
      <c r="AE45" s="43">
        <v>7.7519999999999989</v>
      </c>
      <c r="AF45" s="43">
        <v>63</v>
      </c>
      <c r="AG45" s="44">
        <f t="shared" si="1"/>
        <v>0.49219047619047612</v>
      </c>
      <c r="AI45" t="s">
        <v>123</v>
      </c>
      <c r="AJ45" s="26">
        <v>0.68</v>
      </c>
    </row>
    <row r="46" spans="1:57" x14ac:dyDescent="0.25">
      <c r="A46" t="str">
        <f t="shared" si="0"/>
        <v>Pipeclay Creek D/S  tree  2</v>
      </c>
      <c r="B46" t="s">
        <v>70</v>
      </c>
      <c r="C46" t="s">
        <v>14</v>
      </c>
      <c r="D46">
        <v>2</v>
      </c>
      <c r="E46">
        <v>2</v>
      </c>
      <c r="F46" s="25">
        <v>12</v>
      </c>
      <c r="G46" s="25">
        <v>0.72250000000000003</v>
      </c>
      <c r="H46" s="1">
        <v>43055</v>
      </c>
      <c r="I46" s="1">
        <v>43179</v>
      </c>
      <c r="J46" s="29"/>
      <c r="K46" s="29"/>
      <c r="L46" s="29"/>
      <c r="M46" s="29"/>
      <c r="N46" s="30"/>
      <c r="O46" s="29"/>
      <c r="P46" s="29"/>
      <c r="Q46" s="29"/>
      <c r="R46" s="31">
        <v>98</v>
      </c>
      <c r="S46" s="37">
        <v>124</v>
      </c>
      <c r="T46" s="31" t="s">
        <v>55</v>
      </c>
      <c r="U46" s="5">
        <v>0.79032258064516125</v>
      </c>
      <c r="V46" s="5">
        <v>3.161290322580645</v>
      </c>
      <c r="W46" s="26"/>
      <c r="X46" s="26"/>
      <c r="Y46" s="22"/>
      <c r="AC46" s="22"/>
      <c r="AD46" s="2" t="s">
        <v>124</v>
      </c>
      <c r="AE46" s="43">
        <v>18.999000000000002</v>
      </c>
      <c r="AF46" s="43">
        <v>63</v>
      </c>
      <c r="AG46" s="44">
        <f t="shared" si="1"/>
        <v>1.2062857142857144</v>
      </c>
      <c r="AI46" t="s">
        <v>124</v>
      </c>
      <c r="AJ46" s="26">
        <v>0.68</v>
      </c>
    </row>
    <row r="47" spans="1:57" x14ac:dyDescent="0.25">
      <c r="A47" t="str">
        <f t="shared" si="0"/>
        <v>Pipeclay Creek D/S  tree  4</v>
      </c>
      <c r="B47" t="s">
        <v>70</v>
      </c>
      <c r="C47" t="s">
        <v>14</v>
      </c>
      <c r="D47">
        <v>3</v>
      </c>
      <c r="E47" s="3">
        <v>4</v>
      </c>
      <c r="F47" s="25">
        <v>11</v>
      </c>
      <c r="G47" s="25">
        <v>0.68</v>
      </c>
      <c r="H47" s="1">
        <v>43055</v>
      </c>
      <c r="I47" s="1">
        <v>43179</v>
      </c>
      <c r="J47" s="29"/>
      <c r="K47" s="29"/>
      <c r="L47" s="29"/>
      <c r="M47" s="29"/>
      <c r="N47" s="30"/>
      <c r="O47" s="29"/>
      <c r="P47" s="29"/>
      <c r="Q47" s="29"/>
      <c r="R47" s="31">
        <v>44</v>
      </c>
      <c r="S47" s="37">
        <v>124</v>
      </c>
      <c r="T47" s="31" t="s">
        <v>55</v>
      </c>
      <c r="U47" s="5">
        <v>0.35483870967741937</v>
      </c>
      <c r="V47" s="5">
        <v>1.4193548387096775</v>
      </c>
      <c r="W47" s="26"/>
      <c r="X47" s="26"/>
      <c r="Y47" s="22"/>
      <c r="AC47" s="22"/>
      <c r="AD47" s="2" t="s">
        <v>125</v>
      </c>
      <c r="AE47" s="43">
        <v>44.804000000000009</v>
      </c>
      <c r="AF47" s="43">
        <v>63</v>
      </c>
      <c r="AG47" s="44">
        <f t="shared" si="1"/>
        <v>2.8446984126984134</v>
      </c>
      <c r="AI47" t="s">
        <v>125</v>
      </c>
      <c r="AJ47" s="26">
        <v>0.32500000000000001</v>
      </c>
    </row>
    <row r="48" spans="1:57" x14ac:dyDescent="0.25">
      <c r="A48" t="str">
        <f t="shared" si="0"/>
        <v>Boat Creek D/S  tree  1</v>
      </c>
      <c r="B48" t="s">
        <v>69</v>
      </c>
      <c r="C48" t="s">
        <v>14</v>
      </c>
      <c r="D48">
        <v>1</v>
      </c>
      <c r="E48" s="3">
        <v>1</v>
      </c>
      <c r="F48" s="25">
        <v>12</v>
      </c>
      <c r="G48" s="25">
        <v>0.76500000000000001</v>
      </c>
      <c r="H48" s="1">
        <v>43055</v>
      </c>
      <c r="I48" s="1">
        <v>43179</v>
      </c>
      <c r="J48" s="29"/>
      <c r="K48" s="29"/>
      <c r="L48" s="29"/>
      <c r="M48" s="29"/>
      <c r="N48" s="30"/>
      <c r="O48" s="29"/>
      <c r="P48" s="29"/>
      <c r="Q48" s="29"/>
      <c r="R48" s="31">
        <v>26</v>
      </c>
      <c r="S48" s="37">
        <v>124</v>
      </c>
      <c r="T48" s="31" t="s">
        <v>55</v>
      </c>
      <c r="U48" s="5">
        <v>0.20967741935483872</v>
      </c>
      <c r="V48" s="5">
        <v>0.83870967741935487</v>
      </c>
      <c r="W48" s="26"/>
      <c r="X48" s="26"/>
      <c r="Y48" s="22"/>
      <c r="AC48" s="22"/>
      <c r="AD48" s="2" t="s">
        <v>126</v>
      </c>
      <c r="AE48" s="43">
        <v>29.318000000000005</v>
      </c>
      <c r="AF48" s="43">
        <v>352</v>
      </c>
      <c r="AG48" s="44">
        <f t="shared" si="1"/>
        <v>0.33315909090909096</v>
      </c>
      <c r="AI48" t="s">
        <v>126</v>
      </c>
      <c r="AJ48" s="3">
        <v>0.81</v>
      </c>
    </row>
    <row r="49" spans="1:36" x14ac:dyDescent="0.25">
      <c r="A49" t="str">
        <f t="shared" si="0"/>
        <v>Boat Creek D/S  tree  2</v>
      </c>
      <c r="B49" t="s">
        <v>69</v>
      </c>
      <c r="C49" t="s">
        <v>14</v>
      </c>
      <c r="D49">
        <v>2</v>
      </c>
      <c r="E49" s="3">
        <v>2</v>
      </c>
      <c r="F49" s="25">
        <v>11</v>
      </c>
      <c r="G49" s="25">
        <v>0.63749999999999996</v>
      </c>
      <c r="H49" s="1">
        <v>43055</v>
      </c>
      <c r="I49" s="1">
        <v>43179</v>
      </c>
      <c r="J49" s="29"/>
      <c r="K49" s="29"/>
      <c r="L49" s="29"/>
      <c r="M49" s="29"/>
      <c r="N49" s="30"/>
      <c r="O49" s="29"/>
      <c r="P49" s="29"/>
      <c r="Q49" s="29"/>
      <c r="R49" s="31">
        <v>23</v>
      </c>
      <c r="S49" s="37">
        <v>124</v>
      </c>
      <c r="T49" s="31" t="s">
        <v>55</v>
      </c>
      <c r="U49" s="5">
        <v>0.18548387096774194</v>
      </c>
      <c r="V49" s="5">
        <v>0.74193548387096775</v>
      </c>
      <c r="W49" s="26"/>
      <c r="X49" s="26"/>
      <c r="Y49" s="22"/>
      <c r="AC49" s="22"/>
      <c r="AD49" s="2" t="s">
        <v>127</v>
      </c>
      <c r="AE49" s="43">
        <v>31.746000000000006</v>
      </c>
      <c r="AF49" s="43">
        <v>352</v>
      </c>
      <c r="AG49" s="44">
        <f t="shared" si="1"/>
        <v>0.36075000000000007</v>
      </c>
      <c r="AI49" t="s">
        <v>127</v>
      </c>
      <c r="AJ49" s="3">
        <v>0.58499999999999996</v>
      </c>
    </row>
    <row r="50" spans="1:36" x14ac:dyDescent="0.25">
      <c r="A50" t="str">
        <f t="shared" si="0"/>
        <v>Boat Creek D/S  tree  3</v>
      </c>
      <c r="B50" t="s">
        <v>69</v>
      </c>
      <c r="C50" t="s">
        <v>14</v>
      </c>
      <c r="D50">
        <v>3</v>
      </c>
      <c r="E50" s="3">
        <v>3</v>
      </c>
      <c r="F50" s="25">
        <v>12</v>
      </c>
      <c r="G50" s="25">
        <v>0.76500000000000001</v>
      </c>
      <c r="H50" s="1">
        <v>43055</v>
      </c>
      <c r="I50" s="1">
        <v>43179</v>
      </c>
      <c r="J50" s="29"/>
      <c r="K50" s="29"/>
      <c r="L50" s="29"/>
      <c r="M50" s="29"/>
      <c r="N50" s="30"/>
      <c r="O50" s="29"/>
      <c r="P50" s="29"/>
      <c r="Q50" s="29"/>
      <c r="R50" s="31">
        <v>16</v>
      </c>
      <c r="S50" s="37">
        <v>124</v>
      </c>
      <c r="T50" s="31" t="s">
        <v>55</v>
      </c>
      <c r="U50" s="5">
        <v>0.12903225806451613</v>
      </c>
      <c r="V50" s="5">
        <v>0.5161290322580645</v>
      </c>
      <c r="W50" s="26"/>
      <c r="X50" s="26"/>
      <c r="AD50" s="2" t="s">
        <v>128</v>
      </c>
      <c r="AE50" s="43">
        <v>23.299000000000007</v>
      </c>
      <c r="AF50" s="43">
        <v>352</v>
      </c>
      <c r="AG50" s="44">
        <f t="shared" si="1"/>
        <v>0.26476136363636371</v>
      </c>
      <c r="AI50" t="s">
        <v>128</v>
      </c>
      <c r="AJ50" s="3">
        <v>0.85499999999999998</v>
      </c>
    </row>
    <row r="51" spans="1:36" x14ac:dyDescent="0.25">
      <c r="A51" t="str">
        <f t="shared" si="0"/>
        <v>Chowilla Island Loop (T1)  tree  1</v>
      </c>
      <c r="B51" t="s">
        <v>67</v>
      </c>
      <c r="C51" t="s">
        <v>14</v>
      </c>
      <c r="D51">
        <v>1</v>
      </c>
      <c r="E51" s="3">
        <v>1</v>
      </c>
      <c r="F51" s="25">
        <v>8</v>
      </c>
      <c r="G51" s="25">
        <v>0.36</v>
      </c>
      <c r="H51" s="1">
        <v>43055</v>
      </c>
      <c r="I51" s="1">
        <v>43179</v>
      </c>
      <c r="J51" s="29"/>
      <c r="K51" s="29"/>
      <c r="L51" s="29"/>
      <c r="M51" s="29"/>
      <c r="N51" s="30"/>
      <c r="O51" s="29"/>
      <c r="P51" s="29"/>
      <c r="Q51" s="29"/>
      <c r="R51" s="31">
        <v>96</v>
      </c>
      <c r="S51" s="37">
        <v>124</v>
      </c>
      <c r="T51" s="31" t="s">
        <v>55</v>
      </c>
      <c r="U51" s="5">
        <v>0.77419354838709675</v>
      </c>
      <c r="V51" s="5">
        <v>3.096774193548387</v>
      </c>
      <c r="W51" s="26"/>
      <c r="X51" s="26"/>
      <c r="AD51" s="2" t="s">
        <v>129</v>
      </c>
      <c r="AE51" s="43">
        <v>201.935</v>
      </c>
      <c r="AF51" s="43">
        <v>187</v>
      </c>
      <c r="AG51" s="44">
        <f t="shared" si="1"/>
        <v>4.3194652406417111</v>
      </c>
      <c r="AI51" t="s">
        <v>129</v>
      </c>
      <c r="AJ51" s="25">
        <v>0.6</v>
      </c>
    </row>
    <row r="52" spans="1:36" x14ac:dyDescent="0.25">
      <c r="A52" t="str">
        <f t="shared" si="0"/>
        <v>Chowilla Island Loop (T1)  tree  2</v>
      </c>
      <c r="B52" t="s">
        <v>67</v>
      </c>
      <c r="C52" t="s">
        <v>14</v>
      </c>
      <c r="D52">
        <v>2</v>
      </c>
      <c r="E52" s="3">
        <v>2</v>
      </c>
      <c r="F52" s="25">
        <v>10</v>
      </c>
      <c r="G52" s="25">
        <v>0.56000000000000005</v>
      </c>
      <c r="H52" s="1">
        <v>43055</v>
      </c>
      <c r="I52" s="1">
        <v>43179</v>
      </c>
      <c r="J52" s="29"/>
      <c r="K52" s="29"/>
      <c r="L52" s="29"/>
      <c r="M52" s="29"/>
      <c r="N52" s="30"/>
      <c r="O52" s="29"/>
      <c r="P52" s="29"/>
      <c r="Q52" s="29"/>
      <c r="R52" s="31">
        <v>34</v>
      </c>
      <c r="S52" s="37">
        <v>124</v>
      </c>
      <c r="T52" s="31" t="s">
        <v>55</v>
      </c>
      <c r="U52" s="5">
        <v>0.27419354838709675</v>
      </c>
      <c r="V52" s="5">
        <v>1.096774193548387</v>
      </c>
      <c r="W52" s="26"/>
      <c r="X52" s="26"/>
      <c r="AD52" s="2" t="s">
        <v>130</v>
      </c>
      <c r="AE52" s="43">
        <v>99.451999999999998</v>
      </c>
      <c r="AF52" s="43">
        <v>351</v>
      </c>
      <c r="AG52" s="44">
        <f t="shared" si="1"/>
        <v>1.1333561253561253</v>
      </c>
      <c r="AI52" t="s">
        <v>130</v>
      </c>
      <c r="AJ52" s="25">
        <v>0.81</v>
      </c>
    </row>
    <row r="53" spans="1:36" x14ac:dyDescent="0.25">
      <c r="A53" t="str">
        <f t="shared" si="0"/>
        <v>Chowilla Island Loop (T1)  tree  3</v>
      </c>
      <c r="B53" t="s">
        <v>67</v>
      </c>
      <c r="C53" t="s">
        <v>14</v>
      </c>
      <c r="D53">
        <v>3</v>
      </c>
      <c r="E53" s="3">
        <v>3</v>
      </c>
      <c r="F53" s="25">
        <v>9</v>
      </c>
      <c r="G53" s="25">
        <v>0.42</v>
      </c>
      <c r="H53" s="1">
        <v>43055</v>
      </c>
      <c r="I53" s="1">
        <v>43179</v>
      </c>
      <c r="J53" s="29"/>
      <c r="K53" s="29"/>
      <c r="L53" s="29"/>
      <c r="M53" s="29"/>
      <c r="N53" s="30"/>
      <c r="O53" s="29"/>
      <c r="P53" s="29"/>
      <c r="Q53" s="29"/>
      <c r="R53" s="31">
        <v>56</v>
      </c>
      <c r="S53" s="37">
        <v>124</v>
      </c>
      <c r="T53" s="31" t="s">
        <v>55</v>
      </c>
      <c r="U53" s="5">
        <v>0.45161290322580644</v>
      </c>
      <c r="V53" s="5">
        <v>1.8064516129032258</v>
      </c>
      <c r="W53" s="26"/>
      <c r="X53" s="26"/>
      <c r="AD53" s="2" t="s">
        <v>131</v>
      </c>
      <c r="AE53" s="43">
        <v>105.218</v>
      </c>
      <c r="AF53" s="43">
        <v>351</v>
      </c>
      <c r="AG53" s="44">
        <f t="shared" si="1"/>
        <v>1.199065527065527</v>
      </c>
      <c r="AI53" t="s">
        <v>131</v>
      </c>
      <c r="AJ53" s="25">
        <v>0.63749999999999996</v>
      </c>
    </row>
    <row r="54" spans="1:36" x14ac:dyDescent="0.25">
      <c r="A54" t="str">
        <f t="shared" si="0"/>
        <v>Monomon Island Horseshoe (T1)  tree  1</v>
      </c>
      <c r="B54" t="s">
        <v>68</v>
      </c>
      <c r="C54" t="s">
        <v>14</v>
      </c>
      <c r="D54">
        <v>1</v>
      </c>
      <c r="E54" s="3">
        <v>1</v>
      </c>
      <c r="F54" s="25">
        <v>10</v>
      </c>
      <c r="G54" s="25">
        <v>0.6</v>
      </c>
      <c r="H54" s="1">
        <v>43055</v>
      </c>
      <c r="I54" s="1">
        <v>43179</v>
      </c>
      <c r="J54" s="29"/>
      <c r="K54" s="29"/>
      <c r="L54" s="29"/>
      <c r="M54" s="29"/>
      <c r="N54" s="30"/>
      <c r="O54" s="29"/>
      <c r="P54" s="29"/>
      <c r="Q54" s="29"/>
      <c r="R54" s="31">
        <v>187</v>
      </c>
      <c r="S54" s="37">
        <v>124</v>
      </c>
      <c r="T54" s="31" t="s">
        <v>55</v>
      </c>
      <c r="U54" s="5">
        <v>1.5080645161290323</v>
      </c>
      <c r="V54" s="5">
        <v>6.032258064516129</v>
      </c>
      <c r="W54" s="26"/>
      <c r="X54" s="26"/>
      <c r="AD54" s="2" t="s">
        <v>132</v>
      </c>
      <c r="AE54" s="43">
        <v>126.485</v>
      </c>
      <c r="AF54" s="43">
        <v>351</v>
      </c>
      <c r="AG54" s="44">
        <f t="shared" si="1"/>
        <v>1.4414245014245015</v>
      </c>
      <c r="AI54" t="s">
        <v>132</v>
      </c>
      <c r="AJ54" s="25">
        <v>0.72250000000000003</v>
      </c>
    </row>
    <row r="55" spans="1:36" x14ac:dyDescent="0.25">
      <c r="A55" t="str">
        <f t="shared" si="0"/>
        <v>Monomon Island Horseshoe (T1)  tree  2</v>
      </c>
      <c r="B55" t="s">
        <v>68</v>
      </c>
      <c r="C55" t="s">
        <v>14</v>
      </c>
      <c r="D55">
        <v>2</v>
      </c>
      <c r="E55" s="3">
        <v>2</v>
      </c>
      <c r="F55" s="25">
        <v>12</v>
      </c>
      <c r="G55" s="25">
        <v>0.81</v>
      </c>
      <c r="H55" s="1">
        <v>43055</v>
      </c>
      <c r="I55" s="1">
        <v>43179</v>
      </c>
      <c r="J55" s="29"/>
      <c r="K55" s="29"/>
      <c r="L55" s="29"/>
      <c r="M55" s="29"/>
      <c r="N55" s="30"/>
      <c r="O55" s="29"/>
      <c r="P55" s="29"/>
      <c r="Q55" s="29"/>
      <c r="R55" s="31">
        <v>71</v>
      </c>
      <c r="S55" s="37">
        <v>124</v>
      </c>
      <c r="T55" s="31" t="s">
        <v>55</v>
      </c>
      <c r="U55" s="5">
        <v>0.57258064516129037</v>
      </c>
      <c r="V55" s="5">
        <v>2.2903225806451615</v>
      </c>
      <c r="W55" s="26"/>
      <c r="X55" s="26"/>
      <c r="AD55" s="2" t="s">
        <v>133</v>
      </c>
      <c r="AE55" s="43">
        <v>66.805000000000007</v>
      </c>
      <c r="AF55" s="43">
        <v>351</v>
      </c>
      <c r="AG55" s="44">
        <f t="shared" si="1"/>
        <v>0.76131054131054143</v>
      </c>
      <c r="AI55" t="s">
        <v>133</v>
      </c>
      <c r="AJ55" s="25">
        <v>0.48749999999999999</v>
      </c>
    </row>
    <row r="56" spans="1:36" x14ac:dyDescent="0.25">
      <c r="A56" t="str">
        <f t="shared" si="0"/>
        <v>Monomon Island Horseshoe (T1)  tree  3</v>
      </c>
      <c r="B56" t="s">
        <v>68</v>
      </c>
      <c r="C56" t="s">
        <v>14</v>
      </c>
      <c r="D56">
        <v>3</v>
      </c>
      <c r="E56" s="3">
        <v>3</v>
      </c>
      <c r="F56" s="25">
        <v>11</v>
      </c>
      <c r="G56" s="25">
        <v>0.63749999999999996</v>
      </c>
      <c r="H56" s="1">
        <v>43055</v>
      </c>
      <c r="I56" s="1">
        <v>43179</v>
      </c>
      <c r="J56" s="29"/>
      <c r="K56" s="29"/>
      <c r="L56" s="29"/>
      <c r="M56" s="29"/>
      <c r="N56" s="30"/>
      <c r="O56" s="29"/>
      <c r="P56" s="29"/>
      <c r="Q56" s="29"/>
      <c r="R56" s="31">
        <v>47</v>
      </c>
      <c r="S56" s="37">
        <v>124</v>
      </c>
      <c r="T56" s="31" t="s">
        <v>55</v>
      </c>
      <c r="U56" s="5">
        <v>0.37903225806451613</v>
      </c>
      <c r="V56" s="5">
        <v>1.5161290322580645</v>
      </c>
      <c r="W56" s="26"/>
      <c r="X56" s="26"/>
      <c r="AD56" s="2" t="s">
        <v>134</v>
      </c>
      <c r="AE56" s="43">
        <v>86.312000000000012</v>
      </c>
      <c r="AF56" s="43">
        <v>351</v>
      </c>
      <c r="AG56" s="44">
        <f t="shared" si="1"/>
        <v>0.9836125356125357</v>
      </c>
      <c r="AI56" t="s">
        <v>134</v>
      </c>
      <c r="AJ56" s="25">
        <v>0.68</v>
      </c>
    </row>
    <row r="57" spans="1:36" x14ac:dyDescent="0.25">
      <c r="A57" t="str">
        <f t="shared" si="0"/>
        <v>Coppermine Waterhole (T3)  tree  3</v>
      </c>
      <c r="B57" t="s">
        <v>64</v>
      </c>
      <c r="C57" t="s">
        <v>14</v>
      </c>
      <c r="D57">
        <v>1</v>
      </c>
      <c r="E57" s="3">
        <v>3</v>
      </c>
      <c r="F57" s="25">
        <v>12</v>
      </c>
      <c r="G57" s="25">
        <v>0.76</v>
      </c>
      <c r="H57" s="1">
        <v>43055</v>
      </c>
      <c r="I57" s="1">
        <v>43179</v>
      </c>
      <c r="J57" s="29"/>
      <c r="K57" s="29"/>
      <c r="L57" s="29"/>
      <c r="M57" s="29"/>
      <c r="N57" s="30"/>
      <c r="O57" s="29"/>
      <c r="P57" s="29"/>
      <c r="Q57" s="29"/>
      <c r="R57" s="31">
        <v>30</v>
      </c>
      <c r="S57" s="37">
        <v>124</v>
      </c>
      <c r="T57" s="31" t="s">
        <v>55</v>
      </c>
      <c r="U57" s="5">
        <v>0.24193548387096775</v>
      </c>
      <c r="V57" s="5">
        <v>0.967741935483871</v>
      </c>
      <c r="W57" s="26"/>
      <c r="X57" s="26"/>
      <c r="AD57" s="2" t="s">
        <v>135</v>
      </c>
      <c r="AE57" s="43">
        <v>19.073000000000008</v>
      </c>
      <c r="AF57" s="43">
        <v>227</v>
      </c>
      <c r="AG57" s="44">
        <f t="shared" si="1"/>
        <v>0.33608810572687237</v>
      </c>
      <c r="AI57" t="s">
        <v>135</v>
      </c>
      <c r="AJ57" s="26">
        <v>0.72250000000000003</v>
      </c>
    </row>
    <row r="58" spans="1:36" x14ac:dyDescent="0.25">
      <c r="A58" t="str">
        <f t="shared" si="0"/>
        <v>Coppermine Waterhole (T3)  tree  4</v>
      </c>
      <c r="B58" t="s">
        <v>64</v>
      </c>
      <c r="C58" t="s">
        <v>14</v>
      </c>
      <c r="D58">
        <v>2</v>
      </c>
      <c r="E58">
        <v>4</v>
      </c>
      <c r="F58" s="25">
        <v>11</v>
      </c>
      <c r="G58" s="25">
        <v>0.67500000000000004</v>
      </c>
      <c r="H58" s="1">
        <v>43055</v>
      </c>
      <c r="I58" s="1">
        <v>43179</v>
      </c>
      <c r="J58" s="29"/>
      <c r="K58" s="29"/>
      <c r="L58" s="29"/>
      <c r="M58" s="29"/>
      <c r="N58" s="30"/>
      <c r="O58" s="29"/>
      <c r="P58" s="29"/>
      <c r="Q58" s="29"/>
      <c r="R58" s="31">
        <v>50</v>
      </c>
      <c r="S58" s="37">
        <v>124</v>
      </c>
      <c r="T58" s="31" t="s">
        <v>55</v>
      </c>
      <c r="U58" s="5">
        <v>0.40322580645161288</v>
      </c>
      <c r="V58" s="5">
        <v>1.6129032258064515</v>
      </c>
      <c r="W58" s="26"/>
      <c r="X58" s="26"/>
      <c r="AD58" s="2" t="s">
        <v>136</v>
      </c>
      <c r="AE58" s="43">
        <v>10.345000000000001</v>
      </c>
      <c r="AF58" s="43">
        <v>164</v>
      </c>
      <c r="AG58" s="44">
        <f t="shared" si="1"/>
        <v>0.25231707317073171</v>
      </c>
      <c r="AI58" t="s">
        <v>136</v>
      </c>
      <c r="AJ58" s="26">
        <v>0.51</v>
      </c>
    </row>
    <row r="59" spans="1:36" x14ac:dyDescent="0.25">
      <c r="A59" t="str">
        <f t="shared" si="0"/>
        <v>Coppermine Waterhole (T3)  tree  5</v>
      </c>
      <c r="B59" t="s">
        <v>64</v>
      </c>
      <c r="C59" t="s">
        <v>14</v>
      </c>
      <c r="D59">
        <v>3</v>
      </c>
      <c r="E59">
        <v>5</v>
      </c>
      <c r="F59" s="25">
        <v>12</v>
      </c>
      <c r="G59" s="25">
        <v>0.76</v>
      </c>
      <c r="H59" s="1">
        <v>43055</v>
      </c>
      <c r="I59" s="1">
        <v>43179</v>
      </c>
      <c r="J59" s="29"/>
      <c r="K59" s="29"/>
      <c r="L59" s="29"/>
      <c r="M59" s="29"/>
      <c r="N59" s="30"/>
      <c r="O59" s="29"/>
      <c r="P59" s="29"/>
      <c r="Q59" s="29"/>
      <c r="R59" s="31">
        <v>55</v>
      </c>
      <c r="S59" s="37">
        <v>124</v>
      </c>
      <c r="T59" s="31" t="s">
        <v>55</v>
      </c>
      <c r="U59" s="5">
        <v>0.44354838709677419</v>
      </c>
      <c r="V59" s="5">
        <v>1.7741935483870968</v>
      </c>
      <c r="W59" s="26"/>
      <c r="X59" s="26"/>
      <c r="AD59" s="2" t="s">
        <v>137</v>
      </c>
      <c r="AE59" s="43">
        <v>28.900000000000006</v>
      </c>
      <c r="AF59" s="43">
        <v>227</v>
      </c>
      <c r="AG59" s="44">
        <f t="shared" si="1"/>
        <v>0.50925110132158602</v>
      </c>
      <c r="AI59" t="s">
        <v>137</v>
      </c>
      <c r="AJ59" s="26">
        <v>0.39</v>
      </c>
    </row>
    <row r="60" spans="1:36" x14ac:dyDescent="0.25">
      <c r="A60" t="str">
        <f t="shared" si="0"/>
        <v>Bunyip Hole (T1)  tree  3</v>
      </c>
      <c r="B60" s="26" t="s">
        <v>65</v>
      </c>
      <c r="C60" s="26" t="s">
        <v>14</v>
      </c>
      <c r="D60" s="26">
        <v>1</v>
      </c>
      <c r="E60" s="26">
        <v>3</v>
      </c>
      <c r="F60" s="26">
        <v>11</v>
      </c>
      <c r="G60" s="26">
        <v>0.59499999999999997</v>
      </c>
      <c r="H60" s="26"/>
      <c r="I60" s="29"/>
      <c r="J60" s="29"/>
      <c r="K60" s="29"/>
      <c r="L60" s="29"/>
      <c r="M60" s="29"/>
      <c r="N60" s="30"/>
      <c r="O60" s="29"/>
      <c r="P60" s="29"/>
      <c r="Q60" s="29"/>
      <c r="R60" s="30"/>
      <c r="S60" s="38"/>
      <c r="T60" s="30" t="s">
        <v>55</v>
      </c>
      <c r="U60" s="27"/>
      <c r="V60" s="27"/>
      <c r="W60" s="26"/>
      <c r="X60" s="26"/>
      <c r="AD60" s="2" t="s">
        <v>138</v>
      </c>
      <c r="AE60" s="43">
        <v>9</v>
      </c>
      <c r="AF60" s="43">
        <v>125</v>
      </c>
      <c r="AG60" s="44">
        <f t="shared" si="1"/>
        <v>0.28799999999999998</v>
      </c>
      <c r="AI60" t="s">
        <v>138</v>
      </c>
      <c r="AJ60" s="3">
        <v>0.34</v>
      </c>
    </row>
    <row r="61" spans="1:36" x14ac:dyDescent="0.25">
      <c r="A61" t="str">
        <f t="shared" si="0"/>
        <v>Bunyip Hole (T1)  tree  4</v>
      </c>
      <c r="B61" s="26" t="s">
        <v>65</v>
      </c>
      <c r="C61" s="26" t="s">
        <v>14</v>
      </c>
      <c r="D61" s="26">
        <v>2</v>
      </c>
      <c r="E61" s="26">
        <v>4</v>
      </c>
      <c r="F61" s="26">
        <v>11</v>
      </c>
      <c r="G61" s="26">
        <v>0.59499999999999997</v>
      </c>
      <c r="H61" s="26"/>
      <c r="I61" s="29"/>
      <c r="J61" s="29"/>
      <c r="K61" s="29"/>
      <c r="L61" s="29"/>
      <c r="M61" s="29"/>
      <c r="N61" s="30"/>
      <c r="O61" s="29"/>
      <c r="P61" s="29"/>
      <c r="Q61" s="29"/>
      <c r="R61" s="30"/>
      <c r="S61" s="38"/>
      <c r="T61" s="30" t="s">
        <v>55</v>
      </c>
      <c r="U61" s="27"/>
      <c r="V61" s="27"/>
      <c r="W61" s="26"/>
      <c r="X61" s="26"/>
      <c r="AD61" s="2" t="s">
        <v>139</v>
      </c>
      <c r="AE61" s="43">
        <v>6</v>
      </c>
      <c r="AF61" s="43">
        <v>125</v>
      </c>
      <c r="AG61" s="44">
        <f t="shared" si="1"/>
        <v>0.192</v>
      </c>
      <c r="AI61" t="s">
        <v>139</v>
      </c>
      <c r="AJ61" s="3">
        <v>0.67500000000000004</v>
      </c>
    </row>
    <row r="62" spans="1:36" x14ac:dyDescent="0.25">
      <c r="A62" t="str">
        <f t="shared" si="0"/>
        <v>Bunyip Hole (T1)  tree  5</v>
      </c>
      <c r="B62" s="26" t="s">
        <v>65</v>
      </c>
      <c r="C62" s="26" t="s">
        <v>14</v>
      </c>
      <c r="D62" s="26">
        <v>3</v>
      </c>
      <c r="E62" s="26">
        <v>5</v>
      </c>
      <c r="F62" s="26">
        <v>11</v>
      </c>
      <c r="G62" s="26">
        <v>0.59499999999999997</v>
      </c>
      <c r="H62" s="26"/>
      <c r="I62" s="29"/>
      <c r="J62" s="29"/>
      <c r="K62" s="29"/>
      <c r="L62" s="29"/>
      <c r="M62" s="29"/>
      <c r="N62" s="30"/>
      <c r="O62" s="29"/>
      <c r="P62" s="29"/>
      <c r="Q62" s="29"/>
      <c r="R62" s="30"/>
      <c r="S62" s="38"/>
      <c r="T62" s="30" t="s">
        <v>55</v>
      </c>
      <c r="U62" s="27"/>
      <c r="V62" s="27"/>
      <c r="W62" s="26"/>
      <c r="X62" s="26"/>
      <c r="AD62" s="2" t="s">
        <v>140</v>
      </c>
      <c r="AE62" s="43">
        <v>2</v>
      </c>
      <c r="AF62" s="43">
        <v>125</v>
      </c>
      <c r="AG62" s="44">
        <f t="shared" si="1"/>
        <v>6.4000000000000001E-2</v>
      </c>
      <c r="AI62" t="s">
        <v>140</v>
      </c>
      <c r="AJ62" s="3">
        <v>0.52500000000000002</v>
      </c>
    </row>
    <row r="63" spans="1:36" x14ac:dyDescent="0.25">
      <c r="A63" t="str">
        <f t="shared" si="0"/>
        <v>Monomon Island Depression (T1)  tree  1</v>
      </c>
      <c r="B63" s="26" t="s">
        <v>66</v>
      </c>
      <c r="C63" s="26" t="s">
        <v>14</v>
      </c>
      <c r="D63" s="26">
        <v>1</v>
      </c>
      <c r="E63" s="26">
        <v>1</v>
      </c>
      <c r="F63" s="26">
        <v>11</v>
      </c>
      <c r="G63" s="26">
        <v>0.68</v>
      </c>
      <c r="H63" s="26"/>
      <c r="I63" s="29"/>
      <c r="J63" s="29"/>
      <c r="K63" s="29"/>
      <c r="L63" s="29"/>
      <c r="M63" s="29"/>
      <c r="N63" s="30"/>
      <c r="O63" s="29"/>
      <c r="P63" s="29"/>
      <c r="Q63" s="29"/>
      <c r="R63" s="30"/>
      <c r="S63" s="38"/>
      <c r="T63" s="30" t="s">
        <v>55</v>
      </c>
      <c r="U63" s="27"/>
      <c r="V63" s="27"/>
      <c r="W63" s="26"/>
      <c r="X63" s="26"/>
      <c r="AD63" s="2" t="s">
        <v>141</v>
      </c>
      <c r="AE63" s="43">
        <v>71.733000000000004</v>
      </c>
      <c r="AF63" s="43">
        <v>288</v>
      </c>
      <c r="AG63" s="44">
        <f t="shared" si="1"/>
        <v>0.99629166666666669</v>
      </c>
      <c r="AI63" t="s">
        <v>141</v>
      </c>
      <c r="AJ63" s="25">
        <v>0.76500000000000001</v>
      </c>
    </row>
    <row r="64" spans="1:36" x14ac:dyDescent="0.25">
      <c r="A64" t="str">
        <f t="shared" si="0"/>
        <v>Monomon Island Depression (T1)  tree  2</v>
      </c>
      <c r="B64" s="26" t="s">
        <v>66</v>
      </c>
      <c r="C64" s="26" t="s">
        <v>14</v>
      </c>
      <c r="D64" s="26">
        <v>2</v>
      </c>
      <c r="E64" s="26">
        <v>2</v>
      </c>
      <c r="F64" s="26">
        <v>11</v>
      </c>
      <c r="G64" s="26">
        <v>0.68</v>
      </c>
      <c r="H64" s="26"/>
      <c r="I64" s="29"/>
      <c r="J64" s="29"/>
      <c r="K64" s="29"/>
      <c r="L64" s="29"/>
      <c r="M64" s="29"/>
      <c r="N64" s="30"/>
      <c r="O64" s="29"/>
      <c r="P64" s="29"/>
      <c r="Q64" s="29"/>
      <c r="R64" s="30"/>
      <c r="S64" s="38"/>
      <c r="T64" s="30" t="s">
        <v>55</v>
      </c>
      <c r="U64" s="27"/>
      <c r="V64" s="27"/>
      <c r="W64" s="26"/>
      <c r="X64" s="26"/>
      <c r="AD64" s="2" t="s">
        <v>142</v>
      </c>
      <c r="AE64" s="43">
        <v>83.437000000000012</v>
      </c>
      <c r="AF64" s="43">
        <v>351</v>
      </c>
      <c r="AG64" s="44">
        <f t="shared" si="1"/>
        <v>0.95084900284900298</v>
      </c>
      <c r="AI64" t="s">
        <v>142</v>
      </c>
      <c r="AJ64" s="25">
        <v>0.76500000000000001</v>
      </c>
    </row>
    <row r="65" spans="1:36" x14ac:dyDescent="0.25">
      <c r="A65" t="str">
        <f t="shared" si="0"/>
        <v>Monomon Island Depression (T1)  tree  3</v>
      </c>
      <c r="B65" s="26" t="s">
        <v>66</v>
      </c>
      <c r="C65" s="26" t="s">
        <v>14</v>
      </c>
      <c r="D65" s="26">
        <v>3</v>
      </c>
      <c r="E65" s="26">
        <v>3</v>
      </c>
      <c r="F65" s="26">
        <v>9</v>
      </c>
      <c r="G65" s="26">
        <v>0.32500000000000001</v>
      </c>
      <c r="H65" s="26"/>
      <c r="I65" s="29"/>
      <c r="J65" s="29"/>
      <c r="K65" s="29"/>
      <c r="L65" s="29"/>
      <c r="M65" s="29"/>
      <c r="N65" s="30"/>
      <c r="O65" s="29"/>
      <c r="P65" s="29"/>
      <c r="Q65" s="29"/>
      <c r="R65" s="30"/>
      <c r="S65" s="38"/>
      <c r="T65" s="30" t="s">
        <v>55</v>
      </c>
      <c r="U65" s="27"/>
      <c r="V65" s="27"/>
      <c r="W65" s="26"/>
      <c r="X65" s="26"/>
      <c r="AD65" s="2" t="s">
        <v>143</v>
      </c>
      <c r="AE65" s="43">
        <v>89.00500000000001</v>
      </c>
      <c r="AF65" s="43">
        <v>351</v>
      </c>
      <c r="AG65" s="44">
        <f t="shared" si="1"/>
        <v>1.0143019943019944</v>
      </c>
      <c r="AI65" t="s">
        <v>143</v>
      </c>
      <c r="AJ65" s="25">
        <v>0.76500000000000001</v>
      </c>
    </row>
    <row r="66" spans="1:36" x14ac:dyDescent="0.25">
      <c r="A66" t="str">
        <f t="shared" si="0"/>
        <v>C2 (Merreti North)  tree  3</v>
      </c>
      <c r="B66" t="s">
        <v>18</v>
      </c>
      <c r="C66" t="s">
        <v>13</v>
      </c>
      <c r="D66">
        <v>1</v>
      </c>
      <c r="E66">
        <v>3</v>
      </c>
      <c r="F66">
        <v>6</v>
      </c>
      <c r="G66">
        <v>0.11</v>
      </c>
      <c r="H66" s="1">
        <v>43178</v>
      </c>
      <c r="I66" s="1">
        <v>43291</v>
      </c>
      <c r="J66" s="26"/>
      <c r="K66" s="29"/>
      <c r="L66" s="29"/>
      <c r="M66" s="29"/>
      <c r="N66" s="30"/>
      <c r="O66" s="29"/>
      <c r="P66" s="29"/>
      <c r="Q66" s="29"/>
      <c r="R66" s="31">
        <v>5.8000000000000007</v>
      </c>
      <c r="S66" s="37">
        <v>113</v>
      </c>
      <c r="T66" s="31" t="s">
        <v>56</v>
      </c>
      <c r="U66" s="5">
        <v>5.132743362831859E-2</v>
      </c>
      <c r="V66" s="5">
        <v>0.20530973451327436</v>
      </c>
      <c r="W66" s="26"/>
      <c r="X66" s="26"/>
      <c r="AD66" s="2" t="s">
        <v>144</v>
      </c>
      <c r="AE66" s="43"/>
      <c r="AF66" s="43"/>
      <c r="AG66" s="22"/>
      <c r="AI66" t="s">
        <v>144</v>
      </c>
      <c r="AJ66" s="26">
        <v>0.32500000000000001</v>
      </c>
    </row>
    <row r="67" spans="1:36" x14ac:dyDescent="0.25">
      <c r="A67" t="str">
        <f t="shared" ref="A67:A130" si="4">CONCATENATE(B67,"  tree  ",E67)</f>
        <v>C2 (Merreti North)  tree  2</v>
      </c>
      <c r="B67" t="s">
        <v>18</v>
      </c>
      <c r="C67" t="s">
        <v>13</v>
      </c>
      <c r="D67">
        <v>2</v>
      </c>
      <c r="E67">
        <v>2</v>
      </c>
      <c r="F67">
        <v>5</v>
      </c>
      <c r="G67">
        <v>0.05</v>
      </c>
      <c r="H67" s="1">
        <v>43178</v>
      </c>
      <c r="I67" s="1">
        <v>43291</v>
      </c>
      <c r="J67" s="26"/>
      <c r="K67" s="29"/>
      <c r="L67" s="29"/>
      <c r="M67" s="29"/>
      <c r="N67" s="30"/>
      <c r="O67" s="29"/>
      <c r="P67" s="29"/>
      <c r="Q67" s="29"/>
      <c r="R67" s="31">
        <v>2.7000000000000011</v>
      </c>
      <c r="S67" s="37">
        <v>113</v>
      </c>
      <c r="T67" s="31" t="s">
        <v>56</v>
      </c>
      <c r="U67" s="5">
        <v>2.3893805309734523E-2</v>
      </c>
      <c r="V67" s="5">
        <v>9.5575221238938093E-2</v>
      </c>
      <c r="W67" s="26"/>
      <c r="X67" s="26"/>
      <c r="AD67" s="2" t="s">
        <v>145</v>
      </c>
      <c r="AE67" s="43"/>
      <c r="AF67" s="43"/>
      <c r="AG67" s="22"/>
      <c r="AI67" t="s">
        <v>145</v>
      </c>
      <c r="AJ67" s="26">
        <v>0.39</v>
      </c>
    </row>
    <row r="68" spans="1:36" x14ac:dyDescent="0.25">
      <c r="A68" t="str">
        <f t="shared" si="4"/>
        <v>C2 (Merreti North)  tree  1</v>
      </c>
      <c r="B68" t="s">
        <v>18</v>
      </c>
      <c r="C68" t="s">
        <v>13</v>
      </c>
      <c r="D68">
        <v>3</v>
      </c>
      <c r="E68">
        <v>1</v>
      </c>
      <c r="F68">
        <v>9</v>
      </c>
      <c r="G68">
        <v>0.35799999999999998</v>
      </c>
      <c r="H68" s="1">
        <v>43178</v>
      </c>
      <c r="I68" s="1">
        <v>43291</v>
      </c>
      <c r="J68" s="26"/>
      <c r="K68" s="29"/>
      <c r="L68" s="29"/>
      <c r="M68" s="29"/>
      <c r="N68" s="30"/>
      <c r="O68" s="29"/>
      <c r="P68" s="29"/>
      <c r="Q68" s="29"/>
      <c r="R68" s="31">
        <v>10.799999999999999</v>
      </c>
      <c r="S68" s="37">
        <v>113</v>
      </c>
      <c r="T68" s="31" t="s">
        <v>56</v>
      </c>
      <c r="U68" s="5">
        <v>9.5575221238938038E-2</v>
      </c>
      <c r="V68" s="5">
        <v>0.38230088495575215</v>
      </c>
      <c r="W68" s="26"/>
      <c r="X68" s="26"/>
      <c r="AD68" s="2" t="s">
        <v>146</v>
      </c>
      <c r="AE68" s="43"/>
      <c r="AF68" s="43"/>
      <c r="AG68" s="22"/>
      <c r="AI68" t="s">
        <v>146</v>
      </c>
      <c r="AJ68" s="26">
        <v>0.52500000000000002</v>
      </c>
    </row>
    <row r="69" spans="1:36" x14ac:dyDescent="0.25">
      <c r="A69" t="str">
        <f t="shared" si="4"/>
        <v>C4 (Merreti East)  tree  3</v>
      </c>
      <c r="B69" t="s">
        <v>17</v>
      </c>
      <c r="C69" t="s">
        <v>13</v>
      </c>
      <c r="D69">
        <v>1</v>
      </c>
      <c r="E69">
        <v>3</v>
      </c>
      <c r="F69">
        <v>10</v>
      </c>
      <c r="G69">
        <v>0.56000000000000005</v>
      </c>
      <c r="H69" s="1">
        <v>43178</v>
      </c>
      <c r="I69" s="1">
        <v>43291</v>
      </c>
      <c r="J69" s="26"/>
      <c r="K69" s="29"/>
      <c r="L69" s="29"/>
      <c r="M69" s="29"/>
      <c r="N69" s="30"/>
      <c r="O69" s="29"/>
      <c r="P69" s="29"/>
      <c r="Q69" s="29"/>
      <c r="R69" s="31">
        <v>6.5</v>
      </c>
      <c r="S69" s="37">
        <v>113</v>
      </c>
      <c r="T69" s="31" t="s">
        <v>56</v>
      </c>
      <c r="U69" s="5">
        <v>5.7522123893805309E-2</v>
      </c>
      <c r="V69" s="5">
        <v>0.23008849557522124</v>
      </c>
      <c r="W69" s="26"/>
      <c r="X69" s="26"/>
    </row>
    <row r="70" spans="1:36" x14ac:dyDescent="0.25">
      <c r="A70" t="str">
        <f t="shared" si="4"/>
        <v>C4 (Merreti East)  tree  2</v>
      </c>
      <c r="B70" t="s">
        <v>17</v>
      </c>
      <c r="C70" t="s">
        <v>13</v>
      </c>
      <c r="D70">
        <v>2</v>
      </c>
      <c r="E70">
        <v>2</v>
      </c>
      <c r="F70">
        <v>10</v>
      </c>
      <c r="G70">
        <v>0.52500000000000002</v>
      </c>
      <c r="H70" s="1">
        <v>43178</v>
      </c>
      <c r="I70" s="1">
        <v>43291</v>
      </c>
      <c r="J70" s="26"/>
      <c r="K70" s="29"/>
      <c r="L70" s="29"/>
      <c r="M70" s="29"/>
      <c r="N70" s="30"/>
      <c r="O70" s="29"/>
      <c r="P70" s="29"/>
      <c r="Q70" s="29"/>
      <c r="R70" s="31">
        <v>12.700000000000001</v>
      </c>
      <c r="S70" s="37">
        <v>113</v>
      </c>
      <c r="T70" s="31" t="s">
        <v>56</v>
      </c>
      <c r="U70" s="5">
        <v>0.11238938053097346</v>
      </c>
      <c r="V70" s="5">
        <v>0.44955752212389383</v>
      </c>
      <c r="W70" s="26"/>
      <c r="X70" s="26"/>
    </row>
    <row r="71" spans="1:36" x14ac:dyDescent="0.25">
      <c r="A71" t="str">
        <f t="shared" si="4"/>
        <v>C4 (Merreti East)  tree  1</v>
      </c>
      <c r="B71" s="26" t="s">
        <v>17</v>
      </c>
      <c r="C71" s="26" t="s">
        <v>13</v>
      </c>
      <c r="D71" s="26">
        <v>3</v>
      </c>
      <c r="E71" s="26">
        <v>1</v>
      </c>
      <c r="F71" s="26">
        <v>11</v>
      </c>
      <c r="G71" s="26">
        <v>0.59499999999999997</v>
      </c>
      <c r="H71" s="29">
        <v>43178</v>
      </c>
      <c r="I71" s="29">
        <v>43291</v>
      </c>
      <c r="J71" s="26"/>
      <c r="K71" s="29"/>
      <c r="L71" s="29"/>
      <c r="M71" s="29"/>
      <c r="N71" s="30"/>
      <c r="O71" s="29"/>
      <c r="P71" s="29"/>
      <c r="Q71" s="29"/>
      <c r="R71" s="30"/>
      <c r="S71" s="38"/>
      <c r="T71" s="30" t="s">
        <v>56</v>
      </c>
      <c r="U71" s="27"/>
      <c r="V71" s="27"/>
      <c r="W71" s="26"/>
      <c r="X71" s="26"/>
    </row>
    <row r="72" spans="1:36" x14ac:dyDescent="0.25">
      <c r="A72" t="str">
        <f t="shared" si="4"/>
        <v>C1 (Reny Island)  tree  2</v>
      </c>
      <c r="B72" t="s">
        <v>16</v>
      </c>
      <c r="C72" t="s">
        <v>13</v>
      </c>
      <c r="D72">
        <v>1</v>
      </c>
      <c r="E72">
        <v>2</v>
      </c>
      <c r="F72" s="3">
        <v>9</v>
      </c>
      <c r="G72" s="3">
        <v>0.39</v>
      </c>
      <c r="H72" s="1">
        <v>43178</v>
      </c>
      <c r="I72" s="1">
        <v>43291</v>
      </c>
      <c r="J72" s="26"/>
      <c r="K72" s="29"/>
      <c r="L72" s="29"/>
      <c r="M72" s="29"/>
      <c r="N72" s="30"/>
      <c r="O72" s="29"/>
      <c r="P72" s="29"/>
      <c r="Q72" s="29"/>
      <c r="R72" s="31">
        <v>1.5999999999999996</v>
      </c>
      <c r="S72" s="37">
        <v>113</v>
      </c>
      <c r="T72" s="31" t="s">
        <v>56</v>
      </c>
      <c r="U72" s="5">
        <v>1.4159292035398226E-2</v>
      </c>
      <c r="V72" s="5">
        <v>5.6637168141592906E-2</v>
      </c>
      <c r="W72" s="26"/>
      <c r="X72" s="26"/>
    </row>
    <row r="73" spans="1:36" x14ac:dyDescent="0.25">
      <c r="A73" t="str">
        <f t="shared" si="4"/>
        <v>C1 (Reny Island)  tree  3</v>
      </c>
      <c r="B73" t="s">
        <v>16</v>
      </c>
      <c r="C73" t="s">
        <v>13</v>
      </c>
      <c r="D73">
        <v>2</v>
      </c>
      <c r="E73">
        <v>3</v>
      </c>
      <c r="F73" s="3">
        <v>8</v>
      </c>
      <c r="G73" s="3">
        <v>0.2475</v>
      </c>
      <c r="H73" s="1">
        <v>43178</v>
      </c>
      <c r="I73" s="1">
        <v>43291</v>
      </c>
      <c r="J73" s="26"/>
      <c r="K73" s="29"/>
      <c r="L73" s="29"/>
      <c r="M73" s="29"/>
      <c r="N73" s="30"/>
      <c r="O73" s="29"/>
      <c r="P73" s="29"/>
      <c r="Q73" s="29"/>
      <c r="R73" s="31">
        <v>3.0999999999999996</v>
      </c>
      <c r="S73" s="37">
        <v>113</v>
      </c>
      <c r="T73" s="31" t="s">
        <v>56</v>
      </c>
      <c r="U73" s="5">
        <v>2.7433628318584067E-2</v>
      </c>
      <c r="V73" s="5">
        <v>0.10973451327433627</v>
      </c>
      <c r="W73" s="26"/>
      <c r="X73" s="26"/>
    </row>
    <row r="74" spans="1:36" x14ac:dyDescent="0.25">
      <c r="A74" t="str">
        <f t="shared" si="4"/>
        <v>C1 (Reny Island)  tree  1</v>
      </c>
      <c r="B74" t="s">
        <v>16</v>
      </c>
      <c r="C74" t="s">
        <v>13</v>
      </c>
      <c r="D74">
        <v>3</v>
      </c>
      <c r="E74">
        <v>1</v>
      </c>
      <c r="F74" s="3">
        <v>9</v>
      </c>
      <c r="G74" s="3">
        <v>0.39</v>
      </c>
      <c r="H74" s="1">
        <v>43178</v>
      </c>
      <c r="I74" s="1">
        <v>43291</v>
      </c>
      <c r="J74" s="26"/>
      <c r="K74" s="29"/>
      <c r="L74" s="29"/>
      <c r="M74" s="29"/>
      <c r="N74" s="30"/>
      <c r="O74" s="29"/>
      <c r="P74" s="29"/>
      <c r="Q74" s="29"/>
      <c r="R74" s="31">
        <v>16.700000000000003</v>
      </c>
      <c r="S74" s="37">
        <v>113</v>
      </c>
      <c r="T74" s="31" t="s">
        <v>56</v>
      </c>
      <c r="U74" s="5">
        <v>0.14778761061946905</v>
      </c>
      <c r="V74" s="5">
        <v>0.59115044247787618</v>
      </c>
      <c r="W74" s="26"/>
      <c r="X74" s="26"/>
    </row>
    <row r="75" spans="1:36" x14ac:dyDescent="0.25">
      <c r="A75" t="str">
        <f t="shared" si="4"/>
        <v>C3 (Clover Lake)  tree  2</v>
      </c>
      <c r="B75" s="3" t="s">
        <v>21</v>
      </c>
      <c r="C75" s="3" t="s">
        <v>13</v>
      </c>
      <c r="D75" s="3">
        <v>1</v>
      </c>
      <c r="E75" s="3">
        <v>2</v>
      </c>
      <c r="F75" s="3">
        <v>11</v>
      </c>
      <c r="G75" s="3">
        <v>0.68</v>
      </c>
      <c r="H75" s="23">
        <v>43178</v>
      </c>
      <c r="I75" s="1">
        <v>43291</v>
      </c>
      <c r="J75" s="26"/>
      <c r="K75" s="29"/>
      <c r="L75" s="29"/>
      <c r="M75" s="29"/>
      <c r="N75" s="30"/>
      <c r="O75" s="29"/>
      <c r="P75" s="29"/>
      <c r="Q75" s="29"/>
      <c r="R75" s="31">
        <v>10.500000000000002</v>
      </c>
      <c r="S75" s="37">
        <v>113</v>
      </c>
      <c r="T75" s="31" t="s">
        <v>56</v>
      </c>
      <c r="U75" s="5">
        <v>9.2920353982300904E-2</v>
      </c>
      <c r="V75" s="5">
        <v>0.37168141592920362</v>
      </c>
      <c r="W75" s="26"/>
      <c r="X75" s="26"/>
    </row>
    <row r="76" spans="1:36" x14ac:dyDescent="0.25">
      <c r="A76" t="str">
        <f t="shared" si="4"/>
        <v>C3 (Clover Lake)  tree  5</v>
      </c>
      <c r="B76" s="3" t="s">
        <v>21</v>
      </c>
      <c r="C76" s="3" t="s">
        <v>13</v>
      </c>
      <c r="D76" s="3">
        <v>2</v>
      </c>
      <c r="E76" s="3">
        <v>5</v>
      </c>
      <c r="F76" s="3">
        <v>10</v>
      </c>
      <c r="G76" s="3">
        <v>0.64</v>
      </c>
      <c r="H76" s="23">
        <v>43178</v>
      </c>
      <c r="I76" s="1">
        <v>43291</v>
      </c>
      <c r="J76" s="26"/>
      <c r="K76" s="29"/>
      <c r="L76" s="29"/>
      <c r="M76" s="29"/>
      <c r="N76" s="30"/>
      <c r="O76" s="29"/>
      <c r="P76" s="29"/>
      <c r="Q76" s="29"/>
      <c r="R76" s="31">
        <v>12.1</v>
      </c>
      <c r="S76" s="37">
        <v>113</v>
      </c>
      <c r="T76" s="31" t="s">
        <v>56</v>
      </c>
      <c r="U76" s="5">
        <v>0.10707964601769911</v>
      </c>
      <c r="V76" s="5">
        <v>0.42831858407079643</v>
      </c>
      <c r="W76" s="26"/>
      <c r="X76" s="26"/>
    </row>
    <row r="77" spans="1:36" x14ac:dyDescent="0.25">
      <c r="A77" t="str">
        <f t="shared" si="4"/>
        <v>C3 (Clover Lake)  tree  4</v>
      </c>
      <c r="B77" s="3" t="s">
        <v>21</v>
      </c>
      <c r="C77" s="3" t="s">
        <v>13</v>
      </c>
      <c r="D77" s="3">
        <v>3</v>
      </c>
      <c r="E77" s="3">
        <v>4</v>
      </c>
      <c r="F77" s="3">
        <v>10</v>
      </c>
      <c r="G77" s="3">
        <v>0.56000000000000005</v>
      </c>
      <c r="H77" s="23">
        <v>43178</v>
      </c>
      <c r="I77" s="1">
        <v>43291</v>
      </c>
      <c r="J77" s="26"/>
      <c r="K77" s="29"/>
      <c r="L77" s="29"/>
      <c r="M77" s="29"/>
      <c r="N77" s="30"/>
      <c r="O77" s="29"/>
      <c r="P77" s="29"/>
      <c r="Q77" s="29"/>
      <c r="R77" s="31">
        <v>24</v>
      </c>
      <c r="S77" s="37">
        <v>113</v>
      </c>
      <c r="T77" s="31" t="s">
        <v>56</v>
      </c>
      <c r="U77" s="5">
        <v>0.21238938053097345</v>
      </c>
      <c r="V77" s="5">
        <v>0.84955752212389379</v>
      </c>
      <c r="W77" s="26"/>
      <c r="X77" s="26"/>
    </row>
    <row r="78" spans="1:36" x14ac:dyDescent="0.25">
      <c r="A78" t="str">
        <f t="shared" si="4"/>
        <v>C3 (Clover Lake)  tree  6</v>
      </c>
      <c r="B78" s="3" t="s">
        <v>21</v>
      </c>
      <c r="C78" s="3" t="s">
        <v>13</v>
      </c>
      <c r="D78" s="3">
        <v>4</v>
      </c>
      <c r="E78" s="3">
        <v>6</v>
      </c>
      <c r="F78" s="3">
        <v>10</v>
      </c>
      <c r="G78" s="3">
        <v>0.51</v>
      </c>
      <c r="H78" s="23">
        <v>43178</v>
      </c>
      <c r="I78" s="1">
        <v>43291</v>
      </c>
      <c r="J78" s="26"/>
      <c r="K78" s="29"/>
      <c r="L78" s="29"/>
      <c r="M78" s="29"/>
      <c r="N78" s="30"/>
      <c r="O78" s="29"/>
      <c r="P78" s="29"/>
      <c r="Q78" s="29"/>
      <c r="R78" s="31">
        <v>22.6</v>
      </c>
      <c r="S78" s="37">
        <v>113</v>
      </c>
      <c r="T78" s="31" t="s">
        <v>56</v>
      </c>
      <c r="U78" s="5">
        <v>0.2</v>
      </c>
      <c r="V78" s="5">
        <v>0.8</v>
      </c>
      <c r="W78" s="26"/>
      <c r="X78" s="26"/>
    </row>
    <row r="79" spans="1:36" x14ac:dyDescent="0.25">
      <c r="A79" t="str">
        <f t="shared" si="4"/>
        <v>Coombool (S9)  tree  1</v>
      </c>
      <c r="B79" s="26" t="s">
        <v>149</v>
      </c>
      <c r="C79" s="26" t="s">
        <v>13</v>
      </c>
      <c r="D79" s="26">
        <v>1</v>
      </c>
      <c r="E79" s="26">
        <v>1</v>
      </c>
      <c r="F79" s="26">
        <v>9</v>
      </c>
      <c r="G79" s="26">
        <v>0.255</v>
      </c>
      <c r="H79" s="29">
        <v>43179</v>
      </c>
      <c r="I79" s="29">
        <v>43290</v>
      </c>
      <c r="J79" s="26"/>
      <c r="K79" s="29"/>
      <c r="L79" s="29"/>
      <c r="M79" s="29"/>
      <c r="N79" s="30"/>
      <c r="O79" s="29"/>
      <c r="P79" s="29"/>
      <c r="Q79" s="29"/>
      <c r="R79" s="30"/>
      <c r="S79" s="38"/>
      <c r="T79" s="30" t="s">
        <v>56</v>
      </c>
      <c r="U79" s="27"/>
      <c r="V79" s="27"/>
      <c r="W79" s="26"/>
      <c r="X79" s="26"/>
    </row>
    <row r="80" spans="1:36" x14ac:dyDescent="0.25">
      <c r="A80" t="str">
        <f t="shared" si="4"/>
        <v>Coombool (S9)  tree  4</v>
      </c>
      <c r="B80" s="26" t="s">
        <v>149</v>
      </c>
      <c r="C80" s="26" t="s">
        <v>13</v>
      </c>
      <c r="D80" s="26">
        <v>2</v>
      </c>
      <c r="E80" s="26">
        <v>4</v>
      </c>
      <c r="F80" s="26">
        <v>10</v>
      </c>
      <c r="G80" s="26">
        <v>0.6</v>
      </c>
      <c r="H80" s="29">
        <v>43179</v>
      </c>
      <c r="I80" s="29">
        <v>43290</v>
      </c>
      <c r="J80" s="26"/>
      <c r="K80" s="29"/>
      <c r="L80" s="29"/>
      <c r="M80" s="29"/>
      <c r="N80" s="30"/>
      <c r="O80" s="29"/>
      <c r="P80" s="29"/>
      <c r="Q80" s="29"/>
      <c r="R80" s="30"/>
      <c r="S80" s="38"/>
      <c r="T80" s="30" t="s">
        <v>56</v>
      </c>
      <c r="U80" s="27"/>
      <c r="V80" s="27"/>
      <c r="W80" s="26"/>
      <c r="X80" s="26"/>
      <c r="AA80" s="42" t="s">
        <v>82</v>
      </c>
    </row>
    <row r="81" spans="1:38" x14ac:dyDescent="0.25">
      <c r="A81" t="str">
        <f t="shared" si="4"/>
        <v>Coombool (S9)  tree  3</v>
      </c>
      <c r="B81" s="26" t="s">
        <v>149</v>
      </c>
      <c r="C81" s="26" t="s">
        <v>13</v>
      </c>
      <c r="D81" s="26">
        <v>3</v>
      </c>
      <c r="E81" s="26">
        <v>3</v>
      </c>
      <c r="F81" s="26">
        <v>11</v>
      </c>
      <c r="G81" s="26">
        <v>0.63749999999999996</v>
      </c>
      <c r="H81" s="29">
        <v>43179</v>
      </c>
      <c r="I81" s="29">
        <v>43290</v>
      </c>
      <c r="J81" s="26"/>
      <c r="K81" s="29"/>
      <c r="L81" s="29"/>
      <c r="M81" s="29"/>
      <c r="N81" s="30"/>
      <c r="O81" s="29"/>
      <c r="P81" s="29"/>
      <c r="Q81" s="29"/>
      <c r="R81" s="30"/>
      <c r="S81" s="38"/>
      <c r="T81" s="30" t="s">
        <v>56</v>
      </c>
      <c r="U81" s="27"/>
      <c r="V81" s="27"/>
      <c r="W81" s="26"/>
      <c r="X81" s="26"/>
      <c r="AA81" t="s">
        <v>84</v>
      </c>
      <c r="AD81" t="s">
        <v>158</v>
      </c>
      <c r="AG81" t="s">
        <v>157</v>
      </c>
      <c r="AJ81" t="s">
        <v>83</v>
      </c>
      <c r="AK81" t="s">
        <v>159</v>
      </c>
      <c r="AL81" t="s">
        <v>160</v>
      </c>
    </row>
    <row r="82" spans="1:38" x14ac:dyDescent="0.25">
      <c r="A82" t="str">
        <f t="shared" si="4"/>
        <v>C9 (West of Lake Littra)  tree  1</v>
      </c>
      <c r="B82" s="26" t="s">
        <v>15</v>
      </c>
      <c r="C82" s="26" t="s">
        <v>13</v>
      </c>
      <c r="D82" s="26">
        <v>1</v>
      </c>
      <c r="E82" s="26">
        <v>1</v>
      </c>
      <c r="F82" s="26">
        <v>10</v>
      </c>
      <c r="G82" s="26">
        <v>0.56000000000000005</v>
      </c>
      <c r="H82" s="29">
        <v>43179</v>
      </c>
      <c r="I82" s="29">
        <v>43290</v>
      </c>
      <c r="J82" s="26"/>
      <c r="K82" s="29"/>
      <c r="L82" s="29"/>
      <c r="M82" s="29"/>
      <c r="N82" s="30"/>
      <c r="O82" s="29"/>
      <c r="P82" s="29"/>
      <c r="Q82" s="29"/>
      <c r="R82" s="30"/>
      <c r="S82" s="38"/>
      <c r="T82" s="30" t="s">
        <v>56</v>
      </c>
      <c r="U82" s="27"/>
      <c r="V82" s="27"/>
      <c r="W82" s="26"/>
      <c r="X82" s="26"/>
      <c r="Z82" s="42" t="s">
        <v>79</v>
      </c>
      <c r="AA82" t="s">
        <v>13</v>
      </c>
      <c r="AB82" t="s">
        <v>14</v>
      </c>
      <c r="AC82" t="s">
        <v>80</v>
      </c>
      <c r="AD82" t="s">
        <v>13</v>
      </c>
      <c r="AE82" t="s">
        <v>14</v>
      </c>
      <c r="AF82" t="s">
        <v>80</v>
      </c>
      <c r="AG82" t="s">
        <v>13</v>
      </c>
      <c r="AH82" t="s">
        <v>14</v>
      </c>
      <c r="AI82" t="s">
        <v>80</v>
      </c>
    </row>
    <row r="83" spans="1:38" x14ac:dyDescent="0.25">
      <c r="A83" t="str">
        <f t="shared" si="4"/>
        <v>C9 (West of Lake Littra)  tree  2</v>
      </c>
      <c r="B83" s="26" t="s">
        <v>15</v>
      </c>
      <c r="C83" s="26" t="s">
        <v>13</v>
      </c>
      <c r="D83" s="26">
        <v>2</v>
      </c>
      <c r="E83" s="26">
        <v>2</v>
      </c>
      <c r="F83" s="26">
        <v>10</v>
      </c>
      <c r="G83" s="26">
        <v>0.49</v>
      </c>
      <c r="H83" s="29">
        <v>43179</v>
      </c>
      <c r="I83" s="29">
        <v>43290</v>
      </c>
      <c r="J83" s="26"/>
      <c r="K83" s="29"/>
      <c r="L83" s="29"/>
      <c r="M83" s="29"/>
      <c r="N83" s="30"/>
      <c r="O83" s="29"/>
      <c r="P83" s="29"/>
      <c r="Q83" s="29"/>
      <c r="R83" s="30"/>
      <c r="S83" s="38"/>
      <c r="T83" s="30" t="s">
        <v>56</v>
      </c>
      <c r="U83" s="27"/>
      <c r="V83" s="27"/>
      <c r="W83" s="26"/>
      <c r="X83" s="26"/>
      <c r="Y83" s="20"/>
      <c r="Z83" s="2" t="s">
        <v>58</v>
      </c>
      <c r="AA83" s="43">
        <v>1.0243619047619048</v>
      </c>
      <c r="AB83" s="43">
        <v>1.0525573192239861</v>
      </c>
      <c r="AC83" s="43"/>
      <c r="AD83" s="43">
        <v>0.93667289583145541</v>
      </c>
      <c r="AE83" s="43">
        <v>0.75656123030408573</v>
      </c>
      <c r="AF83" s="43"/>
      <c r="AG83" s="43">
        <v>30</v>
      </c>
      <c r="AH83" s="43">
        <v>18</v>
      </c>
      <c r="AI83" s="43"/>
      <c r="AJ83" s="43">
        <v>1.0349351851851853</v>
      </c>
      <c r="AK83" s="43">
        <v>0.8651996948051438</v>
      </c>
      <c r="AL83" s="43">
        <v>48</v>
      </c>
    </row>
    <row r="84" spans="1:38" x14ac:dyDescent="0.25">
      <c r="A84" t="str">
        <f t="shared" si="4"/>
        <v>C9 (West of Lake Littra)  tree  3</v>
      </c>
      <c r="B84" s="26" t="s">
        <v>15</v>
      </c>
      <c r="C84" s="26" t="s">
        <v>13</v>
      </c>
      <c r="D84" s="26">
        <v>3</v>
      </c>
      <c r="E84" s="26">
        <v>3</v>
      </c>
      <c r="F84" s="26">
        <v>12</v>
      </c>
      <c r="G84" s="26">
        <v>0.72250000000000003</v>
      </c>
      <c r="H84" s="29">
        <v>43179</v>
      </c>
      <c r="I84" s="29">
        <v>43290</v>
      </c>
      <c r="J84" s="26"/>
      <c r="K84" s="29"/>
      <c r="L84" s="29"/>
      <c r="M84" s="29"/>
      <c r="N84" s="30"/>
      <c r="O84" s="29"/>
      <c r="P84" s="29"/>
      <c r="Q84" s="29"/>
      <c r="R84" s="30"/>
      <c r="S84" s="38"/>
      <c r="T84" s="30" t="s">
        <v>56</v>
      </c>
      <c r="U84" s="27"/>
      <c r="V84" s="27"/>
      <c r="W84" s="26"/>
      <c r="X84" s="26"/>
      <c r="Z84" s="2" t="s">
        <v>57</v>
      </c>
      <c r="AA84" s="43">
        <v>0.60872212715464191</v>
      </c>
      <c r="AB84" s="43">
        <v>0.73042296234053949</v>
      </c>
      <c r="AC84" s="43"/>
      <c r="AD84" s="43">
        <v>0.47011794707989252</v>
      </c>
      <c r="AE84" s="43">
        <v>0.52095285717941042</v>
      </c>
      <c r="AF84" s="43"/>
      <c r="AG84" s="43">
        <v>23</v>
      </c>
      <c r="AH84" s="43">
        <v>19</v>
      </c>
      <c r="AI84" s="43"/>
      <c r="AJ84" s="43">
        <v>0.66377726688159544</v>
      </c>
      <c r="AK84" s="43">
        <v>0.49142399308355433</v>
      </c>
      <c r="AL84" s="43">
        <v>42</v>
      </c>
    </row>
    <row r="85" spans="1:38" x14ac:dyDescent="0.25">
      <c r="A85" t="str">
        <f t="shared" si="4"/>
        <v>Chowilla Loop Depression  tree  1</v>
      </c>
      <c r="B85" t="s">
        <v>5</v>
      </c>
      <c r="C85" t="s">
        <v>13</v>
      </c>
      <c r="D85">
        <v>1</v>
      </c>
      <c r="E85" s="3">
        <v>1</v>
      </c>
      <c r="F85" s="3">
        <v>11</v>
      </c>
      <c r="G85" s="3">
        <v>0.55249999999999999</v>
      </c>
      <c r="H85" s="23">
        <v>43179</v>
      </c>
      <c r="I85" s="1">
        <v>43290</v>
      </c>
      <c r="J85" s="26"/>
      <c r="K85" s="29"/>
      <c r="L85" s="29"/>
      <c r="M85" s="29"/>
      <c r="N85" s="30"/>
      <c r="O85" s="29"/>
      <c r="P85" s="29"/>
      <c r="Q85" s="29"/>
      <c r="R85" s="31">
        <v>3.8000000000000007</v>
      </c>
      <c r="S85" s="37">
        <v>111</v>
      </c>
      <c r="T85" s="31" t="s">
        <v>56</v>
      </c>
      <c r="U85" s="5">
        <v>3.4234234234234238E-2</v>
      </c>
      <c r="V85" s="5">
        <v>0.13693693693693695</v>
      </c>
      <c r="W85" s="26"/>
      <c r="X85" s="26"/>
      <c r="Y85" s="20"/>
      <c r="Z85" s="2" t="s">
        <v>56</v>
      </c>
      <c r="AA85" s="43">
        <v>0.34582240663545982</v>
      </c>
      <c r="AB85" s="43">
        <v>0.41094967147598732</v>
      </c>
      <c r="AC85" s="43"/>
      <c r="AD85" s="43">
        <v>0.25148494411616013</v>
      </c>
      <c r="AE85" s="43">
        <v>0.2954448064126205</v>
      </c>
      <c r="AF85" s="43"/>
      <c r="AG85" s="43">
        <v>24</v>
      </c>
      <c r="AH85" s="43">
        <v>19</v>
      </c>
      <c r="AI85" s="43"/>
      <c r="AJ85" s="43">
        <v>0.37459957016964646</v>
      </c>
      <c r="AK85" s="43">
        <v>0.27039588481148141</v>
      </c>
      <c r="AL85" s="43">
        <v>43</v>
      </c>
    </row>
    <row r="86" spans="1:38" x14ac:dyDescent="0.25">
      <c r="A86" t="str">
        <f t="shared" si="4"/>
        <v>Chowilla Loop Depression  tree  2</v>
      </c>
      <c r="B86" t="s">
        <v>5</v>
      </c>
      <c r="C86" t="s">
        <v>13</v>
      </c>
      <c r="D86">
        <v>2</v>
      </c>
      <c r="E86" s="3">
        <v>2</v>
      </c>
      <c r="F86" s="3">
        <v>11</v>
      </c>
      <c r="G86" s="3">
        <v>0.59499999999999997</v>
      </c>
      <c r="H86" s="23">
        <v>43179</v>
      </c>
      <c r="I86" s="1">
        <v>43290</v>
      </c>
      <c r="J86" s="26"/>
      <c r="K86" s="29"/>
      <c r="L86" s="29"/>
      <c r="M86" s="29"/>
      <c r="N86" s="30"/>
      <c r="O86" s="29"/>
      <c r="P86" s="29"/>
      <c r="Q86" s="29"/>
      <c r="R86" s="31">
        <v>3.7000000000000011</v>
      </c>
      <c r="S86" s="37">
        <v>111</v>
      </c>
      <c r="T86" s="31" t="s">
        <v>56</v>
      </c>
      <c r="U86" s="5">
        <v>3.333333333333334E-2</v>
      </c>
      <c r="V86" s="5">
        <v>0.13333333333333336</v>
      </c>
      <c r="W86" s="26"/>
      <c r="X86" s="26"/>
      <c r="Y86" s="20"/>
      <c r="Z86" s="2" t="s">
        <v>55</v>
      </c>
      <c r="AA86" s="43">
        <v>0.44014623655913993</v>
      </c>
      <c r="AB86" s="43">
        <v>1.9068100358422937</v>
      </c>
      <c r="AC86" s="43"/>
      <c r="AD86" s="43">
        <v>0.32194840954492443</v>
      </c>
      <c r="AE86" s="43">
        <v>1.261193447067007</v>
      </c>
      <c r="AF86" s="43"/>
      <c r="AG86" s="43">
        <v>30</v>
      </c>
      <c r="AH86" s="43">
        <v>18</v>
      </c>
      <c r="AI86" s="43"/>
      <c r="AJ86" s="43">
        <v>0.9901451612903226</v>
      </c>
      <c r="AK86" s="43">
        <v>1.0743244234045379</v>
      </c>
      <c r="AL86" s="43">
        <v>48</v>
      </c>
    </row>
    <row r="87" spans="1:38" x14ac:dyDescent="0.25">
      <c r="A87" t="str">
        <f t="shared" si="4"/>
        <v>Chowilla Loop Depression  tree  3</v>
      </c>
      <c r="B87" t="s">
        <v>5</v>
      </c>
      <c r="C87" t="s">
        <v>13</v>
      </c>
      <c r="D87">
        <v>3</v>
      </c>
      <c r="E87" s="3">
        <v>3</v>
      </c>
      <c r="F87" s="3">
        <v>9</v>
      </c>
      <c r="G87" s="3">
        <v>0.34</v>
      </c>
      <c r="H87" s="23">
        <v>43179</v>
      </c>
      <c r="I87" s="1">
        <v>43290</v>
      </c>
      <c r="J87" s="26"/>
      <c r="K87" s="29"/>
      <c r="L87" s="29"/>
      <c r="M87" s="29"/>
      <c r="N87" s="30"/>
      <c r="O87" s="29"/>
      <c r="P87" s="29"/>
      <c r="Q87" s="29"/>
      <c r="R87" s="31">
        <v>0.90000000000000036</v>
      </c>
      <c r="S87" s="37">
        <v>111</v>
      </c>
      <c r="T87" s="31" t="s">
        <v>56</v>
      </c>
      <c r="U87" s="5">
        <v>8.108108108108112E-3</v>
      </c>
      <c r="V87" s="5">
        <v>3.2432432432432448E-2</v>
      </c>
      <c r="W87" s="26"/>
      <c r="X87" s="26"/>
      <c r="Y87" s="20"/>
      <c r="Z87" s="2" t="s">
        <v>80</v>
      </c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1:38" x14ac:dyDescent="0.25">
      <c r="A88" t="str">
        <f t="shared" si="4"/>
        <v>Chowilla Oxbow (T5)  tree  1</v>
      </c>
      <c r="B88" t="s">
        <v>75</v>
      </c>
      <c r="C88" t="s">
        <v>13</v>
      </c>
      <c r="D88">
        <v>1</v>
      </c>
      <c r="E88" s="3">
        <v>1</v>
      </c>
      <c r="F88" s="3">
        <v>10</v>
      </c>
      <c r="G88" s="3">
        <v>0.52500000000000002</v>
      </c>
      <c r="H88" s="23">
        <v>43179</v>
      </c>
      <c r="I88" s="1">
        <v>43290</v>
      </c>
      <c r="J88" s="26"/>
      <c r="K88" s="29"/>
      <c r="L88" s="29"/>
      <c r="M88" s="29"/>
      <c r="N88" s="30"/>
      <c r="O88" s="29"/>
      <c r="P88" s="29"/>
      <c r="Q88" s="29"/>
      <c r="R88" s="31">
        <v>5.0999999999999996</v>
      </c>
      <c r="S88" s="37">
        <v>111</v>
      </c>
      <c r="T88" s="31" t="s">
        <v>56</v>
      </c>
      <c r="U88" s="5">
        <v>4.5945945945945942E-2</v>
      </c>
      <c r="V88" s="5">
        <v>0.18378378378378377</v>
      </c>
      <c r="W88" s="26"/>
      <c r="X88" s="26"/>
      <c r="Y88" s="22"/>
      <c r="Z88" s="2" t="s">
        <v>81</v>
      </c>
      <c r="AA88" s="43">
        <v>0.61902421423774823</v>
      </c>
      <c r="AB88" s="43">
        <v>1.0129012491041491</v>
      </c>
      <c r="AC88" s="43"/>
      <c r="AD88" s="43">
        <v>0.63281885579096631</v>
      </c>
      <c r="AE88" s="43">
        <v>0.95113054109485318</v>
      </c>
      <c r="AF88" s="43"/>
      <c r="AG88" s="43">
        <v>107</v>
      </c>
      <c r="AH88" s="43">
        <v>74</v>
      </c>
      <c r="AI88" s="43"/>
      <c r="AJ88" s="43">
        <v>0.78005681412787953</v>
      </c>
      <c r="AK88" s="43">
        <v>0.80025975505061142</v>
      </c>
      <c r="AL88" s="43">
        <v>181</v>
      </c>
    </row>
    <row r="89" spans="1:38" x14ac:dyDescent="0.25">
      <c r="A89" t="str">
        <f t="shared" si="4"/>
        <v>Chowilla Oxbow (T5)  tree  3</v>
      </c>
      <c r="B89" t="s">
        <v>75</v>
      </c>
      <c r="C89" t="s">
        <v>13</v>
      </c>
      <c r="D89">
        <v>2</v>
      </c>
      <c r="E89" s="3">
        <v>3</v>
      </c>
      <c r="F89" s="3">
        <v>10</v>
      </c>
      <c r="G89" s="3">
        <v>0.64</v>
      </c>
      <c r="H89" s="23">
        <v>43179</v>
      </c>
      <c r="I89" s="1">
        <v>43290</v>
      </c>
      <c r="J89" s="26"/>
      <c r="K89" s="29"/>
      <c r="L89" s="29"/>
      <c r="M89" s="29"/>
      <c r="N89" s="30"/>
      <c r="O89" s="29"/>
      <c r="P89" s="29"/>
      <c r="Q89" s="29"/>
      <c r="R89" s="31">
        <v>11.4</v>
      </c>
      <c r="S89" s="37">
        <v>111</v>
      </c>
      <c r="T89" s="31" t="s">
        <v>56</v>
      </c>
      <c r="U89" s="5">
        <v>0.10270270270270271</v>
      </c>
      <c r="V89" s="5">
        <v>0.41081081081081083</v>
      </c>
      <c r="W89" s="26"/>
      <c r="X89" s="26"/>
    </row>
    <row r="90" spans="1:38" x14ac:dyDescent="0.25">
      <c r="A90" t="str">
        <f t="shared" si="4"/>
        <v>Chowilla Oxbow (T5)  tree  4</v>
      </c>
      <c r="B90" t="s">
        <v>75</v>
      </c>
      <c r="C90" t="s">
        <v>13</v>
      </c>
      <c r="D90">
        <v>3</v>
      </c>
      <c r="E90" s="3">
        <v>4</v>
      </c>
      <c r="F90" s="3">
        <v>10</v>
      </c>
      <c r="G90" s="3">
        <v>0.52500000000000002</v>
      </c>
      <c r="H90" s="23">
        <v>43179</v>
      </c>
      <c r="I90" s="1">
        <v>43290</v>
      </c>
      <c r="J90" s="26"/>
      <c r="K90" s="29"/>
      <c r="L90" s="29"/>
      <c r="M90" s="29"/>
      <c r="N90" s="30"/>
      <c r="O90" s="29"/>
      <c r="P90" s="29"/>
      <c r="Q90" s="29"/>
      <c r="R90" s="31">
        <v>22</v>
      </c>
      <c r="S90" s="37">
        <v>111</v>
      </c>
      <c r="T90" s="31" t="s">
        <v>56</v>
      </c>
      <c r="U90" s="5">
        <v>0.1981981981981982</v>
      </c>
      <c r="V90" s="5">
        <v>0.7927927927927928</v>
      </c>
      <c r="W90" s="26"/>
      <c r="X90" s="26"/>
      <c r="Z90" s="2" t="s">
        <v>52</v>
      </c>
      <c r="AA90" t="s">
        <v>166</v>
      </c>
      <c r="AB90" t="s">
        <v>161</v>
      </c>
      <c r="AC90" t="s">
        <v>162</v>
      </c>
      <c r="AD90" t="s">
        <v>163</v>
      </c>
      <c r="AE90" t="s">
        <v>164</v>
      </c>
    </row>
    <row r="91" spans="1:38" x14ac:dyDescent="0.25">
      <c r="A91" t="str">
        <f t="shared" si="4"/>
        <v>Twin Creeks floodplain (TCH)  tree  1</v>
      </c>
      <c r="B91" s="26" t="s">
        <v>76</v>
      </c>
      <c r="C91" s="26" t="s">
        <v>13</v>
      </c>
      <c r="D91" s="26">
        <v>1</v>
      </c>
      <c r="E91" s="26">
        <v>1</v>
      </c>
      <c r="F91" s="26">
        <v>9</v>
      </c>
      <c r="G91" s="26">
        <v>0.34</v>
      </c>
      <c r="H91" s="29"/>
      <c r="I91" s="29"/>
      <c r="J91" s="26"/>
      <c r="K91" s="29"/>
      <c r="L91" s="29"/>
      <c r="M91" s="29"/>
      <c r="N91" s="30"/>
      <c r="O91" s="29"/>
      <c r="P91" s="29"/>
      <c r="Q91" s="29"/>
      <c r="R91" s="30"/>
      <c r="S91" s="38"/>
      <c r="T91" s="30" t="s">
        <v>56</v>
      </c>
      <c r="U91" s="27"/>
      <c r="V91" s="27"/>
      <c r="W91" s="26"/>
      <c r="X91" s="26"/>
      <c r="Y91" s="20"/>
      <c r="Z91" s="1">
        <v>43418</v>
      </c>
      <c r="AB91">
        <v>0</v>
      </c>
      <c r="AE91">
        <v>0</v>
      </c>
      <c r="AF91" s="20"/>
      <c r="AG91" s="20"/>
    </row>
    <row r="92" spans="1:38" x14ac:dyDescent="0.25">
      <c r="A92" t="str">
        <f t="shared" si="4"/>
        <v>Twin Creeks floodplain (TCH)  tree  2</v>
      </c>
      <c r="B92" s="26" t="s">
        <v>76</v>
      </c>
      <c r="C92" s="26" t="s">
        <v>13</v>
      </c>
      <c r="D92" s="26">
        <v>2</v>
      </c>
      <c r="E92" s="26">
        <v>2</v>
      </c>
      <c r="F92" s="26">
        <v>11</v>
      </c>
      <c r="G92" s="26">
        <v>0.67500000000000004</v>
      </c>
      <c r="H92" s="29"/>
      <c r="I92" s="29"/>
      <c r="J92" s="26"/>
      <c r="K92" s="29"/>
      <c r="L92" s="29"/>
      <c r="M92" s="29"/>
      <c r="N92" s="30"/>
      <c r="O92" s="29"/>
      <c r="P92" s="29"/>
      <c r="Q92" s="29"/>
      <c r="R92" s="30"/>
      <c r="S92" s="38"/>
      <c r="T92" s="30" t="s">
        <v>56</v>
      </c>
      <c r="U92" s="27"/>
      <c r="V92" s="27"/>
      <c r="W92" s="26"/>
      <c r="X92" s="26"/>
      <c r="Z92" s="1">
        <v>43179</v>
      </c>
      <c r="AA92" s="2" t="s">
        <v>55</v>
      </c>
      <c r="AB92" s="5">
        <v>0.44014623655913993</v>
      </c>
      <c r="AC92" s="5">
        <v>0.32194840954492443</v>
      </c>
      <c r="AD92" s="43">
        <v>30</v>
      </c>
      <c r="AE92" s="45">
        <f>AC92/SQRT(AD92)</f>
        <v>5.8779468753555546E-2</v>
      </c>
    </row>
    <row r="93" spans="1:38" x14ac:dyDescent="0.25">
      <c r="A93" t="str">
        <f t="shared" si="4"/>
        <v>Twin Creeks floodplain (TCH)  tree  3</v>
      </c>
      <c r="B93" s="26" t="s">
        <v>76</v>
      </c>
      <c r="C93" s="26" t="s">
        <v>13</v>
      </c>
      <c r="D93" s="26">
        <v>3</v>
      </c>
      <c r="E93" s="26">
        <v>3</v>
      </c>
      <c r="F93" s="26">
        <v>10</v>
      </c>
      <c r="G93" s="26">
        <v>0.52500000000000002</v>
      </c>
      <c r="H93" s="29"/>
      <c r="I93" s="29"/>
      <c r="J93" s="26"/>
      <c r="K93" s="29"/>
      <c r="L93" s="29"/>
      <c r="M93" s="29"/>
      <c r="N93" s="30"/>
      <c r="O93" s="29"/>
      <c r="P93" s="29"/>
      <c r="Q93" s="29"/>
      <c r="R93" s="30"/>
      <c r="S93" s="38"/>
      <c r="T93" s="30" t="s">
        <v>56</v>
      </c>
      <c r="U93" s="27"/>
      <c r="V93" s="27"/>
      <c r="W93" s="26"/>
      <c r="X93" s="26"/>
      <c r="Y93" s="20"/>
      <c r="Z93" s="1">
        <v>43291</v>
      </c>
      <c r="AA93" s="2" t="s">
        <v>58</v>
      </c>
      <c r="AB93" s="5">
        <v>1.0243619047619048</v>
      </c>
      <c r="AC93" s="5">
        <v>0.93667289583145541</v>
      </c>
      <c r="AD93" s="43">
        <v>30</v>
      </c>
      <c r="AE93" s="45">
        <f>AC93/SQRT(AD93)</f>
        <v>0.17101229135019161</v>
      </c>
      <c r="AF93" s="20"/>
      <c r="AG93" s="20"/>
    </row>
    <row r="94" spans="1:38" x14ac:dyDescent="0.25">
      <c r="A94" t="str">
        <f t="shared" si="4"/>
        <v>Monomon Island Depression (T5)  tree  1</v>
      </c>
      <c r="B94" s="3" t="s">
        <v>77</v>
      </c>
      <c r="C94" s="3" t="s">
        <v>13</v>
      </c>
      <c r="D94" s="3">
        <v>1</v>
      </c>
      <c r="E94" s="3">
        <v>1</v>
      </c>
      <c r="F94" s="3">
        <v>12</v>
      </c>
      <c r="G94" s="3">
        <v>0.81</v>
      </c>
      <c r="H94" s="23">
        <v>43179</v>
      </c>
      <c r="I94" s="1">
        <v>43290</v>
      </c>
      <c r="J94" s="26"/>
      <c r="K94" s="29"/>
      <c r="L94" s="29"/>
      <c r="M94" s="29"/>
      <c r="N94" s="30"/>
      <c r="O94" s="29"/>
      <c r="P94" s="29"/>
      <c r="Q94" s="29"/>
      <c r="R94" s="31">
        <v>2.4000000000000004</v>
      </c>
      <c r="S94" s="37">
        <v>111</v>
      </c>
      <c r="T94" s="31" t="s">
        <v>56</v>
      </c>
      <c r="U94" s="5">
        <v>2.1621621621621626E-2</v>
      </c>
      <c r="V94" s="5">
        <v>8.6486486486486505E-2</v>
      </c>
      <c r="W94" s="26"/>
      <c r="X94" s="26"/>
      <c r="Y94" s="20"/>
      <c r="Z94" s="1">
        <v>43342</v>
      </c>
      <c r="AA94" s="2" t="s">
        <v>57</v>
      </c>
      <c r="AB94" s="5">
        <v>0.60872212715464191</v>
      </c>
      <c r="AC94" s="5">
        <v>0.47011794707989252</v>
      </c>
      <c r="AD94" s="43">
        <v>23</v>
      </c>
      <c r="AE94" s="45">
        <f>AC94/SQRT(AD94)</f>
        <v>9.8026368273078673E-2</v>
      </c>
      <c r="AF94" s="20"/>
      <c r="AG94" s="20"/>
    </row>
    <row r="95" spans="1:38" x14ac:dyDescent="0.25">
      <c r="A95" t="str">
        <f t="shared" si="4"/>
        <v>Monomon Island Depression (T5)  tree  2</v>
      </c>
      <c r="B95" s="3" t="s">
        <v>77</v>
      </c>
      <c r="C95" s="3" t="s">
        <v>13</v>
      </c>
      <c r="D95" s="3">
        <v>2</v>
      </c>
      <c r="E95" s="3">
        <v>2</v>
      </c>
      <c r="F95" s="3">
        <v>11</v>
      </c>
      <c r="G95" s="3">
        <v>0.58499999999999996</v>
      </c>
      <c r="H95" s="23">
        <v>43179</v>
      </c>
      <c r="I95" s="1">
        <v>43290</v>
      </c>
      <c r="J95" s="26"/>
      <c r="K95" s="29"/>
      <c r="L95" s="29"/>
      <c r="M95" s="29"/>
      <c r="N95" s="30"/>
      <c r="O95" s="29"/>
      <c r="P95" s="29"/>
      <c r="Q95" s="29"/>
      <c r="R95" s="31">
        <v>8.7000000000000011</v>
      </c>
      <c r="S95" s="37">
        <v>111</v>
      </c>
      <c r="T95" s="31" t="s">
        <v>56</v>
      </c>
      <c r="U95" s="5">
        <v>7.8378378378378383E-2</v>
      </c>
      <c r="V95" s="5">
        <v>0.31351351351351353</v>
      </c>
      <c r="W95" s="26"/>
      <c r="X95" s="26"/>
      <c r="Z95" s="1">
        <v>43405</v>
      </c>
      <c r="AA95" s="2" t="s">
        <v>56</v>
      </c>
      <c r="AB95" s="5">
        <v>0.34582240663545982</v>
      </c>
      <c r="AC95" s="5">
        <v>0.25148494411616013</v>
      </c>
      <c r="AD95" s="43">
        <v>24</v>
      </c>
      <c r="AE95" s="45">
        <f>AC95/SQRT(AD95)</f>
        <v>5.1334149256411256E-2</v>
      </c>
    </row>
    <row r="96" spans="1:38" x14ac:dyDescent="0.25">
      <c r="A96" t="str">
        <f t="shared" si="4"/>
        <v>Monomon Island Depression (T5)  tree  3</v>
      </c>
      <c r="B96" s="3" t="s">
        <v>77</v>
      </c>
      <c r="C96" s="3" t="s">
        <v>13</v>
      </c>
      <c r="D96" s="3">
        <v>3</v>
      </c>
      <c r="E96" s="3">
        <v>3</v>
      </c>
      <c r="F96" s="3">
        <v>13</v>
      </c>
      <c r="G96" s="3">
        <v>0.85499999999999998</v>
      </c>
      <c r="H96" s="23">
        <v>43179</v>
      </c>
      <c r="I96" s="1">
        <v>43290</v>
      </c>
      <c r="J96" s="26"/>
      <c r="K96" s="29"/>
      <c r="L96" s="29"/>
      <c r="M96" s="29"/>
      <c r="N96" s="30"/>
      <c r="O96" s="29"/>
      <c r="P96" s="29"/>
      <c r="Q96" s="29"/>
      <c r="R96" s="31">
        <v>1.4000000000000004</v>
      </c>
      <c r="S96" s="37">
        <v>111</v>
      </c>
      <c r="T96" s="31" t="s">
        <v>56</v>
      </c>
      <c r="U96" s="5">
        <v>1.2612612612612616E-2</v>
      </c>
      <c r="V96" s="5">
        <v>5.0450450450450463E-2</v>
      </c>
      <c r="W96" s="26"/>
      <c r="X96" s="26"/>
    </row>
    <row r="97" spans="1:33" x14ac:dyDescent="0.25">
      <c r="A97" t="str">
        <f t="shared" si="4"/>
        <v>Coppermine Complex (CCX4)  tree  3</v>
      </c>
      <c r="B97" s="3" t="s">
        <v>74</v>
      </c>
      <c r="C97" s="3" t="s">
        <v>13</v>
      </c>
      <c r="D97" s="3">
        <v>1</v>
      </c>
      <c r="E97" s="3">
        <v>3</v>
      </c>
      <c r="F97" s="3">
        <v>9</v>
      </c>
      <c r="G97" s="3">
        <v>0.6</v>
      </c>
      <c r="H97" s="23">
        <v>43179</v>
      </c>
      <c r="I97" s="1">
        <v>43291</v>
      </c>
      <c r="J97" s="26"/>
      <c r="K97" s="29"/>
      <c r="L97" s="29"/>
      <c r="M97" s="29"/>
      <c r="N97" s="30"/>
      <c r="O97" s="29"/>
      <c r="P97" s="29"/>
      <c r="Q97" s="29"/>
      <c r="R97" s="31">
        <v>14.200000000000001</v>
      </c>
      <c r="S97" s="37">
        <v>112</v>
      </c>
      <c r="T97" s="31" t="s">
        <v>56</v>
      </c>
      <c r="U97" s="5">
        <v>0.12678571428571431</v>
      </c>
      <c r="V97" s="5">
        <v>0.50714285714285723</v>
      </c>
      <c r="W97" s="26"/>
      <c r="X97" s="26"/>
      <c r="Y97" s="22"/>
      <c r="Z97" s="2" t="s">
        <v>52</v>
      </c>
      <c r="AA97" t="s">
        <v>166</v>
      </c>
      <c r="AB97" t="s">
        <v>165</v>
      </c>
      <c r="AC97" t="s">
        <v>162</v>
      </c>
      <c r="AD97" t="s">
        <v>163</v>
      </c>
      <c r="AE97" t="s">
        <v>164</v>
      </c>
      <c r="AF97" s="22"/>
      <c r="AG97" s="22"/>
    </row>
    <row r="98" spans="1:33" x14ac:dyDescent="0.25">
      <c r="A98" t="str">
        <f t="shared" si="4"/>
        <v>Coppermine Complex (CCX4)  tree  7</v>
      </c>
      <c r="B98" s="3" t="s">
        <v>74</v>
      </c>
      <c r="C98" s="3" t="s">
        <v>13</v>
      </c>
      <c r="D98" s="3">
        <v>2</v>
      </c>
      <c r="E98" s="3">
        <v>7</v>
      </c>
      <c r="F98" s="3">
        <v>10</v>
      </c>
      <c r="G98" s="3">
        <v>0.48749999999999999</v>
      </c>
      <c r="H98" s="23">
        <v>43179</v>
      </c>
      <c r="I98" s="1">
        <v>43291</v>
      </c>
      <c r="J98" s="26"/>
      <c r="K98" s="29"/>
      <c r="L98" s="29"/>
      <c r="M98" s="29"/>
      <c r="N98" s="30"/>
      <c r="O98" s="29"/>
      <c r="P98" s="29"/>
      <c r="Q98" s="29"/>
      <c r="R98" s="31">
        <v>13.799999999999999</v>
      </c>
      <c r="S98" s="37">
        <v>112</v>
      </c>
      <c r="T98" s="31" t="s">
        <v>56</v>
      </c>
      <c r="U98" s="5">
        <v>0.12321428571428571</v>
      </c>
      <c r="V98" s="5">
        <v>0.49285714285714283</v>
      </c>
      <c r="W98" s="26"/>
      <c r="X98" s="26"/>
      <c r="Z98" s="1">
        <v>43418</v>
      </c>
      <c r="AB98" s="5">
        <v>0</v>
      </c>
      <c r="AE98">
        <v>0</v>
      </c>
    </row>
    <row r="99" spans="1:33" x14ac:dyDescent="0.25">
      <c r="A99" t="str">
        <f t="shared" si="4"/>
        <v>Coppermine Complex (CCX4)  tree  1</v>
      </c>
      <c r="B99" s="3" t="s">
        <v>74</v>
      </c>
      <c r="C99" s="3" t="s">
        <v>13</v>
      </c>
      <c r="D99" s="3">
        <v>3</v>
      </c>
      <c r="E99" s="3">
        <v>1</v>
      </c>
      <c r="F99" s="3">
        <v>10</v>
      </c>
      <c r="G99" s="3">
        <v>0.56000000000000005</v>
      </c>
      <c r="H99" s="23">
        <v>43179</v>
      </c>
      <c r="I99" s="1">
        <v>43291</v>
      </c>
      <c r="J99" s="26"/>
      <c r="K99" s="29"/>
      <c r="L99" s="29"/>
      <c r="M99" s="29"/>
      <c r="N99" s="30"/>
      <c r="O99" s="29"/>
      <c r="P99" s="29"/>
      <c r="Q99" s="29"/>
      <c r="R99" s="31">
        <v>16.5</v>
      </c>
      <c r="S99" s="37">
        <v>112</v>
      </c>
      <c r="T99" s="31" t="s">
        <v>56</v>
      </c>
      <c r="U99" s="5">
        <v>0.14732142857142858</v>
      </c>
      <c r="V99" s="5">
        <v>0.5892857142857143</v>
      </c>
      <c r="W99" s="26"/>
      <c r="X99" s="26"/>
      <c r="Y99" s="20"/>
      <c r="Z99" s="1">
        <v>43179</v>
      </c>
      <c r="AA99" s="2" t="s">
        <v>55</v>
      </c>
      <c r="AB99" s="5">
        <v>1.9068100358422937</v>
      </c>
      <c r="AC99" s="5">
        <v>1.261193447067007</v>
      </c>
      <c r="AD99" s="43">
        <v>18</v>
      </c>
      <c r="AE99" s="45">
        <f>AC99/SQRT(AD99)</f>
        <v>0.29726614626970593</v>
      </c>
      <c r="AF99" s="20"/>
      <c r="AG99" s="20"/>
    </row>
    <row r="100" spans="1:33" x14ac:dyDescent="0.25">
      <c r="A100" t="str">
        <f t="shared" si="4"/>
        <v>Twin Creeks (T1)  tree  1</v>
      </c>
      <c r="B100" s="3" t="s">
        <v>73</v>
      </c>
      <c r="C100" s="3" t="s">
        <v>14</v>
      </c>
      <c r="D100" s="3">
        <v>1</v>
      </c>
      <c r="E100" s="3">
        <v>1</v>
      </c>
      <c r="F100" s="3">
        <v>12</v>
      </c>
      <c r="G100" s="3">
        <v>0.72250000000000003</v>
      </c>
      <c r="H100" s="23">
        <v>43179</v>
      </c>
      <c r="I100" s="1">
        <v>43290</v>
      </c>
      <c r="J100" s="26"/>
      <c r="K100" s="29"/>
      <c r="L100" s="29"/>
      <c r="M100" s="29"/>
      <c r="N100" s="30"/>
      <c r="O100" s="29"/>
      <c r="P100" s="29"/>
      <c r="Q100" s="29"/>
      <c r="R100" s="31">
        <v>8.1</v>
      </c>
      <c r="S100" s="37">
        <v>111</v>
      </c>
      <c r="T100" s="31" t="s">
        <v>56</v>
      </c>
      <c r="U100" s="5">
        <v>7.2972972972972963E-2</v>
      </c>
      <c r="V100" s="5">
        <v>0.29189189189189185</v>
      </c>
      <c r="W100" s="26"/>
      <c r="X100" s="26"/>
      <c r="Y100" s="20"/>
      <c r="Z100" s="1">
        <v>43291</v>
      </c>
      <c r="AA100" s="2" t="s">
        <v>58</v>
      </c>
      <c r="AB100" s="5">
        <v>1.0525573192239861</v>
      </c>
      <c r="AC100" s="5">
        <v>0.75656123030408573</v>
      </c>
      <c r="AD100" s="43">
        <v>18</v>
      </c>
      <c r="AE100" s="45">
        <f>AC100/SQRT(AD100)</f>
        <v>0.17832319211028547</v>
      </c>
      <c r="AF100" s="20"/>
      <c r="AG100" s="20"/>
    </row>
    <row r="101" spans="1:33" x14ac:dyDescent="0.25">
      <c r="A101" t="str">
        <f t="shared" si="4"/>
        <v>Twin Creeks (T1)  tree  3</v>
      </c>
      <c r="B101" s="3" t="s">
        <v>73</v>
      </c>
      <c r="C101" s="3" t="s">
        <v>14</v>
      </c>
      <c r="D101" s="3">
        <v>2</v>
      </c>
      <c r="E101" s="3">
        <v>3</v>
      </c>
      <c r="F101" s="3">
        <v>9</v>
      </c>
      <c r="G101" s="3">
        <v>0.39</v>
      </c>
      <c r="H101" s="23">
        <v>43179</v>
      </c>
      <c r="I101" s="1">
        <v>43290</v>
      </c>
      <c r="J101" s="26"/>
      <c r="K101" s="29"/>
      <c r="L101" s="29"/>
      <c r="M101" s="29"/>
      <c r="N101" s="30"/>
      <c r="O101" s="29"/>
      <c r="P101" s="29"/>
      <c r="Q101" s="29"/>
      <c r="R101" s="31">
        <v>4.7000000000000011</v>
      </c>
      <c r="S101" s="37">
        <v>111</v>
      </c>
      <c r="T101" s="31" t="s">
        <v>56</v>
      </c>
      <c r="U101" s="5">
        <v>4.2342342342342354E-2</v>
      </c>
      <c r="V101" s="5">
        <v>0.16936936936936942</v>
      </c>
      <c r="W101" s="26"/>
      <c r="X101" s="26"/>
      <c r="Z101" s="1">
        <v>43342</v>
      </c>
      <c r="AA101" s="2" t="s">
        <v>57</v>
      </c>
      <c r="AB101" s="5">
        <v>0.73042296234053949</v>
      </c>
      <c r="AC101" s="5">
        <v>0.52095285717941042</v>
      </c>
      <c r="AD101" s="43">
        <v>19</v>
      </c>
      <c r="AE101" s="45">
        <f>AC101/SQRT(AD101)</f>
        <v>0.11951478204178038</v>
      </c>
    </row>
    <row r="102" spans="1:33" x14ac:dyDescent="0.25">
      <c r="A102" t="str">
        <f t="shared" si="4"/>
        <v>Twin Creeks (T1)  tree  2</v>
      </c>
      <c r="B102" s="3" t="s">
        <v>73</v>
      </c>
      <c r="C102" s="3" t="s">
        <v>14</v>
      </c>
      <c r="D102" s="3">
        <v>3</v>
      </c>
      <c r="E102" s="3">
        <v>2</v>
      </c>
      <c r="F102" s="3">
        <v>10</v>
      </c>
      <c r="G102" s="3">
        <v>0.51</v>
      </c>
      <c r="H102" s="23">
        <v>43179</v>
      </c>
      <c r="I102" s="1">
        <v>43290</v>
      </c>
      <c r="J102" s="26"/>
      <c r="K102" s="29"/>
      <c r="L102" s="29"/>
      <c r="M102" s="29"/>
      <c r="N102" s="30"/>
      <c r="O102" s="29"/>
      <c r="P102" s="29"/>
      <c r="Q102" s="29"/>
      <c r="R102" s="31">
        <v>6.1</v>
      </c>
      <c r="S102" s="37">
        <v>111</v>
      </c>
      <c r="T102" s="31" t="s">
        <v>56</v>
      </c>
      <c r="U102" s="5">
        <v>5.4954954954954949E-2</v>
      </c>
      <c r="V102" s="5">
        <v>0.2198198198198198</v>
      </c>
      <c r="W102" s="26"/>
      <c r="X102" s="26"/>
      <c r="Y102" s="20"/>
      <c r="Z102" s="1">
        <v>43405</v>
      </c>
      <c r="AA102" s="2" t="s">
        <v>56</v>
      </c>
      <c r="AB102" s="5">
        <v>0.41094967147598732</v>
      </c>
      <c r="AC102" s="5">
        <v>0.2954448064126205</v>
      </c>
      <c r="AD102" s="43">
        <v>19</v>
      </c>
      <c r="AE102" s="45">
        <f>AC102/SQRT(AD102)</f>
        <v>6.777968708139738E-2</v>
      </c>
      <c r="AF102" s="20"/>
      <c r="AG102" s="20"/>
    </row>
    <row r="103" spans="1:33" x14ac:dyDescent="0.25">
      <c r="A103" t="str">
        <f t="shared" si="4"/>
        <v>Werta Wert Mid (T3)  tree  1</v>
      </c>
      <c r="B103" s="3" t="s">
        <v>72</v>
      </c>
      <c r="C103" s="3" t="s">
        <v>14</v>
      </c>
      <c r="D103" s="3">
        <v>1</v>
      </c>
      <c r="E103" s="3">
        <v>1</v>
      </c>
      <c r="F103" s="3">
        <v>12</v>
      </c>
      <c r="G103" s="3">
        <v>0.76500000000000001</v>
      </c>
      <c r="H103" s="23">
        <v>43179</v>
      </c>
      <c r="I103" s="1">
        <v>43291</v>
      </c>
      <c r="J103" s="26"/>
      <c r="K103" s="29"/>
      <c r="L103" s="29"/>
      <c r="M103" s="29"/>
      <c r="N103" s="30"/>
      <c r="O103" s="29"/>
      <c r="P103" s="29"/>
      <c r="Q103" s="29"/>
      <c r="R103" s="31">
        <v>5.9</v>
      </c>
      <c r="S103" s="37">
        <v>112</v>
      </c>
      <c r="T103" s="31" t="s">
        <v>56</v>
      </c>
      <c r="U103" s="5">
        <v>5.2678571428571429E-2</v>
      </c>
      <c r="V103" s="5">
        <v>0.21071428571428572</v>
      </c>
      <c r="W103" s="26"/>
      <c r="X103" s="26"/>
    </row>
    <row r="104" spans="1:33" x14ac:dyDescent="0.25">
      <c r="A104" t="str">
        <f t="shared" si="4"/>
        <v>Werta Wert Mid (T3)  tree  3</v>
      </c>
      <c r="B104" s="3" t="s">
        <v>72</v>
      </c>
      <c r="C104" s="3" t="s">
        <v>14</v>
      </c>
      <c r="D104" s="3">
        <v>2</v>
      </c>
      <c r="E104" s="3">
        <v>3</v>
      </c>
      <c r="F104" s="3">
        <v>12</v>
      </c>
      <c r="G104" s="3">
        <v>0.76500000000000001</v>
      </c>
      <c r="H104" s="23">
        <v>43179</v>
      </c>
      <c r="I104" s="1">
        <v>43291</v>
      </c>
      <c r="J104" s="26"/>
      <c r="K104" s="29"/>
      <c r="L104" s="29"/>
      <c r="M104" s="29"/>
      <c r="N104" s="30"/>
      <c r="O104" s="29"/>
      <c r="P104" s="29"/>
      <c r="Q104" s="29"/>
      <c r="R104" s="31">
        <v>9.7000000000000011</v>
      </c>
      <c r="S104" s="37">
        <v>112</v>
      </c>
      <c r="T104" s="31" t="s">
        <v>56</v>
      </c>
      <c r="U104" s="5">
        <v>8.6607142857142869E-2</v>
      </c>
      <c r="V104" s="5">
        <v>0.34642857142857147</v>
      </c>
      <c r="W104" s="26"/>
      <c r="X104" s="26"/>
      <c r="Z104" s="20"/>
      <c r="AA104" s="20"/>
      <c r="AB104" s="20"/>
      <c r="AC104" s="20"/>
      <c r="AD104" s="20"/>
    </row>
    <row r="105" spans="1:33" x14ac:dyDescent="0.25">
      <c r="A105" t="str">
        <f t="shared" si="4"/>
        <v>Werta Wert Mid (T3)  tree  2</v>
      </c>
      <c r="B105" t="s">
        <v>72</v>
      </c>
      <c r="C105" t="s">
        <v>14</v>
      </c>
      <c r="D105">
        <v>3</v>
      </c>
      <c r="E105">
        <v>2</v>
      </c>
      <c r="F105" s="25">
        <v>12</v>
      </c>
      <c r="G105" s="25">
        <v>0.76500000000000001</v>
      </c>
      <c r="H105" s="1">
        <v>43179</v>
      </c>
      <c r="I105" s="1">
        <v>43291</v>
      </c>
      <c r="J105" s="26"/>
      <c r="K105" s="29"/>
      <c r="L105" s="29"/>
      <c r="M105" s="29"/>
      <c r="N105" s="30"/>
      <c r="O105" s="29"/>
      <c r="P105" s="29"/>
      <c r="Q105" s="29"/>
      <c r="R105" s="31">
        <v>6.4</v>
      </c>
      <c r="S105" s="37">
        <v>112</v>
      </c>
      <c r="T105" s="31" t="s">
        <v>56</v>
      </c>
      <c r="U105" s="5">
        <v>5.7142857142857148E-2</v>
      </c>
      <c r="V105" s="5">
        <v>0.22857142857142859</v>
      </c>
      <c r="W105" s="26"/>
      <c r="X105" s="26"/>
    </row>
    <row r="106" spans="1:33" x14ac:dyDescent="0.25">
      <c r="A106" t="str">
        <f t="shared" si="4"/>
        <v>Werta Wert North (T1)  tree  5</v>
      </c>
      <c r="B106" s="26" t="s">
        <v>71</v>
      </c>
      <c r="C106" s="26" t="s">
        <v>14</v>
      </c>
      <c r="D106" s="26">
        <v>1</v>
      </c>
      <c r="E106" s="26">
        <v>5</v>
      </c>
      <c r="F106" s="26">
        <v>9</v>
      </c>
      <c r="G106" s="26">
        <v>0.32500000000000001</v>
      </c>
      <c r="H106" s="29">
        <v>43179</v>
      </c>
      <c r="I106" s="29">
        <v>43291</v>
      </c>
      <c r="J106" s="26"/>
      <c r="K106" s="29"/>
      <c r="L106" s="29"/>
      <c r="M106" s="29"/>
      <c r="N106" s="30"/>
      <c r="O106" s="29"/>
      <c r="P106" s="29"/>
      <c r="Q106" s="29"/>
      <c r="R106" s="30"/>
      <c r="S106" s="38"/>
      <c r="T106" s="30" t="s">
        <v>56</v>
      </c>
      <c r="U106" s="27"/>
      <c r="V106" s="27"/>
      <c r="W106" s="26"/>
      <c r="X106" s="26"/>
      <c r="Y106" s="20"/>
      <c r="AE106" s="20"/>
      <c r="AF106" s="20"/>
      <c r="AG106" s="20"/>
    </row>
    <row r="107" spans="1:33" x14ac:dyDescent="0.25">
      <c r="A107" t="str">
        <f t="shared" si="4"/>
        <v>Werta Wert North (T1)  tree  6</v>
      </c>
      <c r="B107" s="26" t="s">
        <v>71</v>
      </c>
      <c r="C107" s="26" t="s">
        <v>14</v>
      </c>
      <c r="D107" s="26">
        <v>2</v>
      </c>
      <c r="E107" s="26">
        <v>6</v>
      </c>
      <c r="F107" s="26">
        <v>9</v>
      </c>
      <c r="G107" s="26">
        <v>0.39</v>
      </c>
      <c r="H107" s="29">
        <v>43179</v>
      </c>
      <c r="I107" s="29">
        <v>43291</v>
      </c>
      <c r="J107" s="26"/>
      <c r="K107" s="29"/>
      <c r="L107" s="29"/>
      <c r="M107" s="29"/>
      <c r="N107" s="30"/>
      <c r="O107" s="29"/>
      <c r="P107" s="29"/>
      <c r="Q107" s="29"/>
      <c r="R107" s="30"/>
      <c r="S107" s="38"/>
      <c r="T107" s="30" t="s">
        <v>56</v>
      </c>
      <c r="U107" s="27"/>
      <c r="V107" s="27"/>
      <c r="W107" s="26"/>
      <c r="X107" s="26"/>
      <c r="Y107" s="20"/>
      <c r="AE107" s="20"/>
      <c r="AF107" s="20"/>
      <c r="AG107" s="20"/>
    </row>
    <row r="108" spans="1:33" x14ac:dyDescent="0.25">
      <c r="A108" t="str">
        <f t="shared" si="4"/>
        <v>Werta Wert North (T1)  tree  7</v>
      </c>
      <c r="B108" s="26" t="s">
        <v>71</v>
      </c>
      <c r="C108" s="26" t="s">
        <v>14</v>
      </c>
      <c r="D108" s="26">
        <v>3</v>
      </c>
      <c r="E108" s="26">
        <v>7</v>
      </c>
      <c r="F108" s="26">
        <v>10</v>
      </c>
      <c r="G108" s="26">
        <v>0.52500000000000002</v>
      </c>
      <c r="H108" s="29">
        <v>43179</v>
      </c>
      <c r="I108" s="29">
        <v>43291</v>
      </c>
      <c r="J108" s="26"/>
      <c r="K108" s="29"/>
      <c r="L108" s="29"/>
      <c r="M108" s="29"/>
      <c r="N108" s="30"/>
      <c r="O108" s="29"/>
      <c r="P108" s="29"/>
      <c r="Q108" s="29"/>
      <c r="R108" s="30"/>
      <c r="S108" s="38"/>
      <c r="T108" s="30" t="s">
        <v>56</v>
      </c>
      <c r="U108" s="27"/>
      <c r="V108" s="27"/>
      <c r="W108" s="26"/>
      <c r="X108" s="26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spans="1:33" x14ac:dyDescent="0.25">
      <c r="A109" t="str">
        <f t="shared" si="4"/>
        <v>Pipeclay Creek D/S  tree  3</v>
      </c>
      <c r="B109" t="s">
        <v>70</v>
      </c>
      <c r="C109" t="s">
        <v>14</v>
      </c>
      <c r="D109">
        <v>1</v>
      </c>
      <c r="E109">
        <v>3</v>
      </c>
      <c r="F109" s="25">
        <v>10</v>
      </c>
      <c r="G109" s="25">
        <v>0.48749999999999999</v>
      </c>
      <c r="H109" s="1">
        <v>43179</v>
      </c>
      <c r="I109" s="1">
        <v>43290</v>
      </c>
      <c r="J109" s="26"/>
      <c r="K109" s="29"/>
      <c r="L109" s="29"/>
      <c r="M109" s="29"/>
      <c r="N109" s="30"/>
      <c r="O109" s="29"/>
      <c r="P109" s="29"/>
      <c r="Q109" s="29"/>
      <c r="R109" s="31">
        <v>11.700000000000001</v>
      </c>
      <c r="S109" s="37">
        <v>111</v>
      </c>
      <c r="T109" s="31" t="s">
        <v>56</v>
      </c>
      <c r="U109" s="5">
        <v>0.10540540540540541</v>
      </c>
      <c r="V109" s="5">
        <v>0.42162162162162165</v>
      </c>
      <c r="W109" s="26"/>
      <c r="X109" s="26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spans="1:33" x14ac:dyDescent="0.25">
      <c r="A110" t="str">
        <f t="shared" si="4"/>
        <v>Pipeclay Creek D/S  tree  2</v>
      </c>
      <c r="B110" t="s">
        <v>70</v>
      </c>
      <c r="C110" t="s">
        <v>14</v>
      </c>
      <c r="D110">
        <v>2</v>
      </c>
      <c r="E110">
        <v>2</v>
      </c>
      <c r="F110" s="25">
        <v>12</v>
      </c>
      <c r="G110" s="25">
        <v>0.72250000000000003</v>
      </c>
      <c r="H110" s="1">
        <v>43179</v>
      </c>
      <c r="I110" s="1">
        <v>43290</v>
      </c>
      <c r="J110" s="26"/>
      <c r="K110" s="29"/>
      <c r="L110" s="29"/>
      <c r="M110" s="29"/>
      <c r="N110" s="30"/>
      <c r="O110" s="29"/>
      <c r="P110" s="29"/>
      <c r="Q110" s="29"/>
      <c r="R110" s="31">
        <v>9.6</v>
      </c>
      <c r="S110" s="37">
        <v>111</v>
      </c>
      <c r="T110" s="31" t="s">
        <v>56</v>
      </c>
      <c r="U110" s="5">
        <v>8.6486486486486477E-2</v>
      </c>
      <c r="V110" s="5">
        <v>0.34594594594594591</v>
      </c>
      <c r="W110" s="26"/>
      <c r="X110" s="26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spans="1:33" x14ac:dyDescent="0.25">
      <c r="A111" t="str">
        <f t="shared" si="4"/>
        <v>Pipeclay Creek D/S  tree  4</v>
      </c>
      <c r="B111" t="s">
        <v>70</v>
      </c>
      <c r="C111" t="s">
        <v>14</v>
      </c>
      <c r="D111">
        <v>3</v>
      </c>
      <c r="E111">
        <v>4</v>
      </c>
      <c r="F111" s="25">
        <v>11</v>
      </c>
      <c r="G111" s="25">
        <v>0.68</v>
      </c>
      <c r="H111" s="1">
        <v>43179</v>
      </c>
      <c r="I111" s="1">
        <v>43290</v>
      </c>
      <c r="J111" s="26"/>
      <c r="K111" s="29"/>
      <c r="L111" s="29"/>
      <c r="M111" s="29"/>
      <c r="N111" s="30"/>
      <c r="O111" s="29"/>
      <c r="P111" s="29"/>
      <c r="Q111" s="29"/>
      <c r="R111" s="31">
        <v>12.700000000000001</v>
      </c>
      <c r="S111" s="37">
        <v>111</v>
      </c>
      <c r="T111" s="31" t="s">
        <v>56</v>
      </c>
      <c r="U111" s="5">
        <v>0.11441441441441443</v>
      </c>
      <c r="V111" s="5">
        <v>0.4576576576576577</v>
      </c>
      <c r="W111" s="26"/>
      <c r="X111" s="26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spans="1:33" x14ac:dyDescent="0.25">
      <c r="A112" t="str">
        <f t="shared" si="4"/>
        <v>Boat Creek D/S  tree  1</v>
      </c>
      <c r="B112" s="26" t="s">
        <v>69</v>
      </c>
      <c r="C112" s="26" t="s">
        <v>14</v>
      </c>
      <c r="D112" s="26">
        <v>1</v>
      </c>
      <c r="E112" s="26">
        <v>1</v>
      </c>
      <c r="F112" s="26">
        <v>12</v>
      </c>
      <c r="G112" s="26">
        <v>0.76500000000000001</v>
      </c>
      <c r="H112" s="29">
        <v>43179</v>
      </c>
      <c r="I112" s="29">
        <v>43290</v>
      </c>
      <c r="J112" s="26"/>
      <c r="K112" s="29"/>
      <c r="L112" s="29"/>
      <c r="M112" s="29"/>
      <c r="N112" s="30"/>
      <c r="O112" s="29"/>
      <c r="P112" s="29"/>
      <c r="Q112" s="29"/>
      <c r="R112" s="30"/>
      <c r="S112" s="38"/>
      <c r="T112" s="30" t="s">
        <v>56</v>
      </c>
      <c r="U112" s="27"/>
      <c r="V112" s="27"/>
      <c r="W112" s="26"/>
      <c r="X112" s="26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spans="1:33" x14ac:dyDescent="0.25">
      <c r="A113" t="str">
        <f t="shared" si="4"/>
        <v>Boat Creek D/S  tree  2</v>
      </c>
      <c r="B113" t="s">
        <v>69</v>
      </c>
      <c r="C113" t="s">
        <v>14</v>
      </c>
      <c r="D113">
        <v>2</v>
      </c>
      <c r="E113">
        <v>2</v>
      </c>
      <c r="F113" s="25">
        <v>11</v>
      </c>
      <c r="G113" s="25">
        <v>0.63749999999999996</v>
      </c>
      <c r="H113" s="1">
        <v>43179</v>
      </c>
      <c r="I113" s="1">
        <v>43290</v>
      </c>
      <c r="J113" s="26"/>
      <c r="K113" s="29"/>
      <c r="L113" s="29"/>
      <c r="M113" s="29"/>
      <c r="N113" s="30"/>
      <c r="O113" s="29"/>
      <c r="P113" s="29"/>
      <c r="Q113" s="29"/>
      <c r="R113" s="31">
        <v>8</v>
      </c>
      <c r="S113" s="37">
        <v>111</v>
      </c>
      <c r="T113" s="31" t="s">
        <v>56</v>
      </c>
      <c r="U113" s="5">
        <v>7.2072072072072071E-2</v>
      </c>
      <c r="V113" s="5">
        <v>0.28828828828828829</v>
      </c>
      <c r="W113" s="26"/>
      <c r="X113" s="26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spans="1:33" x14ac:dyDescent="0.25">
      <c r="A114" t="str">
        <f t="shared" si="4"/>
        <v>Boat Creek D/S  tree  3</v>
      </c>
      <c r="B114" t="s">
        <v>69</v>
      </c>
      <c r="C114" t="s">
        <v>14</v>
      </c>
      <c r="D114">
        <v>3</v>
      </c>
      <c r="E114">
        <v>3</v>
      </c>
      <c r="F114" s="25">
        <v>12</v>
      </c>
      <c r="G114" s="25">
        <v>0.76500000000000001</v>
      </c>
      <c r="H114" s="1">
        <v>43179</v>
      </c>
      <c r="I114" s="1">
        <v>43290</v>
      </c>
      <c r="J114" s="26"/>
      <c r="K114" s="29"/>
      <c r="L114" s="29"/>
      <c r="M114" s="29"/>
      <c r="N114" s="30"/>
      <c r="O114" s="29"/>
      <c r="P114" s="29"/>
      <c r="Q114" s="29"/>
      <c r="R114" s="31">
        <v>2.8000000000000007</v>
      </c>
      <c r="S114" s="37">
        <v>111</v>
      </c>
      <c r="T114" s="31" t="s">
        <v>56</v>
      </c>
      <c r="U114" s="5">
        <v>2.5225225225225231E-2</v>
      </c>
      <c r="V114" s="5">
        <v>0.10090090090090093</v>
      </c>
      <c r="W114" s="26"/>
      <c r="X114" s="26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spans="1:33" x14ac:dyDescent="0.25">
      <c r="A115" t="str">
        <f t="shared" si="4"/>
        <v>Chowilla Island Loop (T1)  tree  1</v>
      </c>
      <c r="B115" t="s">
        <v>67</v>
      </c>
      <c r="C115" t="s">
        <v>14</v>
      </c>
      <c r="D115">
        <v>1</v>
      </c>
      <c r="E115">
        <v>1</v>
      </c>
      <c r="F115" s="25">
        <v>8</v>
      </c>
      <c r="G115" s="25">
        <v>0.36</v>
      </c>
      <c r="H115" s="1">
        <v>43179</v>
      </c>
      <c r="I115" s="1">
        <v>43290</v>
      </c>
      <c r="J115" s="26"/>
      <c r="K115" s="29"/>
      <c r="L115" s="29"/>
      <c r="M115" s="29"/>
      <c r="N115" s="30"/>
      <c r="O115" s="29"/>
      <c r="P115" s="29"/>
      <c r="Q115" s="29"/>
      <c r="R115" s="31">
        <v>27.5</v>
      </c>
      <c r="S115" s="37">
        <v>111</v>
      </c>
      <c r="T115" s="31" t="s">
        <v>56</v>
      </c>
      <c r="U115" s="5">
        <v>0.24774774774774774</v>
      </c>
      <c r="V115" s="5">
        <v>0.99099099099099097</v>
      </c>
      <c r="W115" s="26"/>
      <c r="X115" s="26"/>
      <c r="Z115" s="20"/>
      <c r="AA115" s="20"/>
      <c r="AB115" s="20"/>
      <c r="AC115" s="20"/>
      <c r="AD115" s="20"/>
    </row>
    <row r="116" spans="1:33" x14ac:dyDescent="0.25">
      <c r="A116" t="str">
        <f t="shared" si="4"/>
        <v>Chowilla Island Loop (T1)  tree  2</v>
      </c>
      <c r="B116" t="s">
        <v>67</v>
      </c>
      <c r="C116" t="s">
        <v>14</v>
      </c>
      <c r="D116">
        <v>2</v>
      </c>
      <c r="E116">
        <v>2</v>
      </c>
      <c r="F116" s="25">
        <v>10</v>
      </c>
      <c r="G116" s="25">
        <v>0.56000000000000005</v>
      </c>
      <c r="H116" s="1">
        <v>43179</v>
      </c>
      <c r="I116" s="1">
        <v>43290</v>
      </c>
      <c r="J116" s="26"/>
      <c r="K116" s="29"/>
      <c r="L116" s="29"/>
      <c r="M116" s="29"/>
      <c r="N116" s="30"/>
      <c r="O116" s="29"/>
      <c r="P116" s="29"/>
      <c r="Q116" s="29"/>
      <c r="R116" s="31">
        <v>8.9</v>
      </c>
      <c r="S116" s="37">
        <v>111</v>
      </c>
      <c r="T116" s="31" t="s">
        <v>56</v>
      </c>
      <c r="U116" s="5">
        <v>8.018018018018018E-2</v>
      </c>
      <c r="V116" s="5">
        <v>0.32072072072072072</v>
      </c>
      <c r="W116" s="26"/>
      <c r="X116" s="26"/>
      <c r="Z116" s="20"/>
      <c r="AA116" s="20"/>
      <c r="AB116" s="20"/>
      <c r="AC116" s="20"/>
      <c r="AD116" s="20"/>
    </row>
    <row r="117" spans="1:33" x14ac:dyDescent="0.25">
      <c r="A117" t="str">
        <f t="shared" si="4"/>
        <v>Chowilla Island Loop (T1)  tree  3</v>
      </c>
      <c r="B117" t="s">
        <v>67</v>
      </c>
      <c r="C117" t="s">
        <v>14</v>
      </c>
      <c r="D117">
        <v>3</v>
      </c>
      <c r="E117">
        <v>3</v>
      </c>
      <c r="F117" s="25">
        <v>9</v>
      </c>
      <c r="G117" s="25">
        <v>0.42</v>
      </c>
      <c r="H117" s="1">
        <v>43179</v>
      </c>
      <c r="I117" s="1">
        <v>43290</v>
      </c>
      <c r="J117" s="26"/>
      <c r="K117" s="29"/>
      <c r="L117" s="29"/>
      <c r="M117" s="29"/>
      <c r="N117" s="30"/>
      <c r="O117" s="29"/>
      <c r="P117" s="29"/>
      <c r="Q117" s="29"/>
      <c r="R117" s="31">
        <v>25.1</v>
      </c>
      <c r="S117" s="37">
        <v>111</v>
      </c>
      <c r="T117" s="31" t="s">
        <v>56</v>
      </c>
      <c r="U117" s="5">
        <v>0.22612612612612615</v>
      </c>
      <c r="V117" s="5">
        <v>0.90450450450450459</v>
      </c>
      <c r="W117" s="26"/>
      <c r="X117" s="26"/>
    </row>
    <row r="118" spans="1:33" x14ac:dyDescent="0.25">
      <c r="A118" t="str">
        <f t="shared" si="4"/>
        <v>Monomon Island Horseshoe (T1)  tree  1</v>
      </c>
      <c r="B118" s="26" t="s">
        <v>68</v>
      </c>
      <c r="C118" s="26" t="s">
        <v>14</v>
      </c>
      <c r="D118" s="26">
        <v>1</v>
      </c>
      <c r="E118" s="26">
        <v>1</v>
      </c>
      <c r="F118" s="26">
        <v>10</v>
      </c>
      <c r="G118" s="26">
        <v>0.6</v>
      </c>
      <c r="H118" s="29">
        <v>43179</v>
      </c>
      <c r="I118" s="29">
        <v>43290</v>
      </c>
      <c r="J118" s="26"/>
      <c r="K118" s="29"/>
      <c r="L118" s="29"/>
      <c r="M118" s="29"/>
      <c r="N118" s="30"/>
      <c r="O118" s="29"/>
      <c r="P118" s="29"/>
      <c r="Q118" s="29"/>
      <c r="R118" s="30"/>
      <c r="S118" s="38"/>
      <c r="T118" s="30" t="s">
        <v>56</v>
      </c>
      <c r="U118" s="27"/>
      <c r="V118" s="27"/>
      <c r="W118" s="26"/>
      <c r="X118" s="26"/>
    </row>
    <row r="119" spans="1:33" x14ac:dyDescent="0.25">
      <c r="A119" t="str">
        <f t="shared" si="4"/>
        <v>Monomon Island Horseshoe (T1)  tree  2</v>
      </c>
      <c r="B119" t="s">
        <v>68</v>
      </c>
      <c r="C119" t="s">
        <v>14</v>
      </c>
      <c r="D119">
        <v>2</v>
      </c>
      <c r="E119">
        <v>2</v>
      </c>
      <c r="F119" s="25">
        <v>12</v>
      </c>
      <c r="G119" s="25">
        <v>0.81</v>
      </c>
      <c r="H119" s="1">
        <v>43179</v>
      </c>
      <c r="I119" s="1">
        <v>43290</v>
      </c>
      <c r="J119" s="26"/>
      <c r="K119" s="29"/>
      <c r="L119" s="29"/>
      <c r="M119" s="29"/>
      <c r="N119" s="30"/>
      <c r="O119" s="29"/>
      <c r="P119" s="29"/>
      <c r="Q119" s="29"/>
      <c r="R119" s="31">
        <v>18.700000000000003</v>
      </c>
      <c r="S119" s="37">
        <v>111</v>
      </c>
      <c r="T119" s="31" t="s">
        <v>56</v>
      </c>
      <c r="U119" s="5">
        <v>0.1684684684684685</v>
      </c>
      <c r="V119" s="5">
        <v>0.67387387387387399</v>
      </c>
      <c r="W119" s="26"/>
      <c r="X119" s="26"/>
    </row>
    <row r="120" spans="1:33" x14ac:dyDescent="0.25">
      <c r="A120" t="str">
        <f t="shared" si="4"/>
        <v>Monomon Island Horseshoe (T1)  tree  3</v>
      </c>
      <c r="B120" t="s">
        <v>68</v>
      </c>
      <c r="C120" t="s">
        <v>14</v>
      </c>
      <c r="D120">
        <v>3</v>
      </c>
      <c r="E120">
        <v>3</v>
      </c>
      <c r="F120" s="25">
        <v>11</v>
      </c>
      <c r="G120" s="25">
        <v>0.63749999999999996</v>
      </c>
      <c r="H120" s="1">
        <v>43179</v>
      </c>
      <c r="I120" s="1">
        <v>43290</v>
      </c>
      <c r="J120" s="26"/>
      <c r="K120" s="29"/>
      <c r="L120" s="29"/>
      <c r="M120" s="29"/>
      <c r="N120" s="30"/>
      <c r="O120" s="29"/>
      <c r="P120" s="29"/>
      <c r="Q120" s="29"/>
      <c r="R120" s="31">
        <v>3.2000000000000011</v>
      </c>
      <c r="S120" s="37">
        <v>111</v>
      </c>
      <c r="T120" s="31" t="s">
        <v>56</v>
      </c>
      <c r="U120" s="5">
        <v>2.882882882882884E-2</v>
      </c>
      <c r="V120" s="5">
        <v>0.11531531531531536</v>
      </c>
      <c r="W120" s="26"/>
      <c r="X120" s="26"/>
    </row>
    <row r="121" spans="1:33" x14ac:dyDescent="0.25">
      <c r="A121" t="str">
        <f t="shared" si="4"/>
        <v>Coppermine Waterhole (T3)  tree  3</v>
      </c>
      <c r="B121" t="s">
        <v>64</v>
      </c>
      <c r="C121" t="s">
        <v>14</v>
      </c>
      <c r="D121">
        <v>1</v>
      </c>
      <c r="E121">
        <v>3</v>
      </c>
      <c r="F121" s="25">
        <v>12</v>
      </c>
      <c r="G121" s="25">
        <v>0.76</v>
      </c>
      <c r="H121" s="1">
        <v>43179</v>
      </c>
      <c r="I121" s="1">
        <v>43291</v>
      </c>
      <c r="J121" s="26"/>
      <c r="K121" s="29"/>
      <c r="L121" s="29"/>
      <c r="M121" s="29"/>
      <c r="N121" s="30"/>
      <c r="O121" s="29"/>
      <c r="P121" s="29"/>
      <c r="Q121" s="29"/>
      <c r="R121" s="31">
        <v>31</v>
      </c>
      <c r="S121" s="37">
        <v>112</v>
      </c>
      <c r="T121" s="31" t="s">
        <v>56</v>
      </c>
      <c r="U121" s="5">
        <v>0.2767857142857143</v>
      </c>
      <c r="V121" s="5">
        <v>1.1071428571428572</v>
      </c>
      <c r="W121" s="26"/>
      <c r="X121" s="26"/>
      <c r="Y121" s="20"/>
      <c r="AE121" s="20"/>
      <c r="AF121" s="20"/>
      <c r="AG121" s="20"/>
    </row>
    <row r="122" spans="1:33" x14ac:dyDescent="0.25">
      <c r="A122" t="str">
        <f t="shared" si="4"/>
        <v>Coppermine Waterhole (T3)  tree  4</v>
      </c>
      <c r="B122" t="s">
        <v>64</v>
      </c>
      <c r="C122" t="s">
        <v>14</v>
      </c>
      <c r="D122">
        <v>2</v>
      </c>
      <c r="E122">
        <v>4</v>
      </c>
      <c r="F122" s="25">
        <v>11</v>
      </c>
      <c r="G122" s="25">
        <v>0.67500000000000004</v>
      </c>
      <c r="H122" s="1">
        <v>43179</v>
      </c>
      <c r="I122" s="1">
        <v>43291</v>
      </c>
      <c r="J122" s="26"/>
      <c r="K122" s="29"/>
      <c r="L122" s="29"/>
      <c r="M122" s="29"/>
      <c r="N122" s="30"/>
      <c r="O122" s="29"/>
      <c r="P122" s="29"/>
      <c r="Q122" s="29"/>
      <c r="R122" s="31">
        <v>6.1</v>
      </c>
      <c r="S122" s="37">
        <v>112</v>
      </c>
      <c r="T122" s="31" t="s">
        <v>56</v>
      </c>
      <c r="U122" s="5">
        <v>5.4464285714285708E-2</v>
      </c>
      <c r="V122" s="5">
        <v>0.21785714285714283</v>
      </c>
      <c r="W122" s="26"/>
      <c r="X122" s="26"/>
    </row>
    <row r="123" spans="1:33" x14ac:dyDescent="0.25">
      <c r="A123" t="str">
        <f t="shared" si="4"/>
        <v>Coppermine Waterhole (T3)  tree  5</v>
      </c>
      <c r="B123" t="s">
        <v>64</v>
      </c>
      <c r="C123" t="s">
        <v>14</v>
      </c>
      <c r="D123">
        <v>3</v>
      </c>
      <c r="E123">
        <v>5</v>
      </c>
      <c r="F123" s="25">
        <v>12</v>
      </c>
      <c r="G123" s="25">
        <v>0.76</v>
      </c>
      <c r="H123" s="1">
        <v>43179</v>
      </c>
      <c r="I123" s="1">
        <v>43291</v>
      </c>
      <c r="J123" s="26"/>
      <c r="K123" s="29"/>
      <c r="L123" s="29"/>
      <c r="M123" s="29"/>
      <c r="N123" s="30"/>
      <c r="O123" s="29"/>
      <c r="P123" s="29"/>
      <c r="Q123" s="29"/>
      <c r="R123" s="31">
        <v>11.1</v>
      </c>
      <c r="S123" s="37">
        <v>112</v>
      </c>
      <c r="T123" s="31" t="s">
        <v>56</v>
      </c>
      <c r="U123" s="5">
        <v>9.9107142857142852E-2</v>
      </c>
      <c r="V123" s="5">
        <v>0.39642857142857141</v>
      </c>
      <c r="W123" s="26"/>
      <c r="X123" s="26"/>
      <c r="Z123" s="20"/>
      <c r="AA123" s="20"/>
      <c r="AB123" s="20"/>
      <c r="AC123" s="20"/>
      <c r="AD123" s="20"/>
    </row>
    <row r="124" spans="1:33" x14ac:dyDescent="0.25">
      <c r="A124" t="str">
        <f t="shared" si="4"/>
        <v>Bunyip Hole (T1)  tree  3</v>
      </c>
      <c r="B124" s="26" t="s">
        <v>65</v>
      </c>
      <c r="C124" s="26" t="s">
        <v>14</v>
      </c>
      <c r="D124" s="26">
        <v>1</v>
      </c>
      <c r="E124" s="26">
        <v>3</v>
      </c>
      <c r="F124" s="26">
        <v>11</v>
      </c>
      <c r="G124" s="26">
        <v>0.59499999999999997</v>
      </c>
      <c r="H124" s="29">
        <v>43179</v>
      </c>
      <c r="I124" s="29">
        <v>43291</v>
      </c>
      <c r="J124" s="26"/>
      <c r="K124" s="29"/>
      <c r="L124" s="29"/>
      <c r="M124" s="29"/>
      <c r="N124" s="27"/>
      <c r="O124" s="29"/>
      <c r="P124" s="29"/>
      <c r="Q124" s="29"/>
      <c r="R124" s="30"/>
      <c r="S124" s="38"/>
      <c r="T124" s="30" t="s">
        <v>56</v>
      </c>
      <c r="U124" s="27"/>
      <c r="V124" s="27"/>
      <c r="W124" s="26"/>
      <c r="X124" s="26"/>
    </row>
    <row r="125" spans="1:33" x14ac:dyDescent="0.25">
      <c r="A125" t="str">
        <f t="shared" si="4"/>
        <v>Bunyip Hole (T1)  tree  4</v>
      </c>
      <c r="B125" s="26" t="s">
        <v>65</v>
      </c>
      <c r="C125" s="26" t="s">
        <v>14</v>
      </c>
      <c r="D125" s="26">
        <v>2</v>
      </c>
      <c r="E125" s="26">
        <v>4</v>
      </c>
      <c r="F125" s="26">
        <v>11</v>
      </c>
      <c r="G125" s="26">
        <v>0.59499999999999997</v>
      </c>
      <c r="H125" s="29">
        <v>43179</v>
      </c>
      <c r="I125" s="29">
        <v>43291</v>
      </c>
      <c r="J125" s="26"/>
      <c r="K125" s="29"/>
      <c r="L125" s="29"/>
      <c r="M125" s="29"/>
      <c r="N125" s="27"/>
      <c r="O125" s="29"/>
      <c r="P125" s="29"/>
      <c r="Q125" s="29"/>
      <c r="R125" s="30"/>
      <c r="S125" s="38"/>
      <c r="T125" s="30" t="s">
        <v>56</v>
      </c>
      <c r="U125" s="27"/>
      <c r="V125" s="27"/>
      <c r="W125" s="26"/>
      <c r="X125" s="26"/>
    </row>
    <row r="126" spans="1:33" x14ac:dyDescent="0.25">
      <c r="A126" t="str">
        <f t="shared" si="4"/>
        <v>Bunyip Hole (T1)  tree  5</v>
      </c>
      <c r="B126" s="26" t="s">
        <v>65</v>
      </c>
      <c r="C126" s="26" t="s">
        <v>14</v>
      </c>
      <c r="D126" s="26">
        <v>3</v>
      </c>
      <c r="E126" s="26">
        <v>5</v>
      </c>
      <c r="F126" s="26">
        <v>11</v>
      </c>
      <c r="G126" s="26">
        <v>0.59499999999999997</v>
      </c>
      <c r="H126" s="29">
        <v>43179</v>
      </c>
      <c r="I126" s="29">
        <v>43291</v>
      </c>
      <c r="J126" s="26"/>
      <c r="K126" s="29"/>
      <c r="L126" s="29"/>
      <c r="M126" s="29"/>
      <c r="N126" s="27"/>
      <c r="O126" s="29"/>
      <c r="P126" s="29"/>
      <c r="Q126" s="29"/>
      <c r="R126" s="30"/>
      <c r="S126" s="38"/>
      <c r="T126" s="30" t="s">
        <v>56</v>
      </c>
      <c r="U126" s="27"/>
      <c r="V126" s="27"/>
      <c r="W126" s="26"/>
      <c r="X126" s="26"/>
    </row>
    <row r="127" spans="1:33" x14ac:dyDescent="0.25">
      <c r="A127" t="str">
        <f t="shared" si="4"/>
        <v>Monomon Island Depression (T1)  tree  1</v>
      </c>
      <c r="B127" s="26" t="s">
        <v>66</v>
      </c>
      <c r="C127" s="26" t="s">
        <v>14</v>
      </c>
      <c r="D127" s="26">
        <v>1</v>
      </c>
      <c r="E127" s="26">
        <v>1</v>
      </c>
      <c r="F127" s="26">
        <v>11</v>
      </c>
      <c r="G127" s="26">
        <v>0.68</v>
      </c>
      <c r="H127" s="29">
        <v>43179</v>
      </c>
      <c r="I127" s="29">
        <v>43291</v>
      </c>
      <c r="J127" s="26"/>
      <c r="K127" s="29"/>
      <c r="L127" s="29"/>
      <c r="M127" s="29"/>
      <c r="N127" s="27"/>
      <c r="O127" s="29"/>
      <c r="P127" s="29"/>
      <c r="Q127" s="29"/>
      <c r="R127" s="30"/>
      <c r="S127" s="38"/>
      <c r="T127" s="30" t="s">
        <v>56</v>
      </c>
      <c r="U127" s="27"/>
      <c r="V127" s="27"/>
      <c r="W127" s="26"/>
      <c r="X127" s="26"/>
    </row>
    <row r="128" spans="1:33" x14ac:dyDescent="0.25">
      <c r="A128" t="str">
        <f t="shared" si="4"/>
        <v>Monomon Island Depression (T1)  tree  2</v>
      </c>
      <c r="B128" s="26" t="s">
        <v>66</v>
      </c>
      <c r="C128" s="26" t="s">
        <v>14</v>
      </c>
      <c r="D128" s="26">
        <v>2</v>
      </c>
      <c r="E128" s="26">
        <v>2</v>
      </c>
      <c r="F128" s="26">
        <v>11</v>
      </c>
      <c r="G128" s="26">
        <v>0.68</v>
      </c>
      <c r="H128" s="29">
        <v>43179</v>
      </c>
      <c r="I128" s="29">
        <v>43291</v>
      </c>
      <c r="J128" s="26"/>
      <c r="K128" s="29"/>
      <c r="L128" s="29"/>
      <c r="M128" s="29"/>
      <c r="N128" s="27"/>
      <c r="O128" s="29"/>
      <c r="P128" s="29"/>
      <c r="Q128" s="29"/>
      <c r="R128" s="30"/>
      <c r="S128" s="38"/>
      <c r="T128" s="30" t="s">
        <v>56</v>
      </c>
      <c r="U128" s="27"/>
      <c r="V128" s="27"/>
      <c r="W128" s="26"/>
      <c r="X128" s="26"/>
    </row>
    <row r="129" spans="1:33" x14ac:dyDescent="0.25">
      <c r="A129" t="str">
        <f t="shared" si="4"/>
        <v>Monomon Island Depression (T1)  tree  3</v>
      </c>
      <c r="B129" s="26" t="s">
        <v>66</v>
      </c>
      <c r="C129" s="26" t="s">
        <v>14</v>
      </c>
      <c r="D129" s="26">
        <v>3</v>
      </c>
      <c r="E129" s="26">
        <v>3</v>
      </c>
      <c r="F129" s="26">
        <v>9</v>
      </c>
      <c r="G129" s="26">
        <v>0.32500000000000001</v>
      </c>
      <c r="H129" s="29">
        <v>43179</v>
      </c>
      <c r="I129" s="29">
        <v>43291</v>
      </c>
      <c r="J129" s="26"/>
      <c r="K129" s="29"/>
      <c r="L129" s="29"/>
      <c r="M129" s="29"/>
      <c r="N129" s="27"/>
      <c r="O129" s="29"/>
      <c r="P129" s="29"/>
      <c r="Q129" s="29"/>
      <c r="R129" s="30"/>
      <c r="S129" s="38"/>
      <c r="T129" s="30" t="s">
        <v>56</v>
      </c>
      <c r="U129" s="27"/>
      <c r="V129" s="27"/>
      <c r="W129" s="26"/>
      <c r="X129" s="26"/>
      <c r="Y129" s="22"/>
      <c r="AE129" s="22"/>
      <c r="AF129" s="22"/>
      <c r="AG129" s="22"/>
    </row>
    <row r="130" spans="1:33" x14ac:dyDescent="0.25">
      <c r="A130" t="str">
        <f t="shared" si="4"/>
        <v>C2 (Merreti North)  tree  3</v>
      </c>
      <c r="B130" t="s">
        <v>18</v>
      </c>
      <c r="C130" s="22" t="s">
        <v>13</v>
      </c>
      <c r="D130" s="21">
        <v>2</v>
      </c>
      <c r="E130">
        <v>3</v>
      </c>
      <c r="F130">
        <v>6</v>
      </c>
      <c r="G130">
        <v>0.11</v>
      </c>
      <c r="H130" s="1">
        <v>43291</v>
      </c>
      <c r="I130" s="34">
        <v>43342</v>
      </c>
      <c r="J130" s="22">
        <v>23.724</v>
      </c>
      <c r="K130" s="22">
        <v>23.853999999999999</v>
      </c>
      <c r="L130" s="22"/>
      <c r="M130" s="22">
        <v>23.126000000000001</v>
      </c>
      <c r="N130" s="32">
        <v>0.82400000000000162</v>
      </c>
      <c r="O130" s="32">
        <v>0.99399999999999977</v>
      </c>
      <c r="P130" s="32"/>
      <c r="Q130" s="32">
        <v>0.35600000000000165</v>
      </c>
      <c r="R130" s="32">
        <v>2.174000000000003</v>
      </c>
      <c r="S130" s="37">
        <v>51</v>
      </c>
      <c r="T130" s="31" t="s">
        <v>57</v>
      </c>
      <c r="U130" s="5">
        <v>4.2627450980392216E-2</v>
      </c>
      <c r="V130" s="5">
        <v>0.17050980392156886</v>
      </c>
      <c r="W130" s="5">
        <v>1.6156862745098071E-2</v>
      </c>
      <c r="X130" s="5">
        <v>6.4627450980392284E-2</v>
      </c>
    </row>
    <row r="131" spans="1:33" x14ac:dyDescent="0.25">
      <c r="A131" t="str">
        <f t="shared" ref="A131:A194" si="5">CONCATENATE(B131,"  tree  ",E131)</f>
        <v>C2 (Merreti North)  tree  2</v>
      </c>
      <c r="B131" t="s">
        <v>18</v>
      </c>
      <c r="C131" s="22" t="s">
        <v>13</v>
      </c>
      <c r="D131" s="21">
        <v>1</v>
      </c>
      <c r="E131">
        <v>2</v>
      </c>
      <c r="F131">
        <v>5</v>
      </c>
      <c r="G131">
        <v>0.05</v>
      </c>
      <c r="H131" s="1">
        <v>43291</v>
      </c>
      <c r="I131" s="34">
        <v>43342</v>
      </c>
      <c r="J131" s="22">
        <v>26.721</v>
      </c>
      <c r="K131" s="22">
        <v>24.555</v>
      </c>
      <c r="L131" s="22">
        <v>22.852</v>
      </c>
      <c r="M131" s="22">
        <v>25.13</v>
      </c>
      <c r="N131" s="32">
        <v>3.8210000000000015</v>
      </c>
      <c r="O131" s="32">
        <v>1.6950000000000003</v>
      </c>
      <c r="P131" s="32">
        <v>0.15200000000000102</v>
      </c>
      <c r="Q131" s="32">
        <v>2.3599999999999994</v>
      </c>
      <c r="R131" s="32">
        <v>8.0280000000000022</v>
      </c>
      <c r="S131" s="37">
        <v>51</v>
      </c>
      <c r="T131" s="31" t="s">
        <v>57</v>
      </c>
      <c r="U131" s="5">
        <v>0.15741176470588239</v>
      </c>
      <c r="V131" s="5">
        <v>0.62964705882352956</v>
      </c>
      <c r="W131" s="5">
        <v>7.4921568627451016E-2</v>
      </c>
      <c r="X131" s="5">
        <v>0.29968627450980406</v>
      </c>
      <c r="Z131" s="22"/>
      <c r="AA131" s="22"/>
      <c r="AB131" s="22"/>
      <c r="AC131" s="22"/>
      <c r="AD131" s="22"/>
    </row>
    <row r="132" spans="1:33" x14ac:dyDescent="0.25">
      <c r="A132" t="str">
        <f t="shared" si="5"/>
        <v>C2 (Merreti North)  tree  1</v>
      </c>
      <c r="B132" t="s">
        <v>18</v>
      </c>
      <c r="C132" s="22" t="s">
        <v>13</v>
      </c>
      <c r="D132" s="21">
        <v>3</v>
      </c>
      <c r="E132">
        <v>1</v>
      </c>
      <c r="F132">
        <v>9</v>
      </c>
      <c r="G132">
        <v>0.35799999999999998</v>
      </c>
      <c r="H132" s="1">
        <v>43291</v>
      </c>
      <c r="I132" s="34">
        <v>43342</v>
      </c>
      <c r="J132" s="22">
        <v>23.853999999999999</v>
      </c>
      <c r="K132" s="22"/>
      <c r="L132" s="22"/>
      <c r="M132" s="22">
        <v>26.446000000000002</v>
      </c>
      <c r="N132" s="32">
        <v>0.95400000000000063</v>
      </c>
      <c r="O132" s="32"/>
      <c r="P132" s="32"/>
      <c r="Q132" s="32">
        <v>3.6760000000000019</v>
      </c>
      <c r="R132" s="32">
        <v>4.6300000000000026</v>
      </c>
      <c r="S132" s="37">
        <v>51</v>
      </c>
      <c r="T132" s="31" t="s">
        <v>57</v>
      </c>
      <c r="U132" s="5">
        <v>9.0784313725490243E-2</v>
      </c>
      <c r="V132" s="5">
        <v>0.36313725490196097</v>
      </c>
      <c r="W132" s="5">
        <v>1.870588235294119E-2</v>
      </c>
      <c r="X132" s="5">
        <v>7.4823529411764761E-2</v>
      </c>
    </row>
    <row r="133" spans="1:33" x14ac:dyDescent="0.25">
      <c r="A133" t="str">
        <f t="shared" si="5"/>
        <v>C4 (Merreti East)  tree  3</v>
      </c>
      <c r="B133" s="26" t="s">
        <v>17</v>
      </c>
      <c r="C133" s="28" t="s">
        <v>13</v>
      </c>
      <c r="D133" s="28">
        <v>1</v>
      </c>
      <c r="E133" s="26">
        <v>3</v>
      </c>
      <c r="F133" s="26">
        <v>10</v>
      </c>
      <c r="G133" s="26">
        <v>0.56000000000000005</v>
      </c>
      <c r="H133" s="29">
        <v>43291</v>
      </c>
      <c r="I133" s="35">
        <v>43342</v>
      </c>
      <c r="J133" s="28"/>
      <c r="K133" s="28"/>
      <c r="L133" s="28"/>
      <c r="M133" s="28"/>
      <c r="N133" s="33"/>
      <c r="O133" s="33"/>
      <c r="P133" s="33"/>
      <c r="Q133" s="33"/>
      <c r="R133" s="33"/>
      <c r="S133" s="38"/>
      <c r="T133" s="30" t="s">
        <v>57</v>
      </c>
      <c r="U133" s="27"/>
      <c r="V133" s="27"/>
      <c r="W133" s="27"/>
      <c r="X133" s="27"/>
    </row>
    <row r="134" spans="1:33" x14ac:dyDescent="0.25">
      <c r="A134" t="str">
        <f t="shared" si="5"/>
        <v>C4 (Merreti East)  tree  2</v>
      </c>
      <c r="B134" t="s">
        <v>17</v>
      </c>
      <c r="C134" s="22" t="s">
        <v>13</v>
      </c>
      <c r="D134" s="21">
        <v>3</v>
      </c>
      <c r="E134">
        <v>2</v>
      </c>
      <c r="F134">
        <v>10</v>
      </c>
      <c r="G134">
        <v>0.52500000000000002</v>
      </c>
      <c r="H134" s="1">
        <v>43291</v>
      </c>
      <c r="I134" s="34">
        <v>43342</v>
      </c>
      <c r="J134" s="21">
        <v>27.702000000000002</v>
      </c>
      <c r="K134" s="22"/>
      <c r="L134" s="22">
        <v>23.617999999999999</v>
      </c>
      <c r="M134" s="22"/>
      <c r="N134" s="32">
        <v>4.8020000000000032</v>
      </c>
      <c r="O134" s="32"/>
      <c r="P134" s="32">
        <v>0.91799999999999926</v>
      </c>
      <c r="Q134" s="32"/>
      <c r="R134" s="32">
        <v>5.7200000000000024</v>
      </c>
      <c r="S134" s="37">
        <v>51</v>
      </c>
      <c r="T134" s="31" t="s">
        <v>57</v>
      </c>
      <c r="U134" s="5">
        <v>0.11215686274509809</v>
      </c>
      <c r="V134" s="5">
        <v>0.44862745098039236</v>
      </c>
      <c r="W134" s="5">
        <v>9.4156862745098102E-2</v>
      </c>
      <c r="X134" s="5">
        <v>0.37662745098039241</v>
      </c>
    </row>
    <row r="135" spans="1:33" x14ac:dyDescent="0.25">
      <c r="A135" t="str">
        <f t="shared" si="5"/>
        <v>C4 (Merreti East)  tree  1</v>
      </c>
      <c r="B135" t="s">
        <v>17</v>
      </c>
      <c r="C135" s="22" t="s">
        <v>13</v>
      </c>
      <c r="D135" s="21">
        <v>2</v>
      </c>
      <c r="E135" s="3">
        <v>1</v>
      </c>
      <c r="F135" s="3">
        <v>11</v>
      </c>
      <c r="G135" s="3">
        <v>0.59499999999999997</v>
      </c>
      <c r="H135" s="23">
        <v>43291</v>
      </c>
      <c r="I135" s="34">
        <v>43342</v>
      </c>
      <c r="J135" s="21">
        <v>26.306999999999999</v>
      </c>
      <c r="K135" s="22">
        <v>24.419</v>
      </c>
      <c r="L135" s="22">
        <v>25.882999999999999</v>
      </c>
      <c r="M135" s="22">
        <v>24.911999999999999</v>
      </c>
      <c r="N135" s="32">
        <v>3.407</v>
      </c>
      <c r="O135" s="32">
        <v>1.5590000000000011</v>
      </c>
      <c r="P135" s="32">
        <v>3.1829999999999998</v>
      </c>
      <c r="Q135" s="32">
        <v>2.1419999999999995</v>
      </c>
      <c r="R135" s="32">
        <v>10.291</v>
      </c>
      <c r="S135" s="37">
        <v>51</v>
      </c>
      <c r="T135" s="31" t="s">
        <v>57</v>
      </c>
      <c r="U135" s="5">
        <v>0.20178431372549022</v>
      </c>
      <c r="V135" s="5">
        <v>0.80713725490196087</v>
      </c>
      <c r="W135" s="5">
        <v>6.6803921568627453E-2</v>
      </c>
      <c r="X135" s="5">
        <v>0.26721568627450981</v>
      </c>
    </row>
    <row r="136" spans="1:33" x14ac:dyDescent="0.25">
      <c r="A136" t="str">
        <f t="shared" si="5"/>
        <v>C1 (Reny Island)  tree  2</v>
      </c>
      <c r="B136" t="s">
        <v>16</v>
      </c>
      <c r="C136" s="22" t="s">
        <v>13</v>
      </c>
      <c r="D136" s="21">
        <v>2</v>
      </c>
      <c r="E136">
        <v>2</v>
      </c>
      <c r="F136" s="3">
        <v>9</v>
      </c>
      <c r="G136" s="3">
        <v>0.39</v>
      </c>
      <c r="H136" s="1">
        <v>43291</v>
      </c>
      <c r="I136" s="34">
        <v>43342</v>
      </c>
      <c r="J136" s="21">
        <v>24.748000000000001</v>
      </c>
      <c r="K136" s="22"/>
      <c r="L136" s="22"/>
      <c r="M136" s="22"/>
      <c r="N136" s="32">
        <v>1.8480000000000025</v>
      </c>
      <c r="O136" s="32"/>
      <c r="P136" s="32"/>
      <c r="Q136" s="32"/>
      <c r="R136" s="32">
        <v>1.8480000000000025</v>
      </c>
      <c r="S136" s="37">
        <v>51</v>
      </c>
      <c r="T136" s="31" t="s">
        <v>57</v>
      </c>
      <c r="U136" s="5">
        <v>3.6235294117647109E-2</v>
      </c>
      <c r="V136" s="5">
        <v>0.14494117647058843</v>
      </c>
      <c r="W136" s="5">
        <v>3.6235294117647109E-2</v>
      </c>
      <c r="X136" s="5">
        <v>0.14494117647058843</v>
      </c>
    </row>
    <row r="137" spans="1:33" x14ac:dyDescent="0.25">
      <c r="A137" t="str">
        <f t="shared" si="5"/>
        <v>C1 (Reny Island)  tree  3</v>
      </c>
      <c r="B137" s="3" t="s">
        <v>16</v>
      </c>
      <c r="C137" s="21" t="s">
        <v>13</v>
      </c>
      <c r="D137" s="21">
        <v>3</v>
      </c>
      <c r="E137" s="3">
        <v>3</v>
      </c>
      <c r="F137" s="3">
        <v>8</v>
      </c>
      <c r="G137" s="3">
        <v>0.2475</v>
      </c>
      <c r="H137" s="23">
        <v>43291</v>
      </c>
      <c r="I137" s="34">
        <v>43342</v>
      </c>
      <c r="J137" s="22">
        <v>25.440999999999999</v>
      </c>
      <c r="K137" s="22"/>
      <c r="L137" s="22"/>
      <c r="M137" s="22"/>
      <c r="N137" s="32">
        <v>2.5410000000000004</v>
      </c>
      <c r="O137" s="32"/>
      <c r="P137" s="32"/>
      <c r="Q137" s="32"/>
      <c r="R137" s="32">
        <v>2.5410000000000004</v>
      </c>
      <c r="S137" s="37">
        <v>51</v>
      </c>
      <c r="T137" s="31" t="s">
        <v>57</v>
      </c>
      <c r="U137" s="5">
        <v>4.9823529411764711E-2</v>
      </c>
      <c r="V137" s="5">
        <v>0.19929411764705884</v>
      </c>
      <c r="W137" s="5">
        <v>4.9823529411764711E-2</v>
      </c>
      <c r="X137" s="5">
        <v>0.19929411764705884</v>
      </c>
    </row>
    <row r="138" spans="1:33" x14ac:dyDescent="0.25">
      <c r="A138" t="str">
        <f t="shared" si="5"/>
        <v>C1 (Reny Island)  tree  1</v>
      </c>
      <c r="B138" s="3" t="s">
        <v>16</v>
      </c>
      <c r="C138" s="21" t="s">
        <v>13</v>
      </c>
      <c r="D138" s="21">
        <v>1</v>
      </c>
      <c r="E138" s="3">
        <v>1</v>
      </c>
      <c r="F138" s="3">
        <v>9</v>
      </c>
      <c r="G138" s="3">
        <v>0.39</v>
      </c>
      <c r="H138" s="23">
        <v>43291</v>
      </c>
      <c r="I138" s="34">
        <v>43342</v>
      </c>
      <c r="J138" s="21">
        <v>28.29</v>
      </c>
      <c r="K138" s="22"/>
      <c r="L138" s="22">
        <v>32.558999999999997</v>
      </c>
      <c r="M138" s="22"/>
      <c r="N138" s="32">
        <v>5.3900000000000006</v>
      </c>
      <c r="O138" s="32"/>
      <c r="P138" s="32">
        <v>9.8589999999999982</v>
      </c>
      <c r="Q138" s="32"/>
      <c r="R138" s="32">
        <v>15.248999999999999</v>
      </c>
      <c r="S138" s="37">
        <v>51</v>
      </c>
      <c r="T138" s="31" t="s">
        <v>57</v>
      </c>
      <c r="U138" s="5">
        <v>0.29899999999999999</v>
      </c>
      <c r="V138" s="5">
        <v>1.196</v>
      </c>
      <c r="W138" s="5">
        <v>0.10568627450980393</v>
      </c>
      <c r="X138" s="5">
        <v>0.42274509803921573</v>
      </c>
    </row>
    <row r="139" spans="1:33" x14ac:dyDescent="0.25">
      <c r="A139" t="str">
        <f t="shared" si="5"/>
        <v>C3 (Clover Lake)  tree  2</v>
      </c>
      <c r="B139" s="3" t="s">
        <v>21</v>
      </c>
      <c r="C139" s="21" t="s">
        <v>13</v>
      </c>
      <c r="D139" s="21">
        <v>5</v>
      </c>
      <c r="E139" s="3">
        <v>2</v>
      </c>
      <c r="F139" s="3">
        <v>11</v>
      </c>
      <c r="G139" s="3">
        <v>0.68</v>
      </c>
      <c r="H139" s="23">
        <v>43291</v>
      </c>
      <c r="I139" s="34">
        <v>43342</v>
      </c>
      <c r="J139" s="22">
        <v>28.974</v>
      </c>
      <c r="K139" s="22"/>
      <c r="L139" s="22">
        <v>23.88</v>
      </c>
      <c r="M139" s="22">
        <v>25.853999999999999</v>
      </c>
      <c r="N139" s="32">
        <v>6.0740000000000016</v>
      </c>
      <c r="O139" s="32"/>
      <c r="P139" s="32">
        <v>1.1799999999999997</v>
      </c>
      <c r="Q139" s="32">
        <v>3.0839999999999996</v>
      </c>
      <c r="R139" s="32">
        <v>10.338000000000001</v>
      </c>
      <c r="S139" s="37">
        <v>51</v>
      </c>
      <c r="T139" s="31" t="s">
        <v>57</v>
      </c>
      <c r="U139" s="5">
        <v>0.20270588235294121</v>
      </c>
      <c r="V139" s="5">
        <v>0.81082352941176483</v>
      </c>
      <c r="W139" s="5">
        <v>0.1190980392156863</v>
      </c>
      <c r="X139" s="5">
        <v>0.47639215686274522</v>
      </c>
    </row>
    <row r="140" spans="1:33" x14ac:dyDescent="0.25">
      <c r="A140" t="str">
        <f t="shared" si="5"/>
        <v>C3 (Clover Lake)  tree  5</v>
      </c>
      <c r="B140" s="3" t="s">
        <v>21</v>
      </c>
      <c r="C140" s="21" t="s">
        <v>13</v>
      </c>
      <c r="D140" s="21">
        <v>6</v>
      </c>
      <c r="E140" s="3">
        <v>5</v>
      </c>
      <c r="F140" s="3">
        <v>10</v>
      </c>
      <c r="G140" s="3">
        <v>0.64</v>
      </c>
      <c r="H140" s="23">
        <v>43291</v>
      </c>
      <c r="I140" s="34">
        <v>43342</v>
      </c>
      <c r="J140" s="22">
        <v>28.754000000000001</v>
      </c>
      <c r="K140" s="22">
        <v>28.367999999999999</v>
      </c>
      <c r="L140" s="22">
        <v>28.231000000000002</v>
      </c>
      <c r="M140" s="22">
        <v>26.361000000000001</v>
      </c>
      <c r="N140" s="32">
        <v>5.8540000000000028</v>
      </c>
      <c r="O140" s="32">
        <v>5.5079999999999991</v>
      </c>
      <c r="P140" s="32">
        <v>5.5310000000000024</v>
      </c>
      <c r="Q140" s="32">
        <v>3.5910000000000011</v>
      </c>
      <c r="R140" s="32">
        <v>20.484000000000005</v>
      </c>
      <c r="S140" s="37">
        <v>51</v>
      </c>
      <c r="T140" s="31" t="s">
        <v>57</v>
      </c>
      <c r="U140" s="5">
        <v>0.40164705882352952</v>
      </c>
      <c r="V140" s="5">
        <v>1.6065882352941181</v>
      </c>
      <c r="W140" s="5">
        <v>0.11478431372549025</v>
      </c>
      <c r="X140" s="5">
        <v>0.459137254901961</v>
      </c>
    </row>
    <row r="141" spans="1:33" x14ac:dyDescent="0.25">
      <c r="A141" t="str">
        <f t="shared" si="5"/>
        <v>C3 (Clover Lake)  tree  4</v>
      </c>
      <c r="B141" s="3" t="s">
        <v>21</v>
      </c>
      <c r="C141" s="21" t="s">
        <v>13</v>
      </c>
      <c r="D141" s="21">
        <v>4</v>
      </c>
      <c r="E141" s="3">
        <v>4</v>
      </c>
      <c r="F141" s="3">
        <v>10</v>
      </c>
      <c r="G141" s="3">
        <v>0.56000000000000005</v>
      </c>
      <c r="H141" s="23">
        <v>43291</v>
      </c>
      <c r="I141" s="34">
        <v>43342</v>
      </c>
      <c r="J141" s="22">
        <v>34.360999999999997</v>
      </c>
      <c r="K141" s="22"/>
      <c r="L141" s="22">
        <v>26.206</v>
      </c>
      <c r="M141" s="22">
        <v>27.324000000000002</v>
      </c>
      <c r="N141" s="32">
        <v>11.460999999999999</v>
      </c>
      <c r="O141" s="32"/>
      <c r="P141" s="32">
        <v>3.5060000000000002</v>
      </c>
      <c r="Q141" s="32">
        <v>4.554000000000002</v>
      </c>
      <c r="R141" s="32">
        <v>19.521000000000001</v>
      </c>
      <c r="S141" s="37">
        <v>51</v>
      </c>
      <c r="T141" s="31" t="s">
        <v>57</v>
      </c>
      <c r="U141" s="5">
        <v>0.38276470588235295</v>
      </c>
      <c r="V141" s="5">
        <v>1.5310588235294118</v>
      </c>
      <c r="W141" s="5">
        <v>0.2247254901960784</v>
      </c>
      <c r="X141" s="5">
        <v>0.89890196078431361</v>
      </c>
    </row>
    <row r="142" spans="1:33" x14ac:dyDescent="0.25">
      <c r="A142" t="str">
        <f t="shared" si="5"/>
        <v>C3 (Clover Lake)  tree  6</v>
      </c>
      <c r="B142" s="3" t="s">
        <v>21</v>
      </c>
      <c r="C142" s="21" t="s">
        <v>13</v>
      </c>
      <c r="D142" s="21">
        <v>2</v>
      </c>
      <c r="E142" s="3">
        <v>6</v>
      </c>
      <c r="F142" s="3">
        <v>10</v>
      </c>
      <c r="G142" s="3">
        <v>0.51</v>
      </c>
      <c r="H142" s="23">
        <v>43291</v>
      </c>
      <c r="I142" s="34">
        <v>43342</v>
      </c>
      <c r="J142" s="21">
        <v>24.311</v>
      </c>
      <c r="K142" s="22"/>
      <c r="L142" s="22">
        <v>24.065000000000001</v>
      </c>
      <c r="M142" s="21">
        <v>28.324000000000002</v>
      </c>
      <c r="N142" s="32">
        <v>1.4110000000000014</v>
      </c>
      <c r="O142" s="32"/>
      <c r="P142" s="32">
        <v>1.365000000000002</v>
      </c>
      <c r="Q142" s="32">
        <v>5.554000000000002</v>
      </c>
      <c r="R142" s="32">
        <v>8.3300000000000054</v>
      </c>
      <c r="S142" s="37">
        <v>51</v>
      </c>
      <c r="T142" s="31" t="s">
        <v>57</v>
      </c>
      <c r="U142" s="5">
        <v>0.16333333333333344</v>
      </c>
      <c r="V142" s="5">
        <v>0.65333333333333377</v>
      </c>
      <c r="W142" s="5">
        <v>2.7666666666666694E-2</v>
      </c>
      <c r="X142" s="5">
        <v>0.11066666666666677</v>
      </c>
    </row>
    <row r="143" spans="1:33" x14ac:dyDescent="0.25">
      <c r="A143" t="str">
        <f t="shared" si="5"/>
        <v>Coombool (S9)  tree  1</v>
      </c>
      <c r="B143" s="26" t="s">
        <v>149</v>
      </c>
      <c r="C143" s="26" t="s">
        <v>13</v>
      </c>
      <c r="D143" s="26">
        <v>1</v>
      </c>
      <c r="E143" s="26">
        <v>1</v>
      </c>
      <c r="F143" s="26">
        <v>9</v>
      </c>
      <c r="G143" s="26">
        <v>0.255</v>
      </c>
      <c r="H143" s="29">
        <v>43290</v>
      </c>
      <c r="I143" s="35">
        <v>43343</v>
      </c>
      <c r="J143" s="28"/>
      <c r="K143" s="28"/>
      <c r="L143" s="28"/>
      <c r="M143" s="28"/>
      <c r="N143" s="33"/>
      <c r="O143" s="33"/>
      <c r="P143" s="33"/>
      <c r="Q143" s="33"/>
      <c r="R143" s="33"/>
      <c r="S143" s="38"/>
      <c r="T143" s="30" t="s">
        <v>57</v>
      </c>
      <c r="U143" s="27"/>
      <c r="V143" s="27"/>
      <c r="W143" s="27"/>
      <c r="X143" s="27"/>
    </row>
    <row r="144" spans="1:33" x14ac:dyDescent="0.25">
      <c r="A144" t="str">
        <f t="shared" si="5"/>
        <v>Coombool (S9)  tree  4</v>
      </c>
      <c r="B144" s="26" t="s">
        <v>149</v>
      </c>
      <c r="C144" s="26" t="s">
        <v>13</v>
      </c>
      <c r="D144" s="26">
        <v>2</v>
      </c>
      <c r="E144" s="26">
        <v>4</v>
      </c>
      <c r="F144" s="26">
        <v>10</v>
      </c>
      <c r="G144" s="26">
        <v>0.6</v>
      </c>
      <c r="H144" s="29">
        <v>43290</v>
      </c>
      <c r="I144" s="35">
        <v>43343</v>
      </c>
      <c r="J144" s="28"/>
      <c r="K144" s="28"/>
      <c r="L144" s="28"/>
      <c r="M144" s="28"/>
      <c r="N144" s="33"/>
      <c r="O144" s="33"/>
      <c r="P144" s="33"/>
      <c r="Q144" s="33"/>
      <c r="R144" s="33"/>
      <c r="S144" s="38"/>
      <c r="T144" s="30" t="s">
        <v>57</v>
      </c>
      <c r="U144" s="27"/>
      <c r="V144" s="27"/>
      <c r="W144" s="27"/>
      <c r="X144" s="27"/>
    </row>
    <row r="145" spans="1:24" x14ac:dyDescent="0.25">
      <c r="A145" t="str">
        <f t="shared" si="5"/>
        <v>Coombool (S9)  tree  3</v>
      </c>
      <c r="B145" s="26" t="s">
        <v>149</v>
      </c>
      <c r="C145" s="26" t="s">
        <v>13</v>
      </c>
      <c r="D145" s="26">
        <v>3</v>
      </c>
      <c r="E145" s="26">
        <v>3</v>
      </c>
      <c r="F145" s="26">
        <v>11</v>
      </c>
      <c r="G145" s="26">
        <v>0.63749999999999996</v>
      </c>
      <c r="H145" s="29">
        <v>43290</v>
      </c>
      <c r="I145" s="35">
        <v>43343</v>
      </c>
      <c r="J145" s="28"/>
      <c r="K145" s="28"/>
      <c r="L145" s="28"/>
      <c r="M145" s="28"/>
      <c r="N145" s="33"/>
      <c r="O145" s="33"/>
      <c r="P145" s="33"/>
      <c r="Q145" s="33"/>
      <c r="R145" s="33"/>
      <c r="S145" s="38"/>
      <c r="T145" s="30" t="s">
        <v>57</v>
      </c>
      <c r="U145" s="27"/>
      <c r="V145" s="27"/>
      <c r="W145" s="27"/>
      <c r="X145" s="27"/>
    </row>
    <row r="146" spans="1:24" x14ac:dyDescent="0.25">
      <c r="A146" t="str">
        <f t="shared" si="5"/>
        <v>C9 (West of Lake Littra)  tree  1</v>
      </c>
      <c r="B146" s="26" t="s">
        <v>15</v>
      </c>
      <c r="C146" s="28" t="s">
        <v>13</v>
      </c>
      <c r="D146" s="28">
        <v>1</v>
      </c>
      <c r="E146" s="26">
        <v>1</v>
      </c>
      <c r="F146" s="26">
        <v>10</v>
      </c>
      <c r="G146" s="26">
        <v>0.56000000000000005</v>
      </c>
      <c r="H146" s="29">
        <v>43290</v>
      </c>
      <c r="I146" s="35">
        <v>43343</v>
      </c>
      <c r="J146" s="28"/>
      <c r="K146" s="28"/>
      <c r="L146" s="28"/>
      <c r="M146" s="28"/>
      <c r="N146" s="33"/>
      <c r="O146" s="33"/>
      <c r="P146" s="33"/>
      <c r="Q146" s="33"/>
      <c r="R146" s="33"/>
      <c r="S146" s="38"/>
      <c r="T146" s="30" t="s">
        <v>57</v>
      </c>
      <c r="U146" s="27"/>
      <c r="V146" s="27"/>
      <c r="W146" s="27"/>
      <c r="X146" s="27"/>
    </row>
    <row r="147" spans="1:24" x14ac:dyDescent="0.25">
      <c r="A147" t="str">
        <f t="shared" si="5"/>
        <v>C9 (West of Lake Littra)  tree  2</v>
      </c>
      <c r="B147" s="26" t="s">
        <v>15</v>
      </c>
      <c r="C147" s="28" t="s">
        <v>13</v>
      </c>
      <c r="D147" s="28">
        <v>2</v>
      </c>
      <c r="E147" s="26">
        <v>2</v>
      </c>
      <c r="F147" s="26">
        <v>10</v>
      </c>
      <c r="G147" s="26">
        <v>0.49</v>
      </c>
      <c r="H147" s="29">
        <v>43290</v>
      </c>
      <c r="I147" s="35">
        <v>43343</v>
      </c>
      <c r="J147" s="28"/>
      <c r="K147" s="28"/>
      <c r="L147" s="28"/>
      <c r="M147" s="28"/>
      <c r="N147" s="33"/>
      <c r="O147" s="33"/>
      <c r="P147" s="33"/>
      <c r="Q147" s="33"/>
      <c r="R147" s="33"/>
      <c r="S147" s="38"/>
      <c r="T147" s="30" t="s">
        <v>57</v>
      </c>
      <c r="U147" s="27"/>
      <c r="V147" s="27"/>
      <c r="W147" s="27"/>
      <c r="X147" s="27"/>
    </row>
    <row r="148" spans="1:24" x14ac:dyDescent="0.25">
      <c r="A148" t="str">
        <f t="shared" si="5"/>
        <v>C9 (West of Lake Littra)  tree  3</v>
      </c>
      <c r="B148" s="26" t="s">
        <v>15</v>
      </c>
      <c r="C148" s="28" t="s">
        <v>13</v>
      </c>
      <c r="D148" s="28">
        <v>3</v>
      </c>
      <c r="E148" s="26">
        <v>3</v>
      </c>
      <c r="F148" s="26">
        <v>12</v>
      </c>
      <c r="G148" s="26">
        <v>0.72250000000000003</v>
      </c>
      <c r="H148" s="29">
        <v>43290</v>
      </c>
      <c r="I148" s="35">
        <v>43343</v>
      </c>
      <c r="J148" s="28"/>
      <c r="K148" s="28"/>
      <c r="L148" s="28"/>
      <c r="M148" s="28"/>
      <c r="N148" s="33"/>
      <c r="O148" s="33"/>
      <c r="P148" s="33"/>
      <c r="Q148" s="33"/>
      <c r="R148" s="33"/>
      <c r="S148" s="38"/>
      <c r="T148" s="30" t="s">
        <v>57</v>
      </c>
      <c r="U148" s="27"/>
      <c r="V148" s="27"/>
      <c r="W148" s="27"/>
      <c r="X148" s="27"/>
    </row>
    <row r="149" spans="1:24" x14ac:dyDescent="0.25">
      <c r="A149" t="str">
        <f t="shared" si="5"/>
        <v>Chowilla Loop Depression  tree  1</v>
      </c>
      <c r="B149" t="s">
        <v>5</v>
      </c>
      <c r="C149" s="22" t="s">
        <v>13</v>
      </c>
      <c r="D149" s="21">
        <v>3</v>
      </c>
      <c r="E149" s="3">
        <v>1</v>
      </c>
      <c r="F149" s="3">
        <v>11</v>
      </c>
      <c r="G149" s="3">
        <v>0.55249999999999999</v>
      </c>
      <c r="H149" s="23">
        <v>43290</v>
      </c>
      <c r="I149" s="34">
        <v>43343</v>
      </c>
      <c r="J149" s="22">
        <v>23.998000000000001</v>
      </c>
      <c r="K149" s="22"/>
      <c r="L149" s="22"/>
      <c r="M149" s="22"/>
      <c r="N149" s="32">
        <v>1.0980000000000025</v>
      </c>
      <c r="O149" s="32"/>
      <c r="P149" s="32"/>
      <c r="Q149" s="32"/>
      <c r="R149" s="32">
        <v>1.0980000000000025</v>
      </c>
      <c r="S149" s="37">
        <v>53</v>
      </c>
      <c r="T149" s="31" t="s">
        <v>57</v>
      </c>
      <c r="U149" s="5">
        <v>2.071698113207552E-2</v>
      </c>
      <c r="V149" s="5">
        <v>8.2867924528302078E-2</v>
      </c>
      <c r="W149" s="5">
        <v>2.071698113207552E-2</v>
      </c>
      <c r="X149" s="5">
        <v>8.2867924528302078E-2</v>
      </c>
    </row>
    <row r="150" spans="1:24" x14ac:dyDescent="0.25">
      <c r="A150" t="str">
        <f t="shared" si="5"/>
        <v>Chowilla Loop Depression  tree  2</v>
      </c>
      <c r="B150" t="s">
        <v>5</v>
      </c>
      <c r="C150" s="22" t="s">
        <v>13</v>
      </c>
      <c r="D150" s="21">
        <v>2</v>
      </c>
      <c r="E150" s="3">
        <v>2</v>
      </c>
      <c r="F150" s="3">
        <v>11</v>
      </c>
      <c r="G150" s="3">
        <v>0.59499999999999997</v>
      </c>
      <c r="H150" s="23">
        <v>43290</v>
      </c>
      <c r="I150" s="34">
        <v>43343</v>
      </c>
      <c r="J150" s="22">
        <v>25.600999999999999</v>
      </c>
      <c r="K150" s="22"/>
      <c r="L150" s="22"/>
      <c r="M150" s="22">
        <v>23.314</v>
      </c>
      <c r="N150" s="32">
        <v>2.7010000000000005</v>
      </c>
      <c r="O150" s="32"/>
      <c r="P150" s="32"/>
      <c r="Q150" s="32">
        <v>0.54400000000000048</v>
      </c>
      <c r="R150" s="32">
        <v>3.245000000000001</v>
      </c>
      <c r="S150" s="37">
        <v>53</v>
      </c>
      <c r="T150" s="31" t="s">
        <v>57</v>
      </c>
      <c r="U150" s="5">
        <v>6.122641509433964E-2</v>
      </c>
      <c r="V150" s="5">
        <v>0.24490566037735856</v>
      </c>
      <c r="W150" s="5">
        <v>5.0962264150943404E-2</v>
      </c>
      <c r="X150" s="5">
        <v>0.20384905660377362</v>
      </c>
    </row>
    <row r="151" spans="1:24" x14ac:dyDescent="0.25">
      <c r="A151" t="str">
        <f t="shared" si="5"/>
        <v>Chowilla Loop Depression  tree  3</v>
      </c>
      <c r="B151" t="s">
        <v>5</v>
      </c>
      <c r="C151" s="22" t="s">
        <v>13</v>
      </c>
      <c r="D151" s="21">
        <v>1</v>
      </c>
      <c r="E151" s="3">
        <v>3</v>
      </c>
      <c r="F151" s="3">
        <v>9</v>
      </c>
      <c r="G151" s="3">
        <v>0.34</v>
      </c>
      <c r="H151" s="23">
        <v>43290</v>
      </c>
      <c r="I151" s="34">
        <v>43343</v>
      </c>
      <c r="J151" s="21">
        <v>23.742000000000001</v>
      </c>
      <c r="K151" s="22"/>
      <c r="L151" s="22">
        <v>24.033000000000001</v>
      </c>
      <c r="M151" s="22">
        <v>24.024000000000001</v>
      </c>
      <c r="N151" s="32">
        <v>0.8420000000000023</v>
      </c>
      <c r="O151" s="32"/>
      <c r="P151" s="32">
        <v>1.333000000000002</v>
      </c>
      <c r="Q151" s="32">
        <v>1.2540000000000013</v>
      </c>
      <c r="R151" s="32">
        <v>3.4290000000000056</v>
      </c>
      <c r="S151" s="37">
        <v>53</v>
      </c>
      <c r="T151" s="31" t="s">
        <v>57</v>
      </c>
      <c r="U151" s="5">
        <v>6.4698113207547273E-2</v>
      </c>
      <c r="V151" s="5">
        <v>0.25879245283018909</v>
      </c>
      <c r="W151" s="5">
        <v>1.5886792452830232E-2</v>
      </c>
      <c r="X151" s="5">
        <v>6.3547169811320928E-2</v>
      </c>
    </row>
    <row r="152" spans="1:24" x14ac:dyDescent="0.25">
      <c r="A152" t="str">
        <f t="shared" si="5"/>
        <v>Chowilla Oxbow (T5)  tree  1</v>
      </c>
      <c r="B152" t="s">
        <v>75</v>
      </c>
      <c r="C152" s="22" t="s">
        <v>13</v>
      </c>
      <c r="D152" s="21">
        <v>1</v>
      </c>
      <c r="E152" s="3">
        <v>1</v>
      </c>
      <c r="F152" s="3">
        <v>10</v>
      </c>
      <c r="G152" s="3">
        <v>0.52500000000000002</v>
      </c>
      <c r="H152" s="23">
        <v>43290</v>
      </c>
      <c r="I152" s="34">
        <v>43343</v>
      </c>
      <c r="J152" s="21">
        <v>24.693999999999999</v>
      </c>
      <c r="K152" s="22"/>
      <c r="L152" s="22"/>
      <c r="M152" s="22">
        <v>25.42</v>
      </c>
      <c r="N152" s="32">
        <v>1.7940000000000005</v>
      </c>
      <c r="O152" s="32"/>
      <c r="P152" s="32"/>
      <c r="Q152" s="32">
        <v>2.6500000000000021</v>
      </c>
      <c r="R152" s="32">
        <v>4.4440000000000026</v>
      </c>
      <c r="S152" s="37">
        <v>53</v>
      </c>
      <c r="T152" s="31" t="s">
        <v>57</v>
      </c>
      <c r="U152" s="5">
        <v>8.3849056603773633E-2</v>
      </c>
      <c r="V152" s="5">
        <v>0.33539622641509453</v>
      </c>
      <c r="W152" s="5">
        <v>3.3849056603773596E-2</v>
      </c>
      <c r="X152" s="5">
        <v>0.13539622641509438</v>
      </c>
    </row>
    <row r="153" spans="1:24" x14ac:dyDescent="0.25">
      <c r="A153" t="str">
        <f t="shared" si="5"/>
        <v>Chowilla Oxbow (T5)  tree  3</v>
      </c>
      <c r="B153" t="s">
        <v>75</v>
      </c>
      <c r="C153" s="22" t="s">
        <v>13</v>
      </c>
      <c r="D153" s="21">
        <v>3</v>
      </c>
      <c r="E153" s="3">
        <v>3</v>
      </c>
      <c r="F153" s="3">
        <v>10</v>
      </c>
      <c r="G153" s="3">
        <v>0.64</v>
      </c>
      <c r="H153" s="23">
        <v>43290</v>
      </c>
      <c r="I153" s="34">
        <v>43343</v>
      </c>
      <c r="J153" s="21">
        <v>28.3</v>
      </c>
      <c r="K153" s="22"/>
      <c r="L153" s="22"/>
      <c r="M153" s="21">
        <v>26.227</v>
      </c>
      <c r="N153" s="32">
        <v>5.4000000000000021</v>
      </c>
      <c r="O153" s="32"/>
      <c r="P153" s="32"/>
      <c r="Q153" s="32">
        <v>3.4570000000000007</v>
      </c>
      <c r="R153" s="32">
        <v>8.8570000000000029</v>
      </c>
      <c r="S153" s="37">
        <v>53</v>
      </c>
      <c r="T153" s="31" t="s">
        <v>57</v>
      </c>
      <c r="U153" s="5">
        <v>0.16711320754716988</v>
      </c>
      <c r="V153" s="5">
        <v>0.66845283018867951</v>
      </c>
      <c r="W153" s="5">
        <v>0.10188679245283024</v>
      </c>
      <c r="X153" s="5">
        <v>0.40754716981132094</v>
      </c>
    </row>
    <row r="154" spans="1:24" x14ac:dyDescent="0.25">
      <c r="A154" t="str">
        <f t="shared" si="5"/>
        <v>Chowilla Oxbow (T5)  tree  4</v>
      </c>
      <c r="B154" t="s">
        <v>75</v>
      </c>
      <c r="C154" s="22" t="s">
        <v>13</v>
      </c>
      <c r="D154" s="21">
        <v>4</v>
      </c>
      <c r="E154" s="3">
        <v>4</v>
      </c>
      <c r="F154" s="3">
        <v>10</v>
      </c>
      <c r="G154" s="3">
        <v>0.52500000000000002</v>
      </c>
      <c r="H154" s="23">
        <v>43290</v>
      </c>
      <c r="I154" s="34">
        <v>43343</v>
      </c>
      <c r="J154" s="21">
        <v>25.512</v>
      </c>
      <c r="K154" s="22"/>
      <c r="L154" s="22">
        <v>35.271000000000001</v>
      </c>
      <c r="M154" s="21">
        <v>26.260999999999999</v>
      </c>
      <c r="N154" s="32">
        <v>2.6120000000000019</v>
      </c>
      <c r="O154" s="32"/>
      <c r="P154" s="32">
        <v>12.571000000000002</v>
      </c>
      <c r="Q154" s="32">
        <v>3.4909999999999997</v>
      </c>
      <c r="R154" s="32">
        <v>18.674000000000003</v>
      </c>
      <c r="S154" s="37">
        <v>53</v>
      </c>
      <c r="T154" s="31" t="s">
        <v>57</v>
      </c>
      <c r="U154" s="5">
        <v>0.35233962264150948</v>
      </c>
      <c r="V154" s="5">
        <v>1.4093584905660379</v>
      </c>
      <c r="W154" s="5">
        <v>4.9283018867924563E-2</v>
      </c>
      <c r="X154" s="5">
        <v>0.19713207547169825</v>
      </c>
    </row>
    <row r="155" spans="1:24" x14ac:dyDescent="0.25">
      <c r="A155" t="str">
        <f t="shared" si="5"/>
        <v>Twin Creeks floodplain (TCH)  tree  1</v>
      </c>
      <c r="B155" s="26" t="s">
        <v>76</v>
      </c>
      <c r="C155" s="28" t="s">
        <v>13</v>
      </c>
      <c r="D155" s="28">
        <v>1</v>
      </c>
      <c r="E155" s="26">
        <v>1</v>
      </c>
      <c r="F155" s="26">
        <v>9</v>
      </c>
      <c r="G155" s="26">
        <v>0.34</v>
      </c>
      <c r="H155" s="29"/>
      <c r="I155" s="35"/>
      <c r="J155" s="28"/>
      <c r="K155" s="28"/>
      <c r="L155" s="28"/>
      <c r="M155" s="28"/>
      <c r="N155" s="33"/>
      <c r="O155" s="33"/>
      <c r="P155" s="33"/>
      <c r="Q155" s="33"/>
      <c r="R155" s="33"/>
      <c r="S155" s="38"/>
      <c r="T155" s="30" t="s">
        <v>57</v>
      </c>
      <c r="U155" s="27"/>
      <c r="V155" s="27"/>
      <c r="W155" s="27"/>
      <c r="X155" s="27"/>
    </row>
    <row r="156" spans="1:24" x14ac:dyDescent="0.25">
      <c r="A156" t="str">
        <f t="shared" si="5"/>
        <v>Twin Creeks floodplain (TCH)  tree  2</v>
      </c>
      <c r="B156" s="26" t="s">
        <v>76</v>
      </c>
      <c r="C156" s="28" t="s">
        <v>13</v>
      </c>
      <c r="D156" s="28">
        <v>2</v>
      </c>
      <c r="E156" s="26">
        <v>2</v>
      </c>
      <c r="F156" s="26">
        <v>11</v>
      </c>
      <c r="G156" s="26">
        <v>0.67500000000000004</v>
      </c>
      <c r="H156" s="29"/>
      <c r="I156" s="35"/>
      <c r="J156" s="28"/>
      <c r="K156" s="28"/>
      <c r="L156" s="28"/>
      <c r="M156" s="28"/>
      <c r="N156" s="33"/>
      <c r="O156" s="33"/>
      <c r="P156" s="33"/>
      <c r="Q156" s="33"/>
      <c r="R156" s="33"/>
      <c r="S156" s="38"/>
      <c r="T156" s="30" t="s">
        <v>57</v>
      </c>
      <c r="U156" s="27"/>
      <c r="V156" s="27"/>
      <c r="W156" s="27"/>
      <c r="X156" s="27"/>
    </row>
    <row r="157" spans="1:24" x14ac:dyDescent="0.25">
      <c r="A157" t="str">
        <f t="shared" si="5"/>
        <v>Twin Creeks floodplain (TCH)  tree  3</v>
      </c>
      <c r="B157" s="26" t="s">
        <v>76</v>
      </c>
      <c r="C157" s="28" t="s">
        <v>13</v>
      </c>
      <c r="D157" s="28">
        <v>3</v>
      </c>
      <c r="E157" s="26">
        <v>3</v>
      </c>
      <c r="F157" s="26">
        <v>10</v>
      </c>
      <c r="G157" s="26">
        <v>0.52500000000000002</v>
      </c>
      <c r="H157" s="29"/>
      <c r="I157" s="35"/>
      <c r="J157" s="28"/>
      <c r="K157" s="28"/>
      <c r="L157" s="28"/>
      <c r="M157" s="28"/>
      <c r="N157" s="33"/>
      <c r="O157" s="33"/>
      <c r="P157" s="33"/>
      <c r="Q157" s="33"/>
      <c r="R157" s="33"/>
      <c r="S157" s="38"/>
      <c r="T157" s="30" t="s">
        <v>57</v>
      </c>
      <c r="U157" s="27"/>
      <c r="V157" s="27"/>
      <c r="W157" s="27"/>
      <c r="X157" s="27"/>
    </row>
    <row r="158" spans="1:24" x14ac:dyDescent="0.25">
      <c r="A158" t="str">
        <f t="shared" si="5"/>
        <v>Monomon Island Depression (T5)  tree  1</v>
      </c>
      <c r="B158" t="s">
        <v>77</v>
      </c>
      <c r="C158" s="22" t="s">
        <v>13</v>
      </c>
      <c r="D158" s="21">
        <v>1</v>
      </c>
      <c r="E158" s="3">
        <v>1</v>
      </c>
      <c r="F158" s="3">
        <v>12</v>
      </c>
      <c r="G158" s="3">
        <v>0.81</v>
      </c>
      <c r="H158" s="23">
        <v>43290</v>
      </c>
      <c r="I158" s="34">
        <v>43343</v>
      </c>
      <c r="J158" s="22">
        <v>23.843</v>
      </c>
      <c r="K158" s="22"/>
      <c r="L158" s="22"/>
      <c r="M158" s="22"/>
      <c r="N158" s="32">
        <v>0.94300000000000139</v>
      </c>
      <c r="O158" s="32"/>
      <c r="P158" s="32"/>
      <c r="Q158" s="32"/>
      <c r="R158" s="32">
        <v>0.94300000000000139</v>
      </c>
      <c r="S158" s="37">
        <v>53</v>
      </c>
      <c r="T158" s="31" t="s">
        <v>57</v>
      </c>
      <c r="U158" s="5">
        <v>1.7792452830188706E-2</v>
      </c>
      <c r="V158" s="5">
        <v>7.1169811320754825E-2</v>
      </c>
      <c r="W158" s="5">
        <v>1.7792452830188706E-2</v>
      </c>
      <c r="X158" s="5">
        <v>7.1169811320754825E-2</v>
      </c>
    </row>
    <row r="159" spans="1:24" x14ac:dyDescent="0.25">
      <c r="A159" t="str">
        <f t="shared" si="5"/>
        <v>Monomon Island Depression (T5)  tree  2</v>
      </c>
      <c r="B159" t="s">
        <v>77</v>
      </c>
      <c r="C159" s="22" t="s">
        <v>13</v>
      </c>
      <c r="D159" s="21">
        <v>2</v>
      </c>
      <c r="E159" s="3">
        <v>2</v>
      </c>
      <c r="F159" s="3">
        <v>11</v>
      </c>
      <c r="G159" s="3">
        <v>0.58499999999999996</v>
      </c>
      <c r="H159" s="23">
        <v>43290</v>
      </c>
      <c r="I159" s="34">
        <v>43343</v>
      </c>
      <c r="J159" s="21">
        <v>24.381</v>
      </c>
      <c r="K159" s="22"/>
      <c r="L159" s="22"/>
      <c r="M159" s="22"/>
      <c r="N159" s="32">
        <v>1.4810000000000016</v>
      </c>
      <c r="O159" s="32"/>
      <c r="P159" s="32"/>
      <c r="Q159" s="32"/>
      <c r="R159" s="32">
        <v>1.4810000000000016</v>
      </c>
      <c r="S159" s="37">
        <v>53</v>
      </c>
      <c r="T159" s="31" t="s">
        <v>57</v>
      </c>
      <c r="U159" s="5">
        <v>2.7943396226415125E-2</v>
      </c>
      <c r="V159" s="5">
        <v>0.1117735849056605</v>
      </c>
      <c r="W159" s="5">
        <v>2.7943396226415125E-2</v>
      </c>
      <c r="X159" s="5">
        <v>0.1117735849056605</v>
      </c>
    </row>
    <row r="160" spans="1:24" x14ac:dyDescent="0.25">
      <c r="A160" t="str">
        <f t="shared" si="5"/>
        <v>Monomon Island Depression (T5)  tree  3</v>
      </c>
      <c r="B160" t="s">
        <v>77</v>
      </c>
      <c r="C160" s="22" t="s">
        <v>13</v>
      </c>
      <c r="D160" s="21">
        <v>3</v>
      </c>
      <c r="E160" s="3">
        <v>3</v>
      </c>
      <c r="F160" s="3">
        <v>13</v>
      </c>
      <c r="G160" s="3">
        <v>0.85499999999999998</v>
      </c>
      <c r="H160" s="23">
        <v>43290</v>
      </c>
      <c r="I160" s="34">
        <v>43343</v>
      </c>
      <c r="J160" s="21">
        <v>28.24</v>
      </c>
      <c r="K160" s="22"/>
      <c r="L160" s="22"/>
      <c r="M160" s="21">
        <v>24.356000000000002</v>
      </c>
      <c r="N160" s="32">
        <v>5.34</v>
      </c>
      <c r="O160" s="32"/>
      <c r="P160" s="32"/>
      <c r="Q160" s="32">
        <v>1.5860000000000021</v>
      </c>
      <c r="R160" s="32">
        <v>6.9260000000000019</v>
      </c>
      <c r="S160" s="37">
        <v>53</v>
      </c>
      <c r="T160" s="31" t="s">
        <v>57</v>
      </c>
      <c r="U160" s="5">
        <v>0.13067924528301891</v>
      </c>
      <c r="V160" s="5">
        <v>0.52271698113207565</v>
      </c>
      <c r="W160" s="5">
        <v>0.10075471698113207</v>
      </c>
      <c r="X160" s="5">
        <v>0.40301886792452829</v>
      </c>
    </row>
    <row r="161" spans="1:24" x14ac:dyDescent="0.25">
      <c r="A161" t="str">
        <f t="shared" si="5"/>
        <v>Coppermine Complex (CCX4)  tree  3</v>
      </c>
      <c r="B161" s="26" t="s">
        <v>74</v>
      </c>
      <c r="C161" s="28" t="s">
        <v>13</v>
      </c>
      <c r="D161" s="28">
        <v>1</v>
      </c>
      <c r="E161" s="26">
        <v>3</v>
      </c>
      <c r="F161" s="26">
        <v>9</v>
      </c>
      <c r="G161" s="26">
        <v>0.6</v>
      </c>
      <c r="H161" s="29">
        <v>43291</v>
      </c>
      <c r="I161" s="35">
        <v>43343</v>
      </c>
      <c r="J161" s="28"/>
      <c r="K161" s="28"/>
      <c r="L161" s="28"/>
      <c r="M161" s="28"/>
      <c r="N161" s="33"/>
      <c r="O161" s="33"/>
      <c r="P161" s="33"/>
      <c r="Q161" s="33"/>
      <c r="R161" s="33"/>
      <c r="S161" s="38"/>
      <c r="T161" s="30" t="s">
        <v>57</v>
      </c>
      <c r="U161" s="27"/>
      <c r="V161" s="27"/>
      <c r="W161" s="27"/>
      <c r="X161" s="27"/>
    </row>
    <row r="162" spans="1:24" x14ac:dyDescent="0.25">
      <c r="A162" t="str">
        <f t="shared" si="5"/>
        <v>Coppermine Complex (CCX4)  tree  7</v>
      </c>
      <c r="B162" t="s">
        <v>74</v>
      </c>
      <c r="C162" s="22" t="s">
        <v>13</v>
      </c>
      <c r="D162" s="21">
        <v>2</v>
      </c>
      <c r="E162" s="3">
        <v>7</v>
      </c>
      <c r="F162" s="3">
        <v>10</v>
      </c>
      <c r="G162" s="3">
        <v>0.48749999999999999</v>
      </c>
      <c r="H162" s="23">
        <v>43291</v>
      </c>
      <c r="I162" s="34">
        <v>43343</v>
      </c>
      <c r="J162" s="22">
        <v>26.978000000000002</v>
      </c>
      <c r="K162" s="22"/>
      <c r="L162" s="22">
        <v>25.561</v>
      </c>
      <c r="M162" s="22">
        <v>27.22</v>
      </c>
      <c r="N162" s="32">
        <v>4.078000000000003</v>
      </c>
      <c r="O162" s="32"/>
      <c r="P162" s="32">
        <v>2.8610000000000007</v>
      </c>
      <c r="Q162" s="32">
        <v>4.4499999999999993</v>
      </c>
      <c r="R162" s="32">
        <v>11.389000000000003</v>
      </c>
      <c r="S162" s="37">
        <v>52</v>
      </c>
      <c r="T162" s="31" t="s">
        <v>57</v>
      </c>
      <c r="U162" s="5">
        <v>0.21901923076923083</v>
      </c>
      <c r="V162" s="5">
        <v>0.87607692307692331</v>
      </c>
      <c r="W162" s="5">
        <v>7.8423076923076984E-2</v>
      </c>
      <c r="X162" s="5">
        <v>0.31369230769230794</v>
      </c>
    </row>
    <row r="163" spans="1:24" x14ac:dyDescent="0.25">
      <c r="A163" t="str">
        <f t="shared" si="5"/>
        <v>Coppermine Complex (CCX4)  tree  1</v>
      </c>
      <c r="B163" s="3" t="s">
        <v>74</v>
      </c>
      <c r="C163" s="21" t="s">
        <v>13</v>
      </c>
      <c r="D163" s="21">
        <v>3</v>
      </c>
      <c r="E163" s="3">
        <v>1</v>
      </c>
      <c r="F163" s="3">
        <v>10</v>
      </c>
      <c r="G163" s="3">
        <v>0.56000000000000005</v>
      </c>
      <c r="H163" s="23">
        <v>43291</v>
      </c>
      <c r="I163" s="34">
        <v>43343</v>
      </c>
      <c r="J163" s="22">
        <v>25.936</v>
      </c>
      <c r="K163" s="22">
        <v>23.849</v>
      </c>
      <c r="L163" s="22">
        <v>24.809000000000001</v>
      </c>
      <c r="M163" s="22">
        <v>27.79</v>
      </c>
      <c r="N163" s="32">
        <v>3.0360000000000014</v>
      </c>
      <c r="O163" s="32">
        <v>0.98900000000000077</v>
      </c>
      <c r="P163" s="32">
        <v>2.1090000000000018</v>
      </c>
      <c r="Q163" s="32">
        <v>5.0199999999999996</v>
      </c>
      <c r="R163" s="32">
        <v>11.154000000000003</v>
      </c>
      <c r="S163" s="37">
        <v>52</v>
      </c>
      <c r="T163" s="31" t="s">
        <v>57</v>
      </c>
      <c r="U163" s="5">
        <v>0.21450000000000008</v>
      </c>
      <c r="V163" s="5">
        <v>0.85800000000000032</v>
      </c>
      <c r="W163" s="5">
        <v>5.838461538461541E-2</v>
      </c>
      <c r="X163" s="5">
        <v>0.23353846153846164</v>
      </c>
    </row>
    <row r="164" spans="1:24" x14ac:dyDescent="0.25">
      <c r="A164" t="str">
        <f t="shared" si="5"/>
        <v>Twin Creeks (T1)  tree  1</v>
      </c>
      <c r="B164" s="3" t="s">
        <v>73</v>
      </c>
      <c r="C164" s="21" t="s">
        <v>14</v>
      </c>
      <c r="D164" s="21">
        <v>1</v>
      </c>
      <c r="E164" s="3">
        <v>1</v>
      </c>
      <c r="F164" s="3">
        <v>12</v>
      </c>
      <c r="G164" s="3">
        <v>0.72250000000000003</v>
      </c>
      <c r="H164" s="23">
        <v>43290</v>
      </c>
      <c r="I164" s="34">
        <v>43343</v>
      </c>
      <c r="J164" s="22">
        <v>25.151</v>
      </c>
      <c r="K164" s="22">
        <v>26.768000000000001</v>
      </c>
      <c r="L164" s="22"/>
      <c r="M164" s="22"/>
      <c r="N164" s="32">
        <v>2.2510000000000012</v>
      </c>
      <c r="O164" s="32">
        <v>3.9080000000000013</v>
      </c>
      <c r="P164" s="32"/>
      <c r="Q164" s="32"/>
      <c r="R164" s="32">
        <v>6.1590000000000025</v>
      </c>
      <c r="S164" s="37">
        <v>53</v>
      </c>
      <c r="T164" s="31" t="s">
        <v>57</v>
      </c>
      <c r="U164" s="5">
        <v>0.11620754716981137</v>
      </c>
      <c r="V164" s="5">
        <v>0.46483018867924547</v>
      </c>
      <c r="W164" s="5">
        <v>4.247169811320757E-2</v>
      </c>
      <c r="X164" s="5">
        <v>0.16988679245283028</v>
      </c>
    </row>
    <row r="165" spans="1:24" x14ac:dyDescent="0.25">
      <c r="A165" t="str">
        <f t="shared" si="5"/>
        <v>Twin Creeks (T1)  tree  3</v>
      </c>
      <c r="B165" s="3" t="s">
        <v>73</v>
      </c>
      <c r="C165" s="21" t="s">
        <v>14</v>
      </c>
      <c r="D165" s="21">
        <v>3</v>
      </c>
      <c r="E165" s="3">
        <v>3</v>
      </c>
      <c r="F165" s="3">
        <v>9</v>
      </c>
      <c r="G165" s="3">
        <v>0.39</v>
      </c>
      <c r="H165" s="23">
        <v>43290</v>
      </c>
      <c r="I165" s="34">
        <v>43343</v>
      </c>
      <c r="J165" s="22">
        <v>25.164000000000001</v>
      </c>
      <c r="K165" s="22">
        <v>23.46</v>
      </c>
      <c r="L165" s="22"/>
      <c r="M165" s="22">
        <v>23.579000000000001</v>
      </c>
      <c r="N165" s="32">
        <v>2.2640000000000029</v>
      </c>
      <c r="O165" s="32">
        <v>0.60000000000000142</v>
      </c>
      <c r="P165" s="32"/>
      <c r="Q165" s="32">
        <v>0.80900000000000105</v>
      </c>
      <c r="R165" s="32">
        <v>3.6730000000000054</v>
      </c>
      <c r="S165" s="37">
        <v>53</v>
      </c>
      <c r="T165" s="31" t="s">
        <v>57</v>
      </c>
      <c r="U165" s="5">
        <v>6.930188679245293E-2</v>
      </c>
      <c r="V165" s="5">
        <v>0.27720754716981172</v>
      </c>
      <c r="W165" s="5">
        <v>4.2716981132075525E-2</v>
      </c>
      <c r="X165" s="5">
        <v>0.1708679245283021</v>
      </c>
    </row>
    <row r="166" spans="1:24" x14ac:dyDescent="0.25">
      <c r="A166" t="str">
        <f t="shared" si="5"/>
        <v>Twin Creeks (T1)  tree  2</v>
      </c>
      <c r="B166" s="3" t="s">
        <v>73</v>
      </c>
      <c r="C166" s="21" t="s">
        <v>14</v>
      </c>
      <c r="D166" s="21">
        <v>2</v>
      </c>
      <c r="E166" s="3">
        <v>2</v>
      </c>
      <c r="F166" s="3">
        <v>10</v>
      </c>
      <c r="G166" s="3">
        <v>0.51</v>
      </c>
      <c r="H166" s="23">
        <v>43290</v>
      </c>
      <c r="I166" s="34">
        <v>43343</v>
      </c>
      <c r="J166" s="22">
        <v>24.033999999999999</v>
      </c>
      <c r="K166" s="22">
        <v>24.346</v>
      </c>
      <c r="L166" s="22">
        <v>22.890999999999998</v>
      </c>
      <c r="M166" s="22">
        <v>24.204000000000001</v>
      </c>
      <c r="N166" s="32">
        <v>1.1340000000000003</v>
      </c>
      <c r="O166" s="32">
        <v>1.4860000000000007</v>
      </c>
      <c r="P166" s="32">
        <v>0.19099999999999895</v>
      </c>
      <c r="Q166" s="32">
        <v>1.4340000000000011</v>
      </c>
      <c r="R166" s="32">
        <v>4.245000000000001</v>
      </c>
      <c r="S166" s="37">
        <v>53</v>
      </c>
      <c r="T166" s="31" t="s">
        <v>57</v>
      </c>
      <c r="U166" s="5">
        <v>8.0094339622641522E-2</v>
      </c>
      <c r="V166" s="5">
        <v>0.32037735849056609</v>
      </c>
      <c r="W166" s="5">
        <v>2.1396226415094345E-2</v>
      </c>
      <c r="X166" s="5">
        <v>8.5584905660377381E-2</v>
      </c>
    </row>
    <row r="167" spans="1:24" x14ac:dyDescent="0.25">
      <c r="A167" t="str">
        <f t="shared" si="5"/>
        <v>Werta Wert Mid (T3)  tree  1</v>
      </c>
      <c r="B167" s="3" t="s">
        <v>72</v>
      </c>
      <c r="C167" s="21" t="s">
        <v>14</v>
      </c>
      <c r="D167" s="21">
        <v>2</v>
      </c>
      <c r="E167" s="3">
        <v>1</v>
      </c>
      <c r="F167" s="3">
        <v>12</v>
      </c>
      <c r="G167" s="3">
        <v>0.76500000000000001</v>
      </c>
      <c r="H167" s="23">
        <v>43291</v>
      </c>
      <c r="I167" s="34">
        <v>43343</v>
      </c>
      <c r="J167" s="22">
        <v>24.076000000000001</v>
      </c>
      <c r="K167" s="22"/>
      <c r="L167" s="22">
        <v>23.765999999999998</v>
      </c>
      <c r="M167" s="22">
        <v>25.361000000000001</v>
      </c>
      <c r="N167" s="32">
        <v>1.1760000000000019</v>
      </c>
      <c r="O167" s="32"/>
      <c r="P167" s="32">
        <v>1.0659999999999989</v>
      </c>
      <c r="Q167" s="32">
        <v>2.5910000000000011</v>
      </c>
      <c r="R167" s="32">
        <v>4.833000000000002</v>
      </c>
      <c r="S167" s="37">
        <v>52</v>
      </c>
      <c r="T167" s="31" t="s">
        <v>57</v>
      </c>
      <c r="U167" s="5">
        <v>9.2942307692307727E-2</v>
      </c>
      <c r="V167" s="5">
        <v>0.37176923076923091</v>
      </c>
      <c r="W167" s="5">
        <v>2.2615384615384652E-2</v>
      </c>
      <c r="X167" s="5">
        <v>9.0461538461538607E-2</v>
      </c>
    </row>
    <row r="168" spans="1:24" x14ac:dyDescent="0.25">
      <c r="A168" t="str">
        <f t="shared" si="5"/>
        <v>Werta Wert Mid (T3)  tree  3</v>
      </c>
      <c r="B168" s="3" t="s">
        <v>72</v>
      </c>
      <c r="C168" s="21" t="s">
        <v>14</v>
      </c>
      <c r="D168" s="21">
        <v>1</v>
      </c>
      <c r="E168" s="3">
        <v>3</v>
      </c>
      <c r="F168" s="3">
        <v>12</v>
      </c>
      <c r="G168" s="3">
        <v>0.76500000000000001</v>
      </c>
      <c r="H168" s="23">
        <v>43291</v>
      </c>
      <c r="I168" s="34">
        <v>43343</v>
      </c>
      <c r="J168" s="21">
        <v>23.558</v>
      </c>
      <c r="K168" s="22">
        <v>23.52</v>
      </c>
      <c r="L168" s="22"/>
      <c r="M168" s="22">
        <v>26.888000000000002</v>
      </c>
      <c r="N168" s="32">
        <v>0.65800000000000125</v>
      </c>
      <c r="O168" s="32">
        <v>0.66000000000000014</v>
      </c>
      <c r="P168" s="32"/>
      <c r="Q168" s="32">
        <v>4.1180000000000021</v>
      </c>
      <c r="R168" s="32">
        <v>5.4360000000000035</v>
      </c>
      <c r="S168" s="37">
        <v>52</v>
      </c>
      <c r="T168" s="31" t="s">
        <v>57</v>
      </c>
      <c r="U168" s="5">
        <v>0.10453846153846161</v>
      </c>
      <c r="V168" s="5">
        <v>0.41815384615384643</v>
      </c>
      <c r="W168" s="5">
        <v>1.2653846153846179E-2</v>
      </c>
      <c r="X168" s="5">
        <v>5.0615384615384715E-2</v>
      </c>
    </row>
    <row r="169" spans="1:24" x14ac:dyDescent="0.25">
      <c r="A169" t="str">
        <f t="shared" si="5"/>
        <v>Werta Wert Mid (T3)  tree  2</v>
      </c>
      <c r="B169" t="s">
        <v>72</v>
      </c>
      <c r="C169" s="22" t="s">
        <v>14</v>
      </c>
      <c r="D169" s="21">
        <v>3</v>
      </c>
      <c r="E169">
        <v>2</v>
      </c>
      <c r="F169" s="25">
        <v>12</v>
      </c>
      <c r="G169" s="25">
        <v>0.76500000000000001</v>
      </c>
      <c r="H169" s="1">
        <v>43291</v>
      </c>
      <c r="I169" s="34">
        <v>43343</v>
      </c>
      <c r="J169" s="21">
        <v>23.375</v>
      </c>
      <c r="K169" s="22">
        <v>24.175999999999998</v>
      </c>
      <c r="L169" s="22"/>
      <c r="M169" s="22">
        <v>29.600999999999999</v>
      </c>
      <c r="N169" s="32">
        <v>0.47500000000000142</v>
      </c>
      <c r="O169" s="32">
        <v>1.3159999999999989</v>
      </c>
      <c r="P169" s="32"/>
      <c r="Q169" s="32">
        <v>6.8309999999999995</v>
      </c>
      <c r="R169" s="32">
        <v>8.6219999999999999</v>
      </c>
      <c r="S169" s="37">
        <v>52</v>
      </c>
      <c r="T169" s="31" t="s">
        <v>57</v>
      </c>
      <c r="U169" s="5">
        <v>0.16580769230769229</v>
      </c>
      <c r="V169" s="5">
        <v>0.66323076923076918</v>
      </c>
      <c r="W169" s="5">
        <v>9.1346153846154111E-3</v>
      </c>
      <c r="X169" s="5">
        <v>3.6538461538461645E-2</v>
      </c>
    </row>
    <row r="170" spans="1:24" x14ac:dyDescent="0.25">
      <c r="A170" t="str">
        <f t="shared" si="5"/>
        <v>Werta Wert North (T1)  tree  5</v>
      </c>
      <c r="B170" s="26" t="s">
        <v>71</v>
      </c>
      <c r="C170" s="28" t="s">
        <v>14</v>
      </c>
      <c r="D170" s="28">
        <v>1</v>
      </c>
      <c r="E170" s="26">
        <v>5</v>
      </c>
      <c r="F170" s="26">
        <v>9</v>
      </c>
      <c r="G170" s="26">
        <v>0.32500000000000001</v>
      </c>
      <c r="H170" s="29">
        <v>43291</v>
      </c>
      <c r="I170" s="35">
        <v>43343</v>
      </c>
      <c r="J170" s="28"/>
      <c r="K170" s="28"/>
      <c r="L170" s="28"/>
      <c r="M170" s="28"/>
      <c r="N170" s="33"/>
      <c r="O170" s="33"/>
      <c r="P170" s="33"/>
      <c r="Q170" s="33"/>
      <c r="R170" s="33"/>
      <c r="S170" s="38"/>
      <c r="T170" s="30" t="s">
        <v>57</v>
      </c>
      <c r="U170" s="27"/>
      <c r="V170" s="27"/>
      <c r="W170" s="27"/>
      <c r="X170" s="27"/>
    </row>
    <row r="171" spans="1:24" x14ac:dyDescent="0.25">
      <c r="A171" t="str">
        <f t="shared" si="5"/>
        <v>Werta Wert North (T1)  tree  6</v>
      </c>
      <c r="B171" s="26" t="s">
        <v>71</v>
      </c>
      <c r="C171" s="28" t="s">
        <v>14</v>
      </c>
      <c r="D171" s="28">
        <v>2</v>
      </c>
      <c r="E171" s="26">
        <v>6</v>
      </c>
      <c r="F171" s="26">
        <v>9</v>
      </c>
      <c r="G171" s="26">
        <v>0.39</v>
      </c>
      <c r="H171" s="29">
        <v>43291</v>
      </c>
      <c r="I171" s="35">
        <v>43343</v>
      </c>
      <c r="J171" s="28"/>
      <c r="K171" s="28"/>
      <c r="L171" s="28"/>
      <c r="M171" s="28"/>
      <c r="N171" s="33"/>
      <c r="O171" s="33"/>
      <c r="P171" s="33"/>
      <c r="Q171" s="33"/>
      <c r="R171" s="33"/>
      <c r="S171" s="38"/>
      <c r="T171" s="30" t="s">
        <v>57</v>
      </c>
      <c r="U171" s="27"/>
      <c r="V171" s="27"/>
      <c r="W171" s="27"/>
      <c r="X171" s="27"/>
    </row>
    <row r="172" spans="1:24" x14ac:dyDescent="0.25">
      <c r="A172" t="str">
        <f t="shared" si="5"/>
        <v>Werta Wert North (T1)  tree  7</v>
      </c>
      <c r="B172" s="26" t="s">
        <v>71</v>
      </c>
      <c r="C172" s="28" t="s">
        <v>14</v>
      </c>
      <c r="D172" s="28">
        <v>3</v>
      </c>
      <c r="E172" s="26">
        <v>7</v>
      </c>
      <c r="F172" s="26">
        <v>10</v>
      </c>
      <c r="G172" s="26">
        <v>0.52500000000000002</v>
      </c>
      <c r="H172" s="29">
        <v>43291</v>
      </c>
      <c r="I172" s="35">
        <v>43343</v>
      </c>
      <c r="J172" s="28"/>
      <c r="K172" s="28"/>
      <c r="L172" s="28"/>
      <c r="M172" s="28"/>
      <c r="N172" s="33"/>
      <c r="O172" s="33"/>
      <c r="P172" s="33"/>
      <c r="Q172" s="33"/>
      <c r="R172" s="33"/>
      <c r="S172" s="38"/>
      <c r="T172" s="30" t="s">
        <v>57</v>
      </c>
      <c r="U172" s="27"/>
      <c r="V172" s="27"/>
      <c r="W172" s="27"/>
      <c r="X172" s="27"/>
    </row>
    <row r="173" spans="1:24" x14ac:dyDescent="0.25">
      <c r="A173" t="str">
        <f t="shared" si="5"/>
        <v>Pipeclay Creek D/S  tree  3</v>
      </c>
      <c r="B173" t="s">
        <v>70</v>
      </c>
      <c r="C173" s="22" t="s">
        <v>14</v>
      </c>
      <c r="D173">
        <v>1</v>
      </c>
      <c r="E173">
        <v>3</v>
      </c>
      <c r="F173" s="25">
        <v>10</v>
      </c>
      <c r="G173" s="25">
        <v>0.48749999999999999</v>
      </c>
      <c r="H173" s="1">
        <v>43290</v>
      </c>
      <c r="I173" s="34">
        <v>43343</v>
      </c>
      <c r="J173" s="22">
        <v>27.084</v>
      </c>
      <c r="K173" s="22">
        <v>24.829000000000001</v>
      </c>
      <c r="L173" s="22"/>
      <c r="M173" s="22">
        <v>26.460999999999999</v>
      </c>
      <c r="N173" s="32">
        <v>4.1840000000000011</v>
      </c>
      <c r="O173" s="32">
        <v>1.9690000000000012</v>
      </c>
      <c r="P173" s="32"/>
      <c r="Q173" s="32">
        <v>3.6909999999999989</v>
      </c>
      <c r="R173" s="32">
        <v>9.8440000000000012</v>
      </c>
      <c r="S173" s="37">
        <v>53</v>
      </c>
      <c r="T173" s="31" t="s">
        <v>57</v>
      </c>
      <c r="U173" s="5">
        <v>0.18573584905660379</v>
      </c>
      <c r="V173" s="5">
        <v>0.74294339622641514</v>
      </c>
      <c r="W173" s="5">
        <v>7.8943396226415108E-2</v>
      </c>
      <c r="X173" s="5">
        <v>0.31577358490566043</v>
      </c>
    </row>
    <row r="174" spans="1:24" x14ac:dyDescent="0.25">
      <c r="A174" t="str">
        <f t="shared" si="5"/>
        <v>Pipeclay Creek D/S  tree  2</v>
      </c>
      <c r="B174" t="s">
        <v>70</v>
      </c>
      <c r="C174" s="22" t="s">
        <v>14</v>
      </c>
      <c r="D174">
        <v>2</v>
      </c>
      <c r="E174">
        <v>2</v>
      </c>
      <c r="F174" s="25">
        <v>12</v>
      </c>
      <c r="G174" s="25">
        <v>0.72250000000000003</v>
      </c>
      <c r="H174" s="1">
        <v>43290</v>
      </c>
      <c r="I174" s="34">
        <v>43343</v>
      </c>
      <c r="J174" s="22">
        <v>26.439</v>
      </c>
      <c r="K174" s="22"/>
      <c r="L174" s="22"/>
      <c r="M174" s="22">
        <v>27.507999999999999</v>
      </c>
      <c r="N174" s="32">
        <v>3.5390000000000015</v>
      </c>
      <c r="O174" s="32"/>
      <c r="P174" s="32"/>
      <c r="Q174" s="32">
        <v>4.7379999999999995</v>
      </c>
      <c r="R174" s="32">
        <v>8.277000000000001</v>
      </c>
      <c r="S174" s="37">
        <v>53</v>
      </c>
      <c r="T174" s="31" t="s">
        <v>57</v>
      </c>
      <c r="U174" s="5">
        <v>0.15616981132075475</v>
      </c>
      <c r="V174" s="5">
        <v>0.62467924528301899</v>
      </c>
      <c r="W174" s="5">
        <v>6.6773584905660405E-2</v>
      </c>
      <c r="X174" s="5">
        <v>0.26709433962264162</v>
      </c>
    </row>
    <row r="175" spans="1:24" x14ac:dyDescent="0.25">
      <c r="A175" t="str">
        <f t="shared" si="5"/>
        <v>Pipeclay Creek D/S  tree  4</v>
      </c>
      <c r="B175" t="s">
        <v>70</v>
      </c>
      <c r="C175" s="22" t="s">
        <v>14</v>
      </c>
      <c r="D175">
        <v>3</v>
      </c>
      <c r="E175">
        <v>4</v>
      </c>
      <c r="F175" s="25">
        <v>11</v>
      </c>
      <c r="G175" s="25">
        <v>0.68</v>
      </c>
      <c r="H175" s="1">
        <v>43290</v>
      </c>
      <c r="I175" s="34">
        <v>43343</v>
      </c>
      <c r="J175" s="22">
        <v>24.678000000000001</v>
      </c>
      <c r="K175" s="22">
        <v>26.306000000000001</v>
      </c>
      <c r="L175" s="22"/>
      <c r="M175" s="22">
        <v>29.001000000000001</v>
      </c>
      <c r="N175" s="32">
        <v>1.7780000000000022</v>
      </c>
      <c r="O175" s="32">
        <v>3.4460000000000015</v>
      </c>
      <c r="P175" s="32"/>
      <c r="Q175" s="32">
        <v>6.2310000000000016</v>
      </c>
      <c r="R175" s="32">
        <v>11.455000000000005</v>
      </c>
      <c r="S175" s="37">
        <v>53</v>
      </c>
      <c r="T175" s="31" t="s">
        <v>57</v>
      </c>
      <c r="U175" s="5">
        <v>0.21613207547169822</v>
      </c>
      <c r="V175" s="5">
        <v>0.86452830188679286</v>
      </c>
      <c r="W175" s="5">
        <v>3.3547169811320797E-2</v>
      </c>
      <c r="X175" s="5">
        <v>0.13418867924528319</v>
      </c>
    </row>
    <row r="176" spans="1:24" x14ac:dyDescent="0.25">
      <c r="A176" t="str">
        <f t="shared" si="5"/>
        <v>Boat Creek D/S  tree  1</v>
      </c>
      <c r="B176" s="26" t="s">
        <v>69</v>
      </c>
      <c r="C176" s="28" t="s">
        <v>14</v>
      </c>
      <c r="D176" s="26">
        <v>1</v>
      </c>
      <c r="E176" s="26">
        <v>1</v>
      </c>
      <c r="F176" s="26">
        <v>12</v>
      </c>
      <c r="G176" s="26">
        <v>0.76500000000000001</v>
      </c>
      <c r="H176" s="29">
        <v>43290</v>
      </c>
      <c r="I176" s="35">
        <v>43343</v>
      </c>
      <c r="J176" s="28"/>
      <c r="K176" s="28"/>
      <c r="L176" s="28"/>
      <c r="M176" s="28"/>
      <c r="N176" s="33"/>
      <c r="O176" s="33"/>
      <c r="P176" s="33"/>
      <c r="Q176" s="33"/>
      <c r="R176" s="33"/>
      <c r="S176" s="38"/>
      <c r="T176" s="30" t="s">
        <v>57</v>
      </c>
      <c r="U176" s="27"/>
      <c r="V176" s="27"/>
      <c r="W176" s="27"/>
      <c r="X176" s="27"/>
    </row>
    <row r="177" spans="1:24" x14ac:dyDescent="0.25">
      <c r="A177" t="str">
        <f t="shared" si="5"/>
        <v>Boat Creek D/S  tree  2</v>
      </c>
      <c r="B177" t="s">
        <v>69</v>
      </c>
      <c r="C177" s="22" t="s">
        <v>14</v>
      </c>
      <c r="D177">
        <v>2</v>
      </c>
      <c r="E177">
        <v>2</v>
      </c>
      <c r="F177" s="25">
        <v>11</v>
      </c>
      <c r="G177" s="25">
        <v>0.63749999999999996</v>
      </c>
      <c r="H177" s="1">
        <v>43290</v>
      </c>
      <c r="I177" s="34">
        <v>43343</v>
      </c>
      <c r="J177" s="22">
        <v>24.893999999999998</v>
      </c>
      <c r="K177" s="22">
        <v>24.893999999999998</v>
      </c>
      <c r="L177" s="22"/>
      <c r="M177" s="22"/>
      <c r="N177" s="32">
        <v>1.9939999999999998</v>
      </c>
      <c r="O177" s="32">
        <v>2.0339999999999989</v>
      </c>
      <c r="P177" s="32"/>
      <c r="Q177" s="32"/>
      <c r="R177" s="32">
        <v>4.0279999999999987</v>
      </c>
      <c r="S177" s="37">
        <v>53</v>
      </c>
      <c r="T177" s="31" t="s">
        <v>57</v>
      </c>
      <c r="U177" s="5">
        <v>7.599999999999997E-2</v>
      </c>
      <c r="V177" s="5">
        <v>0.30399999999999988</v>
      </c>
      <c r="W177" s="5">
        <v>3.7622641509433959E-2</v>
      </c>
      <c r="X177" s="5">
        <v>0.15049056603773583</v>
      </c>
    </row>
    <row r="178" spans="1:24" x14ac:dyDescent="0.25">
      <c r="A178" t="str">
        <f t="shared" si="5"/>
        <v>Boat Creek D/S  tree  3</v>
      </c>
      <c r="B178" t="s">
        <v>69</v>
      </c>
      <c r="C178" s="22" t="s">
        <v>14</v>
      </c>
      <c r="D178">
        <v>3</v>
      </c>
      <c r="E178">
        <v>3</v>
      </c>
      <c r="F178" s="25">
        <v>12</v>
      </c>
      <c r="G178" s="25">
        <v>0.76500000000000001</v>
      </c>
      <c r="H178" s="1">
        <v>43290</v>
      </c>
      <c r="I178" s="34">
        <v>43343</v>
      </c>
      <c r="J178" s="22">
        <v>25.902000000000001</v>
      </c>
      <c r="K178" s="22">
        <v>24.058</v>
      </c>
      <c r="L178" s="22">
        <v>23.225999999999999</v>
      </c>
      <c r="M178" s="22">
        <v>23.448</v>
      </c>
      <c r="N178" s="32">
        <v>3.0020000000000024</v>
      </c>
      <c r="O178" s="32">
        <v>1.1980000000000004</v>
      </c>
      <c r="P178" s="32">
        <v>0.5259999999999998</v>
      </c>
      <c r="Q178" s="32">
        <v>0.67800000000000082</v>
      </c>
      <c r="R178" s="32">
        <v>5.4040000000000035</v>
      </c>
      <c r="S178" s="37">
        <v>53</v>
      </c>
      <c r="T178" s="31" t="s">
        <v>57</v>
      </c>
      <c r="U178" s="5">
        <v>0.10196226415094346</v>
      </c>
      <c r="V178" s="5">
        <v>0.40784905660377385</v>
      </c>
      <c r="W178" s="5">
        <v>5.664150943396231E-2</v>
      </c>
      <c r="X178" s="5">
        <v>0.22656603773584924</v>
      </c>
    </row>
    <row r="179" spans="1:24" x14ac:dyDescent="0.25">
      <c r="A179" t="str">
        <f t="shared" si="5"/>
        <v>Chowilla Island Loop (T1)  tree  1</v>
      </c>
      <c r="B179" t="s">
        <v>67</v>
      </c>
      <c r="C179" s="22" t="s">
        <v>14</v>
      </c>
      <c r="D179">
        <v>1</v>
      </c>
      <c r="E179">
        <v>1</v>
      </c>
      <c r="F179" s="25">
        <v>8</v>
      </c>
      <c r="G179" s="25">
        <v>0.36</v>
      </c>
      <c r="H179" s="1">
        <v>43290</v>
      </c>
      <c r="I179" s="34">
        <v>43343</v>
      </c>
      <c r="J179" s="21">
        <v>25.56</v>
      </c>
      <c r="K179" s="22">
        <v>23.713999999999999</v>
      </c>
      <c r="L179" s="22">
        <v>23.213999999999999</v>
      </c>
      <c r="M179" s="21">
        <v>24.451000000000001</v>
      </c>
      <c r="N179" s="32">
        <v>2.66</v>
      </c>
      <c r="O179" s="32">
        <v>0.8539999999999992</v>
      </c>
      <c r="P179" s="32">
        <v>0.51399999999999935</v>
      </c>
      <c r="Q179" s="32">
        <v>1.6810000000000009</v>
      </c>
      <c r="R179" s="32">
        <v>5.7089999999999996</v>
      </c>
      <c r="S179" s="37">
        <v>53</v>
      </c>
      <c r="T179" s="31" t="s">
        <v>57</v>
      </c>
      <c r="U179" s="5">
        <v>0.10771698113207546</v>
      </c>
      <c r="V179" s="5">
        <v>0.43086792452830186</v>
      </c>
      <c r="W179" s="5">
        <v>5.0188679245283023E-2</v>
      </c>
      <c r="X179" s="5">
        <v>0.20075471698113209</v>
      </c>
    </row>
    <row r="180" spans="1:24" x14ac:dyDescent="0.25">
      <c r="A180" t="str">
        <f t="shared" si="5"/>
        <v>Chowilla Island Loop (T1)  tree  2</v>
      </c>
      <c r="B180" t="s">
        <v>67</v>
      </c>
      <c r="C180" s="22" t="s">
        <v>14</v>
      </c>
      <c r="D180">
        <v>2</v>
      </c>
      <c r="E180">
        <v>2</v>
      </c>
      <c r="F180" s="25">
        <v>10</v>
      </c>
      <c r="G180" s="25">
        <v>0.56000000000000005</v>
      </c>
      <c r="H180" s="1">
        <v>43290</v>
      </c>
      <c r="I180" s="34">
        <v>43343</v>
      </c>
      <c r="J180" s="21">
        <v>36.814999999999998</v>
      </c>
      <c r="K180" s="22">
        <v>23.937000000000001</v>
      </c>
      <c r="L180" s="22">
        <v>24.475999999999999</v>
      </c>
      <c r="M180" s="21">
        <v>26.603000000000002</v>
      </c>
      <c r="N180" s="32">
        <v>13.914999999999999</v>
      </c>
      <c r="O180" s="32">
        <v>1.0770000000000017</v>
      </c>
      <c r="P180" s="32">
        <v>1.7759999999999998</v>
      </c>
      <c r="Q180" s="32">
        <v>3.833000000000002</v>
      </c>
      <c r="R180" s="32">
        <v>20.601000000000003</v>
      </c>
      <c r="S180" s="37">
        <v>53</v>
      </c>
      <c r="T180" s="31" t="s">
        <v>57</v>
      </c>
      <c r="U180" s="5">
        <v>0.38869811320754721</v>
      </c>
      <c r="V180" s="5">
        <v>1.5547924528301889</v>
      </c>
      <c r="W180" s="5">
        <v>0.26254716981132076</v>
      </c>
      <c r="X180" s="5">
        <v>1.050188679245283</v>
      </c>
    </row>
    <row r="181" spans="1:24" x14ac:dyDescent="0.25">
      <c r="A181" t="str">
        <f t="shared" si="5"/>
        <v>Chowilla Island Loop (T1)  tree  3</v>
      </c>
      <c r="B181" t="s">
        <v>67</v>
      </c>
      <c r="C181" s="22" t="s">
        <v>14</v>
      </c>
      <c r="D181">
        <v>3</v>
      </c>
      <c r="E181">
        <v>3</v>
      </c>
      <c r="F181" s="25">
        <v>9</v>
      </c>
      <c r="G181" s="25">
        <v>0.42</v>
      </c>
      <c r="H181" s="1">
        <v>43290</v>
      </c>
      <c r="I181" s="34">
        <v>43343</v>
      </c>
      <c r="J181" s="21">
        <v>29.978000000000002</v>
      </c>
      <c r="K181" s="22">
        <v>25.565000000000001</v>
      </c>
      <c r="L181" s="22">
        <v>25.684999999999999</v>
      </c>
      <c r="M181" s="21">
        <v>32.261000000000003</v>
      </c>
      <c r="N181" s="32">
        <v>7.078000000000003</v>
      </c>
      <c r="O181" s="32">
        <v>2.7050000000000018</v>
      </c>
      <c r="P181" s="32">
        <v>2.9849999999999994</v>
      </c>
      <c r="Q181" s="32">
        <v>9.4910000000000032</v>
      </c>
      <c r="R181" s="32">
        <v>22.259000000000007</v>
      </c>
      <c r="S181" s="37">
        <v>53</v>
      </c>
      <c r="T181" s="31" t="s">
        <v>57</v>
      </c>
      <c r="U181" s="5">
        <v>0.41998113207547183</v>
      </c>
      <c r="V181" s="5">
        <v>1.6799245283018873</v>
      </c>
      <c r="W181" s="5">
        <v>0.13354716981132081</v>
      </c>
      <c r="X181" s="5">
        <v>0.53418867924528324</v>
      </c>
    </row>
    <row r="182" spans="1:24" x14ac:dyDescent="0.25">
      <c r="A182" t="str">
        <f t="shared" si="5"/>
        <v>Monomon Island Horseshoe (T1)  tree  1</v>
      </c>
      <c r="B182" s="26" t="s">
        <v>68</v>
      </c>
      <c r="C182" s="28" t="s">
        <v>14</v>
      </c>
      <c r="D182" s="28">
        <v>1</v>
      </c>
      <c r="E182" s="26">
        <v>1</v>
      </c>
      <c r="F182" s="26">
        <v>10</v>
      </c>
      <c r="G182" s="26">
        <v>0.6</v>
      </c>
      <c r="H182" s="29">
        <v>43290</v>
      </c>
      <c r="I182" s="35">
        <v>43343</v>
      </c>
      <c r="J182" s="28"/>
      <c r="K182" s="28"/>
      <c r="L182" s="28"/>
      <c r="M182" s="28"/>
      <c r="N182" s="33"/>
      <c r="O182" s="33"/>
      <c r="P182" s="33"/>
      <c r="Q182" s="33"/>
      <c r="R182" s="33"/>
      <c r="S182" s="38"/>
      <c r="T182" s="30" t="s">
        <v>57</v>
      </c>
      <c r="U182" s="27"/>
      <c r="V182" s="27"/>
      <c r="W182" s="27"/>
      <c r="X182" s="27"/>
    </row>
    <row r="183" spans="1:24" x14ac:dyDescent="0.25">
      <c r="A183" t="str">
        <f t="shared" si="5"/>
        <v>Monomon Island Horseshoe (T1)  tree  2</v>
      </c>
      <c r="B183" t="s">
        <v>68</v>
      </c>
      <c r="C183" s="22" t="s">
        <v>14</v>
      </c>
      <c r="D183" s="21">
        <v>3</v>
      </c>
      <c r="E183">
        <v>2</v>
      </c>
      <c r="F183" s="25">
        <v>12</v>
      </c>
      <c r="G183" s="25">
        <v>0.81</v>
      </c>
      <c r="H183" s="1">
        <v>43290</v>
      </c>
      <c r="I183" s="34">
        <v>43343</v>
      </c>
      <c r="J183" s="21">
        <v>25.914000000000001</v>
      </c>
      <c r="K183" s="22"/>
      <c r="L183" s="22"/>
      <c r="M183" s="22"/>
      <c r="N183" s="32">
        <v>3.0140000000000029</v>
      </c>
      <c r="O183" s="32"/>
      <c r="P183" s="32"/>
      <c r="Q183" s="32"/>
      <c r="R183" s="32">
        <v>3.0140000000000029</v>
      </c>
      <c r="S183" s="37">
        <v>53</v>
      </c>
      <c r="T183" s="31" t="s">
        <v>57</v>
      </c>
      <c r="U183" s="5">
        <v>5.6867924528301944E-2</v>
      </c>
      <c r="V183" s="5">
        <v>0.22747169811320778</v>
      </c>
      <c r="W183" s="5">
        <v>5.6867924528301944E-2</v>
      </c>
      <c r="X183" s="5">
        <v>0.22747169811320778</v>
      </c>
    </row>
    <row r="184" spans="1:24" x14ac:dyDescent="0.25">
      <c r="A184" t="str">
        <f t="shared" si="5"/>
        <v>Monomon Island Horseshoe (T1)  tree  3</v>
      </c>
      <c r="B184" t="s">
        <v>68</v>
      </c>
      <c r="C184" s="22" t="s">
        <v>14</v>
      </c>
      <c r="D184" s="21">
        <v>2</v>
      </c>
      <c r="E184">
        <v>3</v>
      </c>
      <c r="F184" s="25">
        <v>11</v>
      </c>
      <c r="G184" s="25">
        <v>0.63749999999999996</v>
      </c>
      <c r="H184" s="1">
        <v>43290</v>
      </c>
      <c r="I184" s="34">
        <v>43343</v>
      </c>
      <c r="J184" s="21">
        <v>28.187999999999999</v>
      </c>
      <c r="K184" s="21">
        <v>28.61</v>
      </c>
      <c r="L184" s="22"/>
      <c r="M184" s="21">
        <v>27.19</v>
      </c>
      <c r="N184" s="32">
        <v>5.2880000000000003</v>
      </c>
      <c r="O184" s="32">
        <v>5.75</v>
      </c>
      <c r="P184" s="32"/>
      <c r="Q184" s="32">
        <v>4.4200000000000017</v>
      </c>
      <c r="R184" s="32">
        <v>15.458000000000002</v>
      </c>
      <c r="S184" s="37">
        <v>53</v>
      </c>
      <c r="T184" s="31" t="s">
        <v>57</v>
      </c>
      <c r="U184" s="5">
        <v>0.2916603773584906</v>
      </c>
      <c r="V184" s="5">
        <v>1.1666415094339624</v>
      </c>
      <c r="W184" s="5">
        <v>9.9773584905660379E-2</v>
      </c>
      <c r="X184" s="5">
        <v>0.39909433962264151</v>
      </c>
    </row>
    <row r="185" spans="1:24" x14ac:dyDescent="0.25">
      <c r="A185" t="str">
        <f t="shared" si="5"/>
        <v>Coppermine Waterhole (T3)  tree  3</v>
      </c>
      <c r="B185" t="s">
        <v>64</v>
      </c>
      <c r="C185" s="22" t="s">
        <v>14</v>
      </c>
      <c r="D185" s="21">
        <v>3</v>
      </c>
      <c r="E185">
        <v>3</v>
      </c>
      <c r="F185" s="25">
        <v>12</v>
      </c>
      <c r="G185" s="25">
        <v>0.76</v>
      </c>
      <c r="H185" s="1">
        <v>43291</v>
      </c>
      <c r="I185" s="34">
        <v>43343</v>
      </c>
      <c r="J185" s="22">
        <v>26.997</v>
      </c>
      <c r="K185" s="22">
        <v>45.32</v>
      </c>
      <c r="L185" s="22"/>
      <c r="M185" s="22"/>
      <c r="N185" s="32">
        <v>4.0970000000000013</v>
      </c>
      <c r="O185" s="32">
        <v>22.46</v>
      </c>
      <c r="P185" s="32"/>
      <c r="Q185" s="32"/>
      <c r="R185" s="32">
        <v>26.557000000000002</v>
      </c>
      <c r="S185" s="37">
        <v>52</v>
      </c>
      <c r="T185" s="31" t="s">
        <v>57</v>
      </c>
      <c r="U185" s="5">
        <v>0.51071153846153849</v>
      </c>
      <c r="V185" s="5">
        <v>2.042846153846154</v>
      </c>
      <c r="W185" s="5">
        <v>7.8788461538461557E-2</v>
      </c>
      <c r="X185" s="5">
        <v>0.31515384615384623</v>
      </c>
    </row>
    <row r="186" spans="1:24" x14ac:dyDescent="0.25">
      <c r="A186" t="str">
        <f t="shared" si="5"/>
        <v>Coppermine Waterhole (T3)  tree  4</v>
      </c>
      <c r="B186" t="s">
        <v>64</v>
      </c>
      <c r="C186" s="22" t="s">
        <v>14</v>
      </c>
      <c r="D186" s="21">
        <v>5</v>
      </c>
      <c r="E186">
        <v>4</v>
      </c>
      <c r="F186" s="25">
        <v>11</v>
      </c>
      <c r="G186" s="25">
        <v>0.67500000000000004</v>
      </c>
      <c r="H186" s="1">
        <v>43291</v>
      </c>
      <c r="I186" s="34">
        <v>43343</v>
      </c>
      <c r="J186" s="21">
        <v>26.791</v>
      </c>
      <c r="K186" s="22">
        <v>25.577999999999999</v>
      </c>
      <c r="L186" s="22">
        <v>24.454000000000001</v>
      </c>
      <c r="M186" s="22">
        <v>24.975000000000001</v>
      </c>
      <c r="N186" s="32">
        <v>3.8910000000000018</v>
      </c>
      <c r="O186" s="32">
        <v>2.718</v>
      </c>
      <c r="P186" s="32">
        <v>1.7540000000000013</v>
      </c>
      <c r="Q186" s="32">
        <v>2.2050000000000018</v>
      </c>
      <c r="R186" s="32">
        <v>10.568000000000005</v>
      </c>
      <c r="S186" s="37">
        <v>52</v>
      </c>
      <c r="T186" s="31" t="s">
        <v>57</v>
      </c>
      <c r="U186" s="5">
        <v>0.20323076923076933</v>
      </c>
      <c r="V186" s="5">
        <v>0.8129230769230773</v>
      </c>
      <c r="W186" s="5">
        <v>7.482692307692311E-2</v>
      </c>
      <c r="X186" s="5">
        <v>0.29930769230769244</v>
      </c>
    </row>
    <row r="187" spans="1:24" x14ac:dyDescent="0.25">
      <c r="A187" t="str">
        <f t="shared" si="5"/>
        <v>Coppermine Waterhole (T3)  tree  5</v>
      </c>
      <c r="B187" t="s">
        <v>64</v>
      </c>
      <c r="C187" s="22" t="s">
        <v>14</v>
      </c>
      <c r="D187" s="21">
        <v>4</v>
      </c>
      <c r="E187">
        <v>5</v>
      </c>
      <c r="F187" s="25">
        <v>12</v>
      </c>
      <c r="G187" s="25">
        <v>0.76</v>
      </c>
      <c r="H187" s="1">
        <v>43291</v>
      </c>
      <c r="I187" s="34">
        <v>43343</v>
      </c>
      <c r="J187" s="22">
        <v>25.795999999999999</v>
      </c>
      <c r="K187" s="22"/>
      <c r="L187" s="22">
        <v>24.02</v>
      </c>
      <c r="M187" s="22">
        <v>25.093</v>
      </c>
      <c r="N187" s="32">
        <v>2.8960000000000008</v>
      </c>
      <c r="O187" s="32"/>
      <c r="P187" s="32">
        <v>1.3200000000000003</v>
      </c>
      <c r="Q187" s="32">
        <v>2.3230000000000004</v>
      </c>
      <c r="R187" s="32">
        <v>6.5390000000000015</v>
      </c>
      <c r="S187" s="37">
        <v>52</v>
      </c>
      <c r="T187" s="31" t="s">
        <v>57</v>
      </c>
      <c r="U187" s="5">
        <v>0.12575000000000003</v>
      </c>
      <c r="V187" s="5">
        <v>0.50300000000000011</v>
      </c>
      <c r="W187" s="5">
        <v>5.5692307692307708E-2</v>
      </c>
      <c r="X187" s="5">
        <v>0.22276923076923083</v>
      </c>
    </row>
    <row r="188" spans="1:24" x14ac:dyDescent="0.25">
      <c r="A188" t="str">
        <f t="shared" si="5"/>
        <v>Bunyip Hole (T1)  tree  3</v>
      </c>
      <c r="B188" s="26" t="s">
        <v>65</v>
      </c>
      <c r="C188" s="28" t="s">
        <v>14</v>
      </c>
      <c r="D188" s="28">
        <v>1</v>
      </c>
      <c r="E188" s="26">
        <v>3</v>
      </c>
      <c r="F188" s="26">
        <v>11</v>
      </c>
      <c r="G188" s="26">
        <v>0.59499999999999997</v>
      </c>
      <c r="H188" s="29">
        <v>43291</v>
      </c>
      <c r="I188" s="35">
        <v>43343</v>
      </c>
      <c r="J188" s="28"/>
      <c r="K188" s="28"/>
      <c r="L188" s="28"/>
      <c r="M188" s="28"/>
      <c r="N188" s="28"/>
      <c r="O188" s="28"/>
      <c r="P188" s="28"/>
      <c r="Q188" s="28"/>
      <c r="R188" s="28"/>
      <c r="S188" s="38"/>
      <c r="T188" s="30" t="s">
        <v>57</v>
      </c>
      <c r="U188" s="27"/>
      <c r="V188" s="27"/>
      <c r="W188" s="27"/>
      <c r="X188" s="27"/>
    </row>
    <row r="189" spans="1:24" x14ac:dyDescent="0.25">
      <c r="A189" t="str">
        <f t="shared" si="5"/>
        <v>Bunyip Hole (T1)  tree  4</v>
      </c>
      <c r="B189" s="26" t="s">
        <v>65</v>
      </c>
      <c r="C189" s="28" t="s">
        <v>14</v>
      </c>
      <c r="D189" s="28">
        <v>2</v>
      </c>
      <c r="E189" s="26">
        <v>4</v>
      </c>
      <c r="F189" s="26">
        <v>11</v>
      </c>
      <c r="G189" s="26">
        <v>0.59499999999999997</v>
      </c>
      <c r="H189" s="29">
        <v>43291</v>
      </c>
      <c r="I189" s="35">
        <v>43343</v>
      </c>
      <c r="J189" s="28"/>
      <c r="K189" s="28"/>
      <c r="L189" s="28"/>
      <c r="M189" s="28"/>
      <c r="N189" s="28"/>
      <c r="O189" s="28"/>
      <c r="P189" s="28"/>
      <c r="Q189" s="28"/>
      <c r="R189" s="28"/>
      <c r="S189" s="38"/>
      <c r="T189" s="30" t="s">
        <v>57</v>
      </c>
      <c r="U189" s="27"/>
      <c r="V189" s="27"/>
      <c r="W189" s="27"/>
      <c r="X189" s="27"/>
    </row>
    <row r="190" spans="1:24" x14ac:dyDescent="0.25">
      <c r="A190" t="str">
        <f t="shared" si="5"/>
        <v>Bunyip Hole (T1)  tree  5</v>
      </c>
      <c r="B190" s="26" t="s">
        <v>65</v>
      </c>
      <c r="C190" s="28" t="s">
        <v>14</v>
      </c>
      <c r="D190" s="28">
        <v>3</v>
      </c>
      <c r="E190" s="26">
        <v>5</v>
      </c>
      <c r="F190" s="26">
        <v>11</v>
      </c>
      <c r="G190" s="26">
        <v>0.59499999999999997</v>
      </c>
      <c r="H190" s="29">
        <v>43291</v>
      </c>
      <c r="I190" s="35">
        <v>43343</v>
      </c>
      <c r="J190" s="28"/>
      <c r="K190" s="28"/>
      <c r="L190" s="28"/>
      <c r="M190" s="28"/>
      <c r="N190" s="28"/>
      <c r="O190" s="28"/>
      <c r="P190" s="28"/>
      <c r="Q190" s="28"/>
      <c r="R190" s="28"/>
      <c r="S190" s="38"/>
      <c r="T190" s="30" t="s">
        <v>57</v>
      </c>
      <c r="U190" s="27"/>
      <c r="V190" s="27"/>
      <c r="W190" s="27"/>
      <c r="X190" s="27"/>
    </row>
    <row r="191" spans="1:24" x14ac:dyDescent="0.25">
      <c r="A191" t="str">
        <f t="shared" si="5"/>
        <v>Monomon Island Depression (T1)  tree  1</v>
      </c>
      <c r="B191" s="26" t="s">
        <v>66</v>
      </c>
      <c r="C191" s="28" t="s">
        <v>14</v>
      </c>
      <c r="D191" s="28">
        <v>1</v>
      </c>
      <c r="E191" s="26">
        <v>1</v>
      </c>
      <c r="F191" s="26">
        <v>11</v>
      </c>
      <c r="G191" s="26">
        <v>0.68</v>
      </c>
      <c r="H191" s="29">
        <v>43291</v>
      </c>
      <c r="I191" s="35">
        <v>43343</v>
      </c>
      <c r="J191" s="28"/>
      <c r="K191" s="28"/>
      <c r="L191" s="28"/>
      <c r="M191" s="28"/>
      <c r="N191" s="28"/>
      <c r="O191" s="28"/>
      <c r="P191" s="28"/>
      <c r="Q191" s="28"/>
      <c r="R191" s="28"/>
      <c r="S191" s="38"/>
      <c r="T191" s="30" t="s">
        <v>57</v>
      </c>
      <c r="U191" s="27"/>
      <c r="V191" s="27"/>
      <c r="W191" s="27"/>
      <c r="X191" s="27"/>
    </row>
    <row r="192" spans="1:24" x14ac:dyDescent="0.25">
      <c r="A192" t="str">
        <f t="shared" si="5"/>
        <v>Monomon Island Depression (T1)  tree  2</v>
      </c>
      <c r="B192" s="26" t="s">
        <v>66</v>
      </c>
      <c r="C192" s="28" t="s">
        <v>14</v>
      </c>
      <c r="D192" s="28">
        <v>2</v>
      </c>
      <c r="E192" s="26">
        <v>2</v>
      </c>
      <c r="F192" s="26">
        <v>11</v>
      </c>
      <c r="G192" s="26">
        <v>0.68</v>
      </c>
      <c r="H192" s="29">
        <v>43291</v>
      </c>
      <c r="I192" s="35">
        <v>43343</v>
      </c>
      <c r="J192" s="28"/>
      <c r="K192" s="28"/>
      <c r="L192" s="28"/>
      <c r="M192" s="28"/>
      <c r="N192" s="28"/>
      <c r="O192" s="28"/>
      <c r="P192" s="28"/>
      <c r="Q192" s="28"/>
      <c r="R192" s="28"/>
      <c r="S192" s="38"/>
      <c r="T192" s="30" t="s">
        <v>57</v>
      </c>
      <c r="U192" s="27"/>
      <c r="V192" s="27"/>
      <c r="W192" s="27"/>
      <c r="X192" s="27"/>
    </row>
    <row r="193" spans="1:24" x14ac:dyDescent="0.25">
      <c r="A193" t="str">
        <f t="shared" si="5"/>
        <v>Monomon Island Depression (T1)  tree  3</v>
      </c>
      <c r="B193" s="26" t="s">
        <v>66</v>
      </c>
      <c r="C193" s="28" t="s">
        <v>14</v>
      </c>
      <c r="D193" s="28">
        <v>3</v>
      </c>
      <c r="E193" s="26">
        <v>3</v>
      </c>
      <c r="F193" s="26">
        <v>9</v>
      </c>
      <c r="G193" s="26">
        <v>0.32500000000000001</v>
      </c>
      <c r="H193" s="29">
        <v>43291</v>
      </c>
      <c r="I193" s="35">
        <v>43343</v>
      </c>
      <c r="J193" s="28"/>
      <c r="K193" s="28"/>
      <c r="L193" s="28"/>
      <c r="M193" s="28"/>
      <c r="N193" s="28"/>
      <c r="O193" s="28"/>
      <c r="P193" s="28"/>
      <c r="Q193" s="28"/>
      <c r="R193" s="28"/>
      <c r="S193" s="38"/>
      <c r="T193" s="30" t="s">
        <v>57</v>
      </c>
      <c r="U193" s="27"/>
      <c r="V193" s="27"/>
      <c r="W193" s="27"/>
      <c r="X193" s="27"/>
    </row>
    <row r="194" spans="1:24" x14ac:dyDescent="0.25">
      <c r="A194" t="str">
        <f t="shared" si="5"/>
        <v>C2 (Merreti North)  tree  3</v>
      </c>
      <c r="B194" t="s">
        <v>18</v>
      </c>
      <c r="C194" t="s">
        <v>13</v>
      </c>
      <c r="D194">
        <v>2</v>
      </c>
      <c r="E194">
        <v>3</v>
      </c>
      <c r="F194">
        <v>6</v>
      </c>
      <c r="G194">
        <v>0.11</v>
      </c>
      <c r="H194" s="34">
        <v>43342</v>
      </c>
      <c r="I194" s="1">
        <v>43405</v>
      </c>
      <c r="J194">
        <v>27.052</v>
      </c>
      <c r="K194">
        <v>26.155999999999999</v>
      </c>
      <c r="L194">
        <v>25.850999999999999</v>
      </c>
      <c r="M194">
        <v>24.835999999999999</v>
      </c>
      <c r="N194" s="24">
        <v>4.152000000000001</v>
      </c>
      <c r="O194" s="24">
        <v>3.2959999999999994</v>
      </c>
      <c r="P194" s="24">
        <v>3.1509999999999998</v>
      </c>
      <c r="Q194" s="24">
        <v>2.0659999999999989</v>
      </c>
      <c r="R194" s="24">
        <v>12.664999999999999</v>
      </c>
      <c r="S194" s="37">
        <v>63</v>
      </c>
      <c r="T194" s="31" t="s">
        <v>58</v>
      </c>
      <c r="U194" s="5">
        <v>0.20103174603174601</v>
      </c>
      <c r="V194" s="5">
        <v>0.80412698412698402</v>
      </c>
      <c r="W194" s="5">
        <v>6.5904761904761924E-2</v>
      </c>
      <c r="X194" s="5">
        <v>0.2636190476190477</v>
      </c>
    </row>
    <row r="195" spans="1:24" x14ac:dyDescent="0.25">
      <c r="A195" t="str">
        <f t="shared" ref="A195:A257" si="6">CONCATENATE(B195,"  tree  ",E195)</f>
        <v>C2 (Merreti North)  tree  2</v>
      </c>
      <c r="B195" t="s">
        <v>18</v>
      </c>
      <c r="C195" t="s">
        <v>13</v>
      </c>
      <c r="D195">
        <v>3</v>
      </c>
      <c r="E195">
        <v>2</v>
      </c>
      <c r="F195">
        <v>5</v>
      </c>
      <c r="G195">
        <v>0.05</v>
      </c>
      <c r="H195" s="34">
        <v>43342</v>
      </c>
      <c r="I195" s="1">
        <v>43405</v>
      </c>
      <c r="J195">
        <v>28.721</v>
      </c>
      <c r="L195">
        <v>23.655000000000001</v>
      </c>
      <c r="M195">
        <v>25.975000000000001</v>
      </c>
      <c r="N195" s="24">
        <v>5.8210000000000015</v>
      </c>
      <c r="O195" s="24"/>
      <c r="P195" s="24">
        <v>0.95500000000000185</v>
      </c>
      <c r="Q195" s="24">
        <v>3.2050000000000018</v>
      </c>
      <c r="R195" s="24">
        <v>9.9810000000000052</v>
      </c>
      <c r="S195" s="37">
        <v>63</v>
      </c>
      <c r="T195" s="31" t="s">
        <v>58</v>
      </c>
      <c r="U195" s="5">
        <v>0.1584285714285715</v>
      </c>
      <c r="V195" s="5">
        <v>0.63371428571428601</v>
      </c>
      <c r="W195" s="5">
        <v>9.2396825396825422E-2</v>
      </c>
      <c r="X195" s="5">
        <v>0.36958730158730169</v>
      </c>
    </row>
    <row r="196" spans="1:24" x14ac:dyDescent="0.25">
      <c r="A196" t="str">
        <f t="shared" si="6"/>
        <v>C2 (Merreti North)  tree  1</v>
      </c>
      <c r="B196" t="s">
        <v>18</v>
      </c>
      <c r="C196" t="s">
        <v>13</v>
      </c>
      <c r="D196" s="22">
        <v>1</v>
      </c>
      <c r="E196">
        <v>1</v>
      </c>
      <c r="F196">
        <v>9</v>
      </c>
      <c r="G196">
        <v>0.35799999999999998</v>
      </c>
      <c r="H196" s="34">
        <v>43342</v>
      </c>
      <c r="I196" s="1">
        <v>43405</v>
      </c>
      <c r="J196" s="22">
        <v>33.18</v>
      </c>
      <c r="K196" s="22"/>
      <c r="L196" s="22">
        <v>31.381</v>
      </c>
      <c r="M196" s="22">
        <v>28.454000000000001</v>
      </c>
      <c r="N196" s="24">
        <v>10.280000000000001</v>
      </c>
      <c r="O196" s="24"/>
      <c r="P196" s="24">
        <v>8.6810000000000009</v>
      </c>
      <c r="Q196" s="24">
        <v>5.6840000000000011</v>
      </c>
      <c r="R196" s="24">
        <v>24.645000000000003</v>
      </c>
      <c r="S196" s="37">
        <v>63</v>
      </c>
      <c r="T196" s="31" t="s">
        <v>58</v>
      </c>
      <c r="U196" s="5">
        <v>0.39119047619047626</v>
      </c>
      <c r="V196" s="5">
        <v>1.564761904761905</v>
      </c>
      <c r="W196" s="5">
        <v>0.16317460317460319</v>
      </c>
      <c r="X196" s="5">
        <v>0.65269841269841278</v>
      </c>
    </row>
    <row r="197" spans="1:24" x14ac:dyDescent="0.25">
      <c r="A197" t="str">
        <f t="shared" si="6"/>
        <v>C4 (Merreti East)  tree  3</v>
      </c>
      <c r="B197" t="s">
        <v>17</v>
      </c>
      <c r="C197" t="s">
        <v>13</v>
      </c>
      <c r="D197">
        <v>3</v>
      </c>
      <c r="E197" s="3">
        <v>3</v>
      </c>
      <c r="F197">
        <v>10</v>
      </c>
      <c r="G197">
        <v>0.56000000000000005</v>
      </c>
      <c r="H197" s="34">
        <v>43342</v>
      </c>
      <c r="I197" s="1">
        <v>43405</v>
      </c>
      <c r="J197">
        <v>25.231999999999999</v>
      </c>
      <c r="L197">
        <v>24.093</v>
      </c>
      <c r="M197">
        <v>25.420999999999999</v>
      </c>
      <c r="N197" s="24">
        <v>2.3320000000000007</v>
      </c>
      <c r="O197" s="24"/>
      <c r="P197" s="24">
        <v>1.3930000000000007</v>
      </c>
      <c r="Q197" s="24">
        <v>2.6509999999999998</v>
      </c>
      <c r="R197" s="24">
        <v>6.3760000000000012</v>
      </c>
      <c r="S197" s="37">
        <v>63</v>
      </c>
      <c r="T197" s="31" t="s">
        <v>58</v>
      </c>
      <c r="U197" s="5">
        <v>0.10120634920634923</v>
      </c>
      <c r="V197" s="5">
        <v>0.40482539682539692</v>
      </c>
      <c r="W197" s="5">
        <v>3.701587301587303E-2</v>
      </c>
      <c r="X197" s="5">
        <v>0.14806349206349212</v>
      </c>
    </row>
    <row r="198" spans="1:24" x14ac:dyDescent="0.25">
      <c r="A198" t="str">
        <f t="shared" si="6"/>
        <v>C4 (Merreti East)  tree  2</v>
      </c>
      <c r="B198" t="s">
        <v>17</v>
      </c>
      <c r="C198" t="s">
        <v>13</v>
      </c>
      <c r="D198">
        <v>2</v>
      </c>
      <c r="E198" s="3">
        <v>2</v>
      </c>
      <c r="F198">
        <v>10</v>
      </c>
      <c r="G198">
        <v>0.52500000000000002</v>
      </c>
      <c r="H198" s="34">
        <v>43342</v>
      </c>
      <c r="I198" s="1">
        <v>43405</v>
      </c>
      <c r="J198">
        <v>26.744</v>
      </c>
      <c r="M198">
        <v>30.385999999999999</v>
      </c>
      <c r="N198" s="24">
        <v>3.8440000000000012</v>
      </c>
      <c r="O198" s="24"/>
      <c r="P198" s="24"/>
      <c r="Q198" s="24">
        <v>7.6159999999999997</v>
      </c>
      <c r="R198" s="24">
        <v>11.46</v>
      </c>
      <c r="S198" s="37">
        <v>63</v>
      </c>
      <c r="T198" s="31" t="s">
        <v>58</v>
      </c>
      <c r="U198" s="5">
        <v>0.18190476190476193</v>
      </c>
      <c r="V198" s="5">
        <v>0.72761904761904772</v>
      </c>
      <c r="W198" s="5">
        <v>6.1015873015873037E-2</v>
      </c>
      <c r="X198" s="5">
        <v>0.24406349206349215</v>
      </c>
    </row>
    <row r="199" spans="1:24" x14ac:dyDescent="0.25">
      <c r="A199" t="str">
        <f t="shared" si="6"/>
        <v>C4 (Merreti East)  tree  1</v>
      </c>
      <c r="B199" t="s">
        <v>17</v>
      </c>
      <c r="C199" t="s">
        <v>13</v>
      </c>
      <c r="D199">
        <v>1</v>
      </c>
      <c r="E199" s="3">
        <v>1</v>
      </c>
      <c r="F199" s="3">
        <v>11</v>
      </c>
      <c r="G199" s="3">
        <v>0.59499999999999997</v>
      </c>
      <c r="H199" s="34">
        <v>43342</v>
      </c>
      <c r="I199" s="1">
        <v>43405</v>
      </c>
      <c r="J199">
        <v>25.791</v>
      </c>
      <c r="M199">
        <v>36.000999999999998</v>
      </c>
      <c r="N199" s="24">
        <v>2.8910000000000018</v>
      </c>
      <c r="O199" s="24"/>
      <c r="P199" s="24"/>
      <c r="Q199" s="24">
        <v>13.230999999999998</v>
      </c>
      <c r="R199" s="24">
        <v>16.122</v>
      </c>
      <c r="S199" s="37">
        <v>63</v>
      </c>
      <c r="T199" s="31" t="s">
        <v>58</v>
      </c>
      <c r="U199" s="5">
        <v>0.25590476190476191</v>
      </c>
      <c r="V199" s="5">
        <v>1.0236190476190477</v>
      </c>
      <c r="W199" s="5">
        <v>4.5888888888888917E-2</v>
      </c>
      <c r="X199" s="5">
        <v>0.18355555555555567</v>
      </c>
    </row>
    <row r="200" spans="1:24" x14ac:dyDescent="0.25">
      <c r="A200" t="str">
        <f t="shared" si="6"/>
        <v>C1 (Reny Island)  tree  2</v>
      </c>
      <c r="B200" t="s">
        <v>16</v>
      </c>
      <c r="C200" t="s">
        <v>13</v>
      </c>
      <c r="D200">
        <v>3</v>
      </c>
      <c r="E200" s="3">
        <v>2</v>
      </c>
      <c r="F200" s="3">
        <v>9</v>
      </c>
      <c r="G200" s="3">
        <v>0.39</v>
      </c>
      <c r="H200" s="34">
        <v>43342</v>
      </c>
      <c r="I200" s="1">
        <v>43405</v>
      </c>
      <c r="J200">
        <v>25.486999999999998</v>
      </c>
      <c r="L200">
        <v>23.297000000000001</v>
      </c>
      <c r="N200" s="24">
        <v>2.5869999999999997</v>
      </c>
      <c r="O200" s="24"/>
      <c r="P200" s="24">
        <v>0.59700000000000131</v>
      </c>
      <c r="Q200" s="24"/>
      <c r="R200" s="24">
        <v>3.1840000000000011</v>
      </c>
      <c r="S200" s="37">
        <v>63</v>
      </c>
      <c r="T200" s="31" t="s">
        <v>58</v>
      </c>
      <c r="U200" s="5">
        <v>5.0539682539682558E-2</v>
      </c>
      <c r="V200" s="5">
        <v>0.20215873015873023</v>
      </c>
      <c r="W200" s="5">
        <v>4.1063492063492059E-2</v>
      </c>
      <c r="X200" s="5">
        <v>0.16425396825396824</v>
      </c>
    </row>
    <row r="201" spans="1:24" x14ac:dyDescent="0.25">
      <c r="A201" t="str">
        <f t="shared" si="6"/>
        <v>C1 (Reny Island)  tree  3</v>
      </c>
      <c r="B201" t="s">
        <v>16</v>
      </c>
      <c r="C201" t="s">
        <v>13</v>
      </c>
      <c r="D201">
        <v>1</v>
      </c>
      <c r="E201" s="3">
        <v>3</v>
      </c>
      <c r="F201" s="3">
        <v>8</v>
      </c>
      <c r="G201" s="3">
        <v>0.2475</v>
      </c>
      <c r="H201" s="34">
        <v>43342</v>
      </c>
      <c r="I201" s="1">
        <v>43405</v>
      </c>
      <c r="J201">
        <v>34.945</v>
      </c>
      <c r="L201">
        <v>23.196999999999999</v>
      </c>
      <c r="M201">
        <v>23.800999999999998</v>
      </c>
      <c r="N201" s="24">
        <v>12.045000000000002</v>
      </c>
      <c r="O201" s="24"/>
      <c r="P201" s="24">
        <v>0.49699999999999989</v>
      </c>
      <c r="Q201" s="24">
        <v>1.0309999999999988</v>
      </c>
      <c r="R201" s="24">
        <v>13.573</v>
      </c>
      <c r="S201" s="37">
        <v>63</v>
      </c>
      <c r="T201" s="31" t="s">
        <v>58</v>
      </c>
      <c r="U201" s="5">
        <v>0.21544444444444444</v>
      </c>
      <c r="V201" s="5">
        <v>0.86177777777777775</v>
      </c>
      <c r="W201" s="5">
        <v>0.19119047619047622</v>
      </c>
      <c r="X201" s="5">
        <v>0.76476190476190486</v>
      </c>
    </row>
    <row r="202" spans="1:24" x14ac:dyDescent="0.25">
      <c r="A202" t="str">
        <f t="shared" si="6"/>
        <v>C1 (Reny Island)  tree  1</v>
      </c>
      <c r="B202" s="26" t="s">
        <v>16</v>
      </c>
      <c r="C202" s="26" t="s">
        <v>13</v>
      </c>
      <c r="D202" s="26">
        <v>2</v>
      </c>
      <c r="E202" s="26">
        <v>1</v>
      </c>
      <c r="F202" s="26">
        <v>9</v>
      </c>
      <c r="G202" s="26">
        <v>0.39</v>
      </c>
      <c r="H202" s="35">
        <v>43342</v>
      </c>
      <c r="I202" s="29">
        <v>43405</v>
      </c>
      <c r="J202" s="26"/>
      <c r="K202" s="26"/>
      <c r="L202" s="26"/>
      <c r="M202" s="26"/>
      <c r="N202" s="27"/>
      <c r="O202" s="27"/>
      <c r="P202" s="27"/>
      <c r="Q202" s="27"/>
      <c r="R202" s="27"/>
      <c r="S202" s="38"/>
      <c r="T202" s="30" t="s">
        <v>58</v>
      </c>
      <c r="U202" s="27"/>
      <c r="V202" s="27"/>
      <c r="W202" s="27"/>
      <c r="X202" s="27"/>
    </row>
    <row r="203" spans="1:24" x14ac:dyDescent="0.25">
      <c r="A203" t="str">
        <f t="shared" si="6"/>
        <v>C3 (Clover Lake)  tree  2</v>
      </c>
      <c r="B203" s="3" t="s">
        <v>21</v>
      </c>
      <c r="C203" s="3" t="s">
        <v>13</v>
      </c>
      <c r="D203" s="3">
        <v>1</v>
      </c>
      <c r="E203" s="3">
        <v>2</v>
      </c>
      <c r="F203" s="3">
        <v>11</v>
      </c>
      <c r="G203" s="3">
        <v>0.68</v>
      </c>
      <c r="H203" s="34">
        <v>43342</v>
      </c>
      <c r="I203" s="1">
        <v>43405</v>
      </c>
      <c r="J203">
        <v>34.290999999999997</v>
      </c>
      <c r="K203">
        <v>24.036999999999999</v>
      </c>
      <c r="L203">
        <v>34.308999999999997</v>
      </c>
      <c r="N203" s="24">
        <v>11.390999999999998</v>
      </c>
      <c r="O203" s="24">
        <v>1.1769999999999996</v>
      </c>
      <c r="P203" s="24">
        <v>11.608999999999998</v>
      </c>
      <c r="Q203" s="24"/>
      <c r="R203" s="24">
        <v>24.176999999999996</v>
      </c>
      <c r="S203" s="37">
        <v>63</v>
      </c>
      <c r="T203" s="31" t="s">
        <v>58</v>
      </c>
      <c r="U203" s="5">
        <v>0.38376190476190469</v>
      </c>
      <c r="V203" s="5">
        <v>1.5350476190476188</v>
      </c>
      <c r="W203" s="5">
        <v>0.18080952380952378</v>
      </c>
      <c r="X203" s="5">
        <v>0.72323809523809512</v>
      </c>
    </row>
    <row r="204" spans="1:24" x14ac:dyDescent="0.25">
      <c r="A204" t="str">
        <f t="shared" si="6"/>
        <v>C3 (Clover Lake)  tree  5</v>
      </c>
      <c r="B204" s="3" t="s">
        <v>21</v>
      </c>
      <c r="C204" s="3" t="s">
        <v>13</v>
      </c>
      <c r="D204" s="3">
        <v>4</v>
      </c>
      <c r="E204" s="3">
        <v>5</v>
      </c>
      <c r="F204" s="3">
        <v>10</v>
      </c>
      <c r="G204" s="3">
        <v>0.64</v>
      </c>
      <c r="H204" s="34">
        <v>43342</v>
      </c>
      <c r="I204" s="1">
        <v>43405</v>
      </c>
      <c r="J204">
        <v>32.939</v>
      </c>
      <c r="L204">
        <v>29.437999999999999</v>
      </c>
      <c r="M204">
        <v>33.593000000000004</v>
      </c>
      <c r="N204" s="24">
        <v>10.039000000000001</v>
      </c>
      <c r="O204" s="24"/>
      <c r="P204" s="24">
        <v>6.7379999999999995</v>
      </c>
      <c r="Q204" s="24">
        <v>10.823000000000004</v>
      </c>
      <c r="R204" s="24">
        <v>27.600000000000005</v>
      </c>
      <c r="S204" s="37">
        <v>63</v>
      </c>
      <c r="T204" s="31" t="s">
        <v>58</v>
      </c>
      <c r="U204" s="5">
        <v>0.43809523809523815</v>
      </c>
      <c r="V204" s="5">
        <v>1.7523809523809526</v>
      </c>
      <c r="W204" s="5">
        <v>0.15934920634920638</v>
      </c>
      <c r="X204" s="5">
        <v>0.63739682539682552</v>
      </c>
    </row>
    <row r="205" spans="1:24" x14ac:dyDescent="0.25">
      <c r="A205" t="str">
        <f t="shared" si="6"/>
        <v>C3 (Clover Lake)  tree  4</v>
      </c>
      <c r="B205" s="3" t="s">
        <v>21</v>
      </c>
      <c r="C205" s="3" t="s">
        <v>13</v>
      </c>
      <c r="D205" s="3">
        <v>3</v>
      </c>
      <c r="E205" s="3">
        <v>4</v>
      </c>
      <c r="F205" s="3">
        <v>10</v>
      </c>
      <c r="G205" s="3">
        <v>0.56000000000000005</v>
      </c>
      <c r="H205" s="34">
        <v>43342</v>
      </c>
      <c r="I205" s="1">
        <v>43405</v>
      </c>
      <c r="J205">
        <v>50.148000000000003</v>
      </c>
      <c r="L205">
        <v>24.635000000000002</v>
      </c>
      <c r="M205">
        <v>33.646999999999998</v>
      </c>
      <c r="N205" s="24">
        <v>27.248000000000005</v>
      </c>
      <c r="O205" s="24"/>
      <c r="P205" s="24">
        <v>1.9350000000000023</v>
      </c>
      <c r="Q205" s="24">
        <v>10.876999999999999</v>
      </c>
      <c r="R205" s="24">
        <v>40.06</v>
      </c>
      <c r="S205" s="37">
        <v>63</v>
      </c>
      <c r="T205" s="31" t="s">
        <v>58</v>
      </c>
      <c r="U205" s="5">
        <v>0.63587301587301592</v>
      </c>
      <c r="V205" s="5">
        <v>2.5434920634920637</v>
      </c>
      <c r="W205" s="5">
        <v>0.43250793650793656</v>
      </c>
      <c r="X205" s="5">
        <v>1.7300317460317463</v>
      </c>
    </row>
    <row r="206" spans="1:24" x14ac:dyDescent="0.25">
      <c r="A206" t="str">
        <f t="shared" si="6"/>
        <v>C3 (Clover Lake)  tree  6</v>
      </c>
      <c r="B206" s="3" t="s">
        <v>21</v>
      </c>
      <c r="C206" s="3" t="s">
        <v>13</v>
      </c>
      <c r="D206" s="3">
        <v>2</v>
      </c>
      <c r="E206" s="3">
        <v>6</v>
      </c>
      <c r="F206" s="3">
        <v>10</v>
      </c>
      <c r="G206" s="3">
        <v>0.51</v>
      </c>
      <c r="H206" s="34">
        <v>43342</v>
      </c>
      <c r="I206" s="1">
        <v>43405</v>
      </c>
      <c r="J206">
        <v>54.37</v>
      </c>
      <c r="K206">
        <v>23.135999999999999</v>
      </c>
      <c r="L206">
        <v>33.837000000000003</v>
      </c>
      <c r="M206">
        <v>38.817</v>
      </c>
      <c r="N206" s="24">
        <v>31.47</v>
      </c>
      <c r="O206" s="24">
        <v>0.2759999999999998</v>
      </c>
      <c r="P206" s="24">
        <v>11.137000000000004</v>
      </c>
      <c r="Q206" s="24">
        <v>16.047000000000001</v>
      </c>
      <c r="R206" s="24">
        <v>58.930000000000007</v>
      </c>
      <c r="S206" s="37">
        <v>63</v>
      </c>
      <c r="T206" s="31" t="s">
        <v>58</v>
      </c>
      <c r="U206" s="5">
        <v>0.93539682539682556</v>
      </c>
      <c r="V206" s="5">
        <v>3.7415873015873022</v>
      </c>
      <c r="W206" s="5">
        <v>0.49952380952380948</v>
      </c>
      <c r="X206" s="5">
        <v>1.9980952380952379</v>
      </c>
    </row>
    <row r="207" spans="1:24" x14ac:dyDescent="0.25">
      <c r="A207" t="str">
        <f t="shared" si="6"/>
        <v>Coombool (S9)  tree  1</v>
      </c>
      <c r="B207" s="26" t="s">
        <v>149</v>
      </c>
      <c r="C207" s="26" t="s">
        <v>13</v>
      </c>
      <c r="D207" s="26">
        <v>1</v>
      </c>
      <c r="E207" s="26">
        <v>1</v>
      </c>
      <c r="F207" s="26">
        <v>9</v>
      </c>
      <c r="G207" s="3">
        <v>0.255</v>
      </c>
      <c r="H207" s="34">
        <v>43343</v>
      </c>
      <c r="I207" s="1">
        <v>43406</v>
      </c>
      <c r="J207">
        <v>26.561</v>
      </c>
      <c r="L207">
        <v>24.939</v>
      </c>
      <c r="M207">
        <v>23.687999999999999</v>
      </c>
      <c r="N207" s="24">
        <v>3.6610000000000014</v>
      </c>
      <c r="O207" s="24"/>
      <c r="P207" s="24">
        <v>2.2390000000000008</v>
      </c>
      <c r="Q207" s="24">
        <v>0.91799999999999926</v>
      </c>
      <c r="R207" s="24">
        <v>6.8180000000000014</v>
      </c>
      <c r="S207" s="37">
        <v>63</v>
      </c>
      <c r="T207" s="31" t="s">
        <v>58</v>
      </c>
      <c r="U207" s="5">
        <v>0.10822222222222225</v>
      </c>
      <c r="V207" s="5">
        <v>0.43288888888888899</v>
      </c>
      <c r="W207" s="5">
        <v>5.8111111111111134E-2</v>
      </c>
      <c r="X207" s="5">
        <v>0.23244444444444454</v>
      </c>
    </row>
    <row r="208" spans="1:24" x14ac:dyDescent="0.25">
      <c r="A208" t="str">
        <f t="shared" si="6"/>
        <v>Coombool (S9)  tree  4</v>
      </c>
      <c r="B208" s="26" t="s">
        <v>149</v>
      </c>
      <c r="C208" s="26" t="s">
        <v>13</v>
      </c>
      <c r="D208" s="26">
        <v>2</v>
      </c>
      <c r="E208" s="26">
        <v>4</v>
      </c>
      <c r="F208" s="26">
        <v>10</v>
      </c>
      <c r="G208" s="3">
        <v>0.6</v>
      </c>
      <c r="H208" s="34">
        <v>43343</v>
      </c>
      <c r="I208" s="1">
        <v>43406</v>
      </c>
      <c r="J208">
        <v>24.416</v>
      </c>
      <c r="K208">
        <v>23.125</v>
      </c>
      <c r="M208">
        <v>23.754999999999999</v>
      </c>
      <c r="N208" s="24">
        <v>1.5160000000000018</v>
      </c>
      <c r="O208" s="24">
        <v>0.26500000000000057</v>
      </c>
      <c r="P208" s="24"/>
      <c r="Q208" s="24">
        <v>0.98499999999999943</v>
      </c>
      <c r="R208" s="24">
        <v>2.7660000000000018</v>
      </c>
      <c r="S208" s="37">
        <v>63</v>
      </c>
      <c r="T208" s="31" t="s">
        <v>58</v>
      </c>
      <c r="U208" s="5">
        <v>4.3904761904761933E-2</v>
      </c>
      <c r="V208" s="5">
        <v>0.17561904761904773</v>
      </c>
      <c r="W208" s="5">
        <v>2.4063492063492092E-2</v>
      </c>
      <c r="X208" s="5">
        <v>9.6253968253968369E-2</v>
      </c>
    </row>
    <row r="209" spans="1:24" x14ac:dyDescent="0.25">
      <c r="A209" t="str">
        <f t="shared" si="6"/>
        <v>Coombool (S9)  tree  3</v>
      </c>
      <c r="B209" s="26" t="s">
        <v>149</v>
      </c>
      <c r="C209" s="26" t="s">
        <v>13</v>
      </c>
      <c r="D209" s="26">
        <v>3</v>
      </c>
      <c r="E209" s="26">
        <v>3</v>
      </c>
      <c r="F209" s="26">
        <v>11</v>
      </c>
      <c r="G209" s="3">
        <v>0.63749999999999996</v>
      </c>
      <c r="H209" s="34">
        <v>43343</v>
      </c>
      <c r="I209" s="1">
        <v>43406</v>
      </c>
      <c r="J209">
        <v>27.01</v>
      </c>
      <c r="K209">
        <v>24.550999999999998</v>
      </c>
      <c r="L209">
        <v>23.123000000000001</v>
      </c>
      <c r="M209">
        <v>26.102</v>
      </c>
      <c r="N209" s="24">
        <v>4.110000000000003</v>
      </c>
      <c r="O209" s="24">
        <v>1.6909999999999989</v>
      </c>
      <c r="P209" s="24">
        <v>0.42300000000000182</v>
      </c>
      <c r="Q209" s="24">
        <v>3.3320000000000007</v>
      </c>
      <c r="R209" s="24">
        <v>9.5560000000000045</v>
      </c>
      <c r="S209" s="37">
        <v>63</v>
      </c>
      <c r="T209" s="31" t="s">
        <v>58</v>
      </c>
      <c r="U209" s="5">
        <v>0.15168253968253975</v>
      </c>
      <c r="V209" s="5">
        <v>0.60673015873015901</v>
      </c>
      <c r="W209" s="5">
        <v>6.5238095238095289E-2</v>
      </c>
      <c r="X209" s="5">
        <v>0.26095238095238116</v>
      </c>
    </row>
    <row r="210" spans="1:24" x14ac:dyDescent="0.25">
      <c r="A210" t="str">
        <f t="shared" si="6"/>
        <v>C9 (West of Lake Littra)  tree  1</v>
      </c>
      <c r="B210" s="3" t="s">
        <v>15</v>
      </c>
      <c r="C210" s="3" t="s">
        <v>13</v>
      </c>
      <c r="D210" s="21">
        <v>2</v>
      </c>
      <c r="E210" s="3">
        <v>1</v>
      </c>
      <c r="F210" s="3">
        <v>10</v>
      </c>
      <c r="G210" s="3">
        <v>0.56000000000000005</v>
      </c>
      <c r="H210" s="34">
        <v>43343</v>
      </c>
      <c r="I210" s="1">
        <v>43406</v>
      </c>
      <c r="J210" s="22">
        <v>28.286000000000001</v>
      </c>
      <c r="K210" s="22">
        <v>23.626999999999999</v>
      </c>
      <c r="L210" s="22"/>
      <c r="M210" s="22">
        <v>23.370999999999999</v>
      </c>
      <c r="N210" s="24">
        <v>5.3860000000000028</v>
      </c>
      <c r="O210" s="24">
        <v>0.76699999999999946</v>
      </c>
      <c r="P210" s="24"/>
      <c r="Q210" s="24">
        <v>0.60099999999999909</v>
      </c>
      <c r="R210" s="24">
        <v>6.7540000000000013</v>
      </c>
      <c r="S210" s="37">
        <v>63</v>
      </c>
      <c r="T210" s="31" t="s">
        <v>58</v>
      </c>
      <c r="U210" s="5">
        <v>0.10720634920634922</v>
      </c>
      <c r="V210" s="5">
        <v>0.42882539682539689</v>
      </c>
      <c r="W210" s="5">
        <v>8.5492063492063536E-2</v>
      </c>
      <c r="X210" s="5">
        <v>0.34196825396825414</v>
      </c>
    </row>
    <row r="211" spans="1:24" x14ac:dyDescent="0.25">
      <c r="A211" t="str">
        <f t="shared" si="6"/>
        <v>C9 (West of Lake Littra)  tree  2</v>
      </c>
      <c r="B211" s="3" t="s">
        <v>15</v>
      </c>
      <c r="C211" s="3" t="s">
        <v>13</v>
      </c>
      <c r="D211" s="3">
        <v>1</v>
      </c>
      <c r="E211" s="3">
        <v>2</v>
      </c>
      <c r="F211" s="3">
        <v>10</v>
      </c>
      <c r="G211" s="3">
        <v>0.49</v>
      </c>
      <c r="H211" s="34">
        <v>43343</v>
      </c>
      <c r="I211" s="1">
        <v>43406</v>
      </c>
      <c r="J211">
        <v>25.053999999999998</v>
      </c>
      <c r="K211">
        <v>26.132000000000001</v>
      </c>
      <c r="L211">
        <v>23.907</v>
      </c>
      <c r="M211">
        <v>24.331</v>
      </c>
      <c r="N211" s="24">
        <v>2.1539999999999999</v>
      </c>
      <c r="O211" s="24">
        <v>3.272000000000002</v>
      </c>
      <c r="P211" s="24">
        <v>1.2070000000000007</v>
      </c>
      <c r="Q211" s="24">
        <v>1.5609999999999999</v>
      </c>
      <c r="R211" s="24">
        <v>8.1940000000000026</v>
      </c>
      <c r="S211" s="37">
        <v>63</v>
      </c>
      <c r="T211" s="31" t="s">
        <v>58</v>
      </c>
      <c r="U211" s="5">
        <v>0.1300634920634921</v>
      </c>
      <c r="V211" s="5">
        <v>0.52025396825396841</v>
      </c>
      <c r="W211" s="5">
        <v>3.4190476190476188E-2</v>
      </c>
      <c r="X211" s="5">
        <v>0.13676190476190475</v>
      </c>
    </row>
    <row r="212" spans="1:24" x14ac:dyDescent="0.25">
      <c r="A212" t="str">
        <f t="shared" si="6"/>
        <v>C9 (West of Lake Littra)  tree  3</v>
      </c>
      <c r="B212" s="3" t="s">
        <v>15</v>
      </c>
      <c r="C212" s="3" t="s">
        <v>13</v>
      </c>
      <c r="D212" s="3">
        <v>3</v>
      </c>
      <c r="E212" s="3">
        <v>3</v>
      </c>
      <c r="F212" s="3">
        <v>12</v>
      </c>
      <c r="G212" s="3">
        <v>0.72250000000000003</v>
      </c>
      <c r="H212" s="34">
        <v>43343</v>
      </c>
      <c r="I212" s="1">
        <v>43406</v>
      </c>
      <c r="J212">
        <v>39.823999999999998</v>
      </c>
      <c r="L212">
        <v>29.536000000000001</v>
      </c>
      <c r="M212">
        <v>30.306000000000001</v>
      </c>
      <c r="N212" s="24">
        <v>16.923999999999999</v>
      </c>
      <c r="O212" s="24"/>
      <c r="P212" s="24">
        <v>6.8360000000000021</v>
      </c>
      <c r="Q212" s="24">
        <v>7.5360000000000014</v>
      </c>
      <c r="R212" s="24">
        <v>31.296000000000003</v>
      </c>
      <c r="S212" s="37">
        <v>63</v>
      </c>
      <c r="T212" s="31" t="s">
        <v>58</v>
      </c>
      <c r="U212" s="5">
        <v>0.49676190476190479</v>
      </c>
      <c r="V212" s="5">
        <v>1.9870476190476192</v>
      </c>
      <c r="W212" s="5">
        <v>0.26863492063492062</v>
      </c>
      <c r="X212" s="5">
        <v>1.0745396825396825</v>
      </c>
    </row>
    <row r="213" spans="1:24" x14ac:dyDescent="0.25">
      <c r="A213" t="str">
        <f t="shared" si="6"/>
        <v>Chowilla Loop Depression  tree  1</v>
      </c>
      <c r="B213" s="3" t="s">
        <v>5</v>
      </c>
      <c r="C213" s="3" t="s">
        <v>13</v>
      </c>
      <c r="D213" s="3">
        <v>1</v>
      </c>
      <c r="E213" s="3">
        <v>1</v>
      </c>
      <c r="F213" s="3">
        <v>11</v>
      </c>
      <c r="G213" s="3">
        <v>0.55249999999999999</v>
      </c>
      <c r="H213" s="34">
        <v>43343</v>
      </c>
      <c r="I213" s="1">
        <v>43406</v>
      </c>
      <c r="J213">
        <v>24.494</v>
      </c>
      <c r="L213">
        <v>24.766999999999999</v>
      </c>
      <c r="N213" s="24">
        <v>1.5940000000000012</v>
      </c>
      <c r="O213" s="24"/>
      <c r="P213" s="24">
        <v>2.0670000000000002</v>
      </c>
      <c r="Q213" s="24"/>
      <c r="R213" s="24">
        <v>3.6610000000000014</v>
      </c>
      <c r="S213" s="37">
        <v>63</v>
      </c>
      <c r="T213" s="31" t="s">
        <v>58</v>
      </c>
      <c r="U213" s="5">
        <v>5.8111111111111134E-2</v>
      </c>
      <c r="V213" s="5">
        <v>0.23244444444444454</v>
      </c>
      <c r="W213" s="5">
        <v>2.5301587301587321E-2</v>
      </c>
      <c r="X213" s="5">
        <v>0.10120634920634929</v>
      </c>
    </row>
    <row r="214" spans="1:24" x14ac:dyDescent="0.25">
      <c r="A214" t="str">
        <f t="shared" si="6"/>
        <v>Chowilla Loop Depression  tree  2</v>
      </c>
      <c r="B214" s="3" t="s">
        <v>5</v>
      </c>
      <c r="C214" s="3" t="s">
        <v>13</v>
      </c>
      <c r="D214" s="3">
        <v>2</v>
      </c>
      <c r="E214" s="3">
        <v>2</v>
      </c>
      <c r="F214" s="3">
        <v>11</v>
      </c>
      <c r="G214" s="3">
        <v>0.59499999999999997</v>
      </c>
      <c r="H214" s="34">
        <v>43343</v>
      </c>
      <c r="I214" s="1">
        <v>43406</v>
      </c>
      <c r="J214">
        <v>24.097000000000001</v>
      </c>
      <c r="M214">
        <v>23.535</v>
      </c>
      <c r="N214" s="24">
        <v>1.1970000000000027</v>
      </c>
      <c r="O214" s="24"/>
      <c r="P214" s="24"/>
      <c r="Q214" s="24">
        <v>0.76500000000000057</v>
      </c>
      <c r="R214" s="24">
        <v>1.9620000000000033</v>
      </c>
      <c r="S214" s="37">
        <v>63</v>
      </c>
      <c r="T214" s="31" t="s">
        <v>58</v>
      </c>
      <c r="U214" s="5">
        <v>3.1142857142857194E-2</v>
      </c>
      <c r="V214" s="5">
        <v>0.12457142857142878</v>
      </c>
      <c r="W214" s="5">
        <v>1.9000000000000045E-2</v>
      </c>
      <c r="X214" s="5">
        <v>7.6000000000000179E-2</v>
      </c>
    </row>
    <row r="215" spans="1:24" x14ac:dyDescent="0.25">
      <c r="A215" t="str">
        <f t="shared" si="6"/>
        <v>Chowilla Loop Depression  tree  3</v>
      </c>
      <c r="B215" s="3" t="s">
        <v>5</v>
      </c>
      <c r="C215" s="3" t="s">
        <v>13</v>
      </c>
      <c r="D215" s="3">
        <v>3</v>
      </c>
      <c r="E215" s="3">
        <v>3</v>
      </c>
      <c r="F215" s="3">
        <v>9</v>
      </c>
      <c r="G215" s="3">
        <v>0.34</v>
      </c>
      <c r="H215" s="34">
        <v>43343</v>
      </c>
      <c r="I215" s="1">
        <v>43406</v>
      </c>
      <c r="J215">
        <v>23.338999999999999</v>
      </c>
      <c r="M215">
        <v>24.577000000000002</v>
      </c>
      <c r="N215" s="24">
        <v>0.43900000000000006</v>
      </c>
      <c r="O215" s="24"/>
      <c r="P215" s="24"/>
      <c r="Q215" s="24">
        <v>1.8070000000000022</v>
      </c>
      <c r="R215" s="24">
        <v>2.2460000000000022</v>
      </c>
      <c r="S215" s="37">
        <v>63</v>
      </c>
      <c r="T215" s="31" t="s">
        <v>58</v>
      </c>
      <c r="U215" s="5">
        <v>3.5650793650793683E-2</v>
      </c>
      <c r="V215" s="5">
        <v>0.14260317460317473</v>
      </c>
      <c r="W215" s="5">
        <v>6.968253968253969E-3</v>
      </c>
      <c r="X215" s="5">
        <v>2.7873015873015876E-2</v>
      </c>
    </row>
    <row r="216" spans="1:24" x14ac:dyDescent="0.25">
      <c r="A216" t="str">
        <f t="shared" si="6"/>
        <v>Chowilla Oxbow (T5)  tree  1</v>
      </c>
      <c r="B216" s="3" t="s">
        <v>75</v>
      </c>
      <c r="C216" s="3" t="s">
        <v>13</v>
      </c>
      <c r="D216" s="3">
        <v>3</v>
      </c>
      <c r="E216" s="3">
        <v>1</v>
      </c>
      <c r="F216" s="3">
        <v>10</v>
      </c>
      <c r="G216" s="3">
        <v>0.52500000000000002</v>
      </c>
      <c r="H216" s="34">
        <v>43343</v>
      </c>
      <c r="I216" s="1">
        <v>43406</v>
      </c>
      <c r="J216">
        <v>28.228999999999999</v>
      </c>
      <c r="L216">
        <v>23.047000000000001</v>
      </c>
      <c r="M216">
        <v>24.721</v>
      </c>
      <c r="N216" s="24">
        <v>5.3290000000000006</v>
      </c>
      <c r="O216" s="24"/>
      <c r="P216" s="24">
        <v>0.34700000000000131</v>
      </c>
      <c r="Q216" s="24">
        <v>1.9510000000000005</v>
      </c>
      <c r="R216" s="24">
        <v>7.6270000000000024</v>
      </c>
      <c r="S216" s="37">
        <v>63</v>
      </c>
      <c r="T216" s="31" t="s">
        <v>58</v>
      </c>
      <c r="U216" s="5">
        <v>0.12106349206349211</v>
      </c>
      <c r="V216" s="5">
        <v>0.48425396825396844</v>
      </c>
      <c r="W216" s="5">
        <v>8.45873015873016E-2</v>
      </c>
      <c r="X216" s="5">
        <v>0.3383492063492064</v>
      </c>
    </row>
    <row r="217" spans="1:24" x14ac:dyDescent="0.25">
      <c r="A217" t="str">
        <f t="shared" si="6"/>
        <v>Chowilla Oxbow (T5)  tree  3</v>
      </c>
      <c r="B217" s="3" t="s">
        <v>75</v>
      </c>
      <c r="C217" s="3" t="s">
        <v>13</v>
      </c>
      <c r="D217" s="3">
        <v>2</v>
      </c>
      <c r="E217" s="3">
        <v>3</v>
      </c>
      <c r="F217" s="3">
        <v>10</v>
      </c>
      <c r="G217" s="3">
        <v>0.64</v>
      </c>
      <c r="H217" s="34">
        <v>43343</v>
      </c>
      <c r="I217" s="1">
        <v>43406</v>
      </c>
      <c r="J217">
        <v>26.518000000000001</v>
      </c>
      <c r="L217">
        <v>25.457000000000001</v>
      </c>
      <c r="M217">
        <v>27.134</v>
      </c>
      <c r="N217" s="24">
        <v>3.6180000000000021</v>
      </c>
      <c r="O217" s="24"/>
      <c r="P217" s="24">
        <v>2.7570000000000014</v>
      </c>
      <c r="Q217" s="24">
        <v>4.3640000000000008</v>
      </c>
      <c r="R217" s="24">
        <v>10.739000000000004</v>
      </c>
      <c r="S217" s="37">
        <v>63</v>
      </c>
      <c r="T217" s="31" t="s">
        <v>58</v>
      </c>
      <c r="U217" s="5">
        <v>0.17046031746031753</v>
      </c>
      <c r="V217" s="5">
        <v>0.68184126984127014</v>
      </c>
      <c r="W217" s="5">
        <v>5.7428571428571461E-2</v>
      </c>
      <c r="X217" s="5">
        <v>0.22971428571428584</v>
      </c>
    </row>
    <row r="218" spans="1:24" x14ac:dyDescent="0.25">
      <c r="A218" t="str">
        <f t="shared" si="6"/>
        <v>Chowilla Oxbow (T5)  tree  4</v>
      </c>
      <c r="B218" s="3" t="s">
        <v>75</v>
      </c>
      <c r="C218" s="3" t="s">
        <v>13</v>
      </c>
      <c r="D218" s="3">
        <v>1</v>
      </c>
      <c r="E218" s="3">
        <v>4</v>
      </c>
      <c r="F218" s="3">
        <v>10</v>
      </c>
      <c r="G218" s="3">
        <v>0.52500000000000002</v>
      </c>
      <c r="H218" s="34">
        <v>43343</v>
      </c>
      <c r="I218" s="1">
        <v>43406</v>
      </c>
      <c r="J218">
        <v>27.001000000000001</v>
      </c>
      <c r="L218">
        <v>27.082000000000001</v>
      </c>
      <c r="M218">
        <v>29.638999999999999</v>
      </c>
      <c r="N218" s="24">
        <v>4.1010000000000026</v>
      </c>
      <c r="O218" s="24"/>
      <c r="P218" s="24">
        <v>4.3820000000000014</v>
      </c>
      <c r="Q218" s="24">
        <v>6.8689999999999998</v>
      </c>
      <c r="R218" s="24">
        <v>15.352000000000004</v>
      </c>
      <c r="S218" s="37">
        <v>63</v>
      </c>
      <c r="T218" s="31" t="s">
        <v>58</v>
      </c>
      <c r="U218" s="5">
        <v>0.24368253968253975</v>
      </c>
      <c r="V218" s="5">
        <v>0.974730158730159</v>
      </c>
      <c r="W218" s="5">
        <v>6.5095238095238137E-2</v>
      </c>
      <c r="X218" s="5">
        <v>0.26038095238095255</v>
      </c>
    </row>
    <row r="219" spans="1:24" x14ac:dyDescent="0.25">
      <c r="A219" t="str">
        <f t="shared" si="6"/>
        <v>Twin Creeks floodplain (TCH)  tree  1</v>
      </c>
      <c r="B219" s="26" t="s">
        <v>76</v>
      </c>
      <c r="C219" s="26" t="s">
        <v>13</v>
      </c>
      <c r="D219" s="26">
        <v>1</v>
      </c>
      <c r="E219" s="26">
        <v>1</v>
      </c>
      <c r="F219" s="26">
        <v>9</v>
      </c>
      <c r="G219" s="26">
        <v>0.34</v>
      </c>
      <c r="H219" s="35"/>
      <c r="I219" s="29"/>
      <c r="J219" s="26"/>
      <c r="K219" s="26"/>
      <c r="L219" s="26"/>
      <c r="M219" s="26"/>
      <c r="N219" s="27"/>
      <c r="O219" s="27"/>
      <c r="P219" s="27"/>
      <c r="Q219" s="27"/>
      <c r="R219" s="27"/>
      <c r="S219" s="38"/>
      <c r="T219" s="30" t="s">
        <v>58</v>
      </c>
      <c r="U219" s="27"/>
      <c r="V219" s="27"/>
      <c r="W219" s="27"/>
      <c r="X219" s="27"/>
    </row>
    <row r="220" spans="1:24" x14ac:dyDescent="0.25">
      <c r="A220" t="str">
        <f t="shared" si="6"/>
        <v>Twin Creeks floodplain (TCH)  tree  2</v>
      </c>
      <c r="B220" s="26" t="s">
        <v>76</v>
      </c>
      <c r="C220" s="26" t="s">
        <v>13</v>
      </c>
      <c r="D220" s="26">
        <v>2</v>
      </c>
      <c r="E220" s="26">
        <v>2</v>
      </c>
      <c r="F220" s="26">
        <v>11</v>
      </c>
      <c r="G220" s="26">
        <v>0.67500000000000004</v>
      </c>
      <c r="H220" s="35"/>
      <c r="I220" s="29"/>
      <c r="J220" s="26"/>
      <c r="K220" s="26"/>
      <c r="L220" s="26"/>
      <c r="M220" s="26"/>
      <c r="N220" s="27"/>
      <c r="O220" s="27"/>
      <c r="P220" s="27"/>
      <c r="Q220" s="27"/>
      <c r="R220" s="27"/>
      <c r="S220" s="38"/>
      <c r="T220" s="30" t="s">
        <v>58</v>
      </c>
      <c r="U220" s="27"/>
      <c r="V220" s="27"/>
      <c r="W220" s="27"/>
      <c r="X220" s="27"/>
    </row>
    <row r="221" spans="1:24" x14ac:dyDescent="0.25">
      <c r="A221" t="str">
        <f t="shared" si="6"/>
        <v>Twin Creeks floodplain (TCH)  tree  3</v>
      </c>
      <c r="B221" s="26" t="s">
        <v>76</v>
      </c>
      <c r="C221" s="26" t="s">
        <v>13</v>
      </c>
      <c r="D221" s="26">
        <v>3</v>
      </c>
      <c r="E221" s="26">
        <v>3</v>
      </c>
      <c r="F221" s="26">
        <v>10</v>
      </c>
      <c r="G221" s="26">
        <v>0.52500000000000002</v>
      </c>
      <c r="H221" s="35"/>
      <c r="I221" s="29"/>
      <c r="J221" s="26"/>
      <c r="K221" s="26"/>
      <c r="L221" s="26"/>
      <c r="M221" s="26"/>
      <c r="N221" s="27"/>
      <c r="O221" s="27"/>
      <c r="P221" s="27"/>
      <c r="Q221" s="27"/>
      <c r="R221" s="27"/>
      <c r="S221" s="38"/>
      <c r="T221" s="30" t="s">
        <v>58</v>
      </c>
      <c r="U221" s="27"/>
      <c r="V221" s="27"/>
      <c r="W221" s="27"/>
      <c r="X221" s="27"/>
    </row>
    <row r="222" spans="1:24" x14ac:dyDescent="0.25">
      <c r="A222" t="str">
        <f t="shared" si="6"/>
        <v>Monomon Island Depression (T5)  tree  1</v>
      </c>
      <c r="B222" s="3" t="s">
        <v>77</v>
      </c>
      <c r="C222" s="3" t="s">
        <v>13</v>
      </c>
      <c r="D222" s="3">
        <v>1</v>
      </c>
      <c r="E222" s="3">
        <v>1</v>
      </c>
      <c r="F222" s="3">
        <v>12</v>
      </c>
      <c r="G222" s="3">
        <v>0.81</v>
      </c>
      <c r="H222" s="34">
        <v>43343</v>
      </c>
      <c r="I222" s="1">
        <v>43406</v>
      </c>
      <c r="J222">
        <v>23.579000000000001</v>
      </c>
      <c r="K222">
        <v>26.655000000000001</v>
      </c>
      <c r="M222">
        <v>23.271000000000001</v>
      </c>
      <c r="N222" s="24">
        <v>0.67900000000000205</v>
      </c>
      <c r="O222" s="24">
        <v>3.7950000000000017</v>
      </c>
      <c r="P222" s="24"/>
      <c r="Q222" s="24">
        <v>0.50100000000000122</v>
      </c>
      <c r="R222" s="24">
        <v>4.975000000000005</v>
      </c>
      <c r="S222" s="37">
        <v>63</v>
      </c>
      <c r="T222" s="31" t="s">
        <v>58</v>
      </c>
      <c r="U222" s="5">
        <v>7.8968253968254049E-2</v>
      </c>
      <c r="V222" s="5">
        <v>0.31587301587301619</v>
      </c>
      <c r="W222" s="5">
        <v>1.077777777777781E-2</v>
      </c>
      <c r="X222" s="5">
        <v>4.3111111111111239E-2</v>
      </c>
    </row>
    <row r="223" spans="1:24" x14ac:dyDescent="0.25">
      <c r="A223" t="str">
        <f t="shared" si="6"/>
        <v>Monomon Island Depression (T5)  tree  2</v>
      </c>
      <c r="B223" s="3" t="s">
        <v>77</v>
      </c>
      <c r="C223" s="3" t="s">
        <v>13</v>
      </c>
      <c r="D223" s="3">
        <v>2</v>
      </c>
      <c r="E223" s="3">
        <v>2</v>
      </c>
      <c r="F223" s="3">
        <v>11</v>
      </c>
      <c r="G223" s="3">
        <v>0.58499999999999996</v>
      </c>
      <c r="H223" s="34">
        <v>43343</v>
      </c>
      <c r="I223" s="1">
        <v>43406</v>
      </c>
      <c r="J223">
        <v>31.065999999999999</v>
      </c>
      <c r="L223">
        <v>25.425000000000001</v>
      </c>
      <c r="M223">
        <v>23.443999999999999</v>
      </c>
      <c r="N223" s="24">
        <v>8.1660000000000004</v>
      </c>
      <c r="O223" s="24"/>
      <c r="P223" s="24">
        <v>2.7250000000000014</v>
      </c>
      <c r="Q223" s="24">
        <v>0.67399999999999949</v>
      </c>
      <c r="R223" s="24">
        <v>11.565000000000001</v>
      </c>
      <c r="S223" s="37">
        <v>63</v>
      </c>
      <c r="T223" s="31" t="s">
        <v>58</v>
      </c>
      <c r="U223" s="5">
        <v>0.18357142857142858</v>
      </c>
      <c r="V223" s="5">
        <v>0.73428571428571432</v>
      </c>
      <c r="W223" s="5">
        <v>0.12961904761904763</v>
      </c>
      <c r="X223" s="5">
        <v>0.51847619047619053</v>
      </c>
    </row>
    <row r="224" spans="1:24" x14ac:dyDescent="0.25">
      <c r="A224" t="str">
        <f t="shared" si="6"/>
        <v>Monomon Island Depression (T5)  tree  3</v>
      </c>
      <c r="B224" s="3" t="s">
        <v>77</v>
      </c>
      <c r="C224" s="3" t="s">
        <v>13</v>
      </c>
      <c r="D224" s="3">
        <v>3</v>
      </c>
      <c r="E224" s="3">
        <v>3</v>
      </c>
      <c r="F224" s="3">
        <v>13</v>
      </c>
      <c r="G224" s="3">
        <v>0.85499999999999998</v>
      </c>
      <c r="H224" s="34">
        <v>43343</v>
      </c>
      <c r="I224" s="1">
        <v>43406</v>
      </c>
      <c r="J224">
        <v>25.361000000000001</v>
      </c>
      <c r="K224">
        <v>23.571000000000002</v>
      </c>
      <c r="M224">
        <v>24.571000000000002</v>
      </c>
      <c r="N224" s="24">
        <v>2.4610000000000021</v>
      </c>
      <c r="O224" s="24">
        <v>0.71100000000000207</v>
      </c>
      <c r="P224" s="24"/>
      <c r="Q224" s="24">
        <v>1.8010000000000019</v>
      </c>
      <c r="R224" s="24">
        <v>4.9730000000000061</v>
      </c>
      <c r="S224" s="37">
        <v>63</v>
      </c>
      <c r="T224" s="31" t="s">
        <v>58</v>
      </c>
      <c r="U224" s="5">
        <v>7.8936507936508027E-2</v>
      </c>
      <c r="V224" s="5">
        <v>0.31574603174603211</v>
      </c>
      <c r="W224" s="5">
        <v>3.9063492063492099E-2</v>
      </c>
      <c r="X224" s="5">
        <v>0.15625396825396839</v>
      </c>
    </row>
    <row r="225" spans="1:24" x14ac:dyDescent="0.25">
      <c r="A225" t="str">
        <f t="shared" si="6"/>
        <v>Coppermine Complex (CCX4)  tree  3</v>
      </c>
      <c r="B225" s="3" t="s">
        <v>74</v>
      </c>
      <c r="C225" s="3" t="s">
        <v>13</v>
      </c>
      <c r="D225" s="3">
        <v>3</v>
      </c>
      <c r="E225" s="3">
        <v>3</v>
      </c>
      <c r="F225" s="3">
        <v>9</v>
      </c>
      <c r="G225" s="3">
        <v>0.6</v>
      </c>
      <c r="H225" s="34">
        <v>43343</v>
      </c>
      <c r="I225" s="1">
        <v>43406</v>
      </c>
      <c r="J225">
        <v>55.622999999999998</v>
      </c>
      <c r="K225">
        <v>23.613</v>
      </c>
      <c r="L225">
        <v>43.578000000000003</v>
      </c>
      <c r="N225" s="24">
        <v>32.722999999999999</v>
      </c>
      <c r="O225" s="24">
        <v>0.75300000000000011</v>
      </c>
      <c r="P225" s="24">
        <v>20.878000000000004</v>
      </c>
      <c r="Q225" s="24"/>
      <c r="R225" s="24">
        <v>54.353999999999999</v>
      </c>
      <c r="S225" s="37">
        <v>63</v>
      </c>
      <c r="T225" s="31" t="s">
        <v>58</v>
      </c>
      <c r="U225" s="5">
        <v>0.86276190476190473</v>
      </c>
      <c r="V225" s="5">
        <v>3.4510476190476189</v>
      </c>
      <c r="W225" s="5">
        <v>0.51941269841269844</v>
      </c>
      <c r="X225" s="5">
        <v>2.0776507936507937</v>
      </c>
    </row>
    <row r="226" spans="1:24" x14ac:dyDescent="0.25">
      <c r="A226" t="str">
        <f t="shared" si="6"/>
        <v>Coppermine Complex (CCX4)  tree  7</v>
      </c>
      <c r="B226" s="3" t="s">
        <v>74</v>
      </c>
      <c r="C226" s="3" t="s">
        <v>13</v>
      </c>
      <c r="D226" s="3">
        <v>1</v>
      </c>
      <c r="E226" s="3">
        <v>7</v>
      </c>
      <c r="F226" s="3">
        <v>10</v>
      </c>
      <c r="G226" s="3">
        <v>0.48749999999999999</v>
      </c>
      <c r="H226" s="34">
        <v>43343</v>
      </c>
      <c r="I226" s="1">
        <v>43406</v>
      </c>
      <c r="J226">
        <v>33.804000000000002</v>
      </c>
      <c r="K226">
        <v>23.547999999999998</v>
      </c>
      <c r="L226">
        <v>25.062999999999999</v>
      </c>
      <c r="M226">
        <v>38.43</v>
      </c>
      <c r="N226" s="24">
        <v>10.904000000000003</v>
      </c>
      <c r="O226" s="24">
        <v>0.68799999999999883</v>
      </c>
      <c r="P226" s="24">
        <v>2.3629999999999995</v>
      </c>
      <c r="Q226" s="24">
        <v>15.66</v>
      </c>
      <c r="R226" s="24">
        <v>29.615000000000002</v>
      </c>
      <c r="S226" s="37">
        <v>63</v>
      </c>
      <c r="T226" s="31" t="s">
        <v>58</v>
      </c>
      <c r="U226" s="5">
        <v>0.4700793650793651</v>
      </c>
      <c r="V226" s="5">
        <v>1.8803174603174604</v>
      </c>
      <c r="W226" s="5">
        <v>0.17307936507936514</v>
      </c>
      <c r="X226" s="5">
        <v>0.69231746031746055</v>
      </c>
    </row>
    <row r="227" spans="1:24" x14ac:dyDescent="0.25">
      <c r="A227" t="str">
        <f t="shared" si="6"/>
        <v>Coppermine Complex (CCX4)  tree  1</v>
      </c>
      <c r="B227" s="3" t="s">
        <v>74</v>
      </c>
      <c r="C227" s="3" t="s">
        <v>13</v>
      </c>
      <c r="D227" s="3">
        <v>2</v>
      </c>
      <c r="E227" s="3">
        <v>1</v>
      </c>
      <c r="F227" s="3">
        <v>10</v>
      </c>
      <c r="G227" s="3">
        <v>0.56000000000000005</v>
      </c>
      <c r="H227" s="34">
        <v>43343</v>
      </c>
      <c r="I227" s="1">
        <v>43406</v>
      </c>
      <c r="J227">
        <v>26.239000000000001</v>
      </c>
      <c r="K227">
        <v>23.911000000000001</v>
      </c>
      <c r="L227">
        <v>23.94</v>
      </c>
      <c r="M227">
        <v>39.924999999999997</v>
      </c>
      <c r="N227" s="24">
        <v>3.3390000000000022</v>
      </c>
      <c r="O227" s="24">
        <v>1.0510000000000019</v>
      </c>
      <c r="P227" s="24">
        <v>1.240000000000002</v>
      </c>
      <c r="Q227" s="24">
        <v>17.154999999999998</v>
      </c>
      <c r="R227" s="24">
        <v>22.785000000000004</v>
      </c>
      <c r="S227" s="37">
        <v>63</v>
      </c>
      <c r="T227" s="31" t="s">
        <v>58</v>
      </c>
      <c r="U227" s="5">
        <v>0.36166666666666675</v>
      </c>
      <c r="V227" s="5">
        <v>1.446666666666667</v>
      </c>
      <c r="W227" s="5">
        <v>5.3000000000000033E-2</v>
      </c>
      <c r="X227" s="5">
        <v>0.21200000000000013</v>
      </c>
    </row>
    <row r="228" spans="1:24" x14ac:dyDescent="0.25">
      <c r="A228" t="str">
        <f t="shared" si="6"/>
        <v>Twin Creeks (T1)  tree  1</v>
      </c>
      <c r="B228" s="3" t="s">
        <v>73</v>
      </c>
      <c r="C228" s="3" t="s">
        <v>14</v>
      </c>
      <c r="D228" s="21">
        <v>1</v>
      </c>
      <c r="E228" s="3">
        <v>1</v>
      </c>
      <c r="F228" s="3">
        <v>12</v>
      </c>
      <c r="G228" s="3">
        <v>0.72250000000000003</v>
      </c>
      <c r="H228" s="34">
        <v>43343</v>
      </c>
      <c r="I228" s="1">
        <v>43406</v>
      </c>
      <c r="J228" s="22">
        <v>26.41</v>
      </c>
      <c r="K228" s="22"/>
      <c r="L228" s="22"/>
      <c r="M228" s="22">
        <v>24.074000000000002</v>
      </c>
      <c r="N228" s="24">
        <v>3.5100000000000016</v>
      </c>
      <c r="O228" s="24"/>
      <c r="P228" s="24"/>
      <c r="Q228" s="24">
        <v>1.304000000000002</v>
      </c>
      <c r="R228" s="24">
        <v>4.8140000000000036</v>
      </c>
      <c r="S228" s="37">
        <v>63</v>
      </c>
      <c r="T228" s="31" t="s">
        <v>58</v>
      </c>
      <c r="U228" s="5">
        <v>7.6412698412698474E-2</v>
      </c>
      <c r="V228" s="5">
        <v>0.30565079365079389</v>
      </c>
      <c r="W228" s="5">
        <v>5.5714285714285737E-2</v>
      </c>
      <c r="X228" s="5">
        <v>0.22285714285714295</v>
      </c>
    </row>
    <row r="229" spans="1:24" x14ac:dyDescent="0.25">
      <c r="A229" t="str">
        <f t="shared" si="6"/>
        <v>Twin Creeks (T1)  tree  3</v>
      </c>
      <c r="B229" s="3" t="s">
        <v>73</v>
      </c>
      <c r="C229" s="3" t="s">
        <v>14</v>
      </c>
      <c r="D229" s="3">
        <v>2</v>
      </c>
      <c r="E229" s="3">
        <v>3</v>
      </c>
      <c r="F229" s="3">
        <v>9</v>
      </c>
      <c r="G229" s="3">
        <v>0.39</v>
      </c>
      <c r="H229" s="34">
        <v>43343</v>
      </c>
      <c r="I229" s="1">
        <v>43406</v>
      </c>
      <c r="J229">
        <v>25.553999999999998</v>
      </c>
      <c r="K229">
        <v>38.78</v>
      </c>
      <c r="M229">
        <v>24.722999999999999</v>
      </c>
      <c r="N229" s="24">
        <v>2.6539999999999999</v>
      </c>
      <c r="O229" s="24">
        <v>15.920000000000002</v>
      </c>
      <c r="P229" s="24"/>
      <c r="Q229" s="24">
        <v>1.9529999999999994</v>
      </c>
      <c r="R229" s="24">
        <v>20.527000000000001</v>
      </c>
      <c r="S229" s="37">
        <v>63</v>
      </c>
      <c r="T229" s="31" t="s">
        <v>58</v>
      </c>
      <c r="U229" s="5">
        <v>0.32582539682539685</v>
      </c>
      <c r="V229" s="5">
        <v>1.3033015873015874</v>
      </c>
      <c r="W229" s="5">
        <v>4.2126984126984124E-2</v>
      </c>
      <c r="X229" s="5">
        <v>0.1685079365079365</v>
      </c>
    </row>
    <row r="230" spans="1:24" x14ac:dyDescent="0.25">
      <c r="A230" t="str">
        <f t="shared" si="6"/>
        <v>Twin Creeks (T1)  tree  2</v>
      </c>
      <c r="B230" s="26" t="s">
        <v>73</v>
      </c>
      <c r="C230" s="26" t="s">
        <v>14</v>
      </c>
      <c r="D230" s="26">
        <v>3</v>
      </c>
      <c r="E230" s="26">
        <v>2</v>
      </c>
      <c r="F230" s="26">
        <v>10</v>
      </c>
      <c r="G230" s="26">
        <v>0.51</v>
      </c>
      <c r="H230" s="35">
        <v>43343</v>
      </c>
      <c r="I230" s="29">
        <v>43406</v>
      </c>
      <c r="J230" s="26"/>
      <c r="K230" s="26"/>
      <c r="L230" s="26"/>
      <c r="M230" s="26"/>
      <c r="N230" s="26"/>
      <c r="O230" s="26"/>
      <c r="P230" s="26"/>
      <c r="Q230" s="26"/>
      <c r="R230" s="26"/>
      <c r="S230" s="38"/>
      <c r="T230" s="30" t="s">
        <v>58</v>
      </c>
      <c r="U230" s="27"/>
      <c r="V230" s="27"/>
      <c r="W230" s="27"/>
      <c r="X230" s="27"/>
    </row>
    <row r="231" spans="1:24" x14ac:dyDescent="0.25">
      <c r="A231" t="str">
        <f t="shared" si="6"/>
        <v>Werta Wert Mid (T3)  tree  1</v>
      </c>
      <c r="B231" s="26" t="s">
        <v>72</v>
      </c>
      <c r="C231" s="26" t="s">
        <v>14</v>
      </c>
      <c r="D231" s="26">
        <v>1</v>
      </c>
      <c r="E231" s="26">
        <v>1</v>
      </c>
      <c r="F231" s="26">
        <v>12</v>
      </c>
      <c r="G231" s="26">
        <v>0.76500000000000001</v>
      </c>
      <c r="H231" s="35">
        <v>43343</v>
      </c>
      <c r="I231" s="29">
        <v>43406</v>
      </c>
      <c r="J231" s="26"/>
      <c r="K231" s="26"/>
      <c r="L231" s="26"/>
      <c r="M231" s="26"/>
      <c r="N231" s="27"/>
      <c r="O231" s="27"/>
      <c r="P231" s="27"/>
      <c r="Q231" s="27"/>
      <c r="R231" s="27"/>
      <c r="S231" s="38"/>
      <c r="T231" s="30" t="s">
        <v>58</v>
      </c>
      <c r="U231" s="27"/>
      <c r="V231" s="27"/>
      <c r="W231" s="27"/>
      <c r="X231" s="27"/>
    </row>
    <row r="232" spans="1:24" x14ac:dyDescent="0.25">
      <c r="A232" t="str">
        <f t="shared" si="6"/>
        <v>Werta Wert Mid (T3)  tree  3</v>
      </c>
      <c r="B232" t="s">
        <v>72</v>
      </c>
      <c r="C232" t="s">
        <v>14</v>
      </c>
      <c r="D232" s="21">
        <v>3</v>
      </c>
      <c r="E232">
        <v>3</v>
      </c>
      <c r="F232" s="25">
        <v>12</v>
      </c>
      <c r="G232" s="25">
        <v>0.76500000000000001</v>
      </c>
      <c r="H232" s="34">
        <v>43343</v>
      </c>
      <c r="I232" s="1">
        <v>43406</v>
      </c>
      <c r="J232" s="22">
        <v>24.606999999999999</v>
      </c>
      <c r="K232" s="22"/>
      <c r="L232" s="22"/>
      <c r="M232" s="22">
        <v>25.931999999999999</v>
      </c>
      <c r="N232" s="24">
        <v>1.7070000000000007</v>
      </c>
      <c r="O232" s="24"/>
      <c r="P232" s="24"/>
      <c r="Q232" s="24">
        <v>3.161999999999999</v>
      </c>
      <c r="R232" s="24">
        <v>4.8689999999999998</v>
      </c>
      <c r="S232" s="37">
        <v>63</v>
      </c>
      <c r="T232" s="31" t="s">
        <v>58</v>
      </c>
      <c r="U232" s="5">
        <v>7.7285714285714277E-2</v>
      </c>
      <c r="V232" s="5">
        <v>0.30914285714285711</v>
      </c>
      <c r="W232" s="5">
        <v>2.7095238095238106E-2</v>
      </c>
      <c r="X232" s="5">
        <v>0.10838095238095243</v>
      </c>
    </row>
    <row r="233" spans="1:24" x14ac:dyDescent="0.25">
      <c r="A233" t="str">
        <f t="shared" si="6"/>
        <v>Werta Wert Mid (T3)  tree  2</v>
      </c>
      <c r="B233" t="s">
        <v>72</v>
      </c>
      <c r="C233" t="s">
        <v>14</v>
      </c>
      <c r="D233" s="3">
        <v>2</v>
      </c>
      <c r="E233">
        <v>2</v>
      </c>
      <c r="F233" s="25">
        <v>12</v>
      </c>
      <c r="G233" s="25">
        <v>0.76500000000000001</v>
      </c>
      <c r="H233" s="34">
        <v>43343</v>
      </c>
      <c r="I233" s="1">
        <v>43406</v>
      </c>
      <c r="J233">
        <v>27.451000000000001</v>
      </c>
      <c r="L233">
        <v>23.120999999999999</v>
      </c>
      <c r="M233">
        <v>27.213000000000001</v>
      </c>
      <c r="N233" s="24">
        <v>4.5510000000000019</v>
      </c>
      <c r="O233" s="24"/>
      <c r="P233" s="24">
        <v>0.42099999999999937</v>
      </c>
      <c r="Q233" s="24">
        <v>4.4430000000000014</v>
      </c>
      <c r="R233" s="24">
        <v>9.4150000000000027</v>
      </c>
      <c r="S233" s="37">
        <v>63</v>
      </c>
      <c r="T233" s="31" t="s">
        <v>58</v>
      </c>
      <c r="U233" s="5">
        <v>0.14944444444444449</v>
      </c>
      <c r="V233" s="5">
        <v>0.59777777777777796</v>
      </c>
      <c r="W233" s="5">
        <v>7.2238095238095268E-2</v>
      </c>
      <c r="X233" s="5">
        <v>0.28895238095238107</v>
      </c>
    </row>
    <row r="234" spans="1:24" x14ac:dyDescent="0.25">
      <c r="A234" t="str">
        <f t="shared" si="6"/>
        <v>Werta Wert North (T1)  tree  5</v>
      </c>
      <c r="B234" s="26" t="s">
        <v>71</v>
      </c>
      <c r="C234" s="26" t="s">
        <v>14</v>
      </c>
      <c r="D234" s="26">
        <v>1</v>
      </c>
      <c r="E234" s="26">
        <v>5</v>
      </c>
      <c r="F234" s="26">
        <v>9</v>
      </c>
      <c r="G234" s="26">
        <v>0.32500000000000001</v>
      </c>
      <c r="H234" s="35">
        <v>43343</v>
      </c>
      <c r="I234" s="29">
        <v>43406</v>
      </c>
      <c r="J234" s="26"/>
      <c r="K234" s="26"/>
      <c r="L234" s="26"/>
      <c r="M234" s="26"/>
      <c r="N234" s="26"/>
      <c r="O234" s="26"/>
      <c r="P234" s="26"/>
      <c r="Q234" s="26"/>
      <c r="R234" s="26"/>
      <c r="S234" s="38"/>
      <c r="T234" s="30" t="s">
        <v>58</v>
      </c>
      <c r="U234" s="27"/>
      <c r="V234" s="27"/>
      <c r="W234" s="27"/>
      <c r="X234" s="27"/>
    </row>
    <row r="235" spans="1:24" x14ac:dyDescent="0.25">
      <c r="A235" t="str">
        <f t="shared" si="6"/>
        <v>Werta Wert North (T1)  tree  6</v>
      </c>
      <c r="B235" s="26" t="s">
        <v>71</v>
      </c>
      <c r="C235" s="26" t="s">
        <v>14</v>
      </c>
      <c r="D235" s="26">
        <v>2</v>
      </c>
      <c r="E235" s="26">
        <v>6</v>
      </c>
      <c r="F235" s="26">
        <v>9</v>
      </c>
      <c r="G235" s="26">
        <v>0.39</v>
      </c>
      <c r="H235" s="35">
        <v>43343</v>
      </c>
      <c r="I235" s="29">
        <v>43406</v>
      </c>
      <c r="J235" s="26"/>
      <c r="K235" s="26"/>
      <c r="L235" s="26"/>
      <c r="M235" s="26"/>
      <c r="N235" s="26"/>
      <c r="O235" s="26"/>
      <c r="P235" s="26"/>
      <c r="Q235" s="26"/>
      <c r="R235" s="26"/>
      <c r="S235" s="38"/>
      <c r="T235" s="30" t="s">
        <v>58</v>
      </c>
      <c r="U235" s="27"/>
      <c r="V235" s="27"/>
      <c r="W235" s="27"/>
      <c r="X235" s="27"/>
    </row>
    <row r="236" spans="1:24" x14ac:dyDescent="0.25">
      <c r="A236" t="str">
        <f t="shared" si="6"/>
        <v>Werta Wert North (T1)  tree  7</v>
      </c>
      <c r="B236" s="26" t="s">
        <v>71</v>
      </c>
      <c r="C236" s="26" t="s">
        <v>14</v>
      </c>
      <c r="D236" s="26">
        <v>3</v>
      </c>
      <c r="E236" s="26">
        <v>7</v>
      </c>
      <c r="F236" s="26">
        <v>10</v>
      </c>
      <c r="G236" s="26">
        <v>0.52500000000000002</v>
      </c>
      <c r="H236" s="35">
        <v>43343</v>
      </c>
      <c r="I236" s="29">
        <v>43406</v>
      </c>
      <c r="J236" s="26"/>
      <c r="K236" s="26"/>
      <c r="L236" s="26"/>
      <c r="M236" s="26"/>
      <c r="N236" s="26"/>
      <c r="O236" s="26"/>
      <c r="P236" s="26"/>
      <c r="Q236" s="26"/>
      <c r="R236" s="26"/>
      <c r="S236" s="38"/>
      <c r="T236" s="30" t="s">
        <v>58</v>
      </c>
      <c r="U236" s="27"/>
      <c r="V236" s="27"/>
      <c r="W236" s="27"/>
      <c r="X236" s="27"/>
    </row>
    <row r="237" spans="1:24" x14ac:dyDescent="0.25">
      <c r="A237" t="str">
        <f t="shared" si="6"/>
        <v>Pipeclay Creek D/S  tree  3</v>
      </c>
      <c r="B237" t="s">
        <v>70</v>
      </c>
      <c r="C237" t="s">
        <v>14</v>
      </c>
      <c r="D237">
        <v>3</v>
      </c>
      <c r="E237">
        <v>3</v>
      </c>
      <c r="F237" s="25">
        <v>10</v>
      </c>
      <c r="G237" s="25">
        <v>0.48749999999999999</v>
      </c>
      <c r="H237" s="34">
        <v>43343</v>
      </c>
      <c r="I237" s="1">
        <v>43406</v>
      </c>
      <c r="J237">
        <v>23.603000000000002</v>
      </c>
      <c r="K237">
        <v>24.327000000000002</v>
      </c>
      <c r="L237">
        <v>23.791</v>
      </c>
      <c r="N237" s="24">
        <v>0.70300000000000296</v>
      </c>
      <c r="O237" s="24">
        <v>1.4670000000000023</v>
      </c>
      <c r="P237" s="24">
        <v>1.0910000000000011</v>
      </c>
      <c r="Q237" s="24"/>
      <c r="R237" s="24">
        <v>3.2610000000000063</v>
      </c>
      <c r="S237" s="37">
        <v>63</v>
      </c>
      <c r="T237" s="31" t="s">
        <v>58</v>
      </c>
      <c r="U237" s="5">
        <v>5.1761904761904863E-2</v>
      </c>
      <c r="V237" s="5">
        <v>0.20704761904761945</v>
      </c>
      <c r="W237" s="5">
        <v>1.1158730158730206E-2</v>
      </c>
      <c r="X237" s="5">
        <v>4.4634920634920826E-2</v>
      </c>
    </row>
    <row r="238" spans="1:24" x14ac:dyDescent="0.25">
      <c r="A238" t="str">
        <f t="shared" si="6"/>
        <v>Pipeclay Creek D/S  tree  2</v>
      </c>
      <c r="B238" t="s">
        <v>70</v>
      </c>
      <c r="C238" t="s">
        <v>14</v>
      </c>
      <c r="D238">
        <v>2</v>
      </c>
      <c r="E238">
        <v>2</v>
      </c>
      <c r="F238" s="25">
        <v>12</v>
      </c>
      <c r="G238" s="25">
        <v>0.72250000000000003</v>
      </c>
      <c r="H238" s="34">
        <v>43343</v>
      </c>
      <c r="I238" s="1">
        <v>43406</v>
      </c>
      <c r="J238">
        <v>27.315000000000001</v>
      </c>
      <c r="K238">
        <v>23.306000000000001</v>
      </c>
      <c r="L238">
        <v>26.465</v>
      </c>
      <c r="M238">
        <v>24.751999999999999</v>
      </c>
      <c r="N238" s="24">
        <v>4.4150000000000027</v>
      </c>
      <c r="O238" s="24">
        <v>0.44600000000000151</v>
      </c>
      <c r="P238" s="24">
        <v>3.7650000000000006</v>
      </c>
      <c r="Q238" s="24">
        <v>1.9819999999999993</v>
      </c>
      <c r="R238" s="24">
        <v>10.608000000000004</v>
      </c>
      <c r="S238" s="37">
        <v>63</v>
      </c>
      <c r="T238" s="31" t="s">
        <v>58</v>
      </c>
      <c r="U238" s="5">
        <v>0.16838095238095244</v>
      </c>
      <c r="V238" s="5">
        <v>0.67352380952380975</v>
      </c>
      <c r="W238" s="5">
        <v>7.0079365079365116E-2</v>
      </c>
      <c r="X238" s="5">
        <v>0.28031746031746047</v>
      </c>
    </row>
    <row r="239" spans="1:24" x14ac:dyDescent="0.25">
      <c r="A239" t="str">
        <f t="shared" si="6"/>
        <v>Pipeclay Creek D/S  tree  4</v>
      </c>
      <c r="B239" t="s">
        <v>70</v>
      </c>
      <c r="C239" t="s">
        <v>14</v>
      </c>
      <c r="D239">
        <v>1</v>
      </c>
      <c r="E239">
        <v>4</v>
      </c>
      <c r="F239" s="25">
        <v>11</v>
      </c>
      <c r="G239" s="25">
        <v>0.68</v>
      </c>
      <c r="H239" s="34">
        <v>43343</v>
      </c>
      <c r="I239" s="1">
        <v>43406</v>
      </c>
      <c r="J239">
        <v>24.321000000000002</v>
      </c>
      <c r="M239">
        <v>39.506</v>
      </c>
      <c r="N239" s="24">
        <v>1.4210000000000029</v>
      </c>
      <c r="O239" s="24"/>
      <c r="P239" s="24"/>
      <c r="Q239" s="24">
        <v>16.736000000000001</v>
      </c>
      <c r="R239" s="24">
        <v>18.157000000000004</v>
      </c>
      <c r="S239" s="37">
        <v>63</v>
      </c>
      <c r="T239" s="31" t="s">
        <v>58</v>
      </c>
      <c r="U239" s="5">
        <v>0.28820634920634924</v>
      </c>
      <c r="V239" s="5">
        <v>1.152825396825397</v>
      </c>
      <c r="W239" s="5">
        <v>2.2555555555555603E-2</v>
      </c>
      <c r="X239" s="5">
        <v>9.0222222222222412E-2</v>
      </c>
    </row>
    <row r="240" spans="1:24" x14ac:dyDescent="0.25">
      <c r="A240" t="str">
        <f t="shared" si="6"/>
        <v>Boat Creek D/S  tree  1</v>
      </c>
      <c r="B240" s="26" t="s">
        <v>69</v>
      </c>
      <c r="C240" s="26" t="s">
        <v>14</v>
      </c>
      <c r="D240" s="26">
        <v>1</v>
      </c>
      <c r="E240" s="26">
        <v>1</v>
      </c>
      <c r="F240" s="26">
        <v>12</v>
      </c>
      <c r="G240" s="26">
        <v>0.76500000000000001</v>
      </c>
      <c r="H240" s="35">
        <v>43343</v>
      </c>
      <c r="I240" s="29">
        <v>43406</v>
      </c>
      <c r="J240" s="26"/>
      <c r="K240" s="26"/>
      <c r="L240" s="26"/>
      <c r="M240" s="26"/>
      <c r="N240" s="26"/>
      <c r="O240" s="26"/>
      <c r="P240" s="26"/>
      <c r="Q240" s="26"/>
      <c r="R240" s="26"/>
      <c r="S240" s="38"/>
      <c r="T240" s="30" t="s">
        <v>58</v>
      </c>
      <c r="U240" s="27"/>
      <c r="V240" s="27"/>
      <c r="W240" s="27"/>
      <c r="X240" s="27"/>
    </row>
    <row r="241" spans="1:24" x14ac:dyDescent="0.25">
      <c r="A241" t="str">
        <f t="shared" si="6"/>
        <v>Boat Creek D/S  tree  2</v>
      </c>
      <c r="B241" s="26" t="s">
        <v>69</v>
      </c>
      <c r="C241" s="26" t="s">
        <v>14</v>
      </c>
      <c r="D241" s="26">
        <v>2</v>
      </c>
      <c r="E241" s="26">
        <v>2</v>
      </c>
      <c r="F241" s="26">
        <v>11</v>
      </c>
      <c r="G241" s="26">
        <v>0.63749999999999996</v>
      </c>
      <c r="H241" s="35">
        <v>43343</v>
      </c>
      <c r="I241" s="29">
        <v>43406</v>
      </c>
      <c r="J241" s="26"/>
      <c r="K241" s="26"/>
      <c r="L241" s="26"/>
      <c r="M241" s="26"/>
      <c r="N241" s="26"/>
      <c r="O241" s="26"/>
      <c r="P241" s="26"/>
      <c r="Q241" s="26"/>
      <c r="R241" s="26"/>
      <c r="S241" s="38"/>
      <c r="T241" s="30" t="s">
        <v>58</v>
      </c>
      <c r="U241" s="27"/>
      <c r="V241" s="27"/>
      <c r="W241" s="27"/>
      <c r="X241" s="27"/>
    </row>
    <row r="242" spans="1:24" x14ac:dyDescent="0.25">
      <c r="A242" t="str">
        <f t="shared" si="6"/>
        <v>Boat Creek D/S  tree  3</v>
      </c>
      <c r="B242" s="26" t="s">
        <v>69</v>
      </c>
      <c r="C242" s="26" t="s">
        <v>14</v>
      </c>
      <c r="D242" s="26">
        <v>3</v>
      </c>
      <c r="E242" s="26">
        <v>3</v>
      </c>
      <c r="F242" s="26">
        <v>12</v>
      </c>
      <c r="G242" s="26">
        <v>0.76500000000000001</v>
      </c>
      <c r="H242" s="35">
        <v>43343</v>
      </c>
      <c r="I242" s="29">
        <v>43406</v>
      </c>
      <c r="J242" s="26"/>
      <c r="K242" s="26"/>
      <c r="L242" s="26"/>
      <c r="M242" s="26"/>
      <c r="N242" s="26"/>
      <c r="O242" s="26"/>
      <c r="P242" s="26"/>
      <c r="Q242" s="26"/>
      <c r="R242" s="26"/>
      <c r="S242" s="38"/>
      <c r="T242" s="30" t="s">
        <v>58</v>
      </c>
      <c r="U242" s="27"/>
      <c r="V242" s="27"/>
      <c r="W242" s="27"/>
      <c r="X242" s="27"/>
    </row>
    <row r="243" spans="1:24" x14ac:dyDescent="0.25">
      <c r="A243" t="str">
        <f t="shared" si="6"/>
        <v>Chowilla Island Loop (T1)  tree  1</v>
      </c>
      <c r="B243" t="s">
        <v>67</v>
      </c>
      <c r="C243" t="s">
        <v>14</v>
      </c>
      <c r="D243">
        <v>3</v>
      </c>
      <c r="E243">
        <v>1</v>
      </c>
      <c r="F243" s="25">
        <v>8</v>
      </c>
      <c r="G243" s="25">
        <v>0.36</v>
      </c>
      <c r="H243" s="34">
        <v>43343</v>
      </c>
      <c r="I243" s="1">
        <v>43406</v>
      </c>
      <c r="J243">
        <v>27.384</v>
      </c>
      <c r="K243">
        <v>27.78</v>
      </c>
      <c r="L243">
        <v>27.146000000000001</v>
      </c>
      <c r="M243">
        <v>24.876000000000001</v>
      </c>
      <c r="N243" s="24">
        <v>4.4840000000000018</v>
      </c>
      <c r="O243" s="24">
        <v>4.9200000000000017</v>
      </c>
      <c r="P243" s="24">
        <v>4.4460000000000015</v>
      </c>
      <c r="Q243" s="24">
        <v>2.1060000000000016</v>
      </c>
      <c r="R243" s="24">
        <v>15.956000000000007</v>
      </c>
      <c r="S243" s="37">
        <v>63</v>
      </c>
      <c r="T243" s="31" t="s">
        <v>58</v>
      </c>
      <c r="U243" s="5">
        <v>0.25326984126984137</v>
      </c>
      <c r="V243" s="5">
        <v>1.0130793650793655</v>
      </c>
      <c r="W243" s="5">
        <v>7.1174603174603196E-2</v>
      </c>
      <c r="X243" s="5">
        <v>0.28469841269841278</v>
      </c>
    </row>
    <row r="244" spans="1:24" x14ac:dyDescent="0.25">
      <c r="A244" t="str">
        <f t="shared" si="6"/>
        <v>Chowilla Island Loop (T1)  tree  2</v>
      </c>
      <c r="B244" t="s">
        <v>67</v>
      </c>
      <c r="C244" t="s">
        <v>14</v>
      </c>
      <c r="D244">
        <v>2</v>
      </c>
      <c r="E244" s="3">
        <v>2</v>
      </c>
      <c r="F244" s="25">
        <v>10</v>
      </c>
      <c r="G244" s="25">
        <v>0.56000000000000005</v>
      </c>
      <c r="H244" s="34">
        <v>43343</v>
      </c>
      <c r="I244" s="1">
        <v>43406</v>
      </c>
      <c r="J244">
        <v>34.801000000000002</v>
      </c>
      <c r="K244">
        <v>23.896999999999998</v>
      </c>
      <c r="L244">
        <v>31.315000000000001</v>
      </c>
      <c r="M244">
        <v>25.745999999999999</v>
      </c>
      <c r="N244" s="24">
        <v>11.901000000000003</v>
      </c>
      <c r="O244" s="24">
        <v>1.036999999999999</v>
      </c>
      <c r="P244" s="24">
        <v>8.615000000000002</v>
      </c>
      <c r="Q244" s="24">
        <v>2.9759999999999991</v>
      </c>
      <c r="R244" s="24">
        <v>24.529000000000003</v>
      </c>
      <c r="S244" s="37">
        <v>63</v>
      </c>
      <c r="T244" s="31" t="s">
        <v>58</v>
      </c>
      <c r="U244" s="5">
        <v>0.38934920634920639</v>
      </c>
      <c r="V244" s="5">
        <v>1.5573968253968256</v>
      </c>
      <c r="W244" s="5">
        <v>0.18890476190476196</v>
      </c>
      <c r="X244" s="5">
        <v>0.75561904761904786</v>
      </c>
    </row>
    <row r="245" spans="1:24" x14ac:dyDescent="0.25">
      <c r="A245" t="str">
        <f t="shared" si="6"/>
        <v>Chowilla Island Loop (T1)  tree  3</v>
      </c>
      <c r="B245" t="s">
        <v>67</v>
      </c>
      <c r="C245" t="s">
        <v>14</v>
      </c>
      <c r="D245">
        <v>1</v>
      </c>
      <c r="E245" s="3">
        <v>3</v>
      </c>
      <c r="F245" s="25">
        <v>9</v>
      </c>
      <c r="G245" s="25">
        <v>0.42</v>
      </c>
      <c r="H245" s="34">
        <v>43343</v>
      </c>
      <c r="I245" s="1">
        <v>43406</v>
      </c>
      <c r="J245">
        <v>31.503</v>
      </c>
      <c r="K245">
        <v>28.440999999999999</v>
      </c>
      <c r="L245">
        <v>35.585999999999999</v>
      </c>
      <c r="M245">
        <v>26.998000000000001</v>
      </c>
      <c r="N245" s="24">
        <v>8.6030000000000015</v>
      </c>
      <c r="O245" s="24">
        <v>5.5809999999999995</v>
      </c>
      <c r="P245" s="24">
        <v>12.885999999999999</v>
      </c>
      <c r="Q245" s="24">
        <v>4.2280000000000015</v>
      </c>
      <c r="R245" s="24">
        <v>31.298000000000002</v>
      </c>
      <c r="S245" s="37">
        <v>63</v>
      </c>
      <c r="T245" s="31" t="s">
        <v>58</v>
      </c>
      <c r="U245" s="5">
        <v>0.49679365079365084</v>
      </c>
      <c r="V245" s="5">
        <v>1.9871746031746034</v>
      </c>
      <c r="W245" s="5">
        <v>0.13655555555555557</v>
      </c>
      <c r="X245" s="5">
        <v>0.54622222222222228</v>
      </c>
    </row>
    <row r="246" spans="1:24" x14ac:dyDescent="0.25">
      <c r="A246" t="str">
        <f t="shared" si="6"/>
        <v>Monomon Island Horseshoe (T1)  tree  1</v>
      </c>
      <c r="B246" t="s">
        <v>68</v>
      </c>
      <c r="C246" t="s">
        <v>14</v>
      </c>
      <c r="D246">
        <v>2</v>
      </c>
      <c r="E246" s="3">
        <v>1</v>
      </c>
      <c r="F246" s="25">
        <v>10</v>
      </c>
      <c r="G246" s="25">
        <v>0.6</v>
      </c>
      <c r="H246" s="34">
        <v>43343</v>
      </c>
      <c r="I246" s="1">
        <v>43406</v>
      </c>
      <c r="J246">
        <v>27.356000000000002</v>
      </c>
      <c r="L246">
        <v>30.093</v>
      </c>
      <c r="M246">
        <v>25.856000000000002</v>
      </c>
      <c r="N246" s="24">
        <v>4.4560000000000031</v>
      </c>
      <c r="O246" s="24"/>
      <c r="P246" s="24">
        <v>7.3930000000000007</v>
      </c>
      <c r="Q246" s="24">
        <v>3.0860000000000021</v>
      </c>
      <c r="R246" s="24">
        <v>14.935000000000006</v>
      </c>
      <c r="S246" s="37">
        <v>63</v>
      </c>
      <c r="T246" s="31" t="s">
        <v>58</v>
      </c>
      <c r="U246" s="5">
        <v>0.23706349206349214</v>
      </c>
      <c r="V246" s="5">
        <v>0.94825396825396857</v>
      </c>
      <c r="W246" s="5">
        <v>7.0730158730158782E-2</v>
      </c>
      <c r="X246" s="5">
        <v>0.28292063492063513</v>
      </c>
    </row>
    <row r="247" spans="1:24" x14ac:dyDescent="0.25">
      <c r="A247" t="str">
        <f t="shared" si="6"/>
        <v>Monomon Island Horseshoe (T1)  tree  2</v>
      </c>
      <c r="B247" t="s">
        <v>68</v>
      </c>
      <c r="C247" t="s">
        <v>14</v>
      </c>
      <c r="D247">
        <v>3</v>
      </c>
      <c r="E247" s="3">
        <v>2</v>
      </c>
      <c r="F247" s="25">
        <v>12</v>
      </c>
      <c r="G247" s="25">
        <v>0.81</v>
      </c>
      <c r="H247" s="34">
        <v>43343</v>
      </c>
      <c r="I247" s="1">
        <v>43406</v>
      </c>
      <c r="J247">
        <v>23.963999999999999</v>
      </c>
      <c r="L247">
        <v>23.491</v>
      </c>
      <c r="M247">
        <v>27.652999999999999</v>
      </c>
      <c r="N247" s="24">
        <v>1.0640000000000001</v>
      </c>
      <c r="O247" s="24"/>
      <c r="P247" s="24">
        <v>0.79100000000000037</v>
      </c>
      <c r="Q247" s="24">
        <v>4.8829999999999991</v>
      </c>
      <c r="R247" s="24">
        <v>6.7379999999999995</v>
      </c>
      <c r="S247" s="37">
        <v>63</v>
      </c>
      <c r="T247" s="31" t="s">
        <v>58</v>
      </c>
      <c r="U247" s="5">
        <v>0.10695238095238095</v>
      </c>
      <c r="V247" s="5">
        <v>0.42780952380952381</v>
      </c>
      <c r="W247" s="5">
        <v>1.6888888888888891E-2</v>
      </c>
      <c r="X247" s="5">
        <v>6.7555555555555563E-2</v>
      </c>
    </row>
    <row r="248" spans="1:24" x14ac:dyDescent="0.25">
      <c r="A248" t="str">
        <f t="shared" si="6"/>
        <v>Monomon Island Horseshoe (T1)  tree  3</v>
      </c>
      <c r="B248" t="s">
        <v>68</v>
      </c>
      <c r="C248" t="s">
        <v>14</v>
      </c>
      <c r="D248">
        <v>1</v>
      </c>
      <c r="E248" s="3">
        <v>3</v>
      </c>
      <c r="F248" s="25">
        <v>11</v>
      </c>
      <c r="G248" s="25">
        <v>0.63749999999999996</v>
      </c>
      <c r="H248" s="34">
        <v>43343</v>
      </c>
      <c r="I248" s="1">
        <v>43406</v>
      </c>
      <c r="J248">
        <v>28.641999999999999</v>
      </c>
      <c r="K248">
        <v>50.957999999999998</v>
      </c>
      <c r="L248">
        <v>23.228999999999999</v>
      </c>
      <c r="M248">
        <v>27.960999999999999</v>
      </c>
      <c r="N248" s="24">
        <v>5.7420000000000009</v>
      </c>
      <c r="O248" s="24">
        <v>28.097999999999999</v>
      </c>
      <c r="P248" s="24">
        <v>0.52899999999999991</v>
      </c>
      <c r="Q248" s="24">
        <v>5.1909999999999989</v>
      </c>
      <c r="R248" s="24">
        <v>39.56</v>
      </c>
      <c r="S248" s="37">
        <v>63</v>
      </c>
      <c r="T248" s="31" t="s">
        <v>58</v>
      </c>
      <c r="U248" s="5">
        <v>0.62793650793650801</v>
      </c>
      <c r="V248" s="5">
        <v>2.5117460317460321</v>
      </c>
      <c r="W248" s="5">
        <v>9.114285714285715E-2</v>
      </c>
      <c r="X248" s="5">
        <v>0.3645714285714286</v>
      </c>
    </row>
    <row r="249" spans="1:24" x14ac:dyDescent="0.25">
      <c r="A249" t="str">
        <f t="shared" si="6"/>
        <v>Coppermine Waterhole (T3)  tree  3</v>
      </c>
      <c r="B249" s="26" t="s">
        <v>64</v>
      </c>
      <c r="C249" s="26" t="s">
        <v>14</v>
      </c>
      <c r="D249" s="26">
        <v>2</v>
      </c>
      <c r="E249" s="26">
        <v>3</v>
      </c>
      <c r="F249" s="26">
        <v>12</v>
      </c>
      <c r="G249" s="26">
        <v>0.76</v>
      </c>
      <c r="H249" s="35">
        <v>43343</v>
      </c>
      <c r="I249" s="29">
        <v>43406</v>
      </c>
      <c r="J249" s="26"/>
      <c r="K249" s="26"/>
      <c r="L249" s="26"/>
      <c r="M249" s="26"/>
      <c r="N249" s="27"/>
      <c r="O249" s="27"/>
      <c r="P249" s="27"/>
      <c r="Q249" s="27"/>
      <c r="R249" s="27"/>
      <c r="S249" s="38"/>
      <c r="T249" s="30" t="s">
        <v>58</v>
      </c>
      <c r="U249" s="27"/>
      <c r="V249" s="27"/>
      <c r="W249" s="27"/>
      <c r="X249" s="27"/>
    </row>
    <row r="250" spans="1:24" x14ac:dyDescent="0.25">
      <c r="A250" t="str">
        <f t="shared" si="6"/>
        <v>Coppermine Waterhole (T3)  tree  4</v>
      </c>
      <c r="B250" t="s">
        <v>64</v>
      </c>
      <c r="C250" t="s">
        <v>14</v>
      </c>
      <c r="D250" s="21">
        <v>1</v>
      </c>
      <c r="E250">
        <v>4</v>
      </c>
      <c r="F250" s="25">
        <v>11</v>
      </c>
      <c r="G250" s="25">
        <v>0.67500000000000004</v>
      </c>
      <c r="H250" s="34">
        <v>43343</v>
      </c>
      <c r="I250" s="1">
        <v>43406</v>
      </c>
      <c r="J250" s="3">
        <v>24.988</v>
      </c>
      <c r="K250" s="3"/>
      <c r="L250" s="3"/>
      <c r="M250" s="3">
        <v>33.668999999999997</v>
      </c>
      <c r="N250" s="24">
        <v>2.088000000000001</v>
      </c>
      <c r="O250" s="24"/>
      <c r="P250" s="24"/>
      <c r="Q250" s="24">
        <v>10.898999999999997</v>
      </c>
      <c r="R250" s="24">
        <v>12.986999999999998</v>
      </c>
      <c r="S250" s="37">
        <v>63</v>
      </c>
      <c r="T250" s="31" t="s">
        <v>58</v>
      </c>
      <c r="U250" s="5">
        <v>0.20614285714285713</v>
      </c>
      <c r="V250" s="5">
        <v>0.82457142857142851</v>
      </c>
      <c r="W250" s="5">
        <v>3.3142857142857161E-2</v>
      </c>
      <c r="X250" s="5">
        <v>0.13257142857142865</v>
      </c>
    </row>
    <row r="251" spans="1:24" x14ac:dyDescent="0.25">
      <c r="A251" t="str">
        <f t="shared" si="6"/>
        <v>Coppermine Waterhole (T3)  tree  5</v>
      </c>
      <c r="B251" t="s">
        <v>64</v>
      </c>
      <c r="C251" t="s">
        <v>14</v>
      </c>
      <c r="D251">
        <v>3</v>
      </c>
      <c r="E251">
        <v>5</v>
      </c>
      <c r="F251" s="25">
        <v>12</v>
      </c>
      <c r="G251" s="25">
        <v>0.76</v>
      </c>
      <c r="H251" s="34">
        <v>43343</v>
      </c>
      <c r="I251" s="1">
        <v>43406</v>
      </c>
      <c r="J251">
        <v>24.675000000000001</v>
      </c>
      <c r="L251">
        <v>26.905999999999999</v>
      </c>
      <c r="M251">
        <v>25.98</v>
      </c>
      <c r="N251" s="24">
        <v>1.7750000000000021</v>
      </c>
      <c r="O251" s="24"/>
      <c r="P251" s="24">
        <v>4.2059999999999995</v>
      </c>
      <c r="Q251" s="24">
        <v>3.2100000000000009</v>
      </c>
      <c r="R251" s="24">
        <v>9.1910000000000025</v>
      </c>
      <c r="S251" s="37">
        <v>63</v>
      </c>
      <c r="T251" s="31" t="s">
        <v>58</v>
      </c>
      <c r="U251" s="5">
        <v>0.14588888888888893</v>
      </c>
      <c r="V251" s="5">
        <v>0.58355555555555572</v>
      </c>
      <c r="W251" s="5">
        <v>2.817460317460321E-2</v>
      </c>
      <c r="X251" s="5">
        <v>0.11269841269841284</v>
      </c>
    </row>
    <row r="252" spans="1:24" x14ac:dyDescent="0.25">
      <c r="A252" t="str">
        <f t="shared" si="6"/>
        <v>Bunyip Hole (T1)  tree  3</v>
      </c>
      <c r="B252" s="26" t="s">
        <v>65</v>
      </c>
      <c r="C252" s="26" t="s">
        <v>14</v>
      </c>
      <c r="D252" s="26">
        <v>1</v>
      </c>
      <c r="E252" s="26">
        <v>3</v>
      </c>
      <c r="F252" s="26">
        <v>11</v>
      </c>
      <c r="G252" s="26">
        <v>0.59499999999999997</v>
      </c>
      <c r="H252" s="35">
        <v>43343</v>
      </c>
      <c r="I252" s="29">
        <v>43406</v>
      </c>
      <c r="J252" s="26"/>
      <c r="K252" s="26"/>
      <c r="L252" s="26"/>
      <c r="M252" s="26"/>
      <c r="N252" s="26"/>
      <c r="O252" s="26"/>
      <c r="P252" s="26"/>
      <c r="Q252" s="26"/>
      <c r="R252" s="26"/>
      <c r="S252" s="38"/>
      <c r="T252" s="30" t="s">
        <v>58</v>
      </c>
      <c r="U252" s="27"/>
      <c r="V252" s="27"/>
      <c r="W252" s="27"/>
      <c r="X252" s="27"/>
    </row>
    <row r="253" spans="1:24" x14ac:dyDescent="0.25">
      <c r="A253" t="str">
        <f t="shared" si="6"/>
        <v>Bunyip Hole (T1)  tree  4</v>
      </c>
      <c r="B253" s="26" t="s">
        <v>65</v>
      </c>
      <c r="C253" s="26" t="s">
        <v>14</v>
      </c>
      <c r="D253" s="26">
        <v>2</v>
      </c>
      <c r="E253" s="26">
        <v>4</v>
      </c>
      <c r="F253" s="26">
        <v>11</v>
      </c>
      <c r="G253" s="26">
        <v>0.59499999999999997</v>
      </c>
      <c r="H253" s="35">
        <v>43343</v>
      </c>
      <c r="I253" s="29">
        <v>43406</v>
      </c>
      <c r="J253" s="26"/>
      <c r="K253" s="26"/>
      <c r="L253" s="26"/>
      <c r="M253" s="26"/>
      <c r="N253" s="26"/>
      <c r="O253" s="26"/>
      <c r="P253" s="26"/>
      <c r="Q253" s="26"/>
      <c r="R253" s="26"/>
      <c r="S253" s="38"/>
      <c r="T253" s="30" t="s">
        <v>58</v>
      </c>
      <c r="U253" s="27"/>
      <c r="V253" s="27"/>
      <c r="W253" s="27"/>
      <c r="X253" s="27"/>
    </row>
    <row r="254" spans="1:24" x14ac:dyDescent="0.25">
      <c r="A254" t="str">
        <f t="shared" si="6"/>
        <v>Bunyip Hole (T1)  tree  5</v>
      </c>
      <c r="B254" s="26" t="s">
        <v>65</v>
      </c>
      <c r="C254" s="26" t="s">
        <v>14</v>
      </c>
      <c r="D254" s="26">
        <v>3</v>
      </c>
      <c r="E254" s="26">
        <v>5</v>
      </c>
      <c r="F254" s="26">
        <v>11</v>
      </c>
      <c r="G254" s="26">
        <v>0.59499999999999997</v>
      </c>
      <c r="H254" s="35">
        <v>43343</v>
      </c>
      <c r="I254" s="29">
        <v>43406</v>
      </c>
      <c r="J254" s="26"/>
      <c r="K254" s="26"/>
      <c r="L254" s="26"/>
      <c r="M254" s="26"/>
      <c r="N254" s="26"/>
      <c r="O254" s="26"/>
      <c r="P254" s="26"/>
      <c r="Q254" s="26"/>
      <c r="R254" s="26"/>
      <c r="S254" s="38"/>
      <c r="T254" s="30" t="s">
        <v>58</v>
      </c>
      <c r="U254" s="27"/>
      <c r="V254" s="27"/>
      <c r="W254" s="27"/>
      <c r="X254" s="27"/>
    </row>
    <row r="255" spans="1:24" x14ac:dyDescent="0.25">
      <c r="A255" t="str">
        <f t="shared" si="6"/>
        <v>Monomon Island Depression (T1)  tree  1</v>
      </c>
      <c r="B255" s="3" t="s">
        <v>66</v>
      </c>
      <c r="C255" s="3" t="s">
        <v>14</v>
      </c>
      <c r="D255" s="3">
        <v>3</v>
      </c>
      <c r="E255" s="3">
        <v>1</v>
      </c>
      <c r="F255" s="3">
        <v>11</v>
      </c>
      <c r="G255" s="3">
        <v>0.68</v>
      </c>
      <c r="H255" s="41">
        <v>43343</v>
      </c>
      <c r="I255" s="1">
        <v>43406</v>
      </c>
      <c r="J255">
        <v>27.800999999999998</v>
      </c>
      <c r="L255">
        <v>23.420999999999999</v>
      </c>
      <c r="M255">
        <v>24.9</v>
      </c>
      <c r="N255" s="24">
        <v>4.9009999999999998</v>
      </c>
      <c r="O255" s="24"/>
      <c r="P255" s="24">
        <v>0.72100000000000009</v>
      </c>
      <c r="Q255" s="24">
        <v>2.129999999999999</v>
      </c>
      <c r="R255" s="24">
        <v>7.7519999999999989</v>
      </c>
      <c r="S255" s="37">
        <v>63</v>
      </c>
      <c r="T255" s="31" t="s">
        <v>58</v>
      </c>
      <c r="U255" s="5">
        <v>0.12304761904761903</v>
      </c>
      <c r="V255" s="5">
        <v>0.49219047619047612</v>
      </c>
      <c r="W255" s="5">
        <v>7.779365079365079E-2</v>
      </c>
      <c r="X255" s="5">
        <v>0.31117460317460316</v>
      </c>
    </row>
    <row r="256" spans="1:24" x14ac:dyDescent="0.25">
      <c r="A256" t="str">
        <f t="shared" si="6"/>
        <v>Monomon Island Depression (T1)  tree  2</v>
      </c>
      <c r="B256" s="3" t="s">
        <v>66</v>
      </c>
      <c r="C256" s="3" t="s">
        <v>14</v>
      </c>
      <c r="D256" s="3">
        <v>2</v>
      </c>
      <c r="E256" s="3">
        <v>2</v>
      </c>
      <c r="F256" s="3">
        <v>11</v>
      </c>
      <c r="G256" s="3">
        <v>0.68</v>
      </c>
      <c r="H256" s="41">
        <v>43343</v>
      </c>
      <c r="I256" s="1">
        <v>43406</v>
      </c>
      <c r="J256">
        <v>30.693999999999999</v>
      </c>
      <c r="L256">
        <v>31.436</v>
      </c>
      <c r="M256">
        <v>25.239000000000001</v>
      </c>
      <c r="N256" s="24">
        <v>7.7940000000000005</v>
      </c>
      <c r="O256" s="24"/>
      <c r="P256" s="24">
        <v>8.7360000000000007</v>
      </c>
      <c r="Q256" s="24">
        <v>2.4690000000000012</v>
      </c>
      <c r="R256" s="24">
        <v>18.999000000000002</v>
      </c>
      <c r="S256" s="37">
        <v>63</v>
      </c>
      <c r="T256" s="31" t="s">
        <v>58</v>
      </c>
      <c r="U256" s="5">
        <v>0.3015714285714286</v>
      </c>
      <c r="V256" s="5">
        <v>1.2062857142857144</v>
      </c>
      <c r="W256" s="5">
        <v>0.12371428571428572</v>
      </c>
      <c r="X256" s="5">
        <v>0.49485714285714288</v>
      </c>
    </row>
    <row r="257" spans="1:24" x14ac:dyDescent="0.25">
      <c r="A257" t="str">
        <f t="shared" si="6"/>
        <v>Monomon Island Depression (T1)  tree  3</v>
      </c>
      <c r="B257" s="3" t="s">
        <v>66</v>
      </c>
      <c r="C257" s="3" t="s">
        <v>14</v>
      </c>
      <c r="D257" s="3">
        <v>1</v>
      </c>
      <c r="E257" s="3">
        <v>3</v>
      </c>
      <c r="F257" s="3">
        <v>9</v>
      </c>
      <c r="G257" s="3">
        <v>0.32500000000000001</v>
      </c>
      <c r="H257" s="41">
        <v>43343</v>
      </c>
      <c r="I257" s="1">
        <v>43406</v>
      </c>
      <c r="J257">
        <v>40.42</v>
      </c>
      <c r="K257">
        <v>25.853999999999999</v>
      </c>
      <c r="L257">
        <v>38.271000000000001</v>
      </c>
      <c r="M257">
        <v>31.489000000000001</v>
      </c>
      <c r="N257" s="24">
        <v>17.520000000000003</v>
      </c>
      <c r="O257" s="24">
        <v>2.9939999999999998</v>
      </c>
      <c r="P257" s="24">
        <v>15.571000000000002</v>
      </c>
      <c r="Q257" s="24">
        <v>8.7190000000000012</v>
      </c>
      <c r="R257" s="24">
        <v>44.804000000000009</v>
      </c>
      <c r="S257" s="37">
        <v>63</v>
      </c>
      <c r="T257" s="31" t="s">
        <v>58</v>
      </c>
      <c r="U257" s="5">
        <v>0.71117460317460335</v>
      </c>
      <c r="V257" s="5">
        <v>2.8446984126984134</v>
      </c>
      <c r="W257" s="5">
        <v>0.27809523809523812</v>
      </c>
      <c r="X257" s="5">
        <v>1.1123809523809525</v>
      </c>
    </row>
    <row r="258" spans="1:24" x14ac:dyDescent="0.25">
      <c r="B258" s="3"/>
      <c r="C258" s="3"/>
      <c r="D258" s="3"/>
      <c r="E258" s="3"/>
      <c r="F258" s="3"/>
      <c r="G258" s="3"/>
      <c r="H258" s="3"/>
    </row>
  </sheetData>
  <sortState ref="AI4:AJ67">
    <sortCondition ref="AI4:AI67"/>
  </sortState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zoomScale="80" zoomScaleNormal="80" workbookViewId="0">
      <pane ySplit="1" topLeftCell="A2" activePane="bottomLeft" state="frozen"/>
      <selection pane="bottomLeft" activeCell="F104" sqref="F104"/>
    </sheetView>
  </sheetViews>
  <sheetFormatPr defaultRowHeight="15" x14ac:dyDescent="0.25"/>
  <cols>
    <col min="1" max="1" width="10.7109375" customWidth="1"/>
    <col min="2" max="2" width="11.5703125" style="1" bestFit="1" customWidth="1"/>
    <col min="3" max="3" width="8.85546875" style="46"/>
    <col min="4" max="4" width="14.5703125" bestFit="1" customWidth="1"/>
    <col min="5" max="5" width="34.85546875" hidden="1" customWidth="1"/>
    <col min="8" max="8" width="17.28515625" bestFit="1" customWidth="1"/>
    <col min="9" max="9" width="11.5703125" bestFit="1" customWidth="1"/>
  </cols>
  <sheetData>
    <row r="1" spans="1:9" s="4" customFormat="1" x14ac:dyDescent="0.25">
      <c r="A1" s="4" t="s">
        <v>170</v>
      </c>
      <c r="B1" s="61" t="s">
        <v>52</v>
      </c>
      <c r="C1" s="62" t="s">
        <v>0</v>
      </c>
      <c r="D1" s="4" t="s">
        <v>41</v>
      </c>
      <c r="E1" s="4" t="s">
        <v>24</v>
      </c>
      <c r="F1" s="4" t="s">
        <v>171</v>
      </c>
      <c r="G1" s="4" t="s">
        <v>172</v>
      </c>
      <c r="H1" s="4" t="s">
        <v>25</v>
      </c>
      <c r="I1" s="4" t="s">
        <v>329</v>
      </c>
    </row>
    <row r="2" spans="1:9" x14ac:dyDescent="0.25">
      <c r="A2" t="s">
        <v>37</v>
      </c>
      <c r="B2" s="1">
        <v>43311</v>
      </c>
      <c r="C2" s="46">
        <v>1</v>
      </c>
      <c r="D2" t="s">
        <v>13</v>
      </c>
      <c r="E2" t="s">
        <v>46</v>
      </c>
      <c r="F2">
        <v>476423</v>
      </c>
      <c r="G2">
        <v>6230605</v>
      </c>
      <c r="H2" t="s">
        <v>173</v>
      </c>
      <c r="I2" t="s">
        <v>318</v>
      </c>
    </row>
    <row r="3" spans="1:9" x14ac:dyDescent="0.25">
      <c r="A3" t="s">
        <v>37</v>
      </c>
      <c r="B3" s="1">
        <v>43311</v>
      </c>
      <c r="C3" s="46">
        <v>2</v>
      </c>
      <c r="D3" t="s">
        <v>13</v>
      </c>
      <c r="E3" t="s">
        <v>47</v>
      </c>
      <c r="H3" t="s">
        <v>174</v>
      </c>
      <c r="I3" t="s">
        <v>318</v>
      </c>
    </row>
    <row r="4" spans="1:9" x14ac:dyDescent="0.25">
      <c r="A4" t="s">
        <v>28</v>
      </c>
      <c r="B4" s="1">
        <v>43312</v>
      </c>
      <c r="C4" s="46">
        <v>3</v>
      </c>
      <c r="D4" t="s">
        <v>13</v>
      </c>
      <c r="E4" t="s">
        <v>2</v>
      </c>
      <c r="F4">
        <v>490333</v>
      </c>
      <c r="G4">
        <v>6249391</v>
      </c>
      <c r="H4" t="s">
        <v>174</v>
      </c>
      <c r="I4" t="s">
        <v>333</v>
      </c>
    </row>
    <row r="5" spans="1:9" x14ac:dyDescent="0.25">
      <c r="A5" t="s">
        <v>28</v>
      </c>
      <c r="B5" s="1">
        <v>43312</v>
      </c>
      <c r="C5" s="46">
        <v>4</v>
      </c>
      <c r="D5" t="s">
        <v>175</v>
      </c>
      <c r="E5" t="s">
        <v>2</v>
      </c>
      <c r="F5">
        <v>490261</v>
      </c>
      <c r="G5">
        <v>6249319</v>
      </c>
      <c r="H5" t="s">
        <v>174</v>
      </c>
      <c r="I5" t="s">
        <v>334</v>
      </c>
    </row>
    <row r="6" spans="1:9" x14ac:dyDescent="0.25">
      <c r="A6" t="s">
        <v>28</v>
      </c>
      <c r="B6" s="1">
        <v>43312</v>
      </c>
      <c r="C6" s="46">
        <v>5</v>
      </c>
      <c r="D6" t="s">
        <v>175</v>
      </c>
      <c r="E6" t="s">
        <v>176</v>
      </c>
      <c r="F6">
        <v>490221</v>
      </c>
      <c r="G6">
        <v>6248867</v>
      </c>
      <c r="H6" t="s">
        <v>174</v>
      </c>
      <c r="I6" t="s">
        <v>334</v>
      </c>
    </row>
    <row r="7" spans="1:9" x14ac:dyDescent="0.25">
      <c r="A7" t="s">
        <v>28</v>
      </c>
      <c r="B7" s="1">
        <v>43312</v>
      </c>
      <c r="C7" s="46">
        <v>6</v>
      </c>
      <c r="D7" t="s">
        <v>177</v>
      </c>
      <c r="E7" t="s">
        <v>178</v>
      </c>
      <c r="F7">
        <v>499807</v>
      </c>
      <c r="G7">
        <v>6244613</v>
      </c>
      <c r="H7" t="s">
        <v>174</v>
      </c>
      <c r="I7" t="s">
        <v>335</v>
      </c>
    </row>
    <row r="8" spans="1:9" x14ac:dyDescent="0.25">
      <c r="A8" t="s">
        <v>28</v>
      </c>
      <c r="B8" s="1">
        <v>43312</v>
      </c>
      <c r="C8" s="46">
        <v>7</v>
      </c>
      <c r="D8" t="s">
        <v>175</v>
      </c>
      <c r="E8" t="s">
        <v>178</v>
      </c>
      <c r="F8">
        <v>499852</v>
      </c>
      <c r="G8">
        <v>6244660</v>
      </c>
      <c r="H8" t="s">
        <v>179</v>
      </c>
      <c r="I8" t="s">
        <v>334</v>
      </c>
    </row>
    <row r="9" spans="1:9" x14ac:dyDescent="0.25">
      <c r="A9" t="s">
        <v>28</v>
      </c>
      <c r="B9" s="1">
        <v>43312</v>
      </c>
      <c r="C9" s="46">
        <v>8</v>
      </c>
      <c r="D9" t="s">
        <v>180</v>
      </c>
      <c r="E9" t="s">
        <v>181</v>
      </c>
      <c r="F9">
        <v>499774</v>
      </c>
      <c r="G9">
        <v>6244349</v>
      </c>
      <c r="H9" t="s">
        <v>182</v>
      </c>
      <c r="I9" t="s">
        <v>180</v>
      </c>
    </row>
    <row r="10" spans="1:9" x14ac:dyDescent="0.25">
      <c r="A10" t="s">
        <v>28</v>
      </c>
      <c r="B10" s="1">
        <v>43312</v>
      </c>
      <c r="C10" s="46">
        <v>9</v>
      </c>
      <c r="D10" t="s">
        <v>14</v>
      </c>
      <c r="E10" t="s">
        <v>183</v>
      </c>
      <c r="F10">
        <v>498541</v>
      </c>
      <c r="G10">
        <v>6244323</v>
      </c>
      <c r="H10" t="s">
        <v>184</v>
      </c>
      <c r="I10" t="s">
        <v>333</v>
      </c>
    </row>
    <row r="11" spans="1:9" x14ac:dyDescent="0.25">
      <c r="A11" t="s">
        <v>28</v>
      </c>
      <c r="B11" s="1">
        <v>43312</v>
      </c>
      <c r="C11" s="46">
        <v>10</v>
      </c>
      <c r="D11" t="s">
        <v>185</v>
      </c>
      <c r="E11" t="s">
        <v>186</v>
      </c>
      <c r="F11">
        <v>498302</v>
      </c>
      <c r="G11">
        <v>6245154</v>
      </c>
      <c r="H11" t="s">
        <v>187</v>
      </c>
      <c r="I11" t="s">
        <v>336</v>
      </c>
    </row>
    <row r="12" spans="1:9" x14ac:dyDescent="0.25">
      <c r="A12" t="s">
        <v>28</v>
      </c>
      <c r="B12" s="1">
        <v>43312</v>
      </c>
      <c r="C12" s="46">
        <v>11</v>
      </c>
      <c r="D12" t="s">
        <v>185</v>
      </c>
      <c r="E12" t="s">
        <v>188</v>
      </c>
      <c r="F12">
        <v>497972</v>
      </c>
      <c r="G12">
        <v>6245346</v>
      </c>
      <c r="H12" t="s">
        <v>187</v>
      </c>
      <c r="I12" t="s">
        <v>334</v>
      </c>
    </row>
    <row r="13" spans="1:9" x14ac:dyDescent="0.25">
      <c r="A13" t="s">
        <v>28</v>
      </c>
      <c r="B13" s="1">
        <v>43312</v>
      </c>
      <c r="C13" s="46">
        <v>12</v>
      </c>
      <c r="D13" t="s">
        <v>13</v>
      </c>
      <c r="E13" t="s">
        <v>48</v>
      </c>
      <c r="F13">
        <v>499026</v>
      </c>
      <c r="G13">
        <v>6245111</v>
      </c>
      <c r="H13" t="s">
        <v>173</v>
      </c>
      <c r="I13" t="s">
        <v>335</v>
      </c>
    </row>
    <row r="14" spans="1:9" x14ac:dyDescent="0.25">
      <c r="A14" t="s">
        <v>28</v>
      </c>
      <c r="B14" s="1">
        <v>43312</v>
      </c>
      <c r="C14" s="46">
        <v>13</v>
      </c>
      <c r="D14" t="s">
        <v>13</v>
      </c>
      <c r="E14" t="s">
        <v>189</v>
      </c>
      <c r="F14">
        <v>498711</v>
      </c>
      <c r="G14">
        <v>6247142</v>
      </c>
      <c r="H14" t="s">
        <v>174</v>
      </c>
      <c r="I14" t="s">
        <v>335</v>
      </c>
    </row>
    <row r="15" spans="1:9" x14ac:dyDescent="0.25">
      <c r="A15" t="s">
        <v>28</v>
      </c>
      <c r="B15" s="1">
        <v>43312</v>
      </c>
      <c r="C15" s="46">
        <v>14</v>
      </c>
      <c r="D15" t="s">
        <v>175</v>
      </c>
      <c r="E15" t="s">
        <v>190</v>
      </c>
      <c r="F15">
        <v>498497</v>
      </c>
      <c r="G15">
        <v>6246948</v>
      </c>
      <c r="H15" t="s">
        <v>174</v>
      </c>
      <c r="I15" t="s">
        <v>334</v>
      </c>
    </row>
    <row r="16" spans="1:9" x14ac:dyDescent="0.25">
      <c r="A16" t="s">
        <v>28</v>
      </c>
      <c r="B16" s="1">
        <v>43312</v>
      </c>
      <c r="C16" s="46">
        <v>15</v>
      </c>
      <c r="D16" t="s">
        <v>13</v>
      </c>
      <c r="E16" t="s">
        <v>191</v>
      </c>
      <c r="F16">
        <v>497521</v>
      </c>
      <c r="G16">
        <v>6247797</v>
      </c>
      <c r="H16" t="s">
        <v>174</v>
      </c>
      <c r="I16" t="s">
        <v>335</v>
      </c>
    </row>
    <row r="17" spans="1:9" x14ac:dyDescent="0.25">
      <c r="A17" t="s">
        <v>28</v>
      </c>
      <c r="B17" s="1">
        <v>43312</v>
      </c>
      <c r="C17" s="46">
        <v>16</v>
      </c>
      <c r="D17" t="s">
        <v>175</v>
      </c>
      <c r="E17" t="s">
        <v>190</v>
      </c>
      <c r="F17">
        <v>497743</v>
      </c>
      <c r="G17">
        <v>6247489</v>
      </c>
      <c r="H17" t="s">
        <v>174</v>
      </c>
      <c r="I17" t="s">
        <v>299</v>
      </c>
    </row>
    <row r="18" spans="1:9" x14ac:dyDescent="0.25">
      <c r="A18" t="s">
        <v>28</v>
      </c>
      <c r="B18" s="1">
        <v>43312</v>
      </c>
      <c r="C18" s="46">
        <v>17</v>
      </c>
      <c r="D18" t="s">
        <v>192</v>
      </c>
      <c r="E18" t="s">
        <v>193</v>
      </c>
      <c r="F18">
        <v>496189</v>
      </c>
      <c r="G18">
        <v>6245784</v>
      </c>
      <c r="H18" t="s">
        <v>174</v>
      </c>
      <c r="I18" t="s">
        <v>333</v>
      </c>
    </row>
    <row r="19" spans="1:9" x14ac:dyDescent="0.25">
      <c r="A19" t="s">
        <v>28</v>
      </c>
      <c r="B19" s="1">
        <v>43312</v>
      </c>
      <c r="C19" s="46">
        <v>18</v>
      </c>
      <c r="D19" t="s">
        <v>175</v>
      </c>
      <c r="E19" t="s">
        <v>193</v>
      </c>
      <c r="F19">
        <v>495918</v>
      </c>
      <c r="G19">
        <v>6245927</v>
      </c>
      <c r="H19" t="s">
        <v>174</v>
      </c>
      <c r="I19" t="s">
        <v>333</v>
      </c>
    </row>
    <row r="20" spans="1:9" x14ac:dyDescent="0.25">
      <c r="A20" t="s">
        <v>28</v>
      </c>
      <c r="B20" s="1">
        <v>43312</v>
      </c>
      <c r="C20" s="46">
        <v>19</v>
      </c>
      <c r="D20" t="s">
        <v>185</v>
      </c>
      <c r="E20" t="s">
        <v>194</v>
      </c>
      <c r="F20">
        <v>495518</v>
      </c>
      <c r="G20">
        <v>6246763</v>
      </c>
      <c r="H20" t="s">
        <v>184</v>
      </c>
      <c r="I20" t="s">
        <v>337</v>
      </c>
    </row>
    <row r="21" spans="1:9" x14ac:dyDescent="0.25">
      <c r="A21" t="s">
        <v>28</v>
      </c>
      <c r="B21" s="1">
        <v>43313</v>
      </c>
      <c r="C21" s="46">
        <v>20</v>
      </c>
      <c r="D21" t="s">
        <v>177</v>
      </c>
      <c r="E21" t="s">
        <v>195</v>
      </c>
      <c r="F21">
        <v>495621</v>
      </c>
      <c r="G21">
        <v>6248439</v>
      </c>
      <c r="H21" t="s">
        <v>196</v>
      </c>
      <c r="I21" t="s">
        <v>335</v>
      </c>
    </row>
    <row r="22" spans="1:9" x14ac:dyDescent="0.25">
      <c r="A22" t="s">
        <v>28</v>
      </c>
      <c r="B22" s="1">
        <v>43313</v>
      </c>
      <c r="C22" s="46">
        <v>21</v>
      </c>
      <c r="D22" t="s">
        <v>185</v>
      </c>
      <c r="E22" t="s">
        <v>195</v>
      </c>
      <c r="F22">
        <v>495593</v>
      </c>
      <c r="G22">
        <v>6249021</v>
      </c>
      <c r="H22" t="s">
        <v>197</v>
      </c>
      <c r="I22" t="s">
        <v>335</v>
      </c>
    </row>
    <row r="23" spans="1:9" x14ac:dyDescent="0.25">
      <c r="A23" t="s">
        <v>28</v>
      </c>
      <c r="B23" s="1">
        <v>43313</v>
      </c>
      <c r="C23" s="46">
        <v>22</v>
      </c>
      <c r="D23" t="s">
        <v>185</v>
      </c>
      <c r="E23" t="s">
        <v>195</v>
      </c>
      <c r="F23">
        <v>494189</v>
      </c>
      <c r="G23">
        <v>6249595</v>
      </c>
      <c r="H23" t="s">
        <v>198</v>
      </c>
      <c r="I23" t="s">
        <v>335</v>
      </c>
    </row>
    <row r="24" spans="1:9" x14ac:dyDescent="0.25">
      <c r="A24" t="s">
        <v>28</v>
      </c>
      <c r="B24" s="1">
        <v>43313</v>
      </c>
      <c r="C24" s="46">
        <v>23</v>
      </c>
      <c r="D24" t="s">
        <v>13</v>
      </c>
      <c r="E24" t="s">
        <v>199</v>
      </c>
      <c r="F24">
        <v>494079</v>
      </c>
      <c r="G24">
        <v>6249810</v>
      </c>
      <c r="H24" t="s">
        <v>200</v>
      </c>
      <c r="I24" t="s">
        <v>335</v>
      </c>
    </row>
    <row r="25" spans="1:9" x14ac:dyDescent="0.25">
      <c r="A25" t="s">
        <v>28</v>
      </c>
      <c r="B25" s="1">
        <v>43313</v>
      </c>
      <c r="C25" s="46">
        <v>24</v>
      </c>
      <c r="D25" t="s">
        <v>175</v>
      </c>
      <c r="E25" t="s">
        <v>195</v>
      </c>
      <c r="H25" t="s">
        <v>179</v>
      </c>
      <c r="I25" t="s">
        <v>334</v>
      </c>
    </row>
    <row r="26" spans="1:9" x14ac:dyDescent="0.25">
      <c r="A26" t="s">
        <v>28</v>
      </c>
      <c r="B26" s="1">
        <v>43313</v>
      </c>
      <c r="C26" s="46">
        <v>25</v>
      </c>
      <c r="D26" t="s">
        <v>14</v>
      </c>
      <c r="E26" t="s">
        <v>201</v>
      </c>
      <c r="F26">
        <v>495122</v>
      </c>
      <c r="G26">
        <v>6246198</v>
      </c>
      <c r="H26" t="s">
        <v>184</v>
      </c>
      <c r="I26" t="s">
        <v>337</v>
      </c>
    </row>
    <row r="27" spans="1:9" x14ac:dyDescent="0.25">
      <c r="A27" t="s">
        <v>28</v>
      </c>
      <c r="B27" s="1">
        <v>43313</v>
      </c>
      <c r="C27" s="46">
        <v>26</v>
      </c>
      <c r="D27" t="s">
        <v>14</v>
      </c>
      <c r="E27" t="s">
        <v>202</v>
      </c>
      <c r="F27">
        <v>494657</v>
      </c>
      <c r="G27">
        <v>6244734</v>
      </c>
      <c r="H27" t="s">
        <v>184</v>
      </c>
      <c r="I27" t="s">
        <v>337</v>
      </c>
    </row>
    <row r="28" spans="1:9" x14ac:dyDescent="0.25">
      <c r="A28" t="s">
        <v>28</v>
      </c>
      <c r="B28" s="1">
        <v>43313</v>
      </c>
      <c r="C28" s="46">
        <v>27</v>
      </c>
      <c r="D28" t="s">
        <v>14</v>
      </c>
      <c r="E28" t="s">
        <v>203</v>
      </c>
      <c r="F28">
        <v>493133</v>
      </c>
      <c r="G28">
        <v>6245206</v>
      </c>
      <c r="H28" t="s">
        <v>184</v>
      </c>
      <c r="I28" t="s">
        <v>335</v>
      </c>
    </row>
    <row r="29" spans="1:9" x14ac:dyDescent="0.25">
      <c r="A29" t="s">
        <v>28</v>
      </c>
      <c r="B29" s="1">
        <v>43313</v>
      </c>
      <c r="C29" s="46">
        <v>28</v>
      </c>
      <c r="D29" t="s">
        <v>14</v>
      </c>
      <c r="E29" t="s">
        <v>204</v>
      </c>
      <c r="F29">
        <v>492210</v>
      </c>
      <c r="G29">
        <v>6244026</v>
      </c>
      <c r="H29" t="s">
        <v>184</v>
      </c>
      <c r="I29" t="s">
        <v>335</v>
      </c>
    </row>
    <row r="30" spans="1:9" x14ac:dyDescent="0.25">
      <c r="A30" t="s">
        <v>28</v>
      </c>
      <c r="B30" s="1">
        <v>43313</v>
      </c>
      <c r="C30" s="46">
        <v>29</v>
      </c>
      <c r="D30" t="s">
        <v>175</v>
      </c>
      <c r="E30" t="s">
        <v>205</v>
      </c>
      <c r="F30">
        <v>491193</v>
      </c>
      <c r="G30">
        <v>6244708</v>
      </c>
      <c r="H30" t="s">
        <v>179</v>
      </c>
      <c r="I30" t="s">
        <v>337</v>
      </c>
    </row>
    <row r="31" spans="1:9" x14ac:dyDescent="0.25">
      <c r="A31" t="s">
        <v>28</v>
      </c>
      <c r="B31" s="1">
        <v>43313</v>
      </c>
      <c r="C31" s="46">
        <v>30</v>
      </c>
      <c r="D31" t="s">
        <v>185</v>
      </c>
      <c r="E31" t="s">
        <v>206</v>
      </c>
      <c r="F31">
        <v>489990</v>
      </c>
      <c r="G31">
        <v>6245347</v>
      </c>
      <c r="H31" t="s">
        <v>207</v>
      </c>
      <c r="I31" t="s">
        <v>333</v>
      </c>
    </row>
    <row r="32" spans="1:9" x14ac:dyDescent="0.25">
      <c r="A32" t="s">
        <v>28</v>
      </c>
      <c r="B32" s="1">
        <v>43313</v>
      </c>
      <c r="C32" s="46">
        <v>31</v>
      </c>
      <c r="D32" t="s">
        <v>185</v>
      </c>
      <c r="E32" t="s">
        <v>208</v>
      </c>
      <c r="F32">
        <v>489353</v>
      </c>
      <c r="G32">
        <v>6245949</v>
      </c>
      <c r="H32" t="s">
        <v>209</v>
      </c>
      <c r="I32" t="s">
        <v>337</v>
      </c>
    </row>
    <row r="33" spans="1:9" x14ac:dyDescent="0.25">
      <c r="A33" t="s">
        <v>28</v>
      </c>
      <c r="B33" s="1">
        <v>43313</v>
      </c>
      <c r="C33" s="46">
        <v>32</v>
      </c>
      <c r="D33" t="s">
        <v>14</v>
      </c>
      <c r="E33" t="s">
        <v>210</v>
      </c>
      <c r="F33">
        <v>485197</v>
      </c>
      <c r="G33">
        <v>6240285</v>
      </c>
      <c r="H33" t="s">
        <v>174</v>
      </c>
      <c r="I33" t="s">
        <v>337</v>
      </c>
    </row>
    <row r="34" spans="1:9" x14ac:dyDescent="0.25">
      <c r="A34" t="s">
        <v>28</v>
      </c>
      <c r="B34" s="1">
        <v>43313</v>
      </c>
      <c r="C34" s="46">
        <v>33</v>
      </c>
      <c r="D34" t="s">
        <v>14</v>
      </c>
      <c r="E34" t="s">
        <v>211</v>
      </c>
      <c r="F34">
        <v>484949</v>
      </c>
      <c r="G34">
        <v>6240364</v>
      </c>
      <c r="H34" t="s">
        <v>174</v>
      </c>
      <c r="I34" t="s">
        <v>337</v>
      </c>
    </row>
    <row r="35" spans="1:9" x14ac:dyDescent="0.25">
      <c r="A35" t="s">
        <v>28</v>
      </c>
      <c r="B35" s="1">
        <v>43313</v>
      </c>
      <c r="C35" s="46">
        <v>34</v>
      </c>
      <c r="D35" t="s">
        <v>13</v>
      </c>
      <c r="E35" t="s">
        <v>212</v>
      </c>
      <c r="F35">
        <v>484474</v>
      </c>
      <c r="G35">
        <v>6240053</v>
      </c>
      <c r="H35" t="s">
        <v>173</v>
      </c>
      <c r="I35" t="s">
        <v>335</v>
      </c>
    </row>
    <row r="36" spans="1:9" x14ac:dyDescent="0.25">
      <c r="A36" t="s">
        <v>28</v>
      </c>
      <c r="B36" s="1">
        <v>43314</v>
      </c>
      <c r="C36" s="46">
        <v>35</v>
      </c>
      <c r="D36" t="s">
        <v>14</v>
      </c>
      <c r="E36" t="s">
        <v>213</v>
      </c>
      <c r="F36">
        <v>487725</v>
      </c>
      <c r="G36">
        <v>6244803</v>
      </c>
      <c r="H36" t="s">
        <v>174</v>
      </c>
      <c r="I36" t="s">
        <v>337</v>
      </c>
    </row>
    <row r="37" spans="1:9" x14ac:dyDescent="0.25">
      <c r="A37" t="s">
        <v>28</v>
      </c>
      <c r="B37" s="1">
        <v>43314</v>
      </c>
      <c r="C37" s="46">
        <v>36</v>
      </c>
      <c r="D37" t="s">
        <v>14</v>
      </c>
      <c r="E37" t="s">
        <v>214</v>
      </c>
      <c r="F37">
        <v>488157</v>
      </c>
      <c r="G37">
        <v>6245122</v>
      </c>
      <c r="H37" t="s">
        <v>174</v>
      </c>
      <c r="I37" t="s">
        <v>299</v>
      </c>
    </row>
    <row r="38" spans="1:9" x14ac:dyDescent="0.25">
      <c r="A38" t="s">
        <v>28</v>
      </c>
      <c r="B38" s="1">
        <v>43314</v>
      </c>
      <c r="C38" s="46">
        <v>37</v>
      </c>
      <c r="D38" t="s">
        <v>14</v>
      </c>
      <c r="E38" t="s">
        <v>215</v>
      </c>
      <c r="F38">
        <v>486300</v>
      </c>
      <c r="G38">
        <v>6237235</v>
      </c>
      <c r="H38" t="s">
        <v>216</v>
      </c>
      <c r="I38" t="s">
        <v>337</v>
      </c>
    </row>
    <row r="39" spans="1:9" x14ac:dyDescent="0.25">
      <c r="A39" t="s">
        <v>28</v>
      </c>
      <c r="B39" s="1">
        <v>43314</v>
      </c>
      <c r="C39" s="46">
        <v>38</v>
      </c>
      <c r="D39" t="s">
        <v>14</v>
      </c>
      <c r="E39" t="s">
        <v>217</v>
      </c>
      <c r="F39">
        <v>486782</v>
      </c>
      <c r="G39">
        <v>6236629</v>
      </c>
      <c r="H39" t="s">
        <v>216</v>
      </c>
      <c r="I39" t="s">
        <v>334</v>
      </c>
    </row>
    <row r="40" spans="1:9" x14ac:dyDescent="0.25">
      <c r="A40" t="s">
        <v>28</v>
      </c>
      <c r="B40" s="1">
        <v>43314</v>
      </c>
      <c r="C40" s="46">
        <v>39</v>
      </c>
      <c r="D40" t="s">
        <v>14</v>
      </c>
      <c r="E40" t="s">
        <v>218</v>
      </c>
      <c r="F40">
        <v>489656</v>
      </c>
      <c r="G40">
        <v>6241471</v>
      </c>
      <c r="H40" t="s">
        <v>174</v>
      </c>
      <c r="I40" t="s">
        <v>337</v>
      </c>
    </row>
    <row r="41" spans="1:9" x14ac:dyDescent="0.25">
      <c r="A41" t="s">
        <v>28</v>
      </c>
      <c r="B41" s="1">
        <v>43314</v>
      </c>
      <c r="C41" s="46">
        <v>40</v>
      </c>
      <c r="D41" t="s">
        <v>14</v>
      </c>
      <c r="E41" t="s">
        <v>219</v>
      </c>
      <c r="F41">
        <v>489281</v>
      </c>
      <c r="G41">
        <v>6242344</v>
      </c>
      <c r="H41" t="s">
        <v>184</v>
      </c>
      <c r="I41" t="s">
        <v>335</v>
      </c>
    </row>
    <row r="42" spans="1:9" x14ac:dyDescent="0.25">
      <c r="A42" t="s">
        <v>28</v>
      </c>
      <c r="B42" s="1">
        <v>43314</v>
      </c>
      <c r="C42" s="46">
        <v>41</v>
      </c>
      <c r="D42" t="s">
        <v>13</v>
      </c>
      <c r="E42" t="s">
        <v>10</v>
      </c>
      <c r="F42">
        <v>491980</v>
      </c>
      <c r="G42">
        <v>6242801</v>
      </c>
      <c r="H42" t="s">
        <v>174</v>
      </c>
      <c r="I42" t="s">
        <v>335</v>
      </c>
    </row>
    <row r="43" spans="1:9" x14ac:dyDescent="0.25">
      <c r="A43" t="s">
        <v>28</v>
      </c>
      <c r="B43" s="1">
        <v>43314</v>
      </c>
      <c r="C43" s="46">
        <v>42</v>
      </c>
      <c r="D43" t="s">
        <v>13</v>
      </c>
      <c r="E43" t="s">
        <v>10</v>
      </c>
      <c r="F43">
        <v>491671</v>
      </c>
      <c r="G43">
        <v>6243017</v>
      </c>
      <c r="H43" t="s">
        <v>174</v>
      </c>
      <c r="I43" t="s">
        <v>299</v>
      </c>
    </row>
    <row r="44" spans="1:9" x14ac:dyDescent="0.25">
      <c r="A44" t="s">
        <v>28</v>
      </c>
      <c r="B44" s="1">
        <v>43314</v>
      </c>
      <c r="C44" s="46">
        <v>43</v>
      </c>
      <c r="D44" t="s">
        <v>14</v>
      </c>
      <c r="E44" t="s">
        <v>220</v>
      </c>
      <c r="F44">
        <v>492191</v>
      </c>
      <c r="G44">
        <v>6241928</v>
      </c>
      <c r="H44" t="s">
        <v>184</v>
      </c>
      <c r="I44" t="s">
        <v>337</v>
      </c>
    </row>
    <row r="45" spans="1:9" x14ac:dyDescent="0.25">
      <c r="A45" t="s">
        <v>28</v>
      </c>
      <c r="B45" s="1">
        <v>43314</v>
      </c>
      <c r="C45" s="46">
        <v>44</v>
      </c>
      <c r="D45" t="s">
        <v>14</v>
      </c>
      <c r="E45" t="s">
        <v>221</v>
      </c>
      <c r="F45">
        <v>487320</v>
      </c>
      <c r="G45">
        <v>6236455</v>
      </c>
      <c r="H45" t="s">
        <v>216</v>
      </c>
      <c r="I45" t="s">
        <v>334</v>
      </c>
    </row>
    <row r="46" spans="1:9" x14ac:dyDescent="0.25">
      <c r="A46" t="s">
        <v>28</v>
      </c>
      <c r="B46" s="1">
        <v>43314</v>
      </c>
      <c r="C46" s="46">
        <v>45</v>
      </c>
      <c r="D46" t="s">
        <v>13</v>
      </c>
      <c r="E46" t="s">
        <v>222</v>
      </c>
      <c r="F46">
        <v>487675</v>
      </c>
      <c r="G46">
        <v>6237173</v>
      </c>
      <c r="H46" t="s">
        <v>174</v>
      </c>
      <c r="I46" t="s">
        <v>334</v>
      </c>
    </row>
    <row r="47" spans="1:9" x14ac:dyDescent="0.25">
      <c r="A47" t="s">
        <v>28</v>
      </c>
      <c r="B47" s="1">
        <v>43314</v>
      </c>
      <c r="C47" s="46">
        <v>46</v>
      </c>
      <c r="D47" t="s">
        <v>13</v>
      </c>
      <c r="E47" t="s">
        <v>223</v>
      </c>
      <c r="F47">
        <v>487942</v>
      </c>
      <c r="G47">
        <v>6239037</v>
      </c>
      <c r="H47" t="s">
        <v>174</v>
      </c>
      <c r="I47" t="s">
        <v>334</v>
      </c>
    </row>
    <row r="48" spans="1:9" x14ac:dyDescent="0.25">
      <c r="A48" t="s">
        <v>28</v>
      </c>
      <c r="B48" s="1">
        <v>43314</v>
      </c>
      <c r="C48" s="46">
        <v>47</v>
      </c>
      <c r="D48" t="s">
        <v>14</v>
      </c>
      <c r="E48" t="s">
        <v>224</v>
      </c>
      <c r="F48">
        <v>489604</v>
      </c>
      <c r="G48">
        <v>6243257</v>
      </c>
      <c r="H48" t="s">
        <v>216</v>
      </c>
      <c r="I48" t="s">
        <v>337</v>
      </c>
    </row>
    <row r="49" spans="1:9" x14ac:dyDescent="0.25">
      <c r="A49" t="s">
        <v>28</v>
      </c>
      <c r="B49" s="1">
        <v>43314</v>
      </c>
      <c r="C49" s="46">
        <v>48</v>
      </c>
      <c r="D49" t="s">
        <v>14</v>
      </c>
      <c r="E49" t="s">
        <v>225</v>
      </c>
      <c r="F49">
        <v>488459</v>
      </c>
      <c r="G49">
        <v>6241135</v>
      </c>
      <c r="H49" t="s">
        <v>216</v>
      </c>
      <c r="I49" t="s">
        <v>337</v>
      </c>
    </row>
    <row r="50" spans="1:9" x14ac:dyDescent="0.25">
      <c r="A50" t="s">
        <v>28</v>
      </c>
      <c r="B50" s="1">
        <v>43314</v>
      </c>
      <c r="C50" s="46">
        <v>49</v>
      </c>
      <c r="D50" t="s">
        <v>14</v>
      </c>
      <c r="E50" t="s">
        <v>226</v>
      </c>
      <c r="F50">
        <v>488121</v>
      </c>
      <c r="G50">
        <v>6240738</v>
      </c>
      <c r="H50" t="s">
        <v>174</v>
      </c>
      <c r="I50" t="s">
        <v>337</v>
      </c>
    </row>
    <row r="51" spans="1:9" x14ac:dyDescent="0.25">
      <c r="A51" t="s">
        <v>28</v>
      </c>
      <c r="B51" s="1">
        <v>43314</v>
      </c>
      <c r="C51" s="46">
        <v>50</v>
      </c>
      <c r="D51" t="s">
        <v>13</v>
      </c>
      <c r="E51" t="s">
        <v>227</v>
      </c>
      <c r="F51">
        <v>488060</v>
      </c>
      <c r="G51">
        <v>6240935</v>
      </c>
      <c r="H51" t="s">
        <v>228</v>
      </c>
      <c r="I51" t="s">
        <v>335</v>
      </c>
    </row>
    <row r="52" spans="1:9" x14ac:dyDescent="0.25">
      <c r="A52" t="s">
        <v>229</v>
      </c>
      <c r="B52" s="1">
        <v>43326</v>
      </c>
      <c r="C52" s="46" t="s">
        <v>46</v>
      </c>
      <c r="D52" t="s">
        <v>14</v>
      </c>
      <c r="F52">
        <v>457834</v>
      </c>
      <c r="G52">
        <v>6198334</v>
      </c>
      <c r="H52" t="s">
        <v>216</v>
      </c>
      <c r="I52" t="s">
        <v>315</v>
      </c>
    </row>
    <row r="53" spans="1:9" x14ac:dyDescent="0.25">
      <c r="A53" t="s">
        <v>229</v>
      </c>
      <c r="B53" s="1">
        <v>43327</v>
      </c>
      <c r="C53" s="46" t="s">
        <v>230</v>
      </c>
      <c r="D53" t="s">
        <v>13</v>
      </c>
      <c r="F53">
        <v>456897</v>
      </c>
      <c r="G53">
        <v>6197479</v>
      </c>
      <c r="H53" t="s">
        <v>216</v>
      </c>
      <c r="I53" t="s">
        <v>315</v>
      </c>
    </row>
    <row r="54" spans="1:9" x14ac:dyDescent="0.25">
      <c r="A54" t="s">
        <v>229</v>
      </c>
      <c r="B54" s="1">
        <v>43328</v>
      </c>
      <c r="C54" s="46" t="s">
        <v>231</v>
      </c>
      <c r="D54" t="s">
        <v>13</v>
      </c>
      <c r="E54" t="s">
        <v>232</v>
      </c>
      <c r="F54">
        <v>462079</v>
      </c>
      <c r="G54">
        <v>6201866</v>
      </c>
      <c r="H54" t="s">
        <v>173</v>
      </c>
      <c r="I54" t="s">
        <v>316</v>
      </c>
    </row>
    <row r="55" spans="1:9" x14ac:dyDescent="0.25">
      <c r="A55" t="s">
        <v>229</v>
      </c>
      <c r="B55" s="1">
        <v>43328</v>
      </c>
      <c r="C55" s="46" t="s">
        <v>233</v>
      </c>
      <c r="D55" t="s">
        <v>14</v>
      </c>
      <c r="F55">
        <v>458105</v>
      </c>
      <c r="G55">
        <v>6200449</v>
      </c>
      <c r="H55" t="s">
        <v>184</v>
      </c>
      <c r="I55" t="s">
        <v>315</v>
      </c>
    </row>
    <row r="56" spans="1:9" x14ac:dyDescent="0.25">
      <c r="A56" t="s">
        <v>229</v>
      </c>
      <c r="B56" s="1">
        <v>43328</v>
      </c>
      <c r="C56" s="46" t="s">
        <v>234</v>
      </c>
      <c r="D56" t="s">
        <v>13</v>
      </c>
      <c r="F56">
        <v>457730</v>
      </c>
      <c r="G56">
        <v>6201635</v>
      </c>
      <c r="H56" t="s">
        <v>216</v>
      </c>
      <c r="I56" t="s">
        <v>316</v>
      </c>
    </row>
    <row r="57" spans="1:9" x14ac:dyDescent="0.25">
      <c r="A57" t="s">
        <v>229</v>
      </c>
      <c r="B57" s="1">
        <v>43328</v>
      </c>
      <c r="C57" s="46" t="s">
        <v>235</v>
      </c>
      <c r="D57" t="s">
        <v>14</v>
      </c>
      <c r="F57">
        <v>458568</v>
      </c>
      <c r="G57">
        <v>6199625</v>
      </c>
      <c r="H57" t="s">
        <v>184</v>
      </c>
      <c r="I57" t="s">
        <v>317</v>
      </c>
    </row>
    <row r="58" spans="1:9" x14ac:dyDescent="0.25">
      <c r="A58" t="s">
        <v>229</v>
      </c>
      <c r="B58" s="1">
        <v>43328</v>
      </c>
      <c r="C58" s="46" t="s">
        <v>236</v>
      </c>
      <c r="D58" t="s">
        <v>14</v>
      </c>
      <c r="F58">
        <v>458567</v>
      </c>
      <c r="G58">
        <v>6198974</v>
      </c>
      <c r="H58" t="s">
        <v>216</v>
      </c>
      <c r="I58" t="s">
        <v>316</v>
      </c>
    </row>
    <row r="59" spans="1:9" x14ac:dyDescent="0.25">
      <c r="A59" t="s">
        <v>229</v>
      </c>
      <c r="B59" s="1">
        <v>43328</v>
      </c>
      <c r="C59" s="46" t="s">
        <v>237</v>
      </c>
      <c r="D59" t="s">
        <v>14</v>
      </c>
      <c r="F59">
        <v>457704</v>
      </c>
      <c r="G59">
        <v>6198841</v>
      </c>
      <c r="H59" t="s">
        <v>216</v>
      </c>
      <c r="I59" t="s">
        <v>318</v>
      </c>
    </row>
    <row r="60" spans="1:9" x14ac:dyDescent="0.25">
      <c r="A60" t="s">
        <v>229</v>
      </c>
      <c r="B60" s="1">
        <v>43328</v>
      </c>
      <c r="C60" s="46" t="s">
        <v>238</v>
      </c>
      <c r="D60" t="s">
        <v>14</v>
      </c>
      <c r="F60">
        <v>458107</v>
      </c>
      <c r="G60">
        <v>6199037</v>
      </c>
      <c r="H60" t="s">
        <v>174</v>
      </c>
      <c r="I60" t="s">
        <v>315</v>
      </c>
    </row>
    <row r="61" spans="1:9" x14ac:dyDescent="0.25">
      <c r="A61" t="s">
        <v>229</v>
      </c>
      <c r="B61" s="1">
        <v>43326</v>
      </c>
      <c r="C61" s="46" t="s">
        <v>47</v>
      </c>
      <c r="D61" t="s">
        <v>14</v>
      </c>
      <c r="F61">
        <v>457480</v>
      </c>
      <c r="G61">
        <v>6197899</v>
      </c>
      <c r="H61" t="s">
        <v>184</v>
      </c>
      <c r="I61" t="s">
        <v>319</v>
      </c>
    </row>
    <row r="62" spans="1:9" x14ac:dyDescent="0.25">
      <c r="A62" t="s">
        <v>229</v>
      </c>
      <c r="B62" s="1">
        <v>43327</v>
      </c>
      <c r="C62" s="46" t="s">
        <v>239</v>
      </c>
      <c r="D62" t="s">
        <v>14</v>
      </c>
      <c r="F62">
        <v>458161</v>
      </c>
      <c r="G62">
        <v>6197187</v>
      </c>
      <c r="H62" t="s">
        <v>184</v>
      </c>
      <c r="I62" t="s">
        <v>315</v>
      </c>
    </row>
    <row r="63" spans="1:9" x14ac:dyDescent="0.25">
      <c r="A63" t="s">
        <v>229</v>
      </c>
      <c r="B63" s="1">
        <v>43327</v>
      </c>
      <c r="C63" s="46" t="s">
        <v>240</v>
      </c>
      <c r="D63" t="s">
        <v>14</v>
      </c>
      <c r="F63">
        <v>458733</v>
      </c>
      <c r="G63">
        <v>6196379</v>
      </c>
      <c r="H63" t="s">
        <v>216</v>
      </c>
      <c r="I63" t="s">
        <v>316</v>
      </c>
    </row>
    <row r="64" spans="1:9" x14ac:dyDescent="0.25">
      <c r="A64" t="s">
        <v>229</v>
      </c>
      <c r="B64" s="1">
        <v>43327</v>
      </c>
      <c r="C64" s="46" t="s">
        <v>189</v>
      </c>
      <c r="D64" t="s">
        <v>14</v>
      </c>
      <c r="F64">
        <v>457933</v>
      </c>
      <c r="G64">
        <v>6196000</v>
      </c>
      <c r="H64" t="s">
        <v>216</v>
      </c>
      <c r="I64" t="s">
        <v>315</v>
      </c>
    </row>
    <row r="65" spans="1:9" x14ac:dyDescent="0.25">
      <c r="A65" t="s">
        <v>229</v>
      </c>
      <c r="B65" s="1">
        <v>43327</v>
      </c>
      <c r="C65" s="46" t="s">
        <v>241</v>
      </c>
      <c r="D65" t="s">
        <v>175</v>
      </c>
      <c r="F65">
        <v>458190</v>
      </c>
      <c r="G65">
        <v>6195952</v>
      </c>
      <c r="H65" t="s">
        <v>228</v>
      </c>
      <c r="I65" t="s">
        <v>320</v>
      </c>
    </row>
    <row r="66" spans="1:9" x14ac:dyDescent="0.25">
      <c r="A66" t="s">
        <v>229</v>
      </c>
      <c r="B66" s="1">
        <v>43327</v>
      </c>
      <c r="C66" s="46" t="s">
        <v>48</v>
      </c>
      <c r="D66" t="s">
        <v>175</v>
      </c>
      <c r="F66">
        <v>457622</v>
      </c>
      <c r="G66">
        <v>6196257</v>
      </c>
      <c r="H66" t="s">
        <v>228</v>
      </c>
      <c r="I66" t="s">
        <v>315</v>
      </c>
    </row>
    <row r="67" spans="1:9" x14ac:dyDescent="0.25">
      <c r="A67" t="s">
        <v>229</v>
      </c>
      <c r="B67" s="1">
        <v>43327</v>
      </c>
      <c r="C67" s="46" t="s">
        <v>242</v>
      </c>
      <c r="D67" t="s">
        <v>177</v>
      </c>
      <c r="F67">
        <v>456873</v>
      </c>
      <c r="G67">
        <v>6197321</v>
      </c>
      <c r="H67" t="s">
        <v>216</v>
      </c>
      <c r="I67" t="s">
        <v>315</v>
      </c>
    </row>
    <row r="68" spans="1:9" x14ac:dyDescent="0.25">
      <c r="A68" t="s">
        <v>229</v>
      </c>
      <c r="B68" s="1">
        <v>43325</v>
      </c>
      <c r="C68" s="46" t="s">
        <v>294</v>
      </c>
      <c r="D68" t="s">
        <v>13</v>
      </c>
      <c r="F68">
        <v>461472</v>
      </c>
      <c r="G68">
        <v>6202906</v>
      </c>
      <c r="H68" t="s">
        <v>173</v>
      </c>
      <c r="I68" t="s">
        <v>318</v>
      </c>
    </row>
    <row r="69" spans="1:9" x14ac:dyDescent="0.25">
      <c r="A69" t="s">
        <v>229</v>
      </c>
      <c r="B69" s="1">
        <v>43328</v>
      </c>
      <c r="C69" s="46" t="s">
        <v>243</v>
      </c>
      <c r="D69" t="s">
        <v>13</v>
      </c>
      <c r="F69">
        <v>462276</v>
      </c>
      <c r="G69">
        <v>6201904</v>
      </c>
      <c r="H69" t="s">
        <v>173</v>
      </c>
      <c r="I69" t="s">
        <v>316</v>
      </c>
    </row>
    <row r="70" spans="1:9" x14ac:dyDescent="0.25">
      <c r="A70" t="s">
        <v>229</v>
      </c>
      <c r="B70" s="1">
        <v>43328</v>
      </c>
      <c r="C70" s="46" t="s">
        <v>244</v>
      </c>
      <c r="D70" t="s">
        <v>14</v>
      </c>
      <c r="F70">
        <v>462249</v>
      </c>
      <c r="G70">
        <v>6201890</v>
      </c>
      <c r="H70" t="s">
        <v>216</v>
      </c>
      <c r="I70" t="s">
        <v>316</v>
      </c>
    </row>
    <row r="71" spans="1:9" x14ac:dyDescent="0.25">
      <c r="A71" t="s">
        <v>229</v>
      </c>
      <c r="B71" s="1">
        <v>43328</v>
      </c>
      <c r="C71" s="46" t="s">
        <v>245</v>
      </c>
      <c r="D71" t="s">
        <v>13</v>
      </c>
      <c r="F71">
        <v>460763</v>
      </c>
      <c r="G71">
        <v>6201653</v>
      </c>
      <c r="H71" t="s">
        <v>173</v>
      </c>
      <c r="I71" t="s">
        <v>318</v>
      </c>
    </row>
    <row r="72" spans="1:9" x14ac:dyDescent="0.25">
      <c r="A72" t="s">
        <v>229</v>
      </c>
      <c r="B72" s="1">
        <v>43326</v>
      </c>
      <c r="C72" s="46" t="s">
        <v>246</v>
      </c>
      <c r="D72" t="s">
        <v>247</v>
      </c>
      <c r="F72">
        <v>457387</v>
      </c>
      <c r="G72">
        <v>6201964</v>
      </c>
      <c r="H72" t="s">
        <v>216</v>
      </c>
      <c r="I72" t="s">
        <v>316</v>
      </c>
    </row>
    <row r="73" spans="1:9" x14ac:dyDescent="0.25">
      <c r="A73" t="s">
        <v>229</v>
      </c>
      <c r="B73" s="1">
        <v>43326</v>
      </c>
      <c r="C73" s="46" t="s">
        <v>248</v>
      </c>
      <c r="D73" t="s">
        <v>14</v>
      </c>
      <c r="F73">
        <v>457582</v>
      </c>
      <c r="G73">
        <v>6200585</v>
      </c>
      <c r="H73" t="s">
        <v>184</v>
      </c>
      <c r="I73" t="s">
        <v>315</v>
      </c>
    </row>
    <row r="74" spans="1:9" x14ac:dyDescent="0.25">
      <c r="A74" t="s">
        <v>229</v>
      </c>
      <c r="B74" s="1">
        <v>43325</v>
      </c>
      <c r="C74" s="46" t="s">
        <v>295</v>
      </c>
      <c r="D74" t="s">
        <v>13</v>
      </c>
      <c r="F74">
        <v>461943</v>
      </c>
      <c r="G74">
        <v>6204273</v>
      </c>
      <c r="H74" t="s">
        <v>216</v>
      </c>
      <c r="I74" t="s">
        <v>318</v>
      </c>
    </row>
    <row r="75" spans="1:9" x14ac:dyDescent="0.25">
      <c r="A75" t="s">
        <v>229</v>
      </c>
      <c r="B75" s="1">
        <v>43326</v>
      </c>
      <c r="C75" s="46" t="s">
        <v>249</v>
      </c>
      <c r="D75" t="s">
        <v>13</v>
      </c>
      <c r="F75">
        <v>459195</v>
      </c>
      <c r="G75">
        <v>6200065</v>
      </c>
      <c r="H75" t="s">
        <v>174</v>
      </c>
      <c r="I75" t="s">
        <v>315</v>
      </c>
    </row>
    <row r="76" spans="1:9" x14ac:dyDescent="0.25">
      <c r="A76" t="s">
        <v>229</v>
      </c>
      <c r="B76" s="1">
        <v>43326</v>
      </c>
      <c r="C76" s="46" t="s">
        <v>250</v>
      </c>
      <c r="D76" t="s">
        <v>251</v>
      </c>
      <c r="F76">
        <v>458712</v>
      </c>
      <c r="G76">
        <v>6199041</v>
      </c>
      <c r="H76" t="s">
        <v>173</v>
      </c>
      <c r="I76" t="s">
        <v>316</v>
      </c>
    </row>
    <row r="77" spans="1:9" x14ac:dyDescent="0.25">
      <c r="A77" t="s">
        <v>229</v>
      </c>
      <c r="B77" s="1">
        <v>43326</v>
      </c>
      <c r="C77" s="46" t="s">
        <v>252</v>
      </c>
      <c r="D77" t="s">
        <v>13</v>
      </c>
      <c r="F77">
        <v>457628</v>
      </c>
      <c r="G77">
        <v>6198352</v>
      </c>
      <c r="H77" t="s">
        <v>173</v>
      </c>
      <c r="I77" t="s">
        <v>318</v>
      </c>
    </row>
    <row r="78" spans="1:9" x14ac:dyDescent="0.25">
      <c r="A78" t="s">
        <v>229</v>
      </c>
      <c r="B78" s="1">
        <v>43326</v>
      </c>
      <c r="C78" s="46" t="s">
        <v>253</v>
      </c>
      <c r="D78" t="s">
        <v>13</v>
      </c>
      <c r="F78">
        <v>457707</v>
      </c>
      <c r="G78">
        <v>6198225</v>
      </c>
      <c r="H78" t="s">
        <v>173</v>
      </c>
      <c r="I78" t="s">
        <v>318</v>
      </c>
    </row>
    <row r="79" spans="1:9" x14ac:dyDescent="0.25">
      <c r="A79" t="s">
        <v>229</v>
      </c>
      <c r="B79" s="1">
        <v>43326</v>
      </c>
      <c r="C79" s="46" t="s">
        <v>254</v>
      </c>
      <c r="D79" t="s">
        <v>14</v>
      </c>
      <c r="F79">
        <v>457428</v>
      </c>
      <c r="G79">
        <v>6197896</v>
      </c>
      <c r="H79" t="s">
        <v>184</v>
      </c>
      <c r="I79" t="s">
        <v>315</v>
      </c>
    </row>
    <row r="80" spans="1:9" x14ac:dyDescent="0.25">
      <c r="A80" t="s">
        <v>229</v>
      </c>
      <c r="B80" s="1">
        <v>43325</v>
      </c>
      <c r="C80" s="46" t="s">
        <v>296</v>
      </c>
      <c r="D80" t="s">
        <v>13</v>
      </c>
      <c r="F80">
        <v>461783</v>
      </c>
      <c r="G80">
        <v>6204184</v>
      </c>
      <c r="H80" t="s">
        <v>184</v>
      </c>
      <c r="I80" t="s">
        <v>318</v>
      </c>
    </row>
    <row r="81" spans="1:9" x14ac:dyDescent="0.25">
      <c r="A81" t="s">
        <v>229</v>
      </c>
      <c r="B81" s="1">
        <v>43326</v>
      </c>
      <c r="C81" s="46" t="s">
        <v>255</v>
      </c>
      <c r="D81" t="s">
        <v>14</v>
      </c>
      <c r="F81">
        <v>456910</v>
      </c>
      <c r="G81">
        <v>6198367</v>
      </c>
      <c r="H81" t="s">
        <v>173</v>
      </c>
      <c r="I81" t="s">
        <v>318</v>
      </c>
    </row>
    <row r="82" spans="1:9" x14ac:dyDescent="0.25">
      <c r="A82" t="s">
        <v>229</v>
      </c>
      <c r="B82" s="1">
        <v>43327</v>
      </c>
      <c r="C82" s="46" t="s">
        <v>256</v>
      </c>
      <c r="D82" t="s">
        <v>13</v>
      </c>
      <c r="F82">
        <v>456347</v>
      </c>
      <c r="G82">
        <v>6198021</v>
      </c>
      <c r="H82" t="s">
        <v>228</v>
      </c>
      <c r="I82" t="s">
        <v>318</v>
      </c>
    </row>
    <row r="83" spans="1:9" x14ac:dyDescent="0.25">
      <c r="A83" t="s">
        <v>229</v>
      </c>
      <c r="B83" s="1">
        <v>43327</v>
      </c>
      <c r="C83" s="46" t="s">
        <v>257</v>
      </c>
      <c r="D83" t="s">
        <v>13</v>
      </c>
      <c r="F83">
        <v>457267</v>
      </c>
      <c r="G83">
        <v>6197606</v>
      </c>
      <c r="H83" t="s">
        <v>228</v>
      </c>
      <c r="I83" t="s">
        <v>318</v>
      </c>
    </row>
    <row r="84" spans="1:9" x14ac:dyDescent="0.25">
      <c r="A84" t="s">
        <v>229</v>
      </c>
      <c r="B84" s="1">
        <v>43327</v>
      </c>
      <c r="C84" s="46" t="s">
        <v>258</v>
      </c>
      <c r="D84" t="s">
        <v>251</v>
      </c>
      <c r="F84">
        <v>457991</v>
      </c>
      <c r="G84">
        <v>6197649</v>
      </c>
      <c r="I84" t="s">
        <v>315</v>
      </c>
    </row>
    <row r="85" spans="1:9" x14ac:dyDescent="0.25">
      <c r="A85" t="s">
        <v>229</v>
      </c>
      <c r="B85" s="1">
        <v>43327</v>
      </c>
      <c r="C85" s="46" t="s">
        <v>259</v>
      </c>
      <c r="D85" t="s">
        <v>14</v>
      </c>
      <c r="F85">
        <v>458118</v>
      </c>
      <c r="G85">
        <v>6197223</v>
      </c>
      <c r="H85" t="s">
        <v>216</v>
      </c>
      <c r="I85" t="s">
        <v>315</v>
      </c>
    </row>
    <row r="86" spans="1:9" x14ac:dyDescent="0.25">
      <c r="A86" t="s">
        <v>229</v>
      </c>
      <c r="B86" s="1">
        <v>43327</v>
      </c>
      <c r="C86" s="46" t="s">
        <v>260</v>
      </c>
      <c r="D86" t="s">
        <v>177</v>
      </c>
      <c r="F86">
        <v>458285</v>
      </c>
      <c r="G86">
        <v>6196482</v>
      </c>
      <c r="H86" t="s">
        <v>173</v>
      </c>
      <c r="I86" t="s">
        <v>321</v>
      </c>
    </row>
    <row r="87" spans="1:9" x14ac:dyDescent="0.25">
      <c r="A87" t="s">
        <v>229</v>
      </c>
      <c r="B87" s="1">
        <v>43327</v>
      </c>
      <c r="C87" s="46" t="s">
        <v>261</v>
      </c>
      <c r="D87" t="s">
        <v>251</v>
      </c>
      <c r="F87">
        <v>458244</v>
      </c>
      <c r="G87">
        <v>6196576</v>
      </c>
      <c r="H87" t="s">
        <v>184</v>
      </c>
      <c r="I87" t="s">
        <v>318</v>
      </c>
    </row>
    <row r="88" spans="1:9" x14ac:dyDescent="0.25">
      <c r="A88" t="s">
        <v>229</v>
      </c>
      <c r="B88" s="1">
        <v>43327</v>
      </c>
      <c r="C88" s="46" t="s">
        <v>262</v>
      </c>
      <c r="D88" t="s">
        <v>13</v>
      </c>
      <c r="F88">
        <v>458723</v>
      </c>
      <c r="G88">
        <v>6196347</v>
      </c>
      <c r="H88" t="s">
        <v>173</v>
      </c>
      <c r="I88" t="s">
        <v>316</v>
      </c>
    </row>
    <row r="89" spans="1:9" x14ac:dyDescent="0.25">
      <c r="A89" t="s">
        <v>229</v>
      </c>
      <c r="B89" s="1">
        <v>43327</v>
      </c>
      <c r="C89" s="46" t="s">
        <v>263</v>
      </c>
      <c r="D89" t="s">
        <v>14</v>
      </c>
      <c r="F89">
        <v>458408</v>
      </c>
      <c r="G89">
        <v>6195643</v>
      </c>
      <c r="H89" t="s">
        <v>184</v>
      </c>
      <c r="I89" t="s">
        <v>315</v>
      </c>
    </row>
    <row r="90" spans="1:9" x14ac:dyDescent="0.25">
      <c r="A90" t="s">
        <v>229</v>
      </c>
      <c r="B90" s="1">
        <v>43325</v>
      </c>
      <c r="C90" s="46" t="s">
        <v>300</v>
      </c>
      <c r="D90" t="s">
        <v>264</v>
      </c>
      <c r="F90">
        <v>461597</v>
      </c>
      <c r="G90">
        <v>6203074</v>
      </c>
      <c r="H90" t="s">
        <v>216</v>
      </c>
      <c r="I90" t="s">
        <v>318</v>
      </c>
    </row>
    <row r="91" spans="1:9" x14ac:dyDescent="0.25">
      <c r="A91" t="s">
        <v>229</v>
      </c>
      <c r="B91" s="1">
        <v>43325</v>
      </c>
      <c r="C91" s="46" t="s">
        <v>301</v>
      </c>
      <c r="D91" t="s">
        <v>264</v>
      </c>
      <c r="F91">
        <v>461747</v>
      </c>
      <c r="G91">
        <v>6202775</v>
      </c>
      <c r="H91" t="s">
        <v>184</v>
      </c>
      <c r="I91" t="s">
        <v>316</v>
      </c>
    </row>
    <row r="92" spans="1:9" x14ac:dyDescent="0.25">
      <c r="A92" t="s">
        <v>229</v>
      </c>
      <c r="B92" s="1">
        <v>43328</v>
      </c>
      <c r="C92" s="46" t="s">
        <v>297</v>
      </c>
      <c r="D92" t="s">
        <v>13</v>
      </c>
      <c r="F92">
        <v>461231</v>
      </c>
      <c r="G92">
        <v>6202081</v>
      </c>
      <c r="H92" t="s">
        <v>173</v>
      </c>
      <c r="I92" t="s">
        <v>318</v>
      </c>
    </row>
    <row r="93" spans="1:9" x14ac:dyDescent="0.25">
      <c r="A93" t="s">
        <v>229</v>
      </c>
      <c r="B93" s="1">
        <v>43326</v>
      </c>
      <c r="C93" s="46" t="s">
        <v>265</v>
      </c>
      <c r="D93" t="s">
        <v>14</v>
      </c>
      <c r="F93">
        <v>458004</v>
      </c>
      <c r="G93">
        <v>6198289</v>
      </c>
      <c r="H93" t="s">
        <v>176</v>
      </c>
      <c r="I93" t="s">
        <v>315</v>
      </c>
    </row>
    <row r="94" spans="1:9" x14ac:dyDescent="0.25">
      <c r="A94" t="s">
        <v>229</v>
      </c>
      <c r="B94" s="1">
        <v>43326</v>
      </c>
      <c r="C94" s="46" t="s">
        <v>266</v>
      </c>
      <c r="D94" t="s">
        <v>13</v>
      </c>
      <c r="F94">
        <v>456962</v>
      </c>
      <c r="G94">
        <v>61981411</v>
      </c>
      <c r="H94" t="s">
        <v>173</v>
      </c>
      <c r="I94" t="s">
        <v>318</v>
      </c>
    </row>
    <row r="95" spans="1:9" x14ac:dyDescent="0.25">
      <c r="A95" t="s">
        <v>229</v>
      </c>
      <c r="B95" s="1">
        <v>43326</v>
      </c>
      <c r="C95" s="46" t="s">
        <v>267</v>
      </c>
      <c r="D95" t="s">
        <v>14</v>
      </c>
      <c r="F95">
        <v>457053</v>
      </c>
      <c r="G95">
        <v>6200090</v>
      </c>
      <c r="H95" t="s">
        <v>173</v>
      </c>
      <c r="I95" t="s">
        <v>318</v>
      </c>
    </row>
    <row r="96" spans="1:9" x14ac:dyDescent="0.25">
      <c r="A96" t="s">
        <v>229</v>
      </c>
      <c r="B96" s="1">
        <v>43326</v>
      </c>
      <c r="C96" s="46" t="s">
        <v>268</v>
      </c>
      <c r="D96" t="s">
        <v>180</v>
      </c>
      <c r="F96">
        <v>457623</v>
      </c>
      <c r="G96">
        <v>6202138</v>
      </c>
      <c r="H96" t="s">
        <v>269</v>
      </c>
      <c r="I96" t="s">
        <v>317</v>
      </c>
    </row>
    <row r="97" spans="1:9" x14ac:dyDescent="0.25">
      <c r="A97" t="s">
        <v>229</v>
      </c>
      <c r="B97" s="1">
        <v>43328</v>
      </c>
      <c r="C97" s="46" t="s">
        <v>270</v>
      </c>
      <c r="D97" t="s">
        <v>180</v>
      </c>
      <c r="F97">
        <v>458778</v>
      </c>
      <c r="G97">
        <v>6202359</v>
      </c>
      <c r="H97" t="s">
        <v>216</v>
      </c>
      <c r="I97" t="s">
        <v>318</v>
      </c>
    </row>
    <row r="98" spans="1:9" x14ac:dyDescent="0.25">
      <c r="A98" t="s">
        <v>229</v>
      </c>
      <c r="B98" s="1">
        <v>43328</v>
      </c>
      <c r="C98" s="46" t="s">
        <v>271</v>
      </c>
      <c r="D98" t="s">
        <v>180</v>
      </c>
      <c r="F98">
        <v>459566</v>
      </c>
      <c r="G98">
        <v>6202135</v>
      </c>
      <c r="H98" t="s">
        <v>174</v>
      </c>
      <c r="I98" t="s">
        <v>318</v>
      </c>
    </row>
    <row r="99" spans="1:9" x14ac:dyDescent="0.25">
      <c r="A99" t="s">
        <v>229</v>
      </c>
      <c r="B99" s="1">
        <v>43328</v>
      </c>
      <c r="C99" s="46" t="s">
        <v>272</v>
      </c>
      <c r="D99" t="s">
        <v>180</v>
      </c>
      <c r="F99">
        <v>462191</v>
      </c>
      <c r="G99">
        <v>6201939</v>
      </c>
      <c r="H99" t="s">
        <v>216</v>
      </c>
      <c r="I99" t="s">
        <v>317</v>
      </c>
    </row>
    <row r="100" spans="1:9" x14ac:dyDescent="0.25">
      <c r="A100" t="s">
        <v>229</v>
      </c>
      <c r="B100" s="1">
        <v>43326</v>
      </c>
      <c r="C100" s="46" t="s">
        <v>273</v>
      </c>
      <c r="D100" t="s">
        <v>180</v>
      </c>
      <c r="F100">
        <v>457539</v>
      </c>
      <c r="G100">
        <v>6200871</v>
      </c>
      <c r="H100" t="s">
        <v>269</v>
      </c>
      <c r="I100" t="s">
        <v>317</v>
      </c>
    </row>
    <row r="101" spans="1:9" x14ac:dyDescent="0.25">
      <c r="A101" t="s">
        <v>229</v>
      </c>
      <c r="B101" s="1">
        <v>43326</v>
      </c>
      <c r="C101" s="46" t="s">
        <v>274</v>
      </c>
      <c r="D101" t="s">
        <v>180</v>
      </c>
      <c r="F101">
        <v>456520</v>
      </c>
      <c r="G101">
        <v>6200658</v>
      </c>
      <c r="H101" t="s">
        <v>269</v>
      </c>
      <c r="I101" t="s">
        <v>322</v>
      </c>
    </row>
    <row r="102" spans="1:9" x14ac:dyDescent="0.25">
      <c r="A102" t="s">
        <v>229</v>
      </c>
      <c r="B102" s="1">
        <v>43327</v>
      </c>
      <c r="C102" s="46" t="s">
        <v>275</v>
      </c>
      <c r="D102" t="s">
        <v>180</v>
      </c>
      <c r="F102">
        <v>456321</v>
      </c>
      <c r="G102">
        <v>6198597</v>
      </c>
      <c r="H102" t="s">
        <v>228</v>
      </c>
      <c r="I102" t="s">
        <v>320</v>
      </c>
    </row>
    <row r="103" spans="1:9" x14ac:dyDescent="0.25">
      <c r="A103" t="s">
        <v>229</v>
      </c>
      <c r="B103" s="1">
        <v>43326</v>
      </c>
      <c r="C103" s="46" t="s">
        <v>276</v>
      </c>
      <c r="D103" t="s">
        <v>14</v>
      </c>
      <c r="F103">
        <v>456407</v>
      </c>
      <c r="G103">
        <v>6200405</v>
      </c>
      <c r="H103" t="s">
        <v>173</v>
      </c>
      <c r="I103" t="s">
        <v>318</v>
      </c>
    </row>
    <row r="104" spans="1:9" x14ac:dyDescent="0.25">
      <c r="A104" t="s">
        <v>229</v>
      </c>
      <c r="B104" s="1">
        <v>43327</v>
      </c>
      <c r="C104" s="47" t="s">
        <v>277</v>
      </c>
      <c r="D104" t="s">
        <v>13</v>
      </c>
      <c r="F104">
        <v>457601</v>
      </c>
      <c r="G104">
        <v>6196204</v>
      </c>
      <c r="H104" t="s">
        <v>173</v>
      </c>
      <c r="I104" t="s">
        <v>315</v>
      </c>
    </row>
    <row r="105" spans="1:9" x14ac:dyDescent="0.25">
      <c r="A105" t="s">
        <v>229</v>
      </c>
      <c r="B105" s="1">
        <v>43326</v>
      </c>
      <c r="C105" s="47" t="s">
        <v>278</v>
      </c>
      <c r="D105" t="s">
        <v>14</v>
      </c>
      <c r="F105">
        <v>456626</v>
      </c>
      <c r="G105">
        <v>6200720</v>
      </c>
      <c r="H105" t="s">
        <v>184</v>
      </c>
      <c r="I105" t="s">
        <v>319</v>
      </c>
    </row>
    <row r="106" spans="1:9" x14ac:dyDescent="0.25">
      <c r="A106" t="s">
        <v>229</v>
      </c>
      <c r="B106" s="1">
        <v>43325</v>
      </c>
      <c r="C106" s="46" t="s">
        <v>279</v>
      </c>
      <c r="D106" t="s">
        <v>185</v>
      </c>
      <c r="F106">
        <v>459009</v>
      </c>
      <c r="G106">
        <v>6201566</v>
      </c>
      <c r="H106" t="s">
        <v>192</v>
      </c>
      <c r="I106" t="s">
        <v>318</v>
      </c>
    </row>
    <row r="107" spans="1:9" x14ac:dyDescent="0.25">
      <c r="A107" t="s">
        <v>229</v>
      </c>
      <c r="B107" s="1">
        <v>43327</v>
      </c>
      <c r="C107" s="46" t="s">
        <v>280</v>
      </c>
      <c r="D107" t="s">
        <v>14</v>
      </c>
      <c r="F107">
        <v>457956</v>
      </c>
      <c r="G107">
        <v>6196008</v>
      </c>
      <c r="H107" t="s">
        <v>216</v>
      </c>
      <c r="I107" t="s">
        <v>315</v>
      </c>
    </row>
    <row r="108" spans="1:9" x14ac:dyDescent="0.25">
      <c r="A108" t="s">
        <v>229</v>
      </c>
      <c r="B108" s="1">
        <v>43327</v>
      </c>
      <c r="C108" s="46" t="s">
        <v>281</v>
      </c>
      <c r="D108" t="s">
        <v>177</v>
      </c>
      <c r="F108">
        <v>458263</v>
      </c>
      <c r="G108">
        <v>6195637</v>
      </c>
      <c r="H108" t="s">
        <v>173</v>
      </c>
      <c r="I108" t="s">
        <v>315</v>
      </c>
    </row>
    <row r="109" spans="1:9" x14ac:dyDescent="0.25">
      <c r="A109" t="s">
        <v>229</v>
      </c>
      <c r="B109" s="1">
        <v>43327</v>
      </c>
      <c r="C109" s="46" t="s">
        <v>282</v>
      </c>
      <c r="D109" t="s">
        <v>13</v>
      </c>
      <c r="F109">
        <v>456196</v>
      </c>
      <c r="G109">
        <v>6198616</v>
      </c>
      <c r="H109" t="s">
        <v>174</v>
      </c>
      <c r="I109" t="s">
        <v>318</v>
      </c>
    </row>
    <row r="110" spans="1:9" x14ac:dyDescent="0.25">
      <c r="A110" t="s">
        <v>229</v>
      </c>
      <c r="B110" s="1">
        <v>43326</v>
      </c>
      <c r="C110" s="46" t="s">
        <v>283</v>
      </c>
      <c r="D110" t="s">
        <v>284</v>
      </c>
      <c r="F110">
        <v>456650</v>
      </c>
      <c r="G110">
        <v>6198664</v>
      </c>
      <c r="H110" t="s">
        <v>184</v>
      </c>
      <c r="I110" t="s">
        <v>315</v>
      </c>
    </row>
    <row r="111" spans="1:9" x14ac:dyDescent="0.25">
      <c r="A111" t="s">
        <v>229</v>
      </c>
      <c r="B111" s="1">
        <v>43328</v>
      </c>
      <c r="C111" s="46" t="s">
        <v>285</v>
      </c>
      <c r="D111" t="s">
        <v>14</v>
      </c>
      <c r="F111">
        <v>458602</v>
      </c>
      <c r="G111">
        <v>6202067</v>
      </c>
      <c r="H111" t="s">
        <v>173</v>
      </c>
      <c r="I111" t="s">
        <v>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9"/>
  <sheetViews>
    <sheetView topLeftCell="C1" zoomScale="80" zoomScaleNormal="80" workbookViewId="0">
      <pane ySplit="1" topLeftCell="A2" activePane="bottomLeft" state="frozen"/>
      <selection pane="bottomLeft" activeCell="P16" sqref="P16"/>
    </sheetView>
  </sheetViews>
  <sheetFormatPr defaultRowHeight="15" x14ac:dyDescent="0.25"/>
  <cols>
    <col min="1" max="1" width="9.7109375" style="53" bestFit="1" customWidth="1"/>
    <col min="2" max="2" width="10.5703125" style="53" customWidth="1"/>
    <col min="3" max="3" width="8.85546875" style="54"/>
    <col min="4" max="4" width="8.85546875" style="55"/>
    <col min="5" max="5" width="8.85546875" style="56"/>
    <col min="6" max="6" width="8.85546875" style="57"/>
    <col min="7" max="12" width="8.85546875" style="53"/>
    <col min="21" max="21" width="13" bestFit="1" customWidth="1"/>
    <col min="29" max="29" width="9.7109375" style="53" bestFit="1" customWidth="1"/>
    <col min="30" max="30" width="10.5703125" style="53" customWidth="1"/>
    <col min="31" max="31" width="9.140625" style="56"/>
  </cols>
  <sheetData>
    <row r="1" spans="1:37" x14ac:dyDescent="0.25">
      <c r="A1" s="48" t="s">
        <v>26</v>
      </c>
      <c r="B1" s="48" t="s">
        <v>41</v>
      </c>
      <c r="C1" s="49" t="s">
        <v>0</v>
      </c>
      <c r="D1" s="50" t="s">
        <v>1</v>
      </c>
      <c r="E1" s="51" t="s">
        <v>286</v>
      </c>
      <c r="F1" s="52" t="s">
        <v>41</v>
      </c>
      <c r="G1" s="48" t="s">
        <v>287</v>
      </c>
      <c r="H1" s="48" t="s">
        <v>288</v>
      </c>
      <c r="I1" s="48" t="s">
        <v>289</v>
      </c>
      <c r="J1" s="48" t="s">
        <v>290</v>
      </c>
      <c r="K1" s="48" t="s">
        <v>291</v>
      </c>
      <c r="L1" s="48" t="s">
        <v>292</v>
      </c>
      <c r="Q1" t="s">
        <v>41</v>
      </c>
      <c r="AC1" s="48" t="s">
        <v>26</v>
      </c>
      <c r="AD1" s="48" t="s">
        <v>41</v>
      </c>
      <c r="AE1" s="51" t="s">
        <v>286</v>
      </c>
      <c r="AG1" t="s">
        <v>41</v>
      </c>
      <c r="AH1" t="s">
        <v>339</v>
      </c>
      <c r="AI1" t="s">
        <v>340</v>
      </c>
      <c r="AJ1" t="s">
        <v>26</v>
      </c>
      <c r="AK1" t="s">
        <v>341</v>
      </c>
    </row>
    <row r="2" spans="1:37" x14ac:dyDescent="0.25">
      <c r="A2" s="53" t="s">
        <v>37</v>
      </c>
      <c r="B2" s="53" t="s">
        <v>293</v>
      </c>
      <c r="C2" s="54">
        <v>1</v>
      </c>
      <c r="D2" s="55">
        <v>1</v>
      </c>
      <c r="E2" s="56">
        <v>3237.3472949389179</v>
      </c>
      <c r="F2" s="57" t="s">
        <v>293</v>
      </c>
      <c r="G2" s="58">
        <v>12.183288409703504</v>
      </c>
      <c r="H2" s="58">
        <v>10.555256064690026</v>
      </c>
      <c r="I2" s="58">
        <v>13.854447439353098</v>
      </c>
      <c r="J2" s="58">
        <v>60.787061994609168</v>
      </c>
      <c r="K2" s="58">
        <v>0</v>
      </c>
      <c r="L2" s="58">
        <v>2.6199460916442048</v>
      </c>
      <c r="M2" s="63">
        <f>G2/100*E2</f>
        <v>394.41535776614307</v>
      </c>
      <c r="Q2" t="s">
        <v>293</v>
      </c>
      <c r="R2">
        <v>394.41535776614307</v>
      </c>
      <c r="U2">
        <f>MEDIAN(R2:R249)</f>
        <v>86.83246073298433</v>
      </c>
      <c r="V2" t="s">
        <v>330</v>
      </c>
      <c r="AC2" s="53" t="s">
        <v>37</v>
      </c>
      <c r="AD2" s="53" t="s">
        <v>293</v>
      </c>
      <c r="AE2" s="56">
        <v>3237.3472949389179</v>
      </c>
      <c r="AG2" s="71" t="s">
        <v>293</v>
      </c>
      <c r="AH2" s="71">
        <v>0.38</v>
      </c>
      <c r="AI2" s="71">
        <f>AH2*584</f>
        <v>221.92000000000002</v>
      </c>
      <c r="AJ2" s="53" t="s">
        <v>37</v>
      </c>
      <c r="AK2" s="70">
        <f>MEDIAN(AE2:AE17)</f>
        <v>1221.2041884816754</v>
      </c>
    </row>
    <row r="3" spans="1:37" x14ac:dyDescent="0.25">
      <c r="A3" s="53" t="s">
        <v>37</v>
      </c>
      <c r="B3" s="53" t="s">
        <v>293</v>
      </c>
      <c r="C3" s="54">
        <v>1</v>
      </c>
      <c r="D3" s="55">
        <v>2</v>
      </c>
      <c r="E3" s="56">
        <v>1180.2792321116929</v>
      </c>
      <c r="F3" s="57" t="s">
        <v>293</v>
      </c>
      <c r="G3" s="58">
        <v>28.241904480260242</v>
      </c>
      <c r="H3" s="58">
        <v>3.1199171965104235</v>
      </c>
      <c r="I3" s="58">
        <v>12.1839420375573</v>
      </c>
      <c r="J3" s="58">
        <v>34.511311548129527</v>
      </c>
      <c r="K3" s="58">
        <v>4.0070974419636274</v>
      </c>
      <c r="L3" s="58">
        <v>17.935827295578882</v>
      </c>
      <c r="M3" s="63">
        <f t="shared" ref="M3:M66" si="0">G3/100*E3</f>
        <v>333.33333333333337</v>
      </c>
      <c r="Q3" t="s">
        <v>293</v>
      </c>
      <c r="R3">
        <v>333.33333333333337</v>
      </c>
      <c r="U3">
        <f>600*0.38*0.4</f>
        <v>91.2</v>
      </c>
      <c r="V3" t="s">
        <v>331</v>
      </c>
      <c r="AC3" s="53" t="s">
        <v>37</v>
      </c>
      <c r="AD3" s="53" t="s">
        <v>293</v>
      </c>
      <c r="AE3" s="56">
        <v>1180.2792321116929</v>
      </c>
      <c r="AG3" s="71"/>
      <c r="AH3" s="71"/>
      <c r="AI3" s="71"/>
      <c r="AJ3" t="s">
        <v>28</v>
      </c>
      <c r="AK3" s="70">
        <f>MEDIAN(AE18:AE105)</f>
        <v>1166.4921465968587</v>
      </c>
    </row>
    <row r="4" spans="1:37" x14ac:dyDescent="0.25">
      <c r="A4" s="53" t="s">
        <v>37</v>
      </c>
      <c r="B4" s="53" t="s">
        <v>293</v>
      </c>
      <c r="C4" s="54">
        <v>1</v>
      </c>
      <c r="D4" s="55">
        <v>3</v>
      </c>
      <c r="E4" s="56">
        <v>1738.9179755671903</v>
      </c>
      <c r="F4" s="57" t="s">
        <v>293</v>
      </c>
      <c r="G4" s="58">
        <v>10.437575270975511</v>
      </c>
      <c r="H4" s="58">
        <v>7.577278201525492</v>
      </c>
      <c r="I4" s="58">
        <v>0</v>
      </c>
      <c r="J4" s="58">
        <v>60.979526294660779</v>
      </c>
      <c r="K4" s="58">
        <v>0.33119229225210589</v>
      </c>
      <c r="L4" s="58">
        <v>20.674427940586106</v>
      </c>
      <c r="M4" s="63">
        <f t="shared" si="0"/>
        <v>181.50087260034906</v>
      </c>
      <c r="Q4" t="s">
        <v>293</v>
      </c>
      <c r="R4">
        <v>181.50087260034906</v>
      </c>
      <c r="U4" s="69">
        <f>LN(U2/U3)/-600</f>
        <v>8.1790622909603985E-5</v>
      </c>
      <c r="V4" t="s">
        <v>332</v>
      </c>
      <c r="AC4" s="53" t="s">
        <v>37</v>
      </c>
      <c r="AD4" s="53" t="s">
        <v>293</v>
      </c>
      <c r="AE4" s="56">
        <v>1738.9179755671903</v>
      </c>
      <c r="AG4" s="71"/>
      <c r="AH4" s="71"/>
      <c r="AI4" s="71"/>
      <c r="AJ4" t="s">
        <v>338</v>
      </c>
      <c r="AK4" s="70">
        <f>MEDIAN(AE249:AE392)</f>
        <v>944.50261780104711</v>
      </c>
    </row>
    <row r="5" spans="1:37" x14ac:dyDescent="0.25">
      <c r="A5" s="53" t="s">
        <v>37</v>
      </c>
      <c r="B5" s="53" t="s">
        <v>293</v>
      </c>
      <c r="C5" s="54">
        <v>1</v>
      </c>
      <c r="D5" s="55">
        <v>4</v>
      </c>
      <c r="E5" s="56">
        <v>1456.7190226876091</v>
      </c>
      <c r="F5" s="57" t="s">
        <v>293</v>
      </c>
      <c r="G5" s="58">
        <v>26.296873128069965</v>
      </c>
      <c r="H5" s="58">
        <v>0</v>
      </c>
      <c r="I5" s="58">
        <v>14.891577812387688</v>
      </c>
      <c r="J5" s="58">
        <v>46.519707679405769</v>
      </c>
      <c r="K5" s="58">
        <v>0</v>
      </c>
      <c r="L5" s="58">
        <v>12.291841380136576</v>
      </c>
      <c r="M5" s="63">
        <f t="shared" si="0"/>
        <v>383.07155322862127</v>
      </c>
      <c r="Q5" t="s">
        <v>293</v>
      </c>
      <c r="R5">
        <v>383.07155322862127</v>
      </c>
      <c r="AC5" s="53" t="s">
        <v>37</v>
      </c>
      <c r="AD5" s="53" t="s">
        <v>293</v>
      </c>
      <c r="AE5" s="56">
        <v>1456.7190226876091</v>
      </c>
      <c r="AG5" s="72" t="s">
        <v>298</v>
      </c>
      <c r="AH5" s="71">
        <v>0.99</v>
      </c>
      <c r="AI5" s="71">
        <f t="shared" ref="AI5" si="1">AH5*584</f>
        <v>578.16</v>
      </c>
      <c r="AJ5" t="s">
        <v>28</v>
      </c>
      <c r="AK5" s="70">
        <f>MEDIAN(AE106:AE248)</f>
        <v>1517.2774869109951</v>
      </c>
    </row>
    <row r="6" spans="1:37" x14ac:dyDescent="0.25">
      <c r="A6" s="53" t="s">
        <v>37</v>
      </c>
      <c r="B6" s="53" t="s">
        <v>293</v>
      </c>
      <c r="C6" s="54">
        <v>1</v>
      </c>
      <c r="D6" s="55">
        <v>5</v>
      </c>
      <c r="E6" s="56">
        <v>2566.4921465968587</v>
      </c>
      <c r="F6" s="57" t="s">
        <v>293</v>
      </c>
      <c r="G6" s="58">
        <v>15.272677818577451</v>
      </c>
      <c r="H6" s="58">
        <v>0</v>
      </c>
      <c r="I6" s="58">
        <v>20.692234462124308</v>
      </c>
      <c r="J6" s="58">
        <v>52.107983136134919</v>
      </c>
      <c r="K6" s="58">
        <v>2.1147830817353457</v>
      </c>
      <c r="L6" s="58">
        <v>9.8123215014279861</v>
      </c>
      <c r="M6" s="63">
        <f t="shared" si="0"/>
        <v>391.97207678883075</v>
      </c>
      <c r="Q6" t="s">
        <v>293</v>
      </c>
      <c r="R6">
        <v>391.97207678883075</v>
      </c>
      <c r="AC6" s="53" t="s">
        <v>37</v>
      </c>
      <c r="AD6" s="53" t="s">
        <v>293</v>
      </c>
      <c r="AE6" s="56">
        <v>2566.4921465968587</v>
      </c>
      <c r="AG6" s="72"/>
      <c r="AH6" s="71"/>
      <c r="AI6" s="71"/>
      <c r="AJ6" t="s">
        <v>338</v>
      </c>
      <c r="AK6" s="70">
        <f>MEDIAN(AE393:AE560)</f>
        <v>1069.5724258289706</v>
      </c>
    </row>
    <row r="7" spans="1:37" x14ac:dyDescent="0.25">
      <c r="A7" s="53" t="s">
        <v>37</v>
      </c>
      <c r="B7" s="53" t="s">
        <v>293</v>
      </c>
      <c r="C7" s="54">
        <v>1</v>
      </c>
      <c r="D7" s="55">
        <v>6</v>
      </c>
      <c r="E7" s="56">
        <v>536.998254799302</v>
      </c>
      <c r="F7" s="57" t="s">
        <v>293</v>
      </c>
      <c r="G7" s="58">
        <v>33.864153396165101</v>
      </c>
      <c r="H7" s="58">
        <v>10.952226194345144</v>
      </c>
      <c r="I7" s="58">
        <v>24.37439064023399</v>
      </c>
      <c r="J7" s="58">
        <v>28.956776080597983</v>
      </c>
      <c r="K7" s="58">
        <v>0</v>
      </c>
      <c r="L7" s="58">
        <v>1.8524536886577843</v>
      </c>
      <c r="M7" s="63">
        <f t="shared" si="0"/>
        <v>181.84991273996516</v>
      </c>
      <c r="Q7" t="s">
        <v>293</v>
      </c>
      <c r="R7">
        <v>181.84991273996516</v>
      </c>
      <c r="U7">
        <f>EXP(-0.0014*600)</f>
        <v>0.43171052342907973</v>
      </c>
      <c r="W7">
        <f>U2/U7</f>
        <v>201.13584455452576</v>
      </c>
      <c r="X7">
        <f>W7/600/0.4</f>
        <v>0.83806601897719057</v>
      </c>
      <c r="AC7" s="53" t="s">
        <v>37</v>
      </c>
      <c r="AD7" s="53" t="s">
        <v>293</v>
      </c>
      <c r="AE7" s="56">
        <v>536.998254799302</v>
      </c>
    </row>
    <row r="8" spans="1:37" x14ac:dyDescent="0.25">
      <c r="A8" s="53" t="s">
        <v>37</v>
      </c>
      <c r="B8" s="53" t="s">
        <v>293</v>
      </c>
      <c r="C8" s="54">
        <v>1</v>
      </c>
      <c r="D8" s="55">
        <v>7</v>
      </c>
      <c r="E8" s="56">
        <v>1313.6125654450263</v>
      </c>
      <c r="F8" s="57" t="s">
        <v>293</v>
      </c>
      <c r="G8" s="58">
        <v>52.73017138302113</v>
      </c>
      <c r="H8" s="58">
        <v>0</v>
      </c>
      <c r="I8" s="58">
        <v>4.2115052477746797</v>
      </c>
      <c r="J8" s="58">
        <v>32.004782781984851</v>
      </c>
      <c r="K8" s="58">
        <v>0</v>
      </c>
      <c r="L8" s="58">
        <v>11.053540587219343</v>
      </c>
      <c r="M8" s="63">
        <f t="shared" si="0"/>
        <v>692.67015706806296</v>
      </c>
      <c r="Q8" t="s">
        <v>293</v>
      </c>
      <c r="R8">
        <v>692.67015706806296</v>
      </c>
      <c r="AC8" s="53" t="s">
        <v>37</v>
      </c>
      <c r="AD8" s="53" t="s">
        <v>293</v>
      </c>
      <c r="AE8" s="56">
        <v>1313.6125654450263</v>
      </c>
    </row>
    <row r="9" spans="1:37" x14ac:dyDescent="0.25">
      <c r="A9" s="53" t="s">
        <v>37</v>
      </c>
      <c r="B9" s="53" t="s">
        <v>293</v>
      </c>
      <c r="C9" s="54">
        <v>1</v>
      </c>
      <c r="D9" s="55">
        <v>8</v>
      </c>
      <c r="E9" s="56">
        <v>168.41186736474691</v>
      </c>
      <c r="F9" s="57" t="s">
        <v>293</v>
      </c>
      <c r="G9" s="58">
        <v>26.839378238341975</v>
      </c>
      <c r="H9" s="58">
        <v>3.1088082901554484</v>
      </c>
      <c r="I9" s="58">
        <v>17.202072538860108</v>
      </c>
      <c r="J9" s="58">
        <v>47.046632124352342</v>
      </c>
      <c r="K9" s="58">
        <v>0</v>
      </c>
      <c r="L9" s="58">
        <v>5.8031088082901441</v>
      </c>
      <c r="M9" s="63">
        <f t="shared" si="0"/>
        <v>45.200698080279238</v>
      </c>
      <c r="Q9" t="s">
        <v>293</v>
      </c>
      <c r="R9">
        <v>45.200698080279238</v>
      </c>
      <c r="AC9" s="53" t="s">
        <v>37</v>
      </c>
      <c r="AD9" s="53" t="s">
        <v>293</v>
      </c>
      <c r="AE9" s="56">
        <v>168.41186736474691</v>
      </c>
    </row>
    <row r="10" spans="1:37" x14ac:dyDescent="0.25">
      <c r="A10" s="53" t="s">
        <v>37</v>
      </c>
      <c r="B10" s="53" t="s">
        <v>293</v>
      </c>
      <c r="C10" s="54">
        <v>2</v>
      </c>
      <c r="D10" s="55">
        <v>1</v>
      </c>
      <c r="E10" s="56">
        <v>215.53228621291447</v>
      </c>
      <c r="F10" s="57" t="s">
        <v>293</v>
      </c>
      <c r="G10" s="58">
        <v>0</v>
      </c>
      <c r="H10" s="58">
        <v>0</v>
      </c>
      <c r="I10" s="58">
        <v>38.704453441295556</v>
      </c>
      <c r="J10" s="58">
        <v>44.129554655870443</v>
      </c>
      <c r="K10" s="58">
        <v>9.3117408906882488</v>
      </c>
      <c r="L10" s="58">
        <v>7.8542510121457392</v>
      </c>
      <c r="M10" s="63">
        <f t="shared" si="0"/>
        <v>0</v>
      </c>
      <c r="Q10" t="s">
        <v>293</v>
      </c>
      <c r="R10">
        <v>0</v>
      </c>
      <c r="AC10" s="53" t="s">
        <v>37</v>
      </c>
      <c r="AD10" s="53" t="s">
        <v>293</v>
      </c>
      <c r="AE10" s="56">
        <v>215.53228621291447</v>
      </c>
    </row>
    <row r="11" spans="1:37" x14ac:dyDescent="0.25">
      <c r="A11" s="53" t="s">
        <v>37</v>
      </c>
      <c r="B11" s="53" t="s">
        <v>293</v>
      </c>
      <c r="C11" s="54">
        <v>2</v>
      </c>
      <c r="D11" s="55">
        <v>2</v>
      </c>
      <c r="E11" s="56">
        <v>1704.0139616055847</v>
      </c>
      <c r="F11" s="57" t="s">
        <v>293</v>
      </c>
      <c r="G11" s="58">
        <v>3.902089307660797</v>
      </c>
      <c r="H11" s="58">
        <v>1.2597296190086036</v>
      </c>
      <c r="I11" s="58">
        <v>18.138058172879965</v>
      </c>
      <c r="J11" s="58">
        <v>65.782466202376071</v>
      </c>
      <c r="K11" s="58">
        <v>4.8443260958623524</v>
      </c>
      <c r="L11" s="58">
        <v>6.0733306022122076</v>
      </c>
      <c r="M11" s="63">
        <f t="shared" si="0"/>
        <v>66.492146596858674</v>
      </c>
      <c r="Q11" t="s">
        <v>293</v>
      </c>
      <c r="R11">
        <v>66.492146596858674</v>
      </c>
      <c r="AC11" s="53" t="s">
        <v>37</v>
      </c>
      <c r="AD11" s="53" t="s">
        <v>293</v>
      </c>
      <c r="AE11" s="56">
        <v>1704.0139616055847</v>
      </c>
    </row>
    <row r="12" spans="1:37" x14ac:dyDescent="0.25">
      <c r="A12" s="53" t="s">
        <v>37</v>
      </c>
      <c r="B12" s="53" t="s">
        <v>293</v>
      </c>
      <c r="C12" s="54">
        <v>2</v>
      </c>
      <c r="D12" s="55">
        <v>3</v>
      </c>
      <c r="E12" s="56">
        <v>105.58464223385697</v>
      </c>
      <c r="F12" s="57" t="s">
        <v>293</v>
      </c>
      <c r="G12" s="58">
        <v>3.9669421487603609</v>
      </c>
      <c r="H12" s="58">
        <v>4.9586776859504207</v>
      </c>
      <c r="I12" s="58">
        <v>57.190082644628085</v>
      </c>
      <c r="J12" s="58">
        <v>0</v>
      </c>
      <c r="K12" s="58">
        <v>11.735537190082651</v>
      </c>
      <c r="L12" s="58">
        <v>22.148760330578497</v>
      </c>
      <c r="M12" s="63">
        <f t="shared" si="0"/>
        <v>4.1884816753927048</v>
      </c>
      <c r="Q12" t="s">
        <v>293</v>
      </c>
      <c r="R12">
        <v>4.1884816753927048</v>
      </c>
      <c r="AC12" s="53" t="s">
        <v>37</v>
      </c>
      <c r="AD12" s="53" t="s">
        <v>293</v>
      </c>
      <c r="AE12" s="56">
        <v>105.58464223385697</v>
      </c>
    </row>
    <row r="13" spans="1:37" x14ac:dyDescent="0.25">
      <c r="A13" s="53" t="s">
        <v>37</v>
      </c>
      <c r="B13" s="53" t="s">
        <v>293</v>
      </c>
      <c r="C13" s="54">
        <v>2</v>
      </c>
      <c r="D13" s="55">
        <v>4</v>
      </c>
      <c r="E13" s="56">
        <v>164.39790575916234</v>
      </c>
      <c r="F13" s="57" t="s">
        <v>293</v>
      </c>
      <c r="G13" s="58">
        <v>0</v>
      </c>
      <c r="H13" s="58">
        <v>21.97452229299363</v>
      </c>
      <c r="I13" s="58">
        <v>24.097664543524409</v>
      </c>
      <c r="J13" s="58">
        <v>42.356687898089177</v>
      </c>
      <c r="K13" s="58">
        <v>4.8832271762208155</v>
      </c>
      <c r="L13" s="58">
        <v>6.6878980891719619</v>
      </c>
      <c r="M13" s="63">
        <f t="shared" si="0"/>
        <v>0</v>
      </c>
      <c r="Q13" t="s">
        <v>293</v>
      </c>
      <c r="R13">
        <v>0</v>
      </c>
      <c r="AC13" s="53" t="s">
        <v>37</v>
      </c>
      <c r="AD13" s="53" t="s">
        <v>293</v>
      </c>
      <c r="AE13" s="56">
        <v>164.39790575916234</v>
      </c>
    </row>
    <row r="14" spans="1:37" x14ac:dyDescent="0.25">
      <c r="A14" s="53" t="s">
        <v>37</v>
      </c>
      <c r="B14" s="53" t="s">
        <v>293</v>
      </c>
      <c r="C14" s="54">
        <v>2</v>
      </c>
      <c r="D14" s="55">
        <v>5</v>
      </c>
      <c r="E14" s="56">
        <v>731.23909249563712</v>
      </c>
      <c r="F14" s="57" t="s">
        <v>293</v>
      </c>
      <c r="G14" s="58">
        <v>40.763723150357983</v>
      </c>
      <c r="H14" s="58">
        <v>12.243436754176606</v>
      </c>
      <c r="I14" s="58">
        <v>9.0692124105011924</v>
      </c>
      <c r="J14" s="58">
        <v>36.515513126491648</v>
      </c>
      <c r="K14" s="58">
        <v>0.95465393794749043</v>
      </c>
      <c r="L14" s="58">
        <v>0.45346062052506264</v>
      </c>
      <c r="M14" s="63">
        <f t="shared" si="0"/>
        <v>298.08027923211165</v>
      </c>
      <c r="Q14" t="s">
        <v>293</v>
      </c>
      <c r="R14">
        <v>298.08027923211165</v>
      </c>
      <c r="AC14" s="53" t="s">
        <v>37</v>
      </c>
      <c r="AD14" s="53" t="s">
        <v>293</v>
      </c>
      <c r="AE14" s="56">
        <v>731.23909249563712</v>
      </c>
    </row>
    <row r="15" spans="1:37" x14ac:dyDescent="0.25">
      <c r="A15" s="53" t="s">
        <v>37</v>
      </c>
      <c r="B15" s="53" t="s">
        <v>293</v>
      </c>
      <c r="C15" s="54">
        <v>2</v>
      </c>
      <c r="D15" s="55">
        <v>6</v>
      </c>
      <c r="E15" s="56">
        <v>1262.1291448516579</v>
      </c>
      <c r="F15" s="57" t="s">
        <v>293</v>
      </c>
      <c r="G15" s="58">
        <v>12.168141592920357</v>
      </c>
      <c r="H15" s="58">
        <v>0</v>
      </c>
      <c r="I15" s="58">
        <v>20.381637168141591</v>
      </c>
      <c r="J15" s="58">
        <v>56.720132743362825</v>
      </c>
      <c r="K15" s="58">
        <v>10.730088495575224</v>
      </c>
      <c r="L15" s="58">
        <v>0</v>
      </c>
      <c r="M15" s="63">
        <f t="shared" si="0"/>
        <v>153.5776614310646</v>
      </c>
      <c r="Q15" t="s">
        <v>293</v>
      </c>
      <c r="R15">
        <v>153.5776614310646</v>
      </c>
      <c r="AC15" s="53" t="s">
        <v>37</v>
      </c>
      <c r="AD15" s="53" t="s">
        <v>293</v>
      </c>
      <c r="AE15" s="56">
        <v>1262.1291448516579</v>
      </c>
    </row>
    <row r="16" spans="1:37" x14ac:dyDescent="0.25">
      <c r="A16" s="53" t="s">
        <v>37</v>
      </c>
      <c r="B16" s="53" t="s">
        <v>293</v>
      </c>
      <c r="C16" s="54">
        <v>2</v>
      </c>
      <c r="D16" s="55">
        <v>7</v>
      </c>
      <c r="E16" s="56">
        <v>91.448516579406601</v>
      </c>
      <c r="F16" s="57" t="s">
        <v>293</v>
      </c>
      <c r="G16" s="58">
        <v>22.519083969465655</v>
      </c>
      <c r="H16" s="58">
        <v>0</v>
      </c>
      <c r="I16" s="58">
        <v>0</v>
      </c>
      <c r="J16" s="58">
        <v>58.015267175572518</v>
      </c>
      <c r="K16" s="58">
        <v>19.465648854961827</v>
      </c>
      <c r="L16" s="58">
        <v>0</v>
      </c>
      <c r="M16" s="63">
        <f t="shared" si="0"/>
        <v>20.593368237347295</v>
      </c>
      <c r="Q16" t="s">
        <v>293</v>
      </c>
      <c r="R16">
        <v>20.593368237347295</v>
      </c>
      <c r="AC16" s="53" t="s">
        <v>37</v>
      </c>
      <c r="AD16" s="53" t="s">
        <v>293</v>
      </c>
      <c r="AE16" s="56">
        <v>91.448516579406601</v>
      </c>
    </row>
    <row r="17" spans="1:31" x14ac:dyDescent="0.25">
      <c r="A17" s="53" t="s">
        <v>37</v>
      </c>
      <c r="B17" s="53" t="s">
        <v>293</v>
      </c>
      <c r="C17" s="54">
        <v>2</v>
      </c>
      <c r="D17" s="55">
        <v>8</v>
      </c>
      <c r="E17" s="56">
        <v>1827.5741710296686</v>
      </c>
      <c r="F17" s="57" t="s">
        <v>293</v>
      </c>
      <c r="G17" s="58">
        <v>19.385026737967916</v>
      </c>
      <c r="H17" s="58">
        <v>0</v>
      </c>
      <c r="I17" s="58">
        <v>62.223071046600445</v>
      </c>
      <c r="J17" s="58">
        <v>17.503819709702061</v>
      </c>
      <c r="K17" s="58">
        <v>0</v>
      </c>
      <c r="L17" s="58">
        <v>0.88808250572956426</v>
      </c>
      <c r="M17" s="63">
        <f t="shared" si="0"/>
        <v>354.27574171029676</v>
      </c>
      <c r="Q17" t="s">
        <v>293</v>
      </c>
      <c r="R17">
        <v>354.27574171029676</v>
      </c>
      <c r="AC17" s="53" t="s">
        <v>37</v>
      </c>
      <c r="AD17" s="53" t="s">
        <v>293</v>
      </c>
      <c r="AE17" s="56">
        <v>1827.5741710296686</v>
      </c>
    </row>
    <row r="18" spans="1:31" x14ac:dyDescent="0.25">
      <c r="A18" s="53" t="s">
        <v>28</v>
      </c>
      <c r="B18" s="53" t="s">
        <v>293</v>
      </c>
      <c r="C18" s="54">
        <v>3</v>
      </c>
      <c r="D18" s="55">
        <v>1</v>
      </c>
      <c r="E18" s="56">
        <v>642.58289703315893</v>
      </c>
      <c r="F18" s="57" t="s">
        <v>293</v>
      </c>
      <c r="G18" s="58">
        <v>5.9478544269418823</v>
      </c>
      <c r="H18" s="58">
        <v>12.411732753938075</v>
      </c>
      <c r="I18" s="58">
        <v>10.836501901140688</v>
      </c>
      <c r="J18" s="58">
        <v>68.794133623030959</v>
      </c>
      <c r="K18" s="58">
        <v>2.009777294948393</v>
      </c>
      <c r="L18" s="58">
        <v>0</v>
      </c>
      <c r="M18" s="63">
        <f t="shared" si="0"/>
        <v>38.219895287958138</v>
      </c>
      <c r="Q18" t="s">
        <v>293</v>
      </c>
      <c r="R18">
        <v>38.219895287958138</v>
      </c>
      <c r="AC18" s="53" t="s">
        <v>28</v>
      </c>
      <c r="AD18" s="53" t="s">
        <v>293</v>
      </c>
      <c r="AE18" s="56">
        <v>642.58289703315893</v>
      </c>
    </row>
    <row r="19" spans="1:31" x14ac:dyDescent="0.25">
      <c r="A19" s="53" t="s">
        <v>28</v>
      </c>
      <c r="B19" s="53" t="s">
        <v>293</v>
      </c>
      <c r="C19" s="54">
        <v>3</v>
      </c>
      <c r="D19" s="55">
        <v>2</v>
      </c>
      <c r="E19" s="56">
        <v>30.017452006980783</v>
      </c>
      <c r="F19" s="57" t="s">
        <v>293</v>
      </c>
      <c r="G19" s="58">
        <v>18.604651162790727</v>
      </c>
      <c r="H19" s="58">
        <v>0</v>
      </c>
      <c r="I19" s="58">
        <v>0</v>
      </c>
      <c r="J19" s="58">
        <v>0</v>
      </c>
      <c r="K19" s="58">
        <v>0</v>
      </c>
      <c r="L19" s="58">
        <v>81.395348837209283</v>
      </c>
      <c r="M19" s="63">
        <f t="shared" si="0"/>
        <v>5.5846422338568988</v>
      </c>
      <c r="Q19" t="s">
        <v>293</v>
      </c>
      <c r="R19">
        <v>5.5846422338568988</v>
      </c>
      <c r="AC19" s="53" t="s">
        <v>28</v>
      </c>
      <c r="AD19" s="53" t="s">
        <v>293</v>
      </c>
      <c r="AE19" s="56">
        <v>30.017452006980783</v>
      </c>
    </row>
    <row r="20" spans="1:31" x14ac:dyDescent="0.25">
      <c r="A20" s="53" t="s">
        <v>28</v>
      </c>
      <c r="B20" s="53" t="s">
        <v>293</v>
      </c>
      <c r="C20" s="54">
        <v>3</v>
      </c>
      <c r="D20" s="55">
        <v>3</v>
      </c>
      <c r="E20" s="56">
        <v>1004.5375218150089</v>
      </c>
      <c r="F20" s="57" t="s">
        <v>293</v>
      </c>
      <c r="G20" s="58">
        <v>15.548992355802643</v>
      </c>
      <c r="H20" s="58">
        <v>29.013203613620576</v>
      </c>
      <c r="I20" s="58">
        <v>15.392633773453785</v>
      </c>
      <c r="J20" s="58">
        <v>29.378040305767893</v>
      </c>
      <c r="K20" s="58">
        <v>1.3377345378735224</v>
      </c>
      <c r="L20" s="58">
        <v>9.3293954134815849</v>
      </c>
      <c r="M20" s="63">
        <f t="shared" si="0"/>
        <v>156.19546247818505</v>
      </c>
      <c r="Q20" t="s">
        <v>293</v>
      </c>
      <c r="R20">
        <v>156.19546247818505</v>
      </c>
      <c r="W20" t="e">
        <f>exp</f>
        <v>#NAME?</v>
      </c>
      <c r="AC20" s="53" t="s">
        <v>28</v>
      </c>
      <c r="AD20" s="53" t="s">
        <v>293</v>
      </c>
      <c r="AE20" s="56">
        <v>1004.5375218150089</v>
      </c>
    </row>
    <row r="21" spans="1:31" x14ac:dyDescent="0.25">
      <c r="A21" s="53" t="s">
        <v>28</v>
      </c>
      <c r="B21" s="53" t="s">
        <v>293</v>
      </c>
      <c r="C21" s="54">
        <v>3</v>
      </c>
      <c r="D21" s="55">
        <v>4</v>
      </c>
      <c r="E21" s="56">
        <v>219.19720767888319</v>
      </c>
      <c r="F21" s="57" t="s">
        <v>293</v>
      </c>
      <c r="G21" s="58">
        <v>11.544585987261161</v>
      </c>
      <c r="H21" s="58">
        <v>0</v>
      </c>
      <c r="I21" s="58">
        <v>39.171974522292992</v>
      </c>
      <c r="J21" s="58">
        <v>0</v>
      </c>
      <c r="K21" s="58">
        <v>0</v>
      </c>
      <c r="L21" s="58">
        <v>49.283439490445843</v>
      </c>
      <c r="M21" s="63">
        <f t="shared" si="0"/>
        <v>25.305410122164098</v>
      </c>
      <c r="Q21" t="s">
        <v>293</v>
      </c>
      <c r="R21">
        <v>25.305410122164098</v>
      </c>
      <c r="AC21" s="53" t="s">
        <v>28</v>
      </c>
      <c r="AD21" s="53" t="s">
        <v>293</v>
      </c>
      <c r="AE21" s="56">
        <v>219.19720767888319</v>
      </c>
    </row>
    <row r="22" spans="1:31" x14ac:dyDescent="0.25">
      <c r="A22" s="53" t="s">
        <v>28</v>
      </c>
      <c r="B22" s="53" t="s">
        <v>293</v>
      </c>
      <c r="C22" s="54">
        <v>3</v>
      </c>
      <c r="D22" s="55">
        <v>5</v>
      </c>
      <c r="E22" s="56">
        <v>403.66492146596869</v>
      </c>
      <c r="F22" s="57" t="s">
        <v>293</v>
      </c>
      <c r="G22" s="58">
        <v>1.2105490704712543</v>
      </c>
      <c r="H22" s="58">
        <v>0</v>
      </c>
      <c r="I22" s="58">
        <v>0</v>
      </c>
      <c r="J22" s="58">
        <v>0</v>
      </c>
      <c r="K22" s="58">
        <v>86.986597492434058</v>
      </c>
      <c r="L22" s="58">
        <v>11.802853437094681</v>
      </c>
      <c r="M22" s="63">
        <f t="shared" si="0"/>
        <v>4.8865619546248018</v>
      </c>
      <c r="Q22" t="s">
        <v>293</v>
      </c>
      <c r="R22">
        <v>4.8865619546248018</v>
      </c>
      <c r="AC22" s="53" t="s">
        <v>28</v>
      </c>
      <c r="AD22" s="53" t="s">
        <v>293</v>
      </c>
      <c r="AE22" s="56">
        <v>403.66492146596869</v>
      </c>
    </row>
    <row r="23" spans="1:31" x14ac:dyDescent="0.25">
      <c r="A23" s="53" t="s">
        <v>28</v>
      </c>
      <c r="B23" s="53" t="s">
        <v>293</v>
      </c>
      <c r="C23" s="54">
        <v>3</v>
      </c>
      <c r="D23" s="55">
        <v>6</v>
      </c>
      <c r="E23" s="56">
        <v>636.12565445026189</v>
      </c>
      <c r="F23" s="57" t="s">
        <v>293</v>
      </c>
      <c r="G23" s="58">
        <v>41.454046639231819</v>
      </c>
      <c r="H23" s="58">
        <v>0</v>
      </c>
      <c r="I23" s="58">
        <v>9.1358024691358057</v>
      </c>
      <c r="J23" s="58">
        <v>26.502057613168724</v>
      </c>
      <c r="K23" s="58">
        <v>0.71330589849108783</v>
      </c>
      <c r="L23" s="58">
        <v>22.19478737997256</v>
      </c>
      <c r="M23" s="63">
        <f t="shared" si="0"/>
        <v>263.69982547993021</v>
      </c>
      <c r="Q23" t="s">
        <v>293</v>
      </c>
      <c r="R23">
        <v>263.69982547993021</v>
      </c>
      <c r="AC23" s="53" t="s">
        <v>28</v>
      </c>
      <c r="AD23" s="53" t="s">
        <v>293</v>
      </c>
      <c r="AE23" s="56">
        <v>636.12565445026189</v>
      </c>
    </row>
    <row r="24" spans="1:31" x14ac:dyDescent="0.25">
      <c r="A24" s="53" t="s">
        <v>28</v>
      </c>
      <c r="B24" s="53" t="s">
        <v>293</v>
      </c>
      <c r="C24" s="54">
        <v>3</v>
      </c>
      <c r="D24" s="55">
        <v>7</v>
      </c>
      <c r="E24" s="56">
        <v>817.27748691099498</v>
      </c>
      <c r="F24" s="57" t="s">
        <v>293</v>
      </c>
      <c r="G24" s="58">
        <v>6.7264573991031416</v>
      </c>
      <c r="H24" s="58">
        <v>21.503309844117013</v>
      </c>
      <c r="I24" s="58">
        <v>18.257527226137089</v>
      </c>
      <c r="J24" s="58">
        <v>40.956651718983558</v>
      </c>
      <c r="K24" s="58">
        <v>0.98227631859919029</v>
      </c>
      <c r="L24" s="58">
        <v>11.573777493059998</v>
      </c>
      <c r="M24" s="63">
        <f t="shared" si="0"/>
        <v>54.97382198952883</v>
      </c>
      <c r="Q24" t="s">
        <v>293</v>
      </c>
      <c r="R24">
        <v>54.97382198952883</v>
      </c>
      <c r="AC24" s="53" t="s">
        <v>28</v>
      </c>
      <c r="AD24" s="53" t="s">
        <v>293</v>
      </c>
      <c r="AE24" s="56">
        <v>817.27748691099498</v>
      </c>
    </row>
    <row r="25" spans="1:31" x14ac:dyDescent="0.25">
      <c r="A25" s="53" t="s">
        <v>28</v>
      </c>
      <c r="B25" s="53" t="s">
        <v>293</v>
      </c>
      <c r="C25" s="54">
        <v>3</v>
      </c>
      <c r="D25" s="55">
        <v>8</v>
      </c>
      <c r="E25" s="56">
        <v>663.69982547993015</v>
      </c>
      <c r="F25" s="57" t="s">
        <v>293</v>
      </c>
      <c r="G25" s="58">
        <v>26.768340783591899</v>
      </c>
      <c r="H25" s="58">
        <v>0</v>
      </c>
      <c r="I25" s="58">
        <v>7.783328950828297</v>
      </c>
      <c r="J25" s="58">
        <v>60.899290034183537</v>
      </c>
      <c r="K25" s="58">
        <v>2.5506179332106202</v>
      </c>
      <c r="L25" s="58">
        <v>1.9984222981856381</v>
      </c>
      <c r="M25" s="63">
        <f t="shared" si="0"/>
        <v>177.66143106457241</v>
      </c>
      <c r="Q25" t="s">
        <v>293</v>
      </c>
      <c r="R25">
        <v>177.66143106457241</v>
      </c>
      <c r="AC25" s="53" t="s">
        <v>28</v>
      </c>
      <c r="AD25" s="53" t="s">
        <v>293</v>
      </c>
      <c r="AE25" s="56">
        <v>663.69982547993015</v>
      </c>
    </row>
    <row r="26" spans="1:31" x14ac:dyDescent="0.25">
      <c r="A26" s="53" t="s">
        <v>28</v>
      </c>
      <c r="B26" s="53" t="s">
        <v>175</v>
      </c>
      <c r="C26" s="54">
        <v>4</v>
      </c>
      <c r="D26" s="55">
        <v>1</v>
      </c>
      <c r="E26" s="56">
        <v>98.254799301919704</v>
      </c>
      <c r="F26" s="57" t="s">
        <v>175</v>
      </c>
      <c r="G26" s="58">
        <v>0</v>
      </c>
      <c r="H26" s="58">
        <v>0</v>
      </c>
      <c r="I26" s="58">
        <v>0</v>
      </c>
      <c r="J26" s="58">
        <v>0</v>
      </c>
      <c r="K26" s="58">
        <v>60.213143872113697</v>
      </c>
      <c r="L26" s="58">
        <v>39.786856127886303</v>
      </c>
      <c r="M26" s="63">
        <f t="shared" si="0"/>
        <v>0</v>
      </c>
      <c r="Q26" t="s">
        <v>293</v>
      </c>
      <c r="R26">
        <v>42.059336823734732</v>
      </c>
      <c r="AC26" s="53" t="s">
        <v>28</v>
      </c>
      <c r="AD26" s="53" t="s">
        <v>293</v>
      </c>
      <c r="AE26" s="56">
        <v>1497.5567190226877</v>
      </c>
    </row>
    <row r="27" spans="1:31" x14ac:dyDescent="0.25">
      <c r="A27" s="53" t="s">
        <v>28</v>
      </c>
      <c r="B27" s="53" t="s">
        <v>175</v>
      </c>
      <c r="C27" s="54">
        <v>4</v>
      </c>
      <c r="D27" s="55">
        <v>2</v>
      </c>
      <c r="E27" s="56">
        <v>72.774869109947616</v>
      </c>
      <c r="F27" s="57" t="s">
        <v>175</v>
      </c>
      <c r="G27" s="58">
        <v>0</v>
      </c>
      <c r="H27" s="58">
        <v>0</v>
      </c>
      <c r="I27" s="58">
        <v>0</v>
      </c>
      <c r="J27" s="58">
        <v>0</v>
      </c>
      <c r="K27" s="58">
        <v>15.587529976019157</v>
      </c>
      <c r="L27" s="58">
        <v>84.412470023980845</v>
      </c>
      <c r="M27" s="63">
        <f t="shared" si="0"/>
        <v>0</v>
      </c>
      <c r="Q27" t="s">
        <v>293</v>
      </c>
      <c r="R27">
        <v>1.7452006980803039</v>
      </c>
      <c r="AC27" s="53" t="s">
        <v>28</v>
      </c>
      <c r="AD27" s="53" t="s">
        <v>293</v>
      </c>
      <c r="AE27" s="56">
        <v>137.6963350785341</v>
      </c>
    </row>
    <row r="28" spans="1:31" x14ac:dyDescent="0.25">
      <c r="A28" s="53" t="s">
        <v>28</v>
      </c>
      <c r="B28" s="53" t="s">
        <v>175</v>
      </c>
      <c r="C28" s="54">
        <v>4</v>
      </c>
      <c r="D28" s="55">
        <v>3</v>
      </c>
      <c r="E28" s="56">
        <v>397.03315881326347</v>
      </c>
      <c r="F28" s="57" t="s">
        <v>175</v>
      </c>
      <c r="G28" s="58">
        <v>0</v>
      </c>
      <c r="H28" s="58">
        <v>0</v>
      </c>
      <c r="I28" s="58">
        <v>0</v>
      </c>
      <c r="J28" s="58">
        <v>62.417582417582416</v>
      </c>
      <c r="K28" s="58">
        <v>23.340659340659339</v>
      </c>
      <c r="L28" s="58">
        <v>14.241758241758237</v>
      </c>
      <c r="M28" s="63">
        <f t="shared" si="0"/>
        <v>0</v>
      </c>
      <c r="Q28" t="s">
        <v>293</v>
      </c>
      <c r="R28">
        <v>3.4904013961606082</v>
      </c>
      <c r="AC28" s="53" t="s">
        <v>28</v>
      </c>
      <c r="AD28" s="53" t="s">
        <v>293</v>
      </c>
      <c r="AE28" s="56">
        <v>317.27748691099475</v>
      </c>
    </row>
    <row r="29" spans="1:31" x14ac:dyDescent="0.25">
      <c r="A29" s="53" t="s">
        <v>28</v>
      </c>
      <c r="B29" s="53" t="s">
        <v>175</v>
      </c>
      <c r="C29" s="54">
        <v>4</v>
      </c>
      <c r="D29" s="55">
        <v>4</v>
      </c>
      <c r="E29" s="56">
        <v>1938.3944153577659</v>
      </c>
      <c r="F29" s="57" t="s">
        <v>175</v>
      </c>
      <c r="G29" s="58">
        <v>0</v>
      </c>
      <c r="H29" s="58">
        <v>0</v>
      </c>
      <c r="I29" s="58">
        <v>30.125146304132532</v>
      </c>
      <c r="J29" s="58">
        <v>0</v>
      </c>
      <c r="K29" s="58">
        <v>0</v>
      </c>
      <c r="L29" s="58">
        <v>69.874853695867472</v>
      </c>
      <c r="M29" s="63">
        <f t="shared" si="0"/>
        <v>0</v>
      </c>
      <c r="Q29" t="s">
        <v>293</v>
      </c>
      <c r="R29">
        <v>17.277486910994799</v>
      </c>
      <c r="AC29" s="53" t="s">
        <v>28</v>
      </c>
      <c r="AD29" s="53" t="s">
        <v>293</v>
      </c>
      <c r="AE29" s="56">
        <v>933.50785340314144</v>
      </c>
    </row>
    <row r="30" spans="1:31" x14ac:dyDescent="0.25">
      <c r="A30" s="53" t="s">
        <v>28</v>
      </c>
      <c r="B30" s="53" t="s">
        <v>175</v>
      </c>
      <c r="C30" s="54">
        <v>4</v>
      </c>
      <c r="D30" s="55">
        <v>5</v>
      </c>
      <c r="E30" s="56">
        <v>513.2635253054101</v>
      </c>
      <c r="F30" s="57" t="s">
        <v>175</v>
      </c>
      <c r="G30" s="58">
        <v>0</v>
      </c>
      <c r="H30" s="58">
        <v>0</v>
      </c>
      <c r="I30" s="58">
        <v>0</v>
      </c>
      <c r="J30" s="58">
        <v>0</v>
      </c>
      <c r="K30" s="58">
        <v>9.0445426725603539</v>
      </c>
      <c r="L30" s="58">
        <v>90.955457327439632</v>
      </c>
      <c r="M30" s="63">
        <f t="shared" si="0"/>
        <v>0</v>
      </c>
      <c r="Q30" t="s">
        <v>293</v>
      </c>
      <c r="R30">
        <v>48.691099476439838</v>
      </c>
      <c r="AC30" s="53" t="s">
        <v>28</v>
      </c>
      <c r="AD30" s="53" t="s">
        <v>293</v>
      </c>
      <c r="AE30" s="56">
        <v>1458.1151832460735</v>
      </c>
    </row>
    <row r="31" spans="1:31" x14ac:dyDescent="0.25">
      <c r="A31" s="53" t="s">
        <v>28</v>
      </c>
      <c r="B31" s="53" t="s">
        <v>175</v>
      </c>
      <c r="C31" s="54">
        <v>4</v>
      </c>
      <c r="D31" s="55">
        <v>6</v>
      </c>
      <c r="E31" s="56">
        <v>257.24258289703323</v>
      </c>
      <c r="F31" s="57" t="s">
        <v>175</v>
      </c>
      <c r="G31" s="58">
        <v>6.1058344640434328</v>
      </c>
      <c r="H31" s="58">
        <v>0</v>
      </c>
      <c r="I31" s="58">
        <v>0</v>
      </c>
      <c r="J31" s="58">
        <v>4.00271370420624</v>
      </c>
      <c r="K31" s="58">
        <v>13.704206241519667</v>
      </c>
      <c r="L31" s="58">
        <v>76.187245590230646</v>
      </c>
      <c r="M31" s="63">
        <f t="shared" si="0"/>
        <v>15.706806282722553</v>
      </c>
      <c r="Q31" t="s">
        <v>293</v>
      </c>
      <c r="R31">
        <v>173.64746945898781</v>
      </c>
      <c r="AC31" s="53" t="s">
        <v>28</v>
      </c>
      <c r="AD31" s="53" t="s">
        <v>293</v>
      </c>
      <c r="AE31" s="56">
        <v>1626.7015706806287</v>
      </c>
    </row>
    <row r="32" spans="1:31" x14ac:dyDescent="0.25">
      <c r="A32" s="53" t="s">
        <v>28</v>
      </c>
      <c r="B32" s="53" t="s">
        <v>175</v>
      </c>
      <c r="C32" s="54">
        <v>4</v>
      </c>
      <c r="D32" s="55">
        <v>7</v>
      </c>
      <c r="E32" s="56">
        <v>1154.9214659685863</v>
      </c>
      <c r="F32" s="57" t="s">
        <v>175</v>
      </c>
      <c r="G32" s="58">
        <v>0</v>
      </c>
      <c r="H32" s="58">
        <v>0</v>
      </c>
      <c r="I32" s="58">
        <v>29.797361621107026</v>
      </c>
      <c r="J32" s="58">
        <v>17.666258669930642</v>
      </c>
      <c r="K32" s="58">
        <v>2.6791785665714674</v>
      </c>
      <c r="L32" s="58">
        <v>49.857201142390871</v>
      </c>
      <c r="M32" s="63">
        <f t="shared" si="0"/>
        <v>0</v>
      </c>
      <c r="Q32" t="s">
        <v>293</v>
      </c>
      <c r="R32">
        <v>120.06980802792326</v>
      </c>
      <c r="AC32" s="53" t="s">
        <v>28</v>
      </c>
      <c r="AD32" s="53" t="s">
        <v>293</v>
      </c>
      <c r="AE32" s="56">
        <v>2156.0209424083773</v>
      </c>
    </row>
    <row r="33" spans="1:31" x14ac:dyDescent="0.25">
      <c r="A33" s="53" t="s">
        <v>28</v>
      </c>
      <c r="B33" s="53" t="s">
        <v>175</v>
      </c>
      <c r="C33" s="54">
        <v>4</v>
      </c>
      <c r="D33" s="55">
        <v>8</v>
      </c>
      <c r="E33" s="56">
        <v>429.14485165794071</v>
      </c>
      <c r="F33" s="57" t="s">
        <v>175</v>
      </c>
      <c r="G33" s="58">
        <v>0</v>
      </c>
      <c r="H33" s="58">
        <v>0</v>
      </c>
      <c r="I33" s="58">
        <v>51.077673851158998</v>
      </c>
      <c r="J33" s="58">
        <v>8.9467263115087388</v>
      </c>
      <c r="K33" s="58">
        <v>22.488816592110616</v>
      </c>
      <c r="L33" s="58">
        <v>17.486783245221634</v>
      </c>
      <c r="M33" s="63">
        <f t="shared" si="0"/>
        <v>0</v>
      </c>
      <c r="Q33" t="s">
        <v>293</v>
      </c>
      <c r="R33">
        <v>0</v>
      </c>
      <c r="AC33" s="53" t="s">
        <v>28</v>
      </c>
      <c r="AD33" s="53" t="s">
        <v>293</v>
      </c>
      <c r="AE33" s="56">
        <v>37.870855148342088</v>
      </c>
    </row>
    <row r="34" spans="1:31" x14ac:dyDescent="0.25">
      <c r="A34" s="53" t="s">
        <v>28</v>
      </c>
      <c r="B34" s="53" t="s">
        <v>175</v>
      </c>
      <c r="C34" s="54">
        <v>5</v>
      </c>
      <c r="D34" s="55">
        <v>1</v>
      </c>
      <c r="E34" s="56">
        <v>484.81675392670161</v>
      </c>
      <c r="F34" s="57" t="s">
        <v>175</v>
      </c>
      <c r="G34" s="58">
        <v>0</v>
      </c>
      <c r="H34" s="58">
        <v>0</v>
      </c>
      <c r="I34" s="58">
        <v>0</v>
      </c>
      <c r="J34" s="58">
        <v>0</v>
      </c>
      <c r="K34" s="58">
        <v>3.4197264218862462</v>
      </c>
      <c r="L34" s="58">
        <v>96.580273578113747</v>
      </c>
      <c r="M34" s="63">
        <f t="shared" si="0"/>
        <v>0</v>
      </c>
      <c r="Q34" t="s">
        <v>293</v>
      </c>
      <c r="R34">
        <v>245.7940663176266</v>
      </c>
      <c r="AC34" s="53" t="s">
        <v>28</v>
      </c>
      <c r="AD34" s="53" t="s">
        <v>293</v>
      </c>
      <c r="AE34" s="56">
        <v>2127.2251308900527</v>
      </c>
    </row>
    <row r="35" spans="1:31" x14ac:dyDescent="0.25">
      <c r="A35" s="53" t="s">
        <v>28</v>
      </c>
      <c r="B35" s="53" t="s">
        <v>175</v>
      </c>
      <c r="C35" s="54">
        <v>5</v>
      </c>
      <c r="D35" s="55">
        <v>2</v>
      </c>
      <c r="E35" s="56">
        <v>250.26178010471205</v>
      </c>
      <c r="F35" s="57" t="s">
        <v>175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100</v>
      </c>
      <c r="M35" s="63">
        <f t="shared" si="0"/>
        <v>0</v>
      </c>
      <c r="Q35" t="s">
        <v>293</v>
      </c>
      <c r="R35">
        <v>0</v>
      </c>
      <c r="AC35" s="53" t="s">
        <v>28</v>
      </c>
      <c r="AD35" s="53" t="s">
        <v>293</v>
      </c>
      <c r="AE35" s="56">
        <v>1167.888307155323</v>
      </c>
    </row>
    <row r="36" spans="1:31" x14ac:dyDescent="0.25">
      <c r="A36" s="53" t="s">
        <v>28</v>
      </c>
      <c r="B36" s="53" t="s">
        <v>175</v>
      </c>
      <c r="C36" s="54">
        <v>5</v>
      </c>
      <c r="D36" s="55">
        <v>3</v>
      </c>
      <c r="E36" s="56">
        <v>118.848167539267</v>
      </c>
      <c r="F36" s="57" t="s">
        <v>175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100</v>
      </c>
      <c r="M36" s="63">
        <f t="shared" si="0"/>
        <v>0</v>
      </c>
      <c r="Q36" t="s">
        <v>293</v>
      </c>
      <c r="R36">
        <v>9.598603839441548</v>
      </c>
      <c r="AC36" s="53" t="s">
        <v>28</v>
      </c>
      <c r="AD36" s="53" t="s">
        <v>293</v>
      </c>
      <c r="AE36" s="56">
        <v>145.72425828970327</v>
      </c>
    </row>
    <row r="37" spans="1:31" x14ac:dyDescent="0.25">
      <c r="A37" s="53" t="s">
        <v>28</v>
      </c>
      <c r="B37" s="53" t="s">
        <v>175</v>
      </c>
      <c r="C37" s="54">
        <v>5</v>
      </c>
      <c r="D37" s="55">
        <v>4</v>
      </c>
      <c r="E37" s="56">
        <v>301.57068062827221</v>
      </c>
      <c r="F37" s="57" t="s">
        <v>175</v>
      </c>
      <c r="G37" s="58">
        <v>0</v>
      </c>
      <c r="H37" s="58">
        <v>0</v>
      </c>
      <c r="I37" s="58">
        <v>0</v>
      </c>
      <c r="J37" s="58">
        <v>0</v>
      </c>
      <c r="K37" s="58">
        <v>5.5555555555555607</v>
      </c>
      <c r="L37" s="58">
        <v>94.444444444444429</v>
      </c>
      <c r="M37" s="63">
        <f t="shared" si="0"/>
        <v>0</v>
      </c>
      <c r="Q37" t="s">
        <v>293</v>
      </c>
      <c r="R37">
        <v>3.1413612565444979</v>
      </c>
      <c r="AC37" s="53" t="s">
        <v>28</v>
      </c>
      <c r="AD37" s="53" t="s">
        <v>293</v>
      </c>
      <c r="AE37" s="56">
        <v>380.97731239092502</v>
      </c>
    </row>
    <row r="38" spans="1:31" x14ac:dyDescent="0.25">
      <c r="A38" s="53" t="s">
        <v>28</v>
      </c>
      <c r="B38" s="53" t="s">
        <v>175</v>
      </c>
      <c r="C38" s="54">
        <v>5</v>
      </c>
      <c r="D38" s="55">
        <v>5</v>
      </c>
      <c r="E38" s="56">
        <v>152.70506108202443</v>
      </c>
      <c r="F38" s="57" t="s">
        <v>175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100</v>
      </c>
      <c r="M38" s="63">
        <f t="shared" si="0"/>
        <v>0</v>
      </c>
      <c r="Q38" t="s">
        <v>293</v>
      </c>
      <c r="R38">
        <v>2.7923211169284494</v>
      </c>
      <c r="AC38" s="53" t="s">
        <v>28</v>
      </c>
      <c r="AD38" s="53" t="s">
        <v>293</v>
      </c>
      <c r="AE38" s="56">
        <v>191.97207678883072</v>
      </c>
    </row>
    <row r="39" spans="1:31" x14ac:dyDescent="0.25">
      <c r="A39" s="53" t="s">
        <v>28</v>
      </c>
      <c r="B39" s="53" t="s">
        <v>175</v>
      </c>
      <c r="C39" s="54">
        <v>5</v>
      </c>
      <c r="D39" s="55">
        <v>6</v>
      </c>
      <c r="E39" s="56">
        <v>73.472949389179774</v>
      </c>
      <c r="F39" s="57" t="s">
        <v>175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100</v>
      </c>
      <c r="M39" s="63">
        <f t="shared" si="0"/>
        <v>0</v>
      </c>
      <c r="Q39" t="s">
        <v>293</v>
      </c>
      <c r="R39">
        <v>14.310645724258295</v>
      </c>
      <c r="AC39" s="53" t="s">
        <v>28</v>
      </c>
      <c r="AD39" s="53" t="s">
        <v>293</v>
      </c>
      <c r="AE39" s="56">
        <v>133.50785340314138</v>
      </c>
    </row>
    <row r="40" spans="1:31" x14ac:dyDescent="0.25">
      <c r="A40" s="53" t="s">
        <v>28</v>
      </c>
      <c r="B40" s="53" t="s">
        <v>175</v>
      </c>
      <c r="C40" s="54">
        <v>5</v>
      </c>
      <c r="D40" s="55">
        <v>7</v>
      </c>
      <c r="E40" s="56">
        <v>301.22164048865625</v>
      </c>
      <c r="F40" s="57" t="s">
        <v>175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100</v>
      </c>
      <c r="M40" s="63">
        <f t="shared" si="0"/>
        <v>0</v>
      </c>
      <c r="Q40" t="s">
        <v>293</v>
      </c>
      <c r="R40">
        <v>40.488656195462482</v>
      </c>
      <c r="AC40" s="53" t="s">
        <v>28</v>
      </c>
      <c r="AD40" s="53" t="s">
        <v>293</v>
      </c>
      <c r="AE40" s="56">
        <v>1165.0959860383946</v>
      </c>
    </row>
    <row r="41" spans="1:31" x14ac:dyDescent="0.25">
      <c r="A41" s="53" t="s">
        <v>28</v>
      </c>
      <c r="B41" s="53" t="s">
        <v>175</v>
      </c>
      <c r="C41" s="54">
        <v>5</v>
      </c>
      <c r="D41" s="55">
        <v>8</v>
      </c>
      <c r="E41" s="56">
        <v>489.70331588132638</v>
      </c>
      <c r="F41" s="57" t="s">
        <v>175</v>
      </c>
      <c r="G41" s="58">
        <v>0</v>
      </c>
      <c r="H41" s="58">
        <v>0</v>
      </c>
      <c r="I41" s="58">
        <v>0</v>
      </c>
      <c r="J41" s="58">
        <v>0</v>
      </c>
      <c r="K41" s="58">
        <v>32.074126870990732</v>
      </c>
      <c r="L41" s="58">
        <v>67.925873129009261</v>
      </c>
      <c r="M41" s="63">
        <f t="shared" si="0"/>
        <v>0</v>
      </c>
      <c r="Q41" t="s">
        <v>293</v>
      </c>
      <c r="R41">
        <v>17.801047120418904</v>
      </c>
      <c r="AC41" s="53" t="s">
        <v>28</v>
      </c>
      <c r="AD41" s="53" t="s">
        <v>293</v>
      </c>
      <c r="AE41" s="56">
        <v>154.79930191972085</v>
      </c>
    </row>
    <row r="42" spans="1:31" x14ac:dyDescent="0.25">
      <c r="A42" s="53" t="s">
        <v>28</v>
      </c>
      <c r="B42" s="53" t="s">
        <v>177</v>
      </c>
      <c r="C42" s="54">
        <v>6</v>
      </c>
      <c r="D42" s="55">
        <v>1</v>
      </c>
      <c r="E42" s="56">
        <v>2853.7521815008731</v>
      </c>
      <c r="F42" s="57" t="s">
        <v>177</v>
      </c>
      <c r="G42" s="58">
        <v>38.692514677103709</v>
      </c>
      <c r="H42" s="58">
        <v>1.0457436399217224</v>
      </c>
      <c r="I42" s="58">
        <v>0</v>
      </c>
      <c r="J42" s="58">
        <v>60.261741682974559</v>
      </c>
      <c r="K42" s="58">
        <v>0</v>
      </c>
      <c r="L42" s="58">
        <v>0</v>
      </c>
      <c r="M42" s="63">
        <f t="shared" si="0"/>
        <v>1104.1884816753925</v>
      </c>
      <c r="Q42" t="s">
        <v>293</v>
      </c>
      <c r="R42">
        <v>90.575916230366516</v>
      </c>
      <c r="AC42" s="53" t="s">
        <v>28</v>
      </c>
      <c r="AD42" s="53" t="s">
        <v>293</v>
      </c>
      <c r="AE42" s="56">
        <v>1081.5008726003489</v>
      </c>
    </row>
    <row r="43" spans="1:31" x14ac:dyDescent="0.25">
      <c r="A43" s="53" t="s">
        <v>28</v>
      </c>
      <c r="B43" s="53" t="s">
        <v>177</v>
      </c>
      <c r="C43" s="54">
        <v>6</v>
      </c>
      <c r="D43" s="55">
        <v>2</v>
      </c>
      <c r="E43" s="56">
        <v>5314.1361256544496</v>
      </c>
      <c r="F43" s="57" t="s">
        <v>177</v>
      </c>
      <c r="G43" s="58">
        <v>17.290640394088673</v>
      </c>
      <c r="H43" s="58">
        <v>0</v>
      </c>
      <c r="I43" s="58">
        <v>6.6962233169129748</v>
      </c>
      <c r="J43" s="58">
        <v>76.013136288998368</v>
      </c>
      <c r="K43" s="58">
        <v>0</v>
      </c>
      <c r="L43" s="58">
        <v>0</v>
      </c>
      <c r="M43" s="63">
        <f t="shared" si="0"/>
        <v>918.84816753926702</v>
      </c>
      <c r="Q43" t="s">
        <v>293</v>
      </c>
      <c r="R43">
        <v>48.691099476439845</v>
      </c>
      <c r="AC43" s="53" t="s">
        <v>28</v>
      </c>
      <c r="AD43" s="53" t="s">
        <v>293</v>
      </c>
      <c r="AE43" s="56">
        <v>1394.0663176265273</v>
      </c>
    </row>
    <row r="44" spans="1:31" x14ac:dyDescent="0.25">
      <c r="A44" s="53" t="s">
        <v>28</v>
      </c>
      <c r="B44" s="53" t="s">
        <v>177</v>
      </c>
      <c r="C44" s="54">
        <v>6</v>
      </c>
      <c r="D44" s="55">
        <v>3</v>
      </c>
      <c r="E44" s="56">
        <v>628.44677137870872</v>
      </c>
      <c r="F44" s="57" t="s">
        <v>177</v>
      </c>
      <c r="G44" s="58">
        <v>7.9144682032768703</v>
      </c>
      <c r="H44" s="58">
        <v>0</v>
      </c>
      <c r="I44" s="58">
        <v>90.05831713412941</v>
      </c>
      <c r="J44" s="58">
        <v>0</v>
      </c>
      <c r="K44" s="58">
        <v>2.0272146625937246</v>
      </c>
      <c r="L44" s="58">
        <v>0</v>
      </c>
      <c r="M44" s="63">
        <f t="shared" si="0"/>
        <v>49.738219895287983</v>
      </c>
      <c r="Q44" t="s">
        <v>293</v>
      </c>
      <c r="R44">
        <v>0</v>
      </c>
      <c r="AC44" s="53" t="s">
        <v>28</v>
      </c>
      <c r="AD44" s="53" t="s">
        <v>293</v>
      </c>
      <c r="AE44" s="56">
        <v>5918.3769633507854</v>
      </c>
    </row>
    <row r="45" spans="1:31" x14ac:dyDescent="0.25">
      <c r="A45" s="53" t="s">
        <v>28</v>
      </c>
      <c r="B45" s="53" t="s">
        <v>177</v>
      </c>
      <c r="C45" s="54">
        <v>6</v>
      </c>
      <c r="D45" s="55">
        <v>4</v>
      </c>
      <c r="E45" s="56">
        <v>272.94938917975577</v>
      </c>
      <c r="F45" s="57" t="s">
        <v>177</v>
      </c>
      <c r="G45" s="58">
        <v>74.616368286444995</v>
      </c>
      <c r="H45" s="58">
        <v>0</v>
      </c>
      <c r="I45" s="58">
        <v>2.9411764705882399</v>
      </c>
      <c r="J45" s="58">
        <v>0</v>
      </c>
      <c r="K45" s="58">
        <v>22.442455242966755</v>
      </c>
      <c r="L45" s="58">
        <v>0</v>
      </c>
      <c r="M45" s="63">
        <f t="shared" si="0"/>
        <v>203.66492146596863</v>
      </c>
      <c r="Q45" t="s">
        <v>293</v>
      </c>
      <c r="R45">
        <v>27.399650959860388</v>
      </c>
      <c r="AC45" s="53" t="s">
        <v>28</v>
      </c>
      <c r="AD45" s="53" t="s">
        <v>293</v>
      </c>
      <c r="AE45" s="56">
        <v>1565.9685863874347</v>
      </c>
    </row>
    <row r="46" spans="1:31" x14ac:dyDescent="0.25">
      <c r="A46" s="53" t="s">
        <v>28</v>
      </c>
      <c r="B46" s="53" t="s">
        <v>177</v>
      </c>
      <c r="C46" s="54">
        <v>6</v>
      </c>
      <c r="D46" s="55">
        <v>5</v>
      </c>
      <c r="E46" s="56">
        <v>2578.3595113438046</v>
      </c>
      <c r="F46" s="57" t="s">
        <v>177</v>
      </c>
      <c r="G46" s="58">
        <v>10.498172465141465</v>
      </c>
      <c r="H46" s="58">
        <v>0</v>
      </c>
      <c r="I46" s="58">
        <v>0</v>
      </c>
      <c r="J46" s="58">
        <v>88.181941248138628</v>
      </c>
      <c r="K46" s="58">
        <v>1.3198862867199128</v>
      </c>
      <c r="L46" s="58">
        <v>0</v>
      </c>
      <c r="M46" s="63">
        <f t="shared" si="0"/>
        <v>270.68062827225134</v>
      </c>
      <c r="Q46" t="s">
        <v>293</v>
      </c>
      <c r="R46">
        <v>0</v>
      </c>
      <c r="AC46" s="53" t="s">
        <v>28</v>
      </c>
      <c r="AD46" s="53" t="s">
        <v>293</v>
      </c>
      <c r="AE46" s="56">
        <v>430.19197207678883</v>
      </c>
    </row>
    <row r="47" spans="1:31" x14ac:dyDescent="0.25">
      <c r="A47" s="53" t="s">
        <v>28</v>
      </c>
      <c r="B47" s="53" t="s">
        <v>177</v>
      </c>
      <c r="C47" s="54">
        <v>6</v>
      </c>
      <c r="D47" s="55">
        <v>6</v>
      </c>
      <c r="E47" s="56">
        <v>3929.8429319371726</v>
      </c>
      <c r="F47" s="57" t="s">
        <v>177</v>
      </c>
      <c r="G47" s="58">
        <v>10.35615951683098</v>
      </c>
      <c r="H47" s="58">
        <v>0.85265121236344343</v>
      </c>
      <c r="I47" s="58">
        <v>3.0908606448174796</v>
      </c>
      <c r="J47" s="58">
        <v>85.700328625988092</v>
      </c>
      <c r="K47" s="58">
        <v>0</v>
      </c>
      <c r="L47" s="58">
        <v>0</v>
      </c>
      <c r="M47" s="63">
        <f t="shared" si="0"/>
        <v>406.98080279232113</v>
      </c>
      <c r="Q47" t="s">
        <v>293</v>
      </c>
      <c r="R47">
        <v>43.996509598603858</v>
      </c>
      <c r="AC47" s="53" t="s">
        <v>28</v>
      </c>
      <c r="AD47" s="53" t="s">
        <v>293</v>
      </c>
      <c r="AE47" s="56">
        <v>1525.3403141361257</v>
      </c>
    </row>
    <row r="48" spans="1:31" x14ac:dyDescent="0.25">
      <c r="A48" s="53" t="s">
        <v>28</v>
      </c>
      <c r="B48" s="53" t="s">
        <v>177</v>
      </c>
      <c r="C48" s="54">
        <v>6</v>
      </c>
      <c r="D48" s="55">
        <v>7</v>
      </c>
      <c r="E48" s="56">
        <v>120.59336823734731</v>
      </c>
      <c r="F48" s="57" t="s">
        <v>177</v>
      </c>
      <c r="G48" s="58">
        <v>100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63">
        <f t="shared" si="0"/>
        <v>120.59336823734731</v>
      </c>
      <c r="Q48" t="s">
        <v>293</v>
      </c>
      <c r="R48">
        <v>202.565445026178</v>
      </c>
      <c r="AC48" s="53" t="s">
        <v>28</v>
      </c>
      <c r="AD48" s="53" t="s">
        <v>293</v>
      </c>
      <c r="AE48" s="56">
        <v>11938.603839441537</v>
      </c>
    </row>
    <row r="49" spans="1:31" x14ac:dyDescent="0.25">
      <c r="A49" s="53" t="s">
        <v>28</v>
      </c>
      <c r="B49" s="53" t="s">
        <v>177</v>
      </c>
      <c r="C49" s="54">
        <v>6</v>
      </c>
      <c r="D49" s="55">
        <v>8</v>
      </c>
      <c r="E49" s="56">
        <v>2417.4520069808032</v>
      </c>
      <c r="F49" s="57" t="s">
        <v>177</v>
      </c>
      <c r="G49" s="58">
        <v>64.936471267686969</v>
      </c>
      <c r="H49" s="58">
        <v>0</v>
      </c>
      <c r="I49" s="58">
        <v>1.2777938203869472</v>
      </c>
      <c r="J49" s="58">
        <v>33.78573491192607</v>
      </c>
      <c r="K49" s="58">
        <v>0</v>
      </c>
      <c r="L49" s="58">
        <v>0</v>
      </c>
      <c r="M49" s="63">
        <f t="shared" si="0"/>
        <v>1569.8080279232113</v>
      </c>
      <c r="Q49" t="s">
        <v>293</v>
      </c>
      <c r="R49">
        <v>189.49389179755678</v>
      </c>
      <c r="AC49" s="53" t="s">
        <v>28</v>
      </c>
      <c r="AD49" s="53" t="s">
        <v>293</v>
      </c>
      <c r="AE49" s="56">
        <v>2640.5759162303671</v>
      </c>
    </row>
    <row r="50" spans="1:31" x14ac:dyDescent="0.25">
      <c r="A50" s="53" t="s">
        <v>28</v>
      </c>
      <c r="B50" s="53" t="s">
        <v>175</v>
      </c>
      <c r="C50" s="54">
        <v>7</v>
      </c>
      <c r="D50" s="55">
        <v>1</v>
      </c>
      <c r="E50" s="56">
        <v>284.64223385689354</v>
      </c>
      <c r="F50" s="57" t="s">
        <v>175</v>
      </c>
      <c r="G50" s="58">
        <v>0</v>
      </c>
      <c r="H50" s="58">
        <v>0</v>
      </c>
      <c r="I50" s="58">
        <v>0</v>
      </c>
      <c r="J50" s="58">
        <v>0</v>
      </c>
      <c r="K50" s="58">
        <v>6.5603923973022695</v>
      </c>
      <c r="L50" s="58">
        <v>93.439607602697734</v>
      </c>
      <c r="M50" s="63">
        <f t="shared" si="0"/>
        <v>0</v>
      </c>
      <c r="Q50" t="s">
        <v>293</v>
      </c>
      <c r="R50">
        <v>2.4432809773124005</v>
      </c>
      <c r="AC50" s="53" t="s">
        <v>28</v>
      </c>
      <c r="AD50" s="53" t="s">
        <v>293</v>
      </c>
      <c r="AE50" s="56">
        <v>660.90750436300186</v>
      </c>
    </row>
    <row r="51" spans="1:31" x14ac:dyDescent="0.25">
      <c r="A51" s="53" t="s">
        <v>28</v>
      </c>
      <c r="B51" s="53" t="s">
        <v>175</v>
      </c>
      <c r="C51" s="54">
        <v>7</v>
      </c>
      <c r="D51" s="55">
        <v>2</v>
      </c>
      <c r="E51" s="56">
        <v>459.86038394415357</v>
      </c>
      <c r="F51" s="57" t="s">
        <v>175</v>
      </c>
      <c r="G51" s="58">
        <v>0</v>
      </c>
      <c r="H51" s="58">
        <v>0</v>
      </c>
      <c r="I51" s="58">
        <v>0</v>
      </c>
      <c r="J51" s="58">
        <v>0</v>
      </c>
      <c r="K51" s="58">
        <v>17.001897533206833</v>
      </c>
      <c r="L51" s="58">
        <v>82.998102466793171</v>
      </c>
      <c r="M51" s="63">
        <f t="shared" si="0"/>
        <v>0</v>
      </c>
      <c r="Q51" t="s">
        <v>293</v>
      </c>
      <c r="R51">
        <v>20.9424083769634</v>
      </c>
      <c r="AC51" s="53" t="s">
        <v>28</v>
      </c>
      <c r="AD51" s="53" t="s">
        <v>293</v>
      </c>
      <c r="AE51" s="56">
        <v>7637.6614310645728</v>
      </c>
    </row>
    <row r="52" spans="1:31" x14ac:dyDescent="0.25">
      <c r="A52" s="53" t="s">
        <v>28</v>
      </c>
      <c r="B52" s="53" t="s">
        <v>175</v>
      </c>
      <c r="C52" s="54">
        <v>7</v>
      </c>
      <c r="D52" s="55">
        <v>3</v>
      </c>
      <c r="E52" s="56">
        <v>716.23036649214657</v>
      </c>
      <c r="F52" s="57" t="s">
        <v>175</v>
      </c>
      <c r="G52" s="58">
        <v>0</v>
      </c>
      <c r="H52" s="58">
        <v>0</v>
      </c>
      <c r="I52" s="58">
        <v>0</v>
      </c>
      <c r="J52" s="58">
        <v>0</v>
      </c>
      <c r="K52" s="58">
        <v>5.0925925925925926</v>
      </c>
      <c r="L52" s="58">
        <v>94.907407407407405</v>
      </c>
      <c r="M52" s="63">
        <f t="shared" si="0"/>
        <v>0</v>
      </c>
      <c r="Q52" t="s">
        <v>293</v>
      </c>
      <c r="R52">
        <v>177.62652705061089</v>
      </c>
      <c r="AC52" s="53" t="s">
        <v>28</v>
      </c>
      <c r="AD52" s="53" t="s">
        <v>293</v>
      </c>
      <c r="AE52" s="56">
        <v>558.18499127399673</v>
      </c>
    </row>
    <row r="53" spans="1:31" x14ac:dyDescent="0.25">
      <c r="A53" s="53" t="s">
        <v>28</v>
      </c>
      <c r="B53" s="53" t="s">
        <v>175</v>
      </c>
      <c r="C53" s="54">
        <v>7</v>
      </c>
      <c r="D53" s="55">
        <v>4</v>
      </c>
      <c r="E53" s="56">
        <v>632.46073298429314</v>
      </c>
      <c r="F53" s="57" t="s">
        <v>175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100</v>
      </c>
      <c r="M53" s="63">
        <f t="shared" si="0"/>
        <v>0</v>
      </c>
      <c r="Q53" t="s">
        <v>293</v>
      </c>
      <c r="R53">
        <v>8.9703315881326855</v>
      </c>
      <c r="AC53" s="53" t="s">
        <v>28</v>
      </c>
      <c r="AD53" s="53" t="s">
        <v>293</v>
      </c>
      <c r="AE53" s="56">
        <v>563.52530541012243</v>
      </c>
    </row>
    <row r="54" spans="1:31" x14ac:dyDescent="0.25">
      <c r="A54" s="53" t="s">
        <v>28</v>
      </c>
      <c r="B54" s="53" t="s">
        <v>175</v>
      </c>
      <c r="C54" s="54">
        <v>7</v>
      </c>
      <c r="D54" s="55">
        <v>5</v>
      </c>
      <c r="E54" s="56">
        <v>367.01570680628276</v>
      </c>
      <c r="F54" s="57" t="s">
        <v>175</v>
      </c>
      <c r="G54" s="58">
        <v>0</v>
      </c>
      <c r="H54" s="58">
        <v>0</v>
      </c>
      <c r="I54" s="58">
        <v>0</v>
      </c>
      <c r="J54" s="58">
        <v>0</v>
      </c>
      <c r="K54" s="58">
        <v>4.7075606276747433</v>
      </c>
      <c r="L54" s="58">
        <v>95.292439372325248</v>
      </c>
      <c r="M54" s="63">
        <f t="shared" si="0"/>
        <v>0</v>
      </c>
      <c r="Q54" t="s">
        <v>293</v>
      </c>
      <c r="R54">
        <v>99.528795811518378</v>
      </c>
      <c r="AC54" s="53" t="s">
        <v>28</v>
      </c>
      <c r="AD54" s="53" t="s">
        <v>293</v>
      </c>
      <c r="AE54" s="56">
        <v>1057.1902268760907</v>
      </c>
    </row>
    <row r="55" spans="1:31" x14ac:dyDescent="0.25">
      <c r="A55" s="53" t="s">
        <v>28</v>
      </c>
      <c r="B55" s="53" t="s">
        <v>175</v>
      </c>
      <c r="C55" s="54">
        <v>7</v>
      </c>
      <c r="D55" s="55">
        <v>6</v>
      </c>
      <c r="E55" s="56">
        <v>359.33682373472948</v>
      </c>
      <c r="F55" s="57" t="s">
        <v>175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100</v>
      </c>
      <c r="M55" s="63">
        <f t="shared" si="0"/>
        <v>0</v>
      </c>
      <c r="Q55" t="s">
        <v>293</v>
      </c>
      <c r="R55">
        <v>110.85514834205935</v>
      </c>
      <c r="AC55" s="53" t="s">
        <v>28</v>
      </c>
      <c r="AD55" s="53" t="s">
        <v>293</v>
      </c>
      <c r="AE55" s="56">
        <v>2482.2862129144855</v>
      </c>
    </row>
    <row r="56" spans="1:31" x14ac:dyDescent="0.25">
      <c r="A56" s="53" t="s">
        <v>28</v>
      </c>
      <c r="B56" s="53" t="s">
        <v>175</v>
      </c>
      <c r="C56" s="54">
        <v>7</v>
      </c>
      <c r="D56" s="55">
        <v>7</v>
      </c>
      <c r="E56" s="56">
        <v>432.46073298429314</v>
      </c>
      <c r="F56" s="57" t="s">
        <v>175</v>
      </c>
      <c r="G56" s="58">
        <v>0</v>
      </c>
      <c r="H56" s="58">
        <v>0</v>
      </c>
      <c r="I56" s="58">
        <v>0</v>
      </c>
      <c r="J56" s="58">
        <v>0</v>
      </c>
      <c r="K56" s="58">
        <v>10.53268765133172</v>
      </c>
      <c r="L56" s="58">
        <v>89.467312348668287</v>
      </c>
      <c r="M56" s="63">
        <f t="shared" si="0"/>
        <v>0</v>
      </c>
      <c r="Q56" t="s">
        <v>293</v>
      </c>
      <c r="R56">
        <v>80.279232111692878</v>
      </c>
      <c r="AC56" s="53" t="s">
        <v>28</v>
      </c>
      <c r="AD56" s="53" t="s">
        <v>293</v>
      </c>
      <c r="AE56" s="56">
        <v>1796.2827225130891</v>
      </c>
    </row>
    <row r="57" spans="1:31" x14ac:dyDescent="0.25">
      <c r="A57" s="53" t="s">
        <v>28</v>
      </c>
      <c r="B57" s="53" t="s">
        <v>175</v>
      </c>
      <c r="C57" s="54">
        <v>7</v>
      </c>
      <c r="D57" s="55">
        <v>8</v>
      </c>
      <c r="E57" s="56">
        <v>723.03664921465963</v>
      </c>
      <c r="F57" s="57" t="s">
        <v>175</v>
      </c>
      <c r="G57" s="58">
        <v>0</v>
      </c>
      <c r="H57" s="58">
        <v>0</v>
      </c>
      <c r="I57" s="58">
        <v>0</v>
      </c>
      <c r="J57" s="58">
        <v>0</v>
      </c>
      <c r="K57" s="58">
        <v>8.5445329471397518</v>
      </c>
      <c r="L57" s="58">
        <v>91.455467052860257</v>
      </c>
      <c r="M57" s="63">
        <f t="shared" si="0"/>
        <v>0</v>
      </c>
      <c r="Q57" t="s">
        <v>293</v>
      </c>
      <c r="R57">
        <v>0</v>
      </c>
      <c r="AC57" s="53" t="s">
        <v>28</v>
      </c>
      <c r="AD57" s="53" t="s">
        <v>293</v>
      </c>
      <c r="AE57" s="56">
        <v>672.79232111692841</v>
      </c>
    </row>
    <row r="58" spans="1:31" x14ac:dyDescent="0.25">
      <c r="A58" s="53" t="s">
        <v>28</v>
      </c>
      <c r="B58" s="53" t="s">
        <v>180</v>
      </c>
      <c r="C58" s="54">
        <v>8</v>
      </c>
      <c r="D58" s="55">
        <v>1</v>
      </c>
      <c r="E58" s="56">
        <v>155.84642233856894</v>
      </c>
      <c r="F58" s="57" t="s">
        <v>180</v>
      </c>
      <c r="G58" s="58">
        <v>0</v>
      </c>
      <c r="H58" s="58">
        <v>0</v>
      </c>
      <c r="I58" s="58">
        <v>0</v>
      </c>
      <c r="J58" s="58">
        <v>100</v>
      </c>
      <c r="K58" s="58">
        <v>0</v>
      </c>
      <c r="L58" s="58">
        <v>0</v>
      </c>
      <c r="M58" s="63">
        <f t="shared" si="0"/>
        <v>0</v>
      </c>
      <c r="Q58" t="s">
        <v>293</v>
      </c>
      <c r="R58">
        <v>17.452006980802793</v>
      </c>
      <c r="AC58" s="53" t="s">
        <v>28</v>
      </c>
      <c r="AD58" s="53" t="s">
        <v>293</v>
      </c>
      <c r="AE58" s="56">
        <v>469.63350785340322</v>
      </c>
    </row>
    <row r="59" spans="1:31" x14ac:dyDescent="0.25">
      <c r="A59" s="53" t="s">
        <v>28</v>
      </c>
      <c r="B59" s="53" t="s">
        <v>180</v>
      </c>
      <c r="C59" s="54">
        <v>8</v>
      </c>
      <c r="D59" s="55">
        <v>2</v>
      </c>
      <c r="E59" s="56">
        <v>556.54450261780096</v>
      </c>
      <c r="F59" s="57" t="s">
        <v>180</v>
      </c>
      <c r="G59" s="58">
        <v>0</v>
      </c>
      <c r="H59" s="58">
        <v>0</v>
      </c>
      <c r="I59" s="58">
        <v>0</v>
      </c>
      <c r="J59" s="58">
        <v>92.035120727500797</v>
      </c>
      <c r="K59" s="58">
        <v>5.4248980871746655</v>
      </c>
      <c r="L59" s="58">
        <v>2.5399811853245495</v>
      </c>
      <c r="M59" s="63">
        <f t="shared" si="0"/>
        <v>0</v>
      </c>
      <c r="Q59" t="s">
        <v>293</v>
      </c>
      <c r="R59">
        <v>27.574171029668445</v>
      </c>
      <c r="AC59" s="53" t="s">
        <v>28</v>
      </c>
      <c r="AD59" s="53" t="s">
        <v>293</v>
      </c>
      <c r="AE59" s="56">
        <v>473.64746945898781</v>
      </c>
    </row>
    <row r="60" spans="1:31" x14ac:dyDescent="0.25">
      <c r="A60" s="53" t="s">
        <v>28</v>
      </c>
      <c r="B60" s="53" t="s">
        <v>180</v>
      </c>
      <c r="C60" s="54">
        <v>8</v>
      </c>
      <c r="D60" s="55">
        <v>3</v>
      </c>
      <c r="E60" s="56">
        <v>532.63525305410133</v>
      </c>
      <c r="F60" s="57" t="s">
        <v>180</v>
      </c>
      <c r="G60" s="58">
        <v>0.72083879423329744</v>
      </c>
      <c r="H60" s="58">
        <v>0</v>
      </c>
      <c r="I60" s="58">
        <v>0</v>
      </c>
      <c r="J60" s="58">
        <v>0</v>
      </c>
      <c r="K60" s="58">
        <v>0</v>
      </c>
      <c r="L60" s="58">
        <v>99.279161205766698</v>
      </c>
      <c r="M60" s="63">
        <f t="shared" si="0"/>
        <v>3.8394415357766567</v>
      </c>
      <c r="Q60" t="s">
        <v>293</v>
      </c>
      <c r="R60">
        <v>121.8150087260035</v>
      </c>
      <c r="AC60" s="53" t="s">
        <v>28</v>
      </c>
      <c r="AD60" s="53" t="s">
        <v>293</v>
      </c>
      <c r="AE60" s="56">
        <v>2287.4345549738223</v>
      </c>
    </row>
    <row r="61" spans="1:31" x14ac:dyDescent="0.25">
      <c r="A61" s="53" t="s">
        <v>28</v>
      </c>
      <c r="B61" s="53" t="s">
        <v>180</v>
      </c>
      <c r="C61" s="54">
        <v>8</v>
      </c>
      <c r="D61" s="55">
        <v>4</v>
      </c>
      <c r="E61" s="56">
        <v>255.32286212914482</v>
      </c>
      <c r="F61" s="57" t="s">
        <v>180</v>
      </c>
      <c r="G61" s="58">
        <v>0</v>
      </c>
      <c r="H61" s="58">
        <v>0</v>
      </c>
      <c r="I61" s="58">
        <v>66.780587833219414</v>
      </c>
      <c r="J61" s="58">
        <v>0</v>
      </c>
      <c r="K61" s="58">
        <v>0</v>
      </c>
      <c r="L61" s="58">
        <v>33.219412166780586</v>
      </c>
      <c r="M61" s="63">
        <f t="shared" si="0"/>
        <v>0</v>
      </c>
      <c r="Q61" t="s">
        <v>293</v>
      </c>
      <c r="R61">
        <v>50.436300174520071</v>
      </c>
      <c r="AC61" s="53" t="s">
        <v>28</v>
      </c>
      <c r="AD61" s="53" t="s">
        <v>293</v>
      </c>
      <c r="AE61" s="56">
        <v>1347.6439790575914</v>
      </c>
    </row>
    <row r="62" spans="1:31" x14ac:dyDescent="0.25">
      <c r="A62" s="53" t="s">
        <v>28</v>
      </c>
      <c r="B62" s="53" t="s">
        <v>180</v>
      </c>
      <c r="C62" s="54">
        <v>8</v>
      </c>
      <c r="D62" s="55">
        <v>5</v>
      </c>
      <c r="E62" s="56">
        <v>128.97033158813264</v>
      </c>
      <c r="F62" s="57" t="s">
        <v>180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100</v>
      </c>
      <c r="M62" s="63">
        <f t="shared" si="0"/>
        <v>0</v>
      </c>
      <c r="Q62" t="s">
        <v>293</v>
      </c>
      <c r="R62">
        <v>5.0610820244328583</v>
      </c>
      <c r="AC62" s="53" t="s">
        <v>28</v>
      </c>
      <c r="AD62" s="53" t="s">
        <v>293</v>
      </c>
      <c r="AE62" s="56">
        <v>375.21815008726009</v>
      </c>
    </row>
    <row r="63" spans="1:31" x14ac:dyDescent="0.25">
      <c r="A63" s="53" t="s">
        <v>28</v>
      </c>
      <c r="B63" s="53" t="s">
        <v>180</v>
      </c>
      <c r="C63" s="54">
        <v>8</v>
      </c>
      <c r="D63" s="55">
        <v>6</v>
      </c>
      <c r="E63" s="56">
        <v>118.67364746945901</v>
      </c>
      <c r="F63" s="57" t="s">
        <v>180</v>
      </c>
      <c r="G63" s="58">
        <v>0</v>
      </c>
      <c r="H63" s="58">
        <v>0</v>
      </c>
      <c r="I63" s="58">
        <v>0</v>
      </c>
      <c r="J63" s="58">
        <v>0</v>
      </c>
      <c r="K63" s="58">
        <v>11.176470588235315</v>
      </c>
      <c r="L63" s="58">
        <v>88.823529411764682</v>
      </c>
      <c r="M63" s="63">
        <f t="shared" si="0"/>
        <v>0</v>
      </c>
      <c r="Q63" t="s">
        <v>293</v>
      </c>
      <c r="R63">
        <v>15.881326352530543</v>
      </c>
      <c r="AC63" s="53" t="s">
        <v>28</v>
      </c>
      <c r="AD63" s="53" t="s">
        <v>293</v>
      </c>
      <c r="AE63" s="56">
        <v>1876.2652705061084</v>
      </c>
    </row>
    <row r="64" spans="1:31" x14ac:dyDescent="0.25">
      <c r="A64" s="53" t="s">
        <v>28</v>
      </c>
      <c r="B64" s="53" t="s">
        <v>180</v>
      </c>
      <c r="C64" s="54">
        <v>8</v>
      </c>
      <c r="D64" s="55">
        <v>7</v>
      </c>
      <c r="E64" s="56">
        <v>147.12041884816753</v>
      </c>
      <c r="F64" s="57" t="s">
        <v>180</v>
      </c>
      <c r="G64" s="58">
        <v>4.6263345195729606</v>
      </c>
      <c r="H64" s="58">
        <v>12.336892052194536</v>
      </c>
      <c r="I64" s="58">
        <v>14.3534994068802</v>
      </c>
      <c r="J64" s="58">
        <v>0</v>
      </c>
      <c r="K64" s="58">
        <v>0</v>
      </c>
      <c r="L64" s="58">
        <v>68.683274021352304</v>
      </c>
      <c r="M64" s="63">
        <f t="shared" si="0"/>
        <v>6.8062827225130986</v>
      </c>
      <c r="Q64" t="s">
        <v>293</v>
      </c>
      <c r="R64">
        <v>34.729493891797595</v>
      </c>
      <c r="AC64" s="53" t="s">
        <v>28</v>
      </c>
      <c r="AD64" s="53" t="s">
        <v>293</v>
      </c>
      <c r="AE64" s="56">
        <v>691.27399650959865</v>
      </c>
    </row>
    <row r="65" spans="1:31" x14ac:dyDescent="0.25">
      <c r="A65" s="53" t="s">
        <v>28</v>
      </c>
      <c r="B65" s="53" t="s">
        <v>180</v>
      </c>
      <c r="C65" s="54">
        <v>8</v>
      </c>
      <c r="D65" s="55">
        <v>8</v>
      </c>
      <c r="E65" s="56">
        <v>155.84642233856894</v>
      </c>
      <c r="F65" s="57" t="s">
        <v>180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100</v>
      </c>
      <c r="M65" s="63">
        <f t="shared" si="0"/>
        <v>0</v>
      </c>
      <c r="Q65" t="s">
        <v>293</v>
      </c>
      <c r="R65">
        <v>60.38394415357768</v>
      </c>
      <c r="AC65" s="53" t="s">
        <v>28</v>
      </c>
      <c r="AD65" s="53" t="s">
        <v>293</v>
      </c>
      <c r="AE65" s="56">
        <v>2422.3385689354277</v>
      </c>
    </row>
    <row r="66" spans="1:31" x14ac:dyDescent="0.25">
      <c r="A66" s="53" t="s">
        <v>28</v>
      </c>
      <c r="B66" s="53" t="s">
        <v>298</v>
      </c>
      <c r="C66" s="54">
        <v>9</v>
      </c>
      <c r="D66" s="55">
        <v>1</v>
      </c>
      <c r="E66" s="56">
        <v>3569.8080279232113</v>
      </c>
      <c r="F66" s="57" t="s">
        <v>298</v>
      </c>
      <c r="G66" s="58">
        <v>1.2368614030799321</v>
      </c>
      <c r="H66" s="58">
        <v>14.289904668785141</v>
      </c>
      <c r="I66" s="58">
        <v>18.210706428746029</v>
      </c>
      <c r="J66" s="58">
        <v>66.262527499388895</v>
      </c>
      <c r="K66" s="58">
        <v>0</v>
      </c>
      <c r="L66" s="58">
        <v>0</v>
      </c>
      <c r="M66" s="63">
        <f t="shared" si="0"/>
        <v>44.153577661431086</v>
      </c>
      <c r="Q66" t="s">
        <v>293</v>
      </c>
      <c r="R66">
        <v>137.347294938918</v>
      </c>
      <c r="AC66" s="53" t="s">
        <v>28</v>
      </c>
      <c r="AD66" s="53" t="s">
        <v>293</v>
      </c>
      <c r="AE66" s="56">
        <v>1287.6090750436301</v>
      </c>
    </row>
    <row r="67" spans="1:31" x14ac:dyDescent="0.25">
      <c r="A67" s="53" t="s">
        <v>28</v>
      </c>
      <c r="B67" s="53" t="s">
        <v>298</v>
      </c>
      <c r="C67" s="54">
        <v>9</v>
      </c>
      <c r="D67" s="55">
        <v>2</v>
      </c>
      <c r="E67" s="56">
        <v>1465.7940663176264</v>
      </c>
      <c r="F67" s="57" t="s">
        <v>298</v>
      </c>
      <c r="G67" s="58">
        <v>2.6788903440885825</v>
      </c>
      <c r="H67" s="58">
        <v>23.848077152041913</v>
      </c>
      <c r="I67" s="58">
        <v>33.099178473627816</v>
      </c>
      <c r="J67" s="58">
        <v>40.373854030241695</v>
      </c>
      <c r="K67" s="58">
        <v>0</v>
      </c>
      <c r="L67" s="58">
        <v>0</v>
      </c>
      <c r="M67" s="63">
        <f t="shared" ref="M67:M130" si="2">G67/100*E67</f>
        <v>39.267015706806284</v>
      </c>
      <c r="Q67" t="s">
        <v>293</v>
      </c>
      <c r="R67">
        <v>34.205933682373491</v>
      </c>
      <c r="AC67" s="53" t="s">
        <v>28</v>
      </c>
      <c r="AD67" s="53" t="s">
        <v>293</v>
      </c>
      <c r="AE67" s="56">
        <v>3274.3455497382197</v>
      </c>
    </row>
    <row r="68" spans="1:31" x14ac:dyDescent="0.25">
      <c r="A68" s="53" t="s">
        <v>28</v>
      </c>
      <c r="B68" s="53" t="s">
        <v>298</v>
      </c>
      <c r="C68" s="54">
        <v>9</v>
      </c>
      <c r="D68" s="55">
        <v>3</v>
      </c>
      <c r="E68" s="56">
        <v>1027.3996509598605</v>
      </c>
      <c r="F68" s="57" t="s">
        <v>298</v>
      </c>
      <c r="G68" s="58">
        <v>1.0022082554781719</v>
      </c>
      <c r="H68" s="58">
        <v>12.247324613555291</v>
      </c>
      <c r="I68" s="58">
        <v>9.2746730083234237</v>
      </c>
      <c r="J68" s="58">
        <v>71.275692203159508</v>
      </c>
      <c r="K68" s="58">
        <v>4.6373365041617118</v>
      </c>
      <c r="L68" s="58">
        <v>1.5627654153218922</v>
      </c>
      <c r="M68" s="63">
        <f t="shared" si="2"/>
        <v>10.296684118673646</v>
      </c>
      <c r="Q68" t="s">
        <v>293</v>
      </c>
      <c r="R68">
        <v>180.10471204188482</v>
      </c>
      <c r="AC68" s="53" t="s">
        <v>28</v>
      </c>
      <c r="AD68" s="53" t="s">
        <v>293</v>
      </c>
      <c r="AE68" s="56">
        <v>1023.560209424084</v>
      </c>
    </row>
    <row r="69" spans="1:31" x14ac:dyDescent="0.25">
      <c r="A69" s="53" t="s">
        <v>28</v>
      </c>
      <c r="B69" s="53" t="s">
        <v>298</v>
      </c>
      <c r="C69" s="54">
        <v>9</v>
      </c>
      <c r="D69" s="55">
        <v>4</v>
      </c>
      <c r="E69" s="56">
        <v>2115.8813263525308</v>
      </c>
      <c r="F69" s="57" t="s">
        <v>298</v>
      </c>
      <c r="G69" s="58">
        <v>4.7756516001319715</v>
      </c>
      <c r="H69" s="58">
        <v>16.685912240184759</v>
      </c>
      <c r="I69" s="58">
        <v>22.368855163312436</v>
      </c>
      <c r="J69" s="58">
        <v>56.169580996370826</v>
      </c>
      <c r="K69" s="58">
        <v>0</v>
      </c>
      <c r="L69" s="58">
        <v>0</v>
      </c>
      <c r="M69" s="63">
        <f t="shared" si="2"/>
        <v>101.04712041884821</v>
      </c>
      <c r="Q69" t="s">
        <v>293</v>
      </c>
      <c r="R69">
        <v>5.9336823734729469</v>
      </c>
      <c r="AC69" s="53" t="s">
        <v>28</v>
      </c>
      <c r="AD69" s="53" t="s">
        <v>293</v>
      </c>
      <c r="AE69" s="56">
        <v>546.24781849912733</v>
      </c>
    </row>
    <row r="70" spans="1:31" x14ac:dyDescent="0.25">
      <c r="A70" s="53" t="s">
        <v>28</v>
      </c>
      <c r="B70" s="53" t="s">
        <v>298</v>
      </c>
      <c r="C70" s="54">
        <v>9</v>
      </c>
      <c r="D70" s="55">
        <v>5</v>
      </c>
      <c r="E70" s="56">
        <v>4559.6858638743452</v>
      </c>
      <c r="F70" s="57" t="s">
        <v>298</v>
      </c>
      <c r="G70" s="58">
        <v>3.4638496574424931</v>
      </c>
      <c r="H70" s="58">
        <v>10.919738201860147</v>
      </c>
      <c r="I70" s="58">
        <v>16.572893941133692</v>
      </c>
      <c r="J70" s="58">
        <v>69.043518199563664</v>
      </c>
      <c r="K70" s="58">
        <v>0</v>
      </c>
      <c r="L70" s="58">
        <v>0</v>
      </c>
      <c r="M70" s="63">
        <f t="shared" si="2"/>
        <v>157.94066317626528</v>
      </c>
      <c r="Q70" t="s">
        <v>293</v>
      </c>
      <c r="R70">
        <v>77.748691099476474</v>
      </c>
      <c r="AC70" s="53" t="s">
        <v>28</v>
      </c>
      <c r="AD70" s="53" t="s">
        <v>293</v>
      </c>
      <c r="AE70" s="56">
        <v>1662.5654450261782</v>
      </c>
    </row>
    <row r="71" spans="1:31" x14ac:dyDescent="0.25">
      <c r="A71" s="53" t="s">
        <v>28</v>
      </c>
      <c r="B71" s="53" t="s">
        <v>298</v>
      </c>
      <c r="C71" s="54">
        <v>9</v>
      </c>
      <c r="D71" s="55">
        <v>6</v>
      </c>
      <c r="E71" s="56">
        <v>1710.8202443280977</v>
      </c>
      <c r="F71" s="57" t="s">
        <v>298</v>
      </c>
      <c r="G71" s="58">
        <v>1.2547179434866882</v>
      </c>
      <c r="H71" s="58">
        <v>82.036111394471092</v>
      </c>
      <c r="I71" s="58">
        <v>16.709170662042233</v>
      </c>
      <c r="J71" s="58">
        <v>0</v>
      </c>
      <c r="K71" s="58">
        <v>0</v>
      </c>
      <c r="L71" s="58">
        <v>0</v>
      </c>
      <c r="M71" s="63">
        <f t="shared" si="2"/>
        <v>21.465968586387444</v>
      </c>
      <c r="Q71" t="s">
        <v>293</v>
      </c>
      <c r="R71">
        <v>144.85165794066319</v>
      </c>
      <c r="AC71" s="53" t="s">
        <v>28</v>
      </c>
      <c r="AD71" s="53" t="s">
        <v>293</v>
      </c>
      <c r="AE71" s="56">
        <v>942.05933682373472</v>
      </c>
    </row>
    <row r="72" spans="1:31" x14ac:dyDescent="0.25">
      <c r="A72" s="53" t="s">
        <v>28</v>
      </c>
      <c r="B72" s="53" t="s">
        <v>298</v>
      </c>
      <c r="C72" s="54">
        <v>9</v>
      </c>
      <c r="D72" s="55">
        <v>7</v>
      </c>
      <c r="E72" s="56">
        <v>1743.2809773123913</v>
      </c>
      <c r="F72" s="57" t="s">
        <v>298</v>
      </c>
      <c r="G72" s="58">
        <v>9.009910901992189</v>
      </c>
      <c r="H72" s="58">
        <v>15.497046751426572</v>
      </c>
      <c r="I72" s="58">
        <v>35.79937931724897</v>
      </c>
      <c r="J72" s="58">
        <v>39.693663029332257</v>
      </c>
      <c r="K72" s="58">
        <v>0</v>
      </c>
      <c r="L72" s="58">
        <v>0</v>
      </c>
      <c r="M72" s="63">
        <f t="shared" si="2"/>
        <v>157.06806282722513</v>
      </c>
      <c r="Q72" t="s">
        <v>293</v>
      </c>
      <c r="R72">
        <v>68.760907504363018</v>
      </c>
      <c r="AC72" s="53" t="s">
        <v>28</v>
      </c>
      <c r="AD72" s="53" t="s">
        <v>293</v>
      </c>
      <c r="AE72" s="56">
        <v>994.76439790575921</v>
      </c>
    </row>
    <row r="73" spans="1:31" x14ac:dyDescent="0.25">
      <c r="A73" s="53" t="s">
        <v>28</v>
      </c>
      <c r="B73" s="53" t="s">
        <v>298</v>
      </c>
      <c r="C73" s="54">
        <v>9</v>
      </c>
      <c r="D73" s="55">
        <v>8</v>
      </c>
      <c r="E73" s="56">
        <v>1895.6369982547994</v>
      </c>
      <c r="F73" s="57" t="s">
        <v>298</v>
      </c>
      <c r="G73" s="58">
        <v>8.3502117473761732</v>
      </c>
      <c r="H73" s="58">
        <v>6.9140121524581115</v>
      </c>
      <c r="I73" s="58">
        <v>22.942367888050079</v>
      </c>
      <c r="J73" s="58">
        <v>52.587000552384453</v>
      </c>
      <c r="K73" s="58">
        <v>6.241944393297735</v>
      </c>
      <c r="L73" s="58">
        <v>2.9644632664334365</v>
      </c>
      <c r="M73" s="63">
        <f t="shared" si="2"/>
        <v>158.28970331588133</v>
      </c>
      <c r="Q73" t="s">
        <v>293</v>
      </c>
      <c r="R73">
        <v>137.347294938918</v>
      </c>
      <c r="AC73" s="53" t="s">
        <v>28</v>
      </c>
      <c r="AD73" s="53" t="s">
        <v>293</v>
      </c>
      <c r="AE73" s="56">
        <v>1057.0680628272253</v>
      </c>
    </row>
    <row r="74" spans="1:31" x14ac:dyDescent="0.25">
      <c r="A74" s="53" t="s">
        <v>28</v>
      </c>
      <c r="B74" s="53" t="s">
        <v>185</v>
      </c>
      <c r="C74" s="54">
        <v>10</v>
      </c>
      <c r="D74" s="55">
        <v>1</v>
      </c>
      <c r="E74" s="56">
        <v>124.956369982548</v>
      </c>
      <c r="F74" s="57" t="s">
        <v>185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100</v>
      </c>
      <c r="M74" s="63">
        <f t="shared" si="2"/>
        <v>0</v>
      </c>
      <c r="Q74" t="s">
        <v>293</v>
      </c>
      <c r="R74">
        <v>71.902268760907518</v>
      </c>
      <c r="AC74" s="53" t="s">
        <v>28</v>
      </c>
      <c r="AD74" s="53" t="s">
        <v>293</v>
      </c>
      <c r="AE74" s="56">
        <v>2840.8376963350788</v>
      </c>
    </row>
    <row r="75" spans="1:31" x14ac:dyDescent="0.25">
      <c r="A75" s="53" t="s">
        <v>28</v>
      </c>
      <c r="B75" s="53" t="s">
        <v>185</v>
      </c>
      <c r="C75" s="54">
        <v>10</v>
      </c>
      <c r="D75" s="55">
        <v>2</v>
      </c>
      <c r="E75" s="56">
        <v>239.09249563699825</v>
      </c>
      <c r="F75" s="57" t="s">
        <v>185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100</v>
      </c>
      <c r="M75" s="63">
        <f t="shared" si="2"/>
        <v>0</v>
      </c>
      <c r="Q75" t="s">
        <v>293</v>
      </c>
      <c r="R75">
        <v>47.120418848167589</v>
      </c>
      <c r="AC75" s="53" t="s">
        <v>28</v>
      </c>
      <c r="AD75" s="53" t="s">
        <v>293</v>
      </c>
      <c r="AE75" s="56">
        <v>1326.0034904013964</v>
      </c>
    </row>
    <row r="76" spans="1:31" x14ac:dyDescent="0.25">
      <c r="A76" s="53" t="s">
        <v>28</v>
      </c>
      <c r="B76" s="53" t="s">
        <v>185</v>
      </c>
      <c r="C76" s="54">
        <v>10</v>
      </c>
      <c r="D76" s="55">
        <v>3</v>
      </c>
      <c r="E76" s="56">
        <v>387.60907504362996</v>
      </c>
      <c r="F76" s="57" t="s">
        <v>185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100</v>
      </c>
      <c r="M76" s="63">
        <f t="shared" si="2"/>
        <v>0</v>
      </c>
      <c r="Q76" t="s">
        <v>293</v>
      </c>
      <c r="R76">
        <v>7.3298429319372023</v>
      </c>
      <c r="AC76" s="53" t="s">
        <v>28</v>
      </c>
      <c r="AD76" s="53" t="s">
        <v>293</v>
      </c>
      <c r="AE76" s="56">
        <v>815.18324607329851</v>
      </c>
    </row>
    <row r="77" spans="1:31" x14ac:dyDescent="0.25">
      <c r="A77" s="53" t="s">
        <v>28</v>
      </c>
      <c r="B77" s="53" t="s">
        <v>185</v>
      </c>
      <c r="C77" s="54">
        <v>10</v>
      </c>
      <c r="D77" s="55">
        <v>4</v>
      </c>
      <c r="E77" s="56">
        <v>131.93717277486908</v>
      </c>
      <c r="F77" s="57" t="s">
        <v>185</v>
      </c>
      <c r="G77" s="58">
        <v>0</v>
      </c>
      <c r="H77" s="58">
        <v>0</v>
      </c>
      <c r="I77" s="58">
        <v>0</v>
      </c>
      <c r="J77" s="58">
        <v>0</v>
      </c>
      <c r="K77" s="58">
        <v>12.301587301587302</v>
      </c>
      <c r="L77" s="58">
        <v>87.69841269841271</v>
      </c>
      <c r="M77" s="63">
        <f t="shared" si="2"/>
        <v>0</v>
      </c>
      <c r="Q77" t="s">
        <v>293</v>
      </c>
      <c r="R77">
        <v>16.0558464223386</v>
      </c>
      <c r="AC77" s="53" t="s">
        <v>28</v>
      </c>
      <c r="AD77" s="53" t="s">
        <v>293</v>
      </c>
      <c r="AE77" s="56">
        <v>302.09424083769636</v>
      </c>
    </row>
    <row r="78" spans="1:31" x14ac:dyDescent="0.25">
      <c r="A78" s="53" t="s">
        <v>28</v>
      </c>
      <c r="B78" s="53" t="s">
        <v>185</v>
      </c>
      <c r="C78" s="54">
        <v>10</v>
      </c>
      <c r="D78" s="55">
        <v>5</v>
      </c>
      <c r="E78" s="56">
        <v>83.420593368237363</v>
      </c>
      <c r="F78" s="57" t="s">
        <v>185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100</v>
      </c>
      <c r="M78" s="63">
        <f t="shared" si="2"/>
        <v>0</v>
      </c>
      <c r="Q78" t="s">
        <v>293</v>
      </c>
      <c r="R78">
        <v>0</v>
      </c>
      <c r="AC78" s="53" t="s">
        <v>28</v>
      </c>
      <c r="AD78" s="53" t="s">
        <v>293</v>
      </c>
      <c r="AE78" s="56">
        <v>472.37347294938922</v>
      </c>
    </row>
    <row r="79" spans="1:31" x14ac:dyDescent="0.25">
      <c r="A79" s="53" t="s">
        <v>28</v>
      </c>
      <c r="B79" s="53" t="s">
        <v>185</v>
      </c>
      <c r="C79" s="54">
        <v>10</v>
      </c>
      <c r="D79" s="55">
        <v>6</v>
      </c>
      <c r="E79" s="56">
        <v>100.174520069808</v>
      </c>
      <c r="F79" s="57" t="s">
        <v>185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100</v>
      </c>
      <c r="M79" s="63">
        <f t="shared" si="2"/>
        <v>0</v>
      </c>
      <c r="Q79" t="s">
        <v>293</v>
      </c>
      <c r="R79">
        <v>0</v>
      </c>
      <c r="AC79" s="53" t="s">
        <v>28</v>
      </c>
      <c r="AD79" s="53" t="s">
        <v>293</v>
      </c>
      <c r="AE79" s="56">
        <v>1104.7993019197211</v>
      </c>
    </row>
    <row r="80" spans="1:31" x14ac:dyDescent="0.25">
      <c r="A80" s="53" t="s">
        <v>28</v>
      </c>
      <c r="B80" s="53" t="s">
        <v>185</v>
      </c>
      <c r="C80" s="54">
        <v>10</v>
      </c>
      <c r="D80" s="55">
        <v>7</v>
      </c>
      <c r="E80" s="56">
        <v>82.897033158813258</v>
      </c>
      <c r="F80" s="57" t="s">
        <v>185</v>
      </c>
      <c r="G80" s="58">
        <v>0</v>
      </c>
      <c r="H80" s="58">
        <v>0</v>
      </c>
      <c r="I80" s="58">
        <v>0</v>
      </c>
      <c r="J80" s="58">
        <v>0</v>
      </c>
      <c r="K80" s="58">
        <v>71.368421052631589</v>
      </c>
      <c r="L80" s="58">
        <v>28.631578947368414</v>
      </c>
      <c r="M80" s="63">
        <f t="shared" si="2"/>
        <v>0</v>
      </c>
      <c r="Q80" t="s">
        <v>293</v>
      </c>
      <c r="R80">
        <v>320.22687609075052</v>
      </c>
      <c r="AC80" s="53" t="s">
        <v>28</v>
      </c>
      <c r="AD80" s="53" t="s">
        <v>293</v>
      </c>
      <c r="AE80" s="56">
        <v>4123.5951134380457</v>
      </c>
    </row>
    <row r="81" spans="1:31" x14ac:dyDescent="0.25">
      <c r="A81" s="53" t="s">
        <v>28</v>
      </c>
      <c r="B81" s="53" t="s">
        <v>185</v>
      </c>
      <c r="C81" s="54">
        <v>10</v>
      </c>
      <c r="D81" s="55">
        <v>8</v>
      </c>
      <c r="E81" s="56">
        <v>325.30541012216401</v>
      </c>
      <c r="F81" s="57" t="s">
        <v>185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100</v>
      </c>
      <c r="M81" s="63">
        <f t="shared" si="2"/>
        <v>0</v>
      </c>
      <c r="Q81" t="s">
        <v>293</v>
      </c>
      <c r="R81">
        <v>6.4572425828970514</v>
      </c>
      <c r="AC81" s="53" t="s">
        <v>28</v>
      </c>
      <c r="AD81" s="53" t="s">
        <v>293</v>
      </c>
      <c r="AE81" s="56">
        <v>1099.6509598603836</v>
      </c>
    </row>
    <row r="82" spans="1:31" x14ac:dyDescent="0.25">
      <c r="A82" s="53" t="s">
        <v>28</v>
      </c>
      <c r="B82" s="53" t="s">
        <v>175</v>
      </c>
      <c r="C82" s="54">
        <v>11</v>
      </c>
      <c r="D82" s="55">
        <v>1</v>
      </c>
      <c r="E82" s="56">
        <v>50.087260034904034</v>
      </c>
      <c r="F82" s="57" t="s">
        <v>175</v>
      </c>
      <c r="G82" s="58">
        <v>0</v>
      </c>
      <c r="H82" s="58">
        <v>0</v>
      </c>
      <c r="I82" s="58">
        <v>82.578397212543564</v>
      </c>
      <c r="J82" s="58">
        <v>0</v>
      </c>
      <c r="K82" s="58">
        <v>0</v>
      </c>
      <c r="L82" s="58">
        <v>17.42160278745644</v>
      </c>
      <c r="M82" s="63">
        <f t="shared" si="2"/>
        <v>0</v>
      </c>
      <c r="Q82" t="s">
        <v>293</v>
      </c>
      <c r="R82">
        <v>0</v>
      </c>
      <c r="AC82" s="53" t="s">
        <v>28</v>
      </c>
      <c r="AD82" s="53" t="s">
        <v>293</v>
      </c>
      <c r="AE82" s="56">
        <v>54.973821989528837</v>
      </c>
    </row>
    <row r="83" spans="1:31" x14ac:dyDescent="0.25">
      <c r="A83" s="53" t="s">
        <v>28</v>
      </c>
      <c r="B83" s="53" t="s">
        <v>175</v>
      </c>
      <c r="C83" s="54">
        <v>11</v>
      </c>
      <c r="D83" s="55">
        <v>2</v>
      </c>
      <c r="E83" s="56">
        <v>27.574171029668381</v>
      </c>
      <c r="F83" s="57" t="s">
        <v>175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100</v>
      </c>
      <c r="M83" s="63">
        <f t="shared" si="2"/>
        <v>0</v>
      </c>
      <c r="Q83" t="s">
        <v>293</v>
      </c>
      <c r="R83">
        <v>77.22513089005237</v>
      </c>
      <c r="AC83" s="53" t="s">
        <v>28</v>
      </c>
      <c r="AD83" s="53" t="s">
        <v>293</v>
      </c>
      <c r="AE83" s="56">
        <v>3234.9040139616054</v>
      </c>
    </row>
    <row r="84" spans="1:31" x14ac:dyDescent="0.25">
      <c r="A84" s="53" t="s">
        <v>28</v>
      </c>
      <c r="B84" s="53" t="s">
        <v>175</v>
      </c>
      <c r="C84" s="54">
        <v>11</v>
      </c>
      <c r="D84" s="55">
        <v>3</v>
      </c>
      <c r="E84" s="56">
        <v>83.59511343804536</v>
      </c>
      <c r="F84" s="57" t="s">
        <v>175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100</v>
      </c>
      <c r="M84" s="63">
        <f t="shared" si="2"/>
        <v>0</v>
      </c>
      <c r="Q84" t="s">
        <v>293</v>
      </c>
      <c r="R84">
        <v>359.00523560209427</v>
      </c>
      <c r="AC84" s="53" t="s">
        <v>28</v>
      </c>
      <c r="AD84" s="53" t="s">
        <v>293</v>
      </c>
      <c r="AE84" s="56">
        <v>2302.2513089005238</v>
      </c>
    </row>
    <row r="85" spans="1:31" x14ac:dyDescent="0.25">
      <c r="A85" s="53" t="s">
        <v>28</v>
      </c>
      <c r="B85" s="53" t="s">
        <v>175</v>
      </c>
      <c r="C85" s="54">
        <v>11</v>
      </c>
      <c r="D85" s="55">
        <v>4</v>
      </c>
      <c r="E85" s="56">
        <v>1770.157068062827</v>
      </c>
      <c r="F85" s="57" t="s">
        <v>175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100</v>
      </c>
      <c r="M85" s="63">
        <f t="shared" si="2"/>
        <v>0</v>
      </c>
      <c r="Q85" t="s">
        <v>293</v>
      </c>
      <c r="R85">
        <v>0</v>
      </c>
      <c r="AC85" s="53" t="s">
        <v>28</v>
      </c>
      <c r="AD85" s="53" t="s">
        <v>293</v>
      </c>
      <c r="AE85" s="56">
        <v>2269.0575916230368</v>
      </c>
    </row>
    <row r="86" spans="1:31" x14ac:dyDescent="0.25">
      <c r="A86" s="53" t="s">
        <v>28</v>
      </c>
      <c r="B86" s="53" t="s">
        <v>175</v>
      </c>
      <c r="C86" s="54">
        <v>11</v>
      </c>
      <c r="D86" s="55">
        <v>5</v>
      </c>
      <c r="E86" s="56">
        <v>245.02617801047126</v>
      </c>
      <c r="F86" s="57" t="s">
        <v>175</v>
      </c>
      <c r="G86" s="58">
        <v>0</v>
      </c>
      <c r="H86" s="58">
        <v>0</v>
      </c>
      <c r="I86" s="58">
        <v>0</v>
      </c>
      <c r="J86" s="58">
        <v>0</v>
      </c>
      <c r="K86" s="58">
        <v>18.803418803418804</v>
      </c>
      <c r="L86" s="58">
        <v>81.196581196581192</v>
      </c>
      <c r="M86" s="63">
        <f t="shared" si="2"/>
        <v>0</v>
      </c>
      <c r="Q86" t="s">
        <v>293</v>
      </c>
      <c r="R86">
        <v>0</v>
      </c>
      <c r="AC86" s="53" t="s">
        <v>28</v>
      </c>
      <c r="AD86" s="53" t="s">
        <v>293</v>
      </c>
      <c r="AE86" s="56">
        <v>2719.8952879581147</v>
      </c>
    </row>
    <row r="87" spans="1:31" x14ac:dyDescent="0.25">
      <c r="A87" s="53" t="s">
        <v>28</v>
      </c>
      <c r="B87" s="53" t="s">
        <v>175</v>
      </c>
      <c r="C87" s="54">
        <v>11</v>
      </c>
      <c r="D87" s="55">
        <v>6</v>
      </c>
      <c r="E87" s="56">
        <v>810.17452006980807</v>
      </c>
      <c r="F87" s="57" t="s">
        <v>175</v>
      </c>
      <c r="G87" s="58">
        <v>0</v>
      </c>
      <c r="H87" s="58">
        <v>0</v>
      </c>
      <c r="I87" s="58">
        <v>30.310406479546781</v>
      </c>
      <c r="J87" s="58">
        <v>8.8770652478297354</v>
      </c>
      <c r="K87" s="58">
        <v>0</v>
      </c>
      <c r="L87" s="58">
        <v>60.812528272623481</v>
      </c>
      <c r="M87" s="63">
        <f t="shared" si="2"/>
        <v>0</v>
      </c>
      <c r="Q87" t="s">
        <v>293</v>
      </c>
      <c r="R87">
        <v>0</v>
      </c>
      <c r="AC87" s="53" t="s">
        <v>28</v>
      </c>
      <c r="AD87" s="53" t="s">
        <v>293</v>
      </c>
      <c r="AE87" s="56">
        <v>2776.4048865619543</v>
      </c>
    </row>
    <row r="88" spans="1:31" x14ac:dyDescent="0.25">
      <c r="A88" s="53" t="s">
        <v>28</v>
      </c>
      <c r="B88" s="53" t="s">
        <v>175</v>
      </c>
      <c r="C88" s="54">
        <v>11</v>
      </c>
      <c r="D88" s="55">
        <v>7</v>
      </c>
      <c r="E88" s="56">
        <v>273.82198952879583</v>
      </c>
      <c r="F88" s="57" t="s">
        <v>175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100</v>
      </c>
      <c r="M88" s="63">
        <f t="shared" si="2"/>
        <v>0</v>
      </c>
      <c r="Q88" t="s">
        <v>293</v>
      </c>
      <c r="R88">
        <v>117.3996509598604</v>
      </c>
      <c r="AC88" s="53" t="s">
        <v>28</v>
      </c>
      <c r="AD88" s="53" t="s">
        <v>293</v>
      </c>
      <c r="AE88" s="56">
        <v>1541.7626527050611</v>
      </c>
    </row>
    <row r="89" spans="1:31" x14ac:dyDescent="0.25">
      <c r="A89" s="53" t="s">
        <v>28</v>
      </c>
      <c r="B89" s="53" t="s">
        <v>175</v>
      </c>
      <c r="C89" s="54">
        <v>11</v>
      </c>
      <c r="D89" s="55">
        <v>8</v>
      </c>
      <c r="E89" s="56">
        <v>576.96335078534037</v>
      </c>
      <c r="F89" s="57" t="s">
        <v>175</v>
      </c>
      <c r="G89" s="58">
        <v>0</v>
      </c>
      <c r="H89" s="58">
        <v>0</v>
      </c>
      <c r="I89" s="58">
        <v>90.774349667271608</v>
      </c>
      <c r="J89" s="58">
        <v>0</v>
      </c>
      <c r="K89" s="58">
        <v>0</v>
      </c>
      <c r="L89" s="58">
        <v>9.2256503327283745</v>
      </c>
      <c r="M89" s="63">
        <f t="shared" si="2"/>
        <v>0</v>
      </c>
      <c r="Q89" t="s">
        <v>293</v>
      </c>
      <c r="R89">
        <v>0</v>
      </c>
      <c r="AC89" s="53" t="s">
        <v>28</v>
      </c>
      <c r="AD89" s="53" t="s">
        <v>293</v>
      </c>
      <c r="AE89" s="56">
        <v>573.05410122164062</v>
      </c>
    </row>
    <row r="90" spans="1:31" x14ac:dyDescent="0.25">
      <c r="A90" s="53" t="s">
        <v>28</v>
      </c>
      <c r="B90" s="53" t="s">
        <v>293</v>
      </c>
      <c r="C90" s="54">
        <v>12</v>
      </c>
      <c r="D90" s="55">
        <v>1</v>
      </c>
      <c r="E90" s="56">
        <v>1497.5567190226877</v>
      </c>
      <c r="F90" s="57" t="s">
        <v>293</v>
      </c>
      <c r="G90" s="58">
        <v>2.8085304743036943</v>
      </c>
      <c r="H90" s="58">
        <v>0</v>
      </c>
      <c r="I90" s="58">
        <v>51.474187157673924</v>
      </c>
      <c r="J90" s="58">
        <v>36.172940216757951</v>
      </c>
      <c r="K90" s="58">
        <v>0</v>
      </c>
      <c r="L90" s="58">
        <v>9.5443421512644218</v>
      </c>
      <c r="M90" s="63">
        <f t="shared" si="2"/>
        <v>42.059336823734732</v>
      </c>
      <c r="Q90" t="s">
        <v>293</v>
      </c>
      <c r="R90">
        <v>159.2495636998255</v>
      </c>
      <c r="AC90" s="53" t="s">
        <v>28</v>
      </c>
      <c r="AD90" s="53" t="s">
        <v>293</v>
      </c>
      <c r="AE90" s="56">
        <v>6770.5410122164049</v>
      </c>
    </row>
    <row r="91" spans="1:31" x14ac:dyDescent="0.25">
      <c r="A91" s="53" t="s">
        <v>28</v>
      </c>
      <c r="B91" s="53" t="s">
        <v>293</v>
      </c>
      <c r="C91" s="54">
        <v>12</v>
      </c>
      <c r="D91" s="55">
        <v>2</v>
      </c>
      <c r="E91" s="56">
        <v>137.6963350785341</v>
      </c>
      <c r="F91" s="57" t="s">
        <v>293</v>
      </c>
      <c r="G91" s="58">
        <v>1.2674271229404481</v>
      </c>
      <c r="H91" s="58">
        <v>0</v>
      </c>
      <c r="I91" s="58">
        <v>74.39797211660327</v>
      </c>
      <c r="J91" s="58">
        <v>24.334600760456283</v>
      </c>
      <c r="K91" s="58">
        <v>0</v>
      </c>
      <c r="L91" s="58">
        <v>0</v>
      </c>
      <c r="M91" s="63">
        <f t="shared" si="2"/>
        <v>1.7452006980803039</v>
      </c>
      <c r="Q91" t="s">
        <v>293</v>
      </c>
      <c r="R91">
        <v>545.30541012216406</v>
      </c>
      <c r="AC91" s="53" t="s">
        <v>28</v>
      </c>
      <c r="AD91" s="53" t="s">
        <v>293</v>
      </c>
      <c r="AE91" s="56">
        <v>10984.537521815009</v>
      </c>
    </row>
    <row r="92" spans="1:31" x14ac:dyDescent="0.25">
      <c r="A92" s="53" t="s">
        <v>28</v>
      </c>
      <c r="B92" s="53" t="s">
        <v>293</v>
      </c>
      <c r="C92" s="54">
        <v>12</v>
      </c>
      <c r="D92" s="55">
        <v>3</v>
      </c>
      <c r="E92" s="56">
        <v>317.27748691099475</v>
      </c>
      <c r="F92" s="57" t="s">
        <v>293</v>
      </c>
      <c r="G92" s="58">
        <v>1.1001100110011157</v>
      </c>
      <c r="H92" s="58">
        <v>0</v>
      </c>
      <c r="I92" s="58">
        <v>0</v>
      </c>
      <c r="J92" s="58">
        <v>56.32563256325632</v>
      </c>
      <c r="K92" s="58">
        <v>0</v>
      </c>
      <c r="L92" s="58">
        <v>42.574257425742573</v>
      </c>
      <c r="M92" s="63">
        <f t="shared" si="2"/>
        <v>3.4904013961606082</v>
      </c>
      <c r="Q92" t="s">
        <v>293</v>
      </c>
      <c r="R92">
        <v>382.30366492146595</v>
      </c>
      <c r="AC92" s="53" t="s">
        <v>28</v>
      </c>
      <c r="AD92" s="53" t="s">
        <v>293</v>
      </c>
      <c r="AE92" s="56">
        <v>3547.2251308900522</v>
      </c>
    </row>
    <row r="93" spans="1:31" x14ac:dyDescent="0.25">
      <c r="A93" s="53" t="s">
        <v>28</v>
      </c>
      <c r="B93" s="53" t="s">
        <v>293</v>
      </c>
      <c r="C93" s="54">
        <v>12</v>
      </c>
      <c r="D93" s="55">
        <v>4</v>
      </c>
      <c r="E93" s="56">
        <v>933.50785340314144</v>
      </c>
      <c r="F93" s="57" t="s">
        <v>293</v>
      </c>
      <c r="G93" s="58">
        <v>1.8508132361189045</v>
      </c>
      <c r="H93" s="58">
        <v>2.4864460646849911</v>
      </c>
      <c r="I93" s="58">
        <v>15.161712469620486</v>
      </c>
      <c r="J93" s="58">
        <v>80.50102822957561</v>
      </c>
      <c r="K93" s="58">
        <v>0</v>
      </c>
      <c r="L93" s="58">
        <v>0</v>
      </c>
      <c r="M93" s="63">
        <f t="shared" si="2"/>
        <v>17.277486910994799</v>
      </c>
      <c r="Q93" t="s">
        <v>293</v>
      </c>
      <c r="R93">
        <v>24.467713787085536</v>
      </c>
      <c r="AC93" s="53" t="s">
        <v>28</v>
      </c>
      <c r="AD93" s="53" t="s">
        <v>293</v>
      </c>
      <c r="AE93" s="56">
        <v>6248.0977312390924</v>
      </c>
    </row>
    <row r="94" spans="1:31" x14ac:dyDescent="0.25">
      <c r="A94" s="53" t="s">
        <v>28</v>
      </c>
      <c r="B94" s="53" t="s">
        <v>293</v>
      </c>
      <c r="C94" s="54">
        <v>12</v>
      </c>
      <c r="D94" s="55">
        <v>5</v>
      </c>
      <c r="E94" s="56">
        <v>1458.1151832460735</v>
      </c>
      <c r="F94" s="57" t="s">
        <v>293</v>
      </c>
      <c r="G94" s="58">
        <v>3.3393177737881539</v>
      </c>
      <c r="H94" s="58">
        <v>0</v>
      </c>
      <c r="I94" s="58">
        <v>0</v>
      </c>
      <c r="J94" s="58">
        <v>56.13405146618792</v>
      </c>
      <c r="K94" s="58">
        <v>0</v>
      </c>
      <c r="L94" s="58">
        <v>40.526630760023927</v>
      </c>
      <c r="M94" s="63">
        <f t="shared" si="2"/>
        <v>48.691099476439838</v>
      </c>
      <c r="Q94" t="s">
        <v>293</v>
      </c>
      <c r="R94">
        <v>363.83944153577664</v>
      </c>
      <c r="AC94" s="53" t="s">
        <v>28</v>
      </c>
      <c r="AD94" s="53" t="s">
        <v>293</v>
      </c>
      <c r="AE94" s="56">
        <v>4996.9458987783601</v>
      </c>
    </row>
    <row r="95" spans="1:31" x14ac:dyDescent="0.25">
      <c r="A95" s="53" t="s">
        <v>28</v>
      </c>
      <c r="B95" s="53" t="s">
        <v>293</v>
      </c>
      <c r="C95" s="54">
        <v>12</v>
      </c>
      <c r="D95" s="55">
        <v>6</v>
      </c>
      <c r="E95" s="56">
        <v>1626.7015706806287</v>
      </c>
      <c r="F95" s="57" t="s">
        <v>293</v>
      </c>
      <c r="G95" s="58">
        <v>10.674820298251261</v>
      </c>
      <c r="H95" s="58">
        <v>0</v>
      </c>
      <c r="I95" s="58">
        <v>1.1801308872438592</v>
      </c>
      <c r="J95" s="58">
        <v>60.658727604334295</v>
      </c>
      <c r="K95" s="58">
        <v>1.9740371204806344</v>
      </c>
      <c r="L95" s="58">
        <v>25.512284089689942</v>
      </c>
      <c r="M95" s="63">
        <f t="shared" si="2"/>
        <v>173.64746945898781</v>
      </c>
      <c r="Q95" t="s">
        <v>293</v>
      </c>
      <c r="R95">
        <v>37.085514834205938</v>
      </c>
      <c r="AC95" s="53" t="s">
        <v>28</v>
      </c>
      <c r="AD95" s="53" t="s">
        <v>293</v>
      </c>
      <c r="AE95" s="56">
        <v>3387.556719022687</v>
      </c>
    </row>
    <row r="96" spans="1:31" x14ac:dyDescent="0.25">
      <c r="A96" s="53" t="s">
        <v>28</v>
      </c>
      <c r="B96" s="53" t="s">
        <v>293</v>
      </c>
      <c r="C96" s="54">
        <v>12</v>
      </c>
      <c r="D96" s="55">
        <v>7</v>
      </c>
      <c r="E96" s="56">
        <v>2156.0209424083773</v>
      </c>
      <c r="F96" s="57" t="s">
        <v>293</v>
      </c>
      <c r="G96" s="58">
        <v>5.5690464626841516</v>
      </c>
      <c r="H96" s="58">
        <v>6.2651772705196702</v>
      </c>
      <c r="I96" s="58">
        <v>27.861421401975068</v>
      </c>
      <c r="J96" s="58">
        <v>57.260806216610007</v>
      </c>
      <c r="K96" s="58">
        <v>1.9103124494090975</v>
      </c>
      <c r="L96" s="58">
        <v>1.1332361988020063</v>
      </c>
      <c r="M96" s="63">
        <f t="shared" si="2"/>
        <v>120.06980802792326</v>
      </c>
      <c r="Q96" t="s">
        <v>293</v>
      </c>
      <c r="R96">
        <v>88.97033158813268</v>
      </c>
      <c r="AC96" s="53" t="s">
        <v>28</v>
      </c>
      <c r="AD96" s="53" t="s">
        <v>293</v>
      </c>
      <c r="AE96" s="56">
        <v>7786.5445026178013</v>
      </c>
    </row>
    <row r="97" spans="1:31" x14ac:dyDescent="0.25">
      <c r="A97" s="53" t="s">
        <v>28</v>
      </c>
      <c r="B97" s="53" t="s">
        <v>293</v>
      </c>
      <c r="C97" s="54">
        <v>12</v>
      </c>
      <c r="D97" s="55">
        <v>8</v>
      </c>
      <c r="E97" s="56">
        <v>37.870855148342088</v>
      </c>
      <c r="F97" s="57" t="s">
        <v>293</v>
      </c>
      <c r="G97" s="58">
        <v>0</v>
      </c>
      <c r="H97" s="58">
        <v>0</v>
      </c>
      <c r="I97" s="58">
        <v>0</v>
      </c>
      <c r="J97" s="58">
        <v>48.387096774193544</v>
      </c>
      <c r="K97" s="58">
        <v>31.336405529953883</v>
      </c>
      <c r="L97" s="58">
        <v>20.27649769585258</v>
      </c>
      <c r="M97" s="63">
        <f t="shared" si="2"/>
        <v>0</v>
      </c>
      <c r="Q97" t="s">
        <v>293</v>
      </c>
      <c r="R97">
        <v>83.961605584642228</v>
      </c>
      <c r="AC97" s="53" t="s">
        <v>28</v>
      </c>
      <c r="AD97" s="53" t="s">
        <v>293</v>
      </c>
      <c r="AE97" s="56">
        <v>6209.4415357766147</v>
      </c>
    </row>
    <row r="98" spans="1:31" x14ac:dyDescent="0.25">
      <c r="A98" s="53" t="s">
        <v>28</v>
      </c>
      <c r="B98" s="53" t="s">
        <v>293</v>
      </c>
      <c r="C98" s="54">
        <v>13</v>
      </c>
      <c r="D98" s="55">
        <v>1</v>
      </c>
      <c r="E98" s="56">
        <v>2127.2251308900527</v>
      </c>
      <c r="F98" s="57" t="s">
        <v>293</v>
      </c>
      <c r="G98" s="58">
        <v>11.554680449585694</v>
      </c>
      <c r="H98" s="58">
        <v>0</v>
      </c>
      <c r="I98" s="58">
        <v>31.027976043974075</v>
      </c>
      <c r="J98" s="58">
        <v>44.819099187792276</v>
      </c>
      <c r="K98" s="58">
        <v>12.598244318647959</v>
      </c>
      <c r="L98" s="58">
        <v>0</v>
      </c>
      <c r="M98" s="63">
        <f t="shared" si="2"/>
        <v>245.7940663176266</v>
      </c>
      <c r="Q98" t="s">
        <v>293</v>
      </c>
      <c r="R98">
        <v>0</v>
      </c>
      <c r="AC98" s="53" t="s">
        <v>28</v>
      </c>
      <c r="AD98" s="53" t="s">
        <v>293</v>
      </c>
      <c r="AE98" s="56">
        <v>52.181500872600388</v>
      </c>
    </row>
    <row r="99" spans="1:31" x14ac:dyDescent="0.25">
      <c r="A99" s="53" t="s">
        <v>28</v>
      </c>
      <c r="B99" s="53" t="s">
        <v>293</v>
      </c>
      <c r="C99" s="54">
        <v>13</v>
      </c>
      <c r="D99" s="55">
        <v>2</v>
      </c>
      <c r="E99" s="56">
        <v>1167.888307155323</v>
      </c>
      <c r="F99" s="57" t="s">
        <v>293</v>
      </c>
      <c r="G99" s="58">
        <v>0</v>
      </c>
      <c r="H99" s="58">
        <v>6.2910938433950996</v>
      </c>
      <c r="I99" s="58">
        <v>0</v>
      </c>
      <c r="J99" s="58">
        <v>88.16497310221159</v>
      </c>
      <c r="K99" s="58">
        <v>0</v>
      </c>
      <c r="L99" s="58">
        <v>5.5439330543933067</v>
      </c>
      <c r="M99" s="63">
        <f t="shared" si="2"/>
        <v>0</v>
      </c>
      <c r="Q99" t="s">
        <v>293</v>
      </c>
      <c r="R99">
        <v>0</v>
      </c>
      <c r="AC99" s="53" t="s">
        <v>28</v>
      </c>
      <c r="AD99" s="53" t="s">
        <v>293</v>
      </c>
      <c r="AE99" s="56">
        <v>198.67364746945901</v>
      </c>
    </row>
    <row r="100" spans="1:31" x14ac:dyDescent="0.25">
      <c r="A100" s="53" t="s">
        <v>28</v>
      </c>
      <c r="B100" s="53" t="s">
        <v>293</v>
      </c>
      <c r="C100" s="54">
        <v>13</v>
      </c>
      <c r="D100" s="55">
        <v>3</v>
      </c>
      <c r="E100" s="56">
        <v>145.72425828970327</v>
      </c>
      <c r="F100" s="57" t="s">
        <v>293</v>
      </c>
      <c r="G100" s="58">
        <v>6.5868263473053998</v>
      </c>
      <c r="H100" s="58">
        <v>0</v>
      </c>
      <c r="I100" s="58">
        <v>31.017964071856298</v>
      </c>
      <c r="J100" s="58">
        <v>45.988023952095823</v>
      </c>
      <c r="K100" s="58">
        <v>10.299401197604787</v>
      </c>
      <c r="L100" s="58">
        <v>6.107784431137703</v>
      </c>
      <c r="M100" s="63">
        <f t="shared" si="2"/>
        <v>9.598603839441548</v>
      </c>
      <c r="Q100" t="s">
        <v>293</v>
      </c>
      <c r="R100">
        <v>308.01047120418849</v>
      </c>
      <c r="AC100" s="53" t="s">
        <v>28</v>
      </c>
      <c r="AD100" s="53" t="s">
        <v>293</v>
      </c>
      <c r="AE100" s="56">
        <v>1336.4746945898778</v>
      </c>
    </row>
    <row r="101" spans="1:31" x14ac:dyDescent="0.25">
      <c r="A101" s="53" t="s">
        <v>28</v>
      </c>
      <c r="B101" s="53" t="s">
        <v>293</v>
      </c>
      <c r="C101" s="54">
        <v>13</v>
      </c>
      <c r="D101" s="55">
        <v>4</v>
      </c>
      <c r="E101" s="56">
        <v>380.97731239092502</v>
      </c>
      <c r="F101" s="57" t="s">
        <v>293</v>
      </c>
      <c r="G101" s="58">
        <v>0.82455336692624692</v>
      </c>
      <c r="H101" s="58">
        <v>6.7338524965643547</v>
      </c>
      <c r="I101" s="58">
        <v>13.605130554283107</v>
      </c>
      <c r="J101" s="58">
        <v>44.709115895556579</v>
      </c>
      <c r="K101" s="58">
        <v>34.127347686669715</v>
      </c>
      <c r="L101" s="58">
        <v>0</v>
      </c>
      <c r="M101" s="63">
        <f t="shared" si="2"/>
        <v>3.1413612565444979</v>
      </c>
      <c r="Q101" t="s">
        <v>293</v>
      </c>
      <c r="R101">
        <v>0</v>
      </c>
      <c r="AC101" s="53" t="s">
        <v>28</v>
      </c>
      <c r="AD101" s="53" t="s">
        <v>293</v>
      </c>
      <c r="AE101" s="56">
        <v>400.19197207678883</v>
      </c>
    </row>
    <row r="102" spans="1:31" x14ac:dyDescent="0.25">
      <c r="A102" s="53" t="s">
        <v>28</v>
      </c>
      <c r="B102" s="53" t="s">
        <v>293</v>
      </c>
      <c r="C102" s="54">
        <v>13</v>
      </c>
      <c r="D102" s="55">
        <v>5</v>
      </c>
      <c r="E102" s="56">
        <v>191.97207678883072</v>
      </c>
      <c r="F102" s="57" t="s">
        <v>293</v>
      </c>
      <c r="G102" s="58">
        <v>1.4545454545454559</v>
      </c>
      <c r="H102" s="58">
        <v>0</v>
      </c>
      <c r="I102" s="58">
        <v>47.727272727272727</v>
      </c>
      <c r="J102" s="58">
        <v>26.272727272727277</v>
      </c>
      <c r="K102" s="58">
        <v>24.545454545454536</v>
      </c>
      <c r="L102" s="58">
        <v>0</v>
      </c>
      <c r="M102" s="63">
        <f t="shared" si="2"/>
        <v>2.7923211169284494</v>
      </c>
      <c r="Q102" t="s">
        <v>293</v>
      </c>
      <c r="R102">
        <v>27.539267015706859</v>
      </c>
      <c r="AC102" s="53" t="s">
        <v>28</v>
      </c>
      <c r="AD102" s="53" t="s">
        <v>293</v>
      </c>
      <c r="AE102" s="56">
        <v>1227.2949389179757</v>
      </c>
    </row>
    <row r="103" spans="1:31" x14ac:dyDescent="0.25">
      <c r="A103" s="53" t="s">
        <v>28</v>
      </c>
      <c r="B103" s="53" t="s">
        <v>293</v>
      </c>
      <c r="C103" s="54">
        <v>13</v>
      </c>
      <c r="D103" s="55">
        <v>6</v>
      </c>
      <c r="E103" s="56">
        <v>133.50785340314138</v>
      </c>
      <c r="F103" s="57" t="s">
        <v>293</v>
      </c>
      <c r="G103" s="58">
        <v>10.718954248366016</v>
      </c>
      <c r="H103" s="58">
        <v>0</v>
      </c>
      <c r="I103" s="58">
        <v>1.568627450980405</v>
      </c>
      <c r="J103" s="58">
        <v>54.771241830065364</v>
      </c>
      <c r="K103" s="58">
        <v>32.941176470588232</v>
      </c>
      <c r="L103" s="58">
        <v>0</v>
      </c>
      <c r="M103" s="63">
        <f t="shared" si="2"/>
        <v>14.310645724258295</v>
      </c>
      <c r="Q103" t="s">
        <v>293</v>
      </c>
      <c r="R103">
        <v>0</v>
      </c>
      <c r="AC103" s="53" t="s">
        <v>28</v>
      </c>
      <c r="AD103" s="53" t="s">
        <v>293</v>
      </c>
      <c r="AE103" s="56">
        <v>1836.3176265270508</v>
      </c>
    </row>
    <row r="104" spans="1:31" x14ac:dyDescent="0.25">
      <c r="A104" s="53" t="s">
        <v>28</v>
      </c>
      <c r="B104" s="53" t="s">
        <v>293</v>
      </c>
      <c r="C104" s="54">
        <v>13</v>
      </c>
      <c r="D104" s="55">
        <v>7</v>
      </c>
      <c r="E104" s="56">
        <v>1165.0959860383946</v>
      </c>
      <c r="F104" s="57" t="s">
        <v>293</v>
      </c>
      <c r="G104" s="58">
        <v>3.4751348112642297</v>
      </c>
      <c r="H104" s="58">
        <v>1.3481126423007819</v>
      </c>
      <c r="I104" s="58">
        <v>71.899340922708205</v>
      </c>
      <c r="J104" s="58">
        <v>0</v>
      </c>
      <c r="K104" s="58">
        <v>23.277411623726781</v>
      </c>
      <c r="L104" s="58">
        <v>0</v>
      </c>
      <c r="M104" s="63">
        <f t="shared" si="2"/>
        <v>40.488656195462482</v>
      </c>
      <c r="Q104" t="s">
        <v>293</v>
      </c>
      <c r="R104">
        <v>0</v>
      </c>
      <c r="AC104" s="53" t="s">
        <v>28</v>
      </c>
      <c r="AD104" s="53" t="s">
        <v>293</v>
      </c>
      <c r="AE104" s="56">
        <v>2419.0052356020942</v>
      </c>
    </row>
    <row r="105" spans="1:31" x14ac:dyDescent="0.25">
      <c r="A105" s="53" t="s">
        <v>28</v>
      </c>
      <c r="B105" s="53" t="s">
        <v>293</v>
      </c>
      <c r="C105" s="54">
        <v>13</v>
      </c>
      <c r="D105" s="55">
        <v>8</v>
      </c>
      <c r="E105" s="56">
        <v>154.79930191972085</v>
      </c>
      <c r="F105" s="57" t="s">
        <v>293</v>
      </c>
      <c r="G105" s="58">
        <v>11.499436302142083</v>
      </c>
      <c r="H105" s="58">
        <v>0</v>
      </c>
      <c r="I105" s="58">
        <v>74.06989853438553</v>
      </c>
      <c r="J105" s="58">
        <v>0</v>
      </c>
      <c r="K105" s="58">
        <v>12.063134160090188</v>
      </c>
      <c r="L105" s="58">
        <v>2.3675310033821955</v>
      </c>
      <c r="M105" s="63">
        <f t="shared" si="2"/>
        <v>17.801047120418904</v>
      </c>
      <c r="Q105" t="s">
        <v>293</v>
      </c>
      <c r="R105">
        <v>0</v>
      </c>
      <c r="AC105" s="53" t="s">
        <v>28</v>
      </c>
      <c r="AD105" s="53" t="s">
        <v>293</v>
      </c>
      <c r="AE105" s="56">
        <v>3213.9092495637001</v>
      </c>
    </row>
    <row r="106" spans="1:31" x14ac:dyDescent="0.25">
      <c r="A106" s="53" t="s">
        <v>28</v>
      </c>
      <c r="B106" s="53" t="s">
        <v>175</v>
      </c>
      <c r="C106" s="54">
        <v>14</v>
      </c>
      <c r="D106" s="55">
        <v>1</v>
      </c>
      <c r="E106" s="56">
        <v>67.713787085514824</v>
      </c>
      <c r="F106" s="57" t="s">
        <v>175</v>
      </c>
      <c r="G106" s="58">
        <v>0</v>
      </c>
      <c r="H106" s="58">
        <v>0</v>
      </c>
      <c r="I106" s="58">
        <v>0</v>
      </c>
      <c r="J106" s="58">
        <v>0</v>
      </c>
      <c r="K106" s="58">
        <v>83.505154639175245</v>
      </c>
      <c r="L106" s="58">
        <v>16.494845360824762</v>
      </c>
      <c r="M106" s="63">
        <f t="shared" si="2"/>
        <v>0</v>
      </c>
      <c r="Q106" t="s">
        <v>293</v>
      </c>
      <c r="R106">
        <v>84.991273996509619</v>
      </c>
      <c r="AC106" s="53" t="s">
        <v>28</v>
      </c>
      <c r="AD106" s="53" t="s">
        <v>298</v>
      </c>
      <c r="AE106" s="56">
        <v>3569.8080279232113</v>
      </c>
    </row>
    <row r="107" spans="1:31" x14ac:dyDescent="0.25">
      <c r="A107" s="53" t="s">
        <v>28</v>
      </c>
      <c r="B107" s="53" t="s">
        <v>175</v>
      </c>
      <c r="C107" s="54">
        <v>14</v>
      </c>
      <c r="D107" s="55">
        <v>2</v>
      </c>
      <c r="E107" s="56">
        <v>233.33333333333334</v>
      </c>
      <c r="F107" s="57" t="s">
        <v>175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100</v>
      </c>
      <c r="M107" s="63">
        <f t="shared" si="2"/>
        <v>0</v>
      </c>
      <c r="Q107" t="s">
        <v>293</v>
      </c>
      <c r="R107">
        <v>149.56369982547994</v>
      </c>
      <c r="AC107" s="53" t="s">
        <v>28</v>
      </c>
      <c r="AD107" s="53" t="s">
        <v>298</v>
      </c>
      <c r="AE107" s="56">
        <v>1465.7940663176264</v>
      </c>
    </row>
    <row r="108" spans="1:31" x14ac:dyDescent="0.25">
      <c r="A108" s="53" t="s">
        <v>28</v>
      </c>
      <c r="B108" s="53" t="s">
        <v>175</v>
      </c>
      <c r="C108" s="54">
        <v>14</v>
      </c>
      <c r="D108" s="55">
        <v>3</v>
      </c>
      <c r="E108" s="56">
        <v>215.70680628272248</v>
      </c>
      <c r="F108" s="57" t="s">
        <v>175</v>
      </c>
      <c r="G108" s="58">
        <v>0</v>
      </c>
      <c r="H108" s="58">
        <v>0</v>
      </c>
      <c r="I108" s="58">
        <v>0</v>
      </c>
      <c r="J108" s="58">
        <v>0</v>
      </c>
      <c r="K108" s="58">
        <v>56.310679611650507</v>
      </c>
      <c r="L108" s="58">
        <v>43.689320388349508</v>
      </c>
      <c r="M108" s="63">
        <f t="shared" si="2"/>
        <v>0</v>
      </c>
      <c r="Q108" t="s">
        <v>293</v>
      </c>
      <c r="R108">
        <v>116.57940663176264</v>
      </c>
      <c r="AC108" s="53" t="s">
        <v>28</v>
      </c>
      <c r="AD108" s="53" t="s">
        <v>298</v>
      </c>
      <c r="AE108" s="56">
        <v>1027.3996509598605</v>
      </c>
    </row>
    <row r="109" spans="1:31" x14ac:dyDescent="0.25">
      <c r="A109" s="53" t="s">
        <v>28</v>
      </c>
      <c r="B109" s="53" t="s">
        <v>175</v>
      </c>
      <c r="C109" s="54">
        <v>14</v>
      </c>
      <c r="D109" s="55">
        <v>4</v>
      </c>
      <c r="E109" s="56">
        <v>1454.7469458987782</v>
      </c>
      <c r="F109" s="57" t="s">
        <v>175</v>
      </c>
      <c r="G109" s="58">
        <v>0</v>
      </c>
      <c r="H109" s="58">
        <v>0</v>
      </c>
      <c r="I109" s="58">
        <v>0</v>
      </c>
      <c r="J109" s="58">
        <v>17.331477860287681</v>
      </c>
      <c r="K109" s="58">
        <v>0</v>
      </c>
      <c r="L109" s="58">
        <v>82.668522139712323</v>
      </c>
      <c r="M109" s="63">
        <f t="shared" si="2"/>
        <v>0</v>
      </c>
      <c r="Q109" t="s">
        <v>293</v>
      </c>
      <c r="R109">
        <v>72.076788830715572</v>
      </c>
      <c r="AC109" s="53" t="s">
        <v>28</v>
      </c>
      <c r="AD109" s="53" t="s">
        <v>298</v>
      </c>
      <c r="AE109" s="56">
        <v>2115.8813263525308</v>
      </c>
    </row>
    <row r="110" spans="1:31" x14ac:dyDescent="0.25">
      <c r="A110" s="53" t="s">
        <v>28</v>
      </c>
      <c r="B110" s="53" t="s">
        <v>175</v>
      </c>
      <c r="C110" s="54">
        <v>14</v>
      </c>
      <c r="D110" s="55">
        <v>5</v>
      </c>
      <c r="E110" s="56">
        <v>533.1588132635253</v>
      </c>
      <c r="F110" s="57" t="s">
        <v>175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100</v>
      </c>
      <c r="M110" s="63">
        <f t="shared" si="2"/>
        <v>0</v>
      </c>
      <c r="Q110" t="s">
        <v>293</v>
      </c>
      <c r="R110">
        <v>13.787085514834253</v>
      </c>
      <c r="AC110" s="53" t="s">
        <v>28</v>
      </c>
      <c r="AD110" s="53" t="s">
        <v>298</v>
      </c>
      <c r="AE110" s="56">
        <v>4559.6858638743452</v>
      </c>
    </row>
    <row r="111" spans="1:31" x14ac:dyDescent="0.25">
      <c r="A111" s="53" t="s">
        <v>28</v>
      </c>
      <c r="B111" s="53" t="s">
        <v>175</v>
      </c>
      <c r="C111" s="54">
        <v>14</v>
      </c>
      <c r="D111" s="55">
        <v>6</v>
      </c>
      <c r="E111" s="56">
        <v>482.19895287958116</v>
      </c>
      <c r="F111" s="57" t="s">
        <v>175</v>
      </c>
      <c r="G111" s="58">
        <v>0</v>
      </c>
      <c r="H111" s="58">
        <v>0</v>
      </c>
      <c r="I111" s="58">
        <v>0</v>
      </c>
      <c r="J111" s="58">
        <v>50.560984437205946</v>
      </c>
      <c r="K111" s="58">
        <v>2.6782482808541381</v>
      </c>
      <c r="L111" s="58">
        <v>46.760767281939913</v>
      </c>
      <c r="M111" s="63">
        <f t="shared" si="2"/>
        <v>0</v>
      </c>
      <c r="Q111" t="s">
        <v>293</v>
      </c>
      <c r="R111">
        <v>10.645724258289755</v>
      </c>
      <c r="AC111" s="53" t="s">
        <v>28</v>
      </c>
      <c r="AD111" s="53" t="s">
        <v>298</v>
      </c>
      <c r="AE111" s="56">
        <v>1710.8202443280977</v>
      </c>
    </row>
    <row r="112" spans="1:31" x14ac:dyDescent="0.25">
      <c r="A112" s="53" t="s">
        <v>28</v>
      </c>
      <c r="B112" s="53" t="s">
        <v>175</v>
      </c>
      <c r="C112" s="54">
        <v>14</v>
      </c>
      <c r="D112" s="55">
        <v>7</v>
      </c>
      <c r="E112" s="56">
        <v>70.680628272251326</v>
      </c>
      <c r="F112" s="57" t="s">
        <v>175</v>
      </c>
      <c r="G112" s="58">
        <v>0</v>
      </c>
      <c r="H112" s="58">
        <v>0</v>
      </c>
      <c r="I112" s="58">
        <v>0</v>
      </c>
      <c r="J112" s="58">
        <v>0</v>
      </c>
      <c r="K112" s="58">
        <v>100</v>
      </c>
      <c r="L112" s="58">
        <v>0</v>
      </c>
      <c r="M112" s="63">
        <f t="shared" si="2"/>
        <v>0</v>
      </c>
      <c r="Q112" t="s">
        <v>293</v>
      </c>
      <c r="R112">
        <v>25.654450261780145</v>
      </c>
      <c r="AC112" s="53" t="s">
        <v>28</v>
      </c>
      <c r="AD112" s="53" t="s">
        <v>298</v>
      </c>
      <c r="AE112" s="56">
        <v>1743.2809773123913</v>
      </c>
    </row>
    <row r="113" spans="1:31" x14ac:dyDescent="0.25">
      <c r="A113" s="53" t="s">
        <v>28</v>
      </c>
      <c r="B113" s="53" t="s">
        <v>175</v>
      </c>
      <c r="C113" s="54">
        <v>14</v>
      </c>
      <c r="D113" s="55">
        <v>8</v>
      </c>
      <c r="E113" s="56">
        <v>320.55846422338573</v>
      </c>
      <c r="F113" s="57" t="s">
        <v>175</v>
      </c>
      <c r="G113" s="58">
        <v>0</v>
      </c>
      <c r="H113" s="58">
        <v>0</v>
      </c>
      <c r="I113" s="58">
        <v>0</v>
      </c>
      <c r="J113" s="58">
        <v>30.830792682926827</v>
      </c>
      <c r="K113" s="58">
        <v>5.760017421602786</v>
      </c>
      <c r="L113" s="58">
        <v>63.409189895470384</v>
      </c>
      <c r="M113" s="63">
        <f t="shared" si="2"/>
        <v>0</v>
      </c>
      <c r="Q113" t="s">
        <v>293</v>
      </c>
      <c r="R113">
        <v>8.3769633507853456</v>
      </c>
      <c r="AC113" s="53" t="s">
        <v>28</v>
      </c>
      <c r="AD113" s="53" t="s">
        <v>298</v>
      </c>
      <c r="AE113" s="56">
        <v>1895.6369982547994</v>
      </c>
    </row>
    <row r="114" spans="1:31" x14ac:dyDescent="0.25">
      <c r="A114" s="53" t="s">
        <v>28</v>
      </c>
      <c r="B114" s="53" t="s">
        <v>293</v>
      </c>
      <c r="C114" s="54">
        <v>15</v>
      </c>
      <c r="D114" s="55">
        <v>1</v>
      </c>
      <c r="E114" s="56">
        <v>1081.5008726003489</v>
      </c>
      <c r="F114" s="57" t="s">
        <v>293</v>
      </c>
      <c r="G114" s="58">
        <v>8.3750201710505117</v>
      </c>
      <c r="H114" s="58">
        <v>0</v>
      </c>
      <c r="I114" s="58">
        <v>32.128449249636923</v>
      </c>
      <c r="J114" s="58">
        <v>41.584637727932879</v>
      </c>
      <c r="K114" s="58">
        <v>17.911892851379701</v>
      </c>
      <c r="L114" s="58">
        <v>0</v>
      </c>
      <c r="M114" s="63">
        <f t="shared" si="2"/>
        <v>90.575916230366516</v>
      </c>
      <c r="Q114" t="s">
        <v>293</v>
      </c>
      <c r="R114">
        <v>327.9057591623037</v>
      </c>
      <c r="AC114" s="53" t="s">
        <v>28</v>
      </c>
      <c r="AD114" s="53" t="s">
        <v>298</v>
      </c>
      <c r="AE114" s="56">
        <v>597.55671902268773</v>
      </c>
    </row>
    <row r="115" spans="1:31" x14ac:dyDescent="0.25">
      <c r="A115" s="53" t="s">
        <v>28</v>
      </c>
      <c r="B115" s="53" t="s">
        <v>293</v>
      </c>
      <c r="C115" s="54">
        <v>15</v>
      </c>
      <c r="D115" s="55">
        <v>2</v>
      </c>
      <c r="E115" s="56">
        <v>1394.0663176265273</v>
      </c>
      <c r="F115" s="57" t="s">
        <v>293</v>
      </c>
      <c r="G115" s="58">
        <v>3.4927391086629975</v>
      </c>
      <c r="H115" s="58">
        <v>0</v>
      </c>
      <c r="I115" s="58">
        <v>12.255883825738609</v>
      </c>
      <c r="J115" s="58">
        <v>81.772658988482718</v>
      </c>
      <c r="K115" s="58">
        <v>2.4787180771156736</v>
      </c>
      <c r="L115" s="58">
        <v>0</v>
      </c>
      <c r="M115" s="63">
        <f t="shared" si="2"/>
        <v>48.691099476439845</v>
      </c>
      <c r="Q115" t="s">
        <v>293</v>
      </c>
      <c r="R115">
        <v>345.18324607329845</v>
      </c>
      <c r="AC115" s="53" t="s">
        <v>28</v>
      </c>
      <c r="AD115" s="53" t="s">
        <v>298</v>
      </c>
      <c r="AE115" s="56">
        <v>281.91972076788829</v>
      </c>
    </row>
    <row r="116" spans="1:31" x14ac:dyDescent="0.25">
      <c r="A116" s="53" t="s">
        <v>28</v>
      </c>
      <c r="B116" s="53" t="s">
        <v>293</v>
      </c>
      <c r="C116" s="54">
        <v>15</v>
      </c>
      <c r="D116" s="55">
        <v>3</v>
      </c>
      <c r="E116" s="56">
        <v>5918.3769633507854</v>
      </c>
      <c r="F116" s="57" t="s">
        <v>293</v>
      </c>
      <c r="G116" s="58">
        <v>0</v>
      </c>
      <c r="H116" s="58">
        <v>5.8040887819463736</v>
      </c>
      <c r="I116" s="58">
        <v>19.635943300808265</v>
      </c>
      <c r="J116" s="58">
        <v>73.542637921933931</v>
      </c>
      <c r="K116" s="58">
        <v>1.0173299953114354</v>
      </c>
      <c r="L116" s="58">
        <v>0</v>
      </c>
      <c r="M116" s="63">
        <f t="shared" si="2"/>
        <v>0</v>
      </c>
      <c r="Q116" t="s">
        <v>293</v>
      </c>
      <c r="R116">
        <v>425.88132635253061</v>
      </c>
      <c r="AC116" s="53" t="s">
        <v>28</v>
      </c>
      <c r="AD116" s="53" t="s">
        <v>298</v>
      </c>
      <c r="AE116" s="56">
        <v>1757.8184991273997</v>
      </c>
    </row>
    <row r="117" spans="1:31" x14ac:dyDescent="0.25">
      <c r="A117" s="53" t="s">
        <v>28</v>
      </c>
      <c r="B117" s="53" t="s">
        <v>293</v>
      </c>
      <c r="C117" s="54">
        <v>15</v>
      </c>
      <c r="D117" s="55">
        <v>4</v>
      </c>
      <c r="E117" s="56">
        <v>1565.9685863874347</v>
      </c>
      <c r="F117" s="57" t="s">
        <v>293</v>
      </c>
      <c r="G117" s="58">
        <v>1.7496935250195029</v>
      </c>
      <c r="H117" s="58">
        <v>0</v>
      </c>
      <c r="I117" s="58">
        <v>32.96556335673688</v>
      </c>
      <c r="J117" s="58">
        <v>65.284743118243611</v>
      </c>
      <c r="K117" s="58">
        <v>0</v>
      </c>
      <c r="L117" s="58">
        <v>0</v>
      </c>
      <c r="M117" s="63">
        <f t="shared" si="2"/>
        <v>27.399650959860388</v>
      </c>
      <c r="Q117" t="s">
        <v>293</v>
      </c>
      <c r="R117">
        <v>177.36474694589884</v>
      </c>
      <c r="AC117" s="53" t="s">
        <v>28</v>
      </c>
      <c r="AD117" s="53" t="s">
        <v>298</v>
      </c>
      <c r="AE117" s="56">
        <v>1469.633507853403</v>
      </c>
    </row>
    <row r="118" spans="1:31" x14ac:dyDescent="0.25">
      <c r="A118" s="53" t="s">
        <v>28</v>
      </c>
      <c r="B118" s="53" t="s">
        <v>293</v>
      </c>
      <c r="C118" s="54">
        <v>15</v>
      </c>
      <c r="D118" s="55">
        <v>5</v>
      </c>
      <c r="E118" s="56">
        <v>430.19197207678883</v>
      </c>
      <c r="F118" s="57" t="s">
        <v>293</v>
      </c>
      <c r="G118" s="58">
        <v>0</v>
      </c>
      <c r="H118" s="58">
        <v>0</v>
      </c>
      <c r="I118" s="58">
        <v>0</v>
      </c>
      <c r="J118" s="58">
        <v>96.3894523326572</v>
      </c>
      <c r="K118" s="58">
        <v>0</v>
      </c>
      <c r="L118" s="58">
        <v>3.6105476673428019</v>
      </c>
      <c r="M118" s="63">
        <f t="shared" si="2"/>
        <v>0</v>
      </c>
      <c r="Q118" t="s">
        <v>293</v>
      </c>
      <c r="R118">
        <v>0</v>
      </c>
      <c r="AC118" s="53" t="s">
        <v>28</v>
      </c>
      <c r="AD118" s="53" t="s">
        <v>298</v>
      </c>
      <c r="AE118" s="56">
        <v>2853.2111692844678</v>
      </c>
    </row>
    <row r="119" spans="1:31" x14ac:dyDescent="0.25">
      <c r="A119" s="53" t="s">
        <v>28</v>
      </c>
      <c r="B119" s="53" t="s">
        <v>293</v>
      </c>
      <c r="C119" s="54">
        <v>15</v>
      </c>
      <c r="D119" s="55">
        <v>6</v>
      </c>
      <c r="E119" s="56">
        <v>1525.3403141361257</v>
      </c>
      <c r="F119" s="57" t="s">
        <v>293</v>
      </c>
      <c r="G119" s="58">
        <v>2.8843733553007951</v>
      </c>
      <c r="H119" s="58">
        <v>18.7650168188371</v>
      </c>
      <c r="I119" s="58">
        <v>20.160865884075875</v>
      </c>
      <c r="J119" s="58">
        <v>57.710349877577173</v>
      </c>
      <c r="K119" s="58">
        <v>0.47939406420905761</v>
      </c>
      <c r="L119" s="58">
        <v>0</v>
      </c>
      <c r="M119" s="63">
        <f t="shared" si="2"/>
        <v>43.996509598603858</v>
      </c>
      <c r="Q119" t="s">
        <v>293</v>
      </c>
      <c r="R119">
        <v>26.143106457242602</v>
      </c>
      <c r="AC119" s="53" t="s">
        <v>28</v>
      </c>
      <c r="AD119" s="53" t="s">
        <v>298</v>
      </c>
      <c r="AE119" s="56">
        <v>1283.8568935427575</v>
      </c>
    </row>
    <row r="120" spans="1:31" x14ac:dyDescent="0.25">
      <c r="A120" s="53" t="s">
        <v>28</v>
      </c>
      <c r="B120" s="53" t="s">
        <v>293</v>
      </c>
      <c r="C120" s="54">
        <v>15</v>
      </c>
      <c r="D120" s="55">
        <v>7</v>
      </c>
      <c r="E120" s="56">
        <v>11938.603839441537</v>
      </c>
      <c r="F120" s="57" t="s">
        <v>293</v>
      </c>
      <c r="G120" s="58">
        <v>1.6967264158390365</v>
      </c>
      <c r="H120" s="58">
        <v>2.4258787689195151</v>
      </c>
      <c r="I120" s="58">
        <v>22.080686233521714</v>
      </c>
      <c r="J120" s="58">
        <v>73.488266026587453</v>
      </c>
      <c r="K120" s="58">
        <v>0.30844255513227936</v>
      </c>
      <c r="L120" s="58">
        <v>0</v>
      </c>
      <c r="M120" s="63">
        <f t="shared" si="2"/>
        <v>202.565445026178</v>
      </c>
      <c r="Q120" t="s">
        <v>293</v>
      </c>
      <c r="R120">
        <v>18.045375218150131</v>
      </c>
      <c r="AC120" s="53" t="s">
        <v>28</v>
      </c>
      <c r="AD120" s="53" t="s">
        <v>298</v>
      </c>
      <c r="AE120" s="56">
        <v>2310.7155322862131</v>
      </c>
    </row>
    <row r="121" spans="1:31" x14ac:dyDescent="0.25">
      <c r="A121" s="53" t="s">
        <v>28</v>
      </c>
      <c r="B121" s="53" t="s">
        <v>293</v>
      </c>
      <c r="C121" s="54">
        <v>15</v>
      </c>
      <c r="D121" s="55">
        <v>8</v>
      </c>
      <c r="E121" s="56">
        <v>2640.5759162303671</v>
      </c>
      <c r="F121" s="57" t="s">
        <v>293</v>
      </c>
      <c r="G121" s="58">
        <v>7.1762334357754209</v>
      </c>
      <c r="H121" s="58">
        <v>19.922672747100222</v>
      </c>
      <c r="I121" s="58">
        <v>19.255146888734672</v>
      </c>
      <c r="J121" s="58">
        <v>48.08829846997785</v>
      </c>
      <c r="K121" s="58">
        <v>0.33310201249132626</v>
      </c>
      <c r="L121" s="58">
        <v>5.2245464459204918</v>
      </c>
      <c r="M121" s="63">
        <f t="shared" si="2"/>
        <v>189.49389179755678</v>
      </c>
      <c r="Q121" t="s">
        <v>293</v>
      </c>
      <c r="R121">
        <v>13.176265270506153</v>
      </c>
      <c r="AC121" s="53" t="s">
        <v>28</v>
      </c>
      <c r="AD121" s="53" t="s">
        <v>298</v>
      </c>
      <c r="AE121" s="56">
        <v>559.04013961605585</v>
      </c>
    </row>
    <row r="122" spans="1:31" x14ac:dyDescent="0.25">
      <c r="A122" s="53" t="s">
        <v>28</v>
      </c>
      <c r="B122" s="53" t="s">
        <v>175</v>
      </c>
      <c r="C122" s="54">
        <v>16</v>
      </c>
      <c r="D122" s="55">
        <v>1</v>
      </c>
      <c r="E122" s="56">
        <v>101.5706806282722</v>
      </c>
      <c r="F122" s="57" t="s">
        <v>175</v>
      </c>
      <c r="G122" s="58">
        <v>0</v>
      </c>
      <c r="H122" s="58">
        <v>0</v>
      </c>
      <c r="I122" s="58">
        <v>0</v>
      </c>
      <c r="J122" s="58">
        <v>0</v>
      </c>
      <c r="K122" s="58">
        <v>95.53264604811001</v>
      </c>
      <c r="L122" s="58">
        <v>4.4673539518900025</v>
      </c>
      <c r="M122" s="63">
        <f t="shared" si="2"/>
        <v>0</v>
      </c>
      <c r="Q122" t="s">
        <v>293</v>
      </c>
      <c r="R122">
        <v>158.91797556719027</v>
      </c>
      <c r="AC122" s="53" t="s">
        <v>28</v>
      </c>
      <c r="AD122" s="53" t="s">
        <v>298</v>
      </c>
      <c r="AE122" s="56">
        <v>1883.9441535776618</v>
      </c>
    </row>
    <row r="123" spans="1:31" x14ac:dyDescent="0.25">
      <c r="A123" s="53" t="s">
        <v>28</v>
      </c>
      <c r="B123" s="53" t="s">
        <v>175</v>
      </c>
      <c r="C123" s="54">
        <v>16</v>
      </c>
      <c r="D123" s="55">
        <v>2</v>
      </c>
      <c r="E123" s="56">
        <v>117.62652705061086</v>
      </c>
      <c r="F123" s="57" t="s">
        <v>175</v>
      </c>
      <c r="G123" s="58">
        <v>0</v>
      </c>
      <c r="H123" s="58">
        <v>0</v>
      </c>
      <c r="I123" s="58">
        <v>0</v>
      </c>
      <c r="J123" s="58">
        <v>0</v>
      </c>
      <c r="K123" s="58">
        <v>75.667655786350153</v>
      </c>
      <c r="L123" s="58">
        <v>24.332344213649854</v>
      </c>
      <c r="M123" s="63">
        <f t="shared" si="2"/>
        <v>0</v>
      </c>
      <c r="Q123" t="s">
        <v>293</v>
      </c>
      <c r="R123">
        <v>126.52705061082025</v>
      </c>
      <c r="AC123" s="53" t="s">
        <v>28</v>
      </c>
      <c r="AD123" s="53" t="s">
        <v>298</v>
      </c>
      <c r="AE123" s="56">
        <v>795.63699825479944</v>
      </c>
    </row>
    <row r="124" spans="1:31" x14ac:dyDescent="0.25">
      <c r="A124" s="53" t="s">
        <v>28</v>
      </c>
      <c r="B124" s="53" t="s">
        <v>175</v>
      </c>
      <c r="C124" s="54">
        <v>16</v>
      </c>
      <c r="D124" s="55">
        <v>3</v>
      </c>
      <c r="E124" s="56">
        <v>47.643979057591636</v>
      </c>
      <c r="F124" s="57" t="s">
        <v>175</v>
      </c>
      <c r="G124" s="58">
        <v>0</v>
      </c>
      <c r="H124" s="58">
        <v>0</v>
      </c>
      <c r="I124" s="58">
        <v>35.897435897435912</v>
      </c>
      <c r="J124" s="58">
        <v>0</v>
      </c>
      <c r="K124" s="58">
        <v>64.102564102564088</v>
      </c>
      <c r="L124" s="58">
        <v>0</v>
      </c>
      <c r="M124" s="63">
        <f t="shared" si="2"/>
        <v>0</v>
      </c>
      <c r="Q124" t="s">
        <v>293</v>
      </c>
      <c r="R124">
        <v>166.10820244328096</v>
      </c>
      <c r="AC124" s="53" t="s">
        <v>28</v>
      </c>
      <c r="AD124" s="53" t="s">
        <v>298</v>
      </c>
      <c r="AE124" s="56">
        <v>941.18673647469473</v>
      </c>
    </row>
    <row r="125" spans="1:31" x14ac:dyDescent="0.25">
      <c r="A125" s="53" t="s">
        <v>28</v>
      </c>
      <c r="B125" s="53" t="s">
        <v>175</v>
      </c>
      <c r="C125" s="54">
        <v>16</v>
      </c>
      <c r="D125" s="55">
        <v>4</v>
      </c>
      <c r="E125" s="56">
        <v>307.15532286212914</v>
      </c>
      <c r="F125" s="57" t="s">
        <v>175</v>
      </c>
      <c r="G125" s="58">
        <v>0</v>
      </c>
      <c r="H125" s="58">
        <v>14.545454545454559</v>
      </c>
      <c r="I125" s="58">
        <v>36.022727272727273</v>
      </c>
      <c r="J125" s="58">
        <v>0</v>
      </c>
      <c r="K125" s="58">
        <v>30.11363636363637</v>
      </c>
      <c r="L125" s="58">
        <v>19.318181818181813</v>
      </c>
      <c r="M125" s="63">
        <f t="shared" si="2"/>
        <v>0</v>
      </c>
      <c r="Q125" t="s">
        <v>293</v>
      </c>
      <c r="R125">
        <v>49.406631762652758</v>
      </c>
      <c r="AC125" s="53" t="s">
        <v>28</v>
      </c>
      <c r="AD125" s="53" t="s">
        <v>298</v>
      </c>
      <c r="AE125" s="56">
        <v>1698.952879581152</v>
      </c>
    </row>
    <row r="126" spans="1:31" x14ac:dyDescent="0.25">
      <c r="A126" s="53" t="s">
        <v>28</v>
      </c>
      <c r="B126" s="53" t="s">
        <v>175</v>
      </c>
      <c r="C126" s="54">
        <v>16</v>
      </c>
      <c r="D126" s="55">
        <v>5</v>
      </c>
      <c r="E126" s="56">
        <v>145.89877835951134</v>
      </c>
      <c r="F126" s="57" t="s">
        <v>175</v>
      </c>
      <c r="G126" s="58">
        <v>0</v>
      </c>
      <c r="H126" s="58">
        <v>0</v>
      </c>
      <c r="I126" s="58">
        <v>0</v>
      </c>
      <c r="J126" s="58">
        <v>0</v>
      </c>
      <c r="K126" s="58">
        <v>71.172248803827742</v>
      </c>
      <c r="L126" s="58">
        <v>28.827751196172251</v>
      </c>
      <c r="M126" s="63">
        <f t="shared" si="2"/>
        <v>0</v>
      </c>
      <c r="Q126" t="s">
        <v>293</v>
      </c>
      <c r="R126">
        <v>109.96509598603843</v>
      </c>
      <c r="AC126" s="53" t="s">
        <v>28</v>
      </c>
      <c r="AD126" s="53" t="s">
        <v>298</v>
      </c>
      <c r="AE126" s="56">
        <v>1235.6020942408381</v>
      </c>
    </row>
    <row r="127" spans="1:31" x14ac:dyDescent="0.25">
      <c r="A127" s="53" t="s">
        <v>28</v>
      </c>
      <c r="B127" s="53" t="s">
        <v>175</v>
      </c>
      <c r="C127" s="54">
        <v>16</v>
      </c>
      <c r="D127" s="55">
        <v>6</v>
      </c>
      <c r="E127" s="56">
        <v>160.03490401396164</v>
      </c>
      <c r="F127" s="57" t="s">
        <v>175</v>
      </c>
      <c r="G127" s="58">
        <v>0</v>
      </c>
      <c r="H127" s="58">
        <v>0</v>
      </c>
      <c r="I127" s="58">
        <v>0</v>
      </c>
      <c r="J127" s="58">
        <v>0</v>
      </c>
      <c r="K127" s="58">
        <v>94.765539803707739</v>
      </c>
      <c r="L127" s="58">
        <v>5.234460196292261</v>
      </c>
      <c r="M127" s="63">
        <f t="shared" si="2"/>
        <v>0</v>
      </c>
      <c r="Q127" t="s">
        <v>293</v>
      </c>
      <c r="R127">
        <v>39.965095986038442</v>
      </c>
      <c r="AC127" s="53" t="s">
        <v>28</v>
      </c>
      <c r="AD127" s="53" t="s">
        <v>298</v>
      </c>
      <c r="AE127" s="56">
        <v>2100.9249563699832</v>
      </c>
    </row>
    <row r="128" spans="1:31" x14ac:dyDescent="0.25">
      <c r="A128" s="53" t="s">
        <v>28</v>
      </c>
      <c r="B128" s="53" t="s">
        <v>175</v>
      </c>
      <c r="C128" s="54">
        <v>16</v>
      </c>
      <c r="D128" s="55">
        <v>7</v>
      </c>
      <c r="E128" s="56">
        <v>82.373472949389225</v>
      </c>
      <c r="F128" s="57" t="s">
        <v>175</v>
      </c>
      <c r="G128" s="58">
        <v>0</v>
      </c>
      <c r="H128" s="58">
        <v>0</v>
      </c>
      <c r="I128" s="58">
        <v>0</v>
      </c>
      <c r="J128" s="58">
        <v>23.305084745762731</v>
      </c>
      <c r="K128" s="58">
        <v>76.694915254237273</v>
      </c>
      <c r="L128" s="58">
        <v>0</v>
      </c>
      <c r="M128" s="63">
        <f t="shared" si="2"/>
        <v>0</v>
      </c>
      <c r="Q128" t="s">
        <v>293</v>
      </c>
      <c r="R128">
        <v>0</v>
      </c>
      <c r="AC128" s="53" t="s">
        <v>28</v>
      </c>
      <c r="AD128" s="53" t="s">
        <v>298</v>
      </c>
      <c r="AE128" s="56">
        <v>3372.4432809773125</v>
      </c>
    </row>
    <row r="129" spans="1:31" x14ac:dyDescent="0.25">
      <c r="A129" s="53" t="s">
        <v>28</v>
      </c>
      <c r="B129" s="53" t="s">
        <v>175</v>
      </c>
      <c r="C129" s="54">
        <v>16</v>
      </c>
      <c r="D129" s="55">
        <v>8</v>
      </c>
      <c r="E129" s="56">
        <v>78.18499127399653</v>
      </c>
      <c r="F129" s="57" t="s">
        <v>175</v>
      </c>
      <c r="G129" s="58">
        <v>0</v>
      </c>
      <c r="H129" s="58">
        <v>27.678571428571463</v>
      </c>
      <c r="I129" s="58">
        <v>0</v>
      </c>
      <c r="J129" s="58">
        <v>0</v>
      </c>
      <c r="K129" s="58">
        <v>47.991071428571388</v>
      </c>
      <c r="L129" s="58">
        <v>24.330357142857135</v>
      </c>
      <c r="M129" s="63">
        <f t="shared" si="2"/>
        <v>0</v>
      </c>
      <c r="Q129" t="s">
        <v>293</v>
      </c>
      <c r="R129">
        <v>0</v>
      </c>
      <c r="AC129" s="53" t="s">
        <v>28</v>
      </c>
      <c r="AD129" s="53" t="s">
        <v>298</v>
      </c>
      <c r="AE129" s="56">
        <v>997.29493891797563</v>
      </c>
    </row>
    <row r="130" spans="1:31" x14ac:dyDescent="0.25">
      <c r="A130" s="53" t="s">
        <v>28</v>
      </c>
      <c r="B130" s="53" t="s">
        <v>180</v>
      </c>
      <c r="C130" s="54">
        <v>17</v>
      </c>
      <c r="D130" s="55">
        <v>1</v>
      </c>
      <c r="E130" s="56">
        <v>878.01047120418843</v>
      </c>
      <c r="F130" s="57" t="s">
        <v>180</v>
      </c>
      <c r="G130" s="58">
        <v>0</v>
      </c>
      <c r="H130" s="58">
        <v>0</v>
      </c>
      <c r="I130" s="58">
        <v>33.830252434903599</v>
      </c>
      <c r="J130" s="58">
        <v>31.643808387994433</v>
      </c>
      <c r="K130" s="58">
        <v>32.160604253627518</v>
      </c>
      <c r="L130" s="58">
        <v>2.3653349234744612</v>
      </c>
      <c r="M130" s="63">
        <f t="shared" si="2"/>
        <v>0</v>
      </c>
      <c r="Q130" t="s">
        <v>293</v>
      </c>
      <c r="R130">
        <v>339.44153577661439</v>
      </c>
      <c r="AC130" s="53" t="s">
        <v>28</v>
      </c>
      <c r="AD130" s="53" t="s">
        <v>298</v>
      </c>
      <c r="AE130" s="56">
        <v>1727.5741710296684</v>
      </c>
    </row>
    <row r="131" spans="1:31" x14ac:dyDescent="0.25">
      <c r="A131" s="53" t="s">
        <v>28</v>
      </c>
      <c r="B131" s="53" t="s">
        <v>180</v>
      </c>
      <c r="C131" s="54">
        <v>17</v>
      </c>
      <c r="D131" s="55">
        <v>2</v>
      </c>
      <c r="E131" s="56">
        <v>580.80279232111684</v>
      </c>
      <c r="F131" s="57" t="s">
        <v>180</v>
      </c>
      <c r="G131" s="58">
        <v>0</v>
      </c>
      <c r="H131" s="58">
        <v>2.8245192307692348</v>
      </c>
      <c r="I131" s="58">
        <v>28.094951923076923</v>
      </c>
      <c r="J131" s="58">
        <v>0</v>
      </c>
      <c r="K131" s="58">
        <v>31.310096153846157</v>
      </c>
      <c r="L131" s="58">
        <v>37.770432692307693</v>
      </c>
      <c r="M131" s="63">
        <f t="shared" ref="M131:M194" si="3">G131/100*E131</f>
        <v>0</v>
      </c>
      <c r="Q131" t="s">
        <v>293</v>
      </c>
      <c r="R131">
        <v>80.174520069808054</v>
      </c>
      <c r="AC131" s="53" t="s">
        <v>28</v>
      </c>
      <c r="AD131" s="53" t="s">
        <v>298</v>
      </c>
      <c r="AE131" s="56">
        <v>395.63699825479938</v>
      </c>
    </row>
    <row r="132" spans="1:31" x14ac:dyDescent="0.25">
      <c r="A132" s="53" t="s">
        <v>28</v>
      </c>
      <c r="B132" s="53" t="s">
        <v>180</v>
      </c>
      <c r="C132" s="54">
        <v>17</v>
      </c>
      <c r="D132" s="55">
        <v>3</v>
      </c>
      <c r="E132" s="56">
        <v>734.55497382198962</v>
      </c>
      <c r="F132" s="57" t="s">
        <v>180</v>
      </c>
      <c r="G132" s="58">
        <v>0</v>
      </c>
      <c r="H132" s="58">
        <v>5.1081016868614926</v>
      </c>
      <c r="I132" s="58">
        <v>16.203373722974575</v>
      </c>
      <c r="J132" s="58">
        <v>0</v>
      </c>
      <c r="K132" s="58">
        <v>7.5552387740555931</v>
      </c>
      <c r="L132" s="58">
        <v>71.133285816108341</v>
      </c>
      <c r="M132" s="63">
        <f t="shared" si="3"/>
        <v>0</v>
      </c>
      <c r="Q132" t="s">
        <v>293</v>
      </c>
      <c r="R132">
        <v>241.93717277486911</v>
      </c>
      <c r="AC132" s="53" t="s">
        <v>28</v>
      </c>
      <c r="AD132" s="53" t="s">
        <v>298</v>
      </c>
      <c r="AE132" s="56">
        <v>1184.2931937172777</v>
      </c>
    </row>
    <row r="133" spans="1:31" x14ac:dyDescent="0.25">
      <c r="A133" s="53" t="s">
        <v>28</v>
      </c>
      <c r="B133" s="53" t="s">
        <v>180</v>
      </c>
      <c r="C133" s="54">
        <v>17</v>
      </c>
      <c r="D133" s="55">
        <v>4</v>
      </c>
      <c r="E133" s="56">
        <v>598.95287958115193</v>
      </c>
      <c r="F133" s="57" t="s">
        <v>180</v>
      </c>
      <c r="G133" s="58">
        <v>0</v>
      </c>
      <c r="H133" s="58">
        <v>16.958041958041957</v>
      </c>
      <c r="I133" s="58">
        <v>5.6235431235431221</v>
      </c>
      <c r="J133" s="58">
        <v>52.039627039627042</v>
      </c>
      <c r="K133" s="58">
        <v>3.0011655011655045</v>
      </c>
      <c r="L133" s="58">
        <v>22.377622377622373</v>
      </c>
      <c r="M133" s="63">
        <f t="shared" si="3"/>
        <v>0</v>
      </c>
      <c r="Q133" t="s">
        <v>293</v>
      </c>
      <c r="R133">
        <v>235.81151832460733</v>
      </c>
      <c r="AC133" s="53" t="s">
        <v>28</v>
      </c>
      <c r="AD133" s="53" t="s">
        <v>298</v>
      </c>
      <c r="AE133" s="56">
        <v>195.81151832460736</v>
      </c>
    </row>
    <row r="134" spans="1:31" x14ac:dyDescent="0.25">
      <c r="A134" s="53" t="s">
        <v>28</v>
      </c>
      <c r="B134" s="53" t="s">
        <v>180</v>
      </c>
      <c r="C134" s="54">
        <v>17</v>
      </c>
      <c r="D134" s="55">
        <v>5</v>
      </c>
      <c r="E134" s="56">
        <v>1783.5951134380457</v>
      </c>
      <c r="F134" s="57" t="s">
        <v>180</v>
      </c>
      <c r="G134" s="58">
        <v>3.6301369863013702</v>
      </c>
      <c r="H134" s="58">
        <v>0</v>
      </c>
      <c r="I134" s="58">
        <v>62.925636007827791</v>
      </c>
      <c r="J134" s="58">
        <v>26.800391389432477</v>
      </c>
      <c r="K134" s="58">
        <v>5.949119373776905</v>
      </c>
      <c r="L134" s="58">
        <v>0.69471624266144894</v>
      </c>
      <c r="M134" s="63">
        <f t="shared" si="3"/>
        <v>64.746945898778378</v>
      </c>
      <c r="Q134" t="s">
        <v>293</v>
      </c>
      <c r="R134">
        <v>64.69458987783598</v>
      </c>
      <c r="AC134" s="53" t="s">
        <v>28</v>
      </c>
      <c r="AD134" s="53" t="s">
        <v>298</v>
      </c>
      <c r="AE134" s="56">
        <v>633.15881326352553</v>
      </c>
    </row>
    <row r="135" spans="1:31" x14ac:dyDescent="0.25">
      <c r="A135" s="53" t="s">
        <v>28</v>
      </c>
      <c r="B135" s="53" t="s">
        <v>180</v>
      </c>
      <c r="C135" s="54">
        <v>17</v>
      </c>
      <c r="D135" s="55">
        <v>6</v>
      </c>
      <c r="E135" s="56">
        <v>631.06457242582906</v>
      </c>
      <c r="F135" s="57" t="s">
        <v>180</v>
      </c>
      <c r="G135" s="58">
        <v>0</v>
      </c>
      <c r="H135" s="58">
        <v>0</v>
      </c>
      <c r="I135" s="58">
        <v>7.5774336283185892</v>
      </c>
      <c r="J135" s="58">
        <v>0</v>
      </c>
      <c r="K135" s="58">
        <v>45.243362831858413</v>
      </c>
      <c r="L135" s="58">
        <v>47.179203539823</v>
      </c>
      <c r="M135" s="63">
        <f t="shared" si="3"/>
        <v>0</v>
      </c>
      <c r="Q135" t="s">
        <v>293</v>
      </c>
      <c r="R135">
        <v>20.506108202443297</v>
      </c>
      <c r="AC135" s="53" t="s">
        <v>28</v>
      </c>
      <c r="AD135" s="53" t="s">
        <v>298</v>
      </c>
      <c r="AE135" s="56">
        <v>878.53403141361264</v>
      </c>
    </row>
    <row r="136" spans="1:31" x14ac:dyDescent="0.25">
      <c r="A136" s="53" t="s">
        <v>28</v>
      </c>
      <c r="B136" s="53" t="s">
        <v>180</v>
      </c>
      <c r="C136" s="54">
        <v>17</v>
      </c>
      <c r="D136" s="55">
        <v>7</v>
      </c>
      <c r="E136" s="56">
        <v>557.59162303664937</v>
      </c>
      <c r="F136" s="57" t="s">
        <v>180</v>
      </c>
      <c r="G136" s="58">
        <v>0</v>
      </c>
      <c r="H136" s="58">
        <v>0</v>
      </c>
      <c r="I136" s="58">
        <v>10.923317683881068</v>
      </c>
      <c r="J136" s="58">
        <v>85.508607198748038</v>
      </c>
      <c r="K136" s="58">
        <v>1.9405320813771543</v>
      </c>
      <c r="L136" s="58">
        <v>1.6275430359937386</v>
      </c>
      <c r="M136" s="63">
        <f t="shared" si="3"/>
        <v>0</v>
      </c>
      <c r="Q136" t="s">
        <v>293</v>
      </c>
      <c r="R136">
        <v>140.3141361256545</v>
      </c>
      <c r="AC136" s="53" t="s">
        <v>28</v>
      </c>
      <c r="AD136" s="53" t="s">
        <v>298</v>
      </c>
      <c r="AE136" s="56">
        <v>266.66666666666663</v>
      </c>
    </row>
    <row r="137" spans="1:31" x14ac:dyDescent="0.25">
      <c r="A137" s="53" t="s">
        <v>28</v>
      </c>
      <c r="B137" s="53" t="s">
        <v>180</v>
      </c>
      <c r="C137" s="54">
        <v>17</v>
      </c>
      <c r="D137" s="55">
        <v>8</v>
      </c>
      <c r="E137" s="56">
        <v>910.64572425828976</v>
      </c>
      <c r="F137" s="57" t="s">
        <v>180</v>
      </c>
      <c r="G137" s="58">
        <v>0</v>
      </c>
      <c r="H137" s="58">
        <v>9.5822154082023747</v>
      </c>
      <c r="I137" s="58">
        <v>29.896512073591413</v>
      </c>
      <c r="J137" s="58">
        <v>37.447297815254885</v>
      </c>
      <c r="K137" s="58">
        <v>19.164430816404746</v>
      </c>
      <c r="L137" s="58">
        <v>3.9095438865465675</v>
      </c>
      <c r="M137" s="63">
        <f t="shared" si="3"/>
        <v>0</v>
      </c>
      <c r="Q137" t="s">
        <v>293</v>
      </c>
      <c r="R137">
        <v>62.198952879581157</v>
      </c>
      <c r="AC137" s="53" t="s">
        <v>28</v>
      </c>
      <c r="AD137" s="53" t="s">
        <v>298</v>
      </c>
      <c r="AE137" s="56">
        <v>663.21116928446781</v>
      </c>
    </row>
    <row r="138" spans="1:31" x14ac:dyDescent="0.25">
      <c r="A138" s="53" t="s">
        <v>28</v>
      </c>
      <c r="B138" s="53" t="s">
        <v>175</v>
      </c>
      <c r="C138" s="54">
        <v>18</v>
      </c>
      <c r="D138" s="55">
        <v>1</v>
      </c>
      <c r="E138" s="56">
        <v>243.97905759162305</v>
      </c>
      <c r="F138" s="57" t="s">
        <v>175</v>
      </c>
      <c r="G138" s="58">
        <v>0</v>
      </c>
      <c r="H138" s="58">
        <v>0</v>
      </c>
      <c r="I138" s="58">
        <v>0</v>
      </c>
      <c r="J138" s="58">
        <v>0</v>
      </c>
      <c r="K138" s="58">
        <v>0</v>
      </c>
      <c r="L138" s="58">
        <v>100</v>
      </c>
      <c r="M138" s="63">
        <f t="shared" si="3"/>
        <v>0</v>
      </c>
      <c r="Q138" t="s">
        <v>293</v>
      </c>
      <c r="R138">
        <v>333.14136125654449</v>
      </c>
      <c r="AC138" s="53" t="s">
        <v>28</v>
      </c>
      <c r="AD138" s="53" t="s">
        <v>298</v>
      </c>
      <c r="AE138" s="56">
        <v>1517.2774869109951</v>
      </c>
    </row>
    <row r="139" spans="1:31" x14ac:dyDescent="0.25">
      <c r="A139" s="53" t="s">
        <v>28</v>
      </c>
      <c r="B139" s="53" t="s">
        <v>175</v>
      </c>
      <c r="C139" s="54">
        <v>18</v>
      </c>
      <c r="D139" s="55">
        <v>2</v>
      </c>
      <c r="E139" s="56">
        <v>202.44328097731236</v>
      </c>
      <c r="F139" s="57" t="s">
        <v>175</v>
      </c>
      <c r="G139" s="58">
        <v>0</v>
      </c>
      <c r="H139" s="58">
        <v>0</v>
      </c>
      <c r="I139" s="58">
        <v>0</v>
      </c>
      <c r="J139" s="58">
        <v>0</v>
      </c>
      <c r="K139" s="58">
        <v>0</v>
      </c>
      <c r="L139" s="58">
        <v>100</v>
      </c>
      <c r="M139" s="63">
        <f t="shared" si="3"/>
        <v>0</v>
      </c>
      <c r="Q139" t="s">
        <v>293</v>
      </c>
      <c r="R139">
        <v>305.21815008726014</v>
      </c>
      <c r="AC139" s="53" t="s">
        <v>28</v>
      </c>
      <c r="AD139" s="53" t="s">
        <v>298</v>
      </c>
      <c r="AE139" s="56">
        <v>11295.183246073299</v>
      </c>
    </row>
    <row r="140" spans="1:31" x14ac:dyDescent="0.25">
      <c r="A140" s="53" t="s">
        <v>28</v>
      </c>
      <c r="B140" s="53" t="s">
        <v>175</v>
      </c>
      <c r="C140" s="54">
        <v>18</v>
      </c>
      <c r="D140" s="55">
        <v>3</v>
      </c>
      <c r="E140" s="56">
        <v>438.21989528795808</v>
      </c>
      <c r="F140" s="57" t="s">
        <v>175</v>
      </c>
      <c r="G140" s="58">
        <v>0</v>
      </c>
      <c r="H140" s="58">
        <v>0</v>
      </c>
      <c r="I140" s="58">
        <v>0</v>
      </c>
      <c r="J140" s="58">
        <v>0</v>
      </c>
      <c r="K140" s="58">
        <v>2.7080844285145353</v>
      </c>
      <c r="L140" s="58">
        <v>97.291915571485461</v>
      </c>
      <c r="M140" s="63">
        <f t="shared" si="3"/>
        <v>0</v>
      </c>
      <c r="Q140" t="s">
        <v>293</v>
      </c>
      <c r="R140">
        <v>145.30541012216406</v>
      </c>
      <c r="AC140" s="53" t="s">
        <v>28</v>
      </c>
      <c r="AD140" s="53" t="s">
        <v>298</v>
      </c>
      <c r="AE140" s="56">
        <v>2956.5619546247822</v>
      </c>
    </row>
    <row r="141" spans="1:31" x14ac:dyDescent="0.25">
      <c r="A141" s="53" t="s">
        <v>28</v>
      </c>
      <c r="B141" s="53" t="s">
        <v>175</v>
      </c>
      <c r="C141" s="54">
        <v>18</v>
      </c>
      <c r="D141" s="55">
        <v>4</v>
      </c>
      <c r="E141" s="56">
        <v>328.27225130890054</v>
      </c>
      <c r="F141" s="57" t="s">
        <v>175</v>
      </c>
      <c r="G141" s="58">
        <v>0</v>
      </c>
      <c r="H141" s="58">
        <v>0</v>
      </c>
      <c r="I141" s="58">
        <v>0</v>
      </c>
      <c r="J141" s="58">
        <v>0</v>
      </c>
      <c r="K141" s="58">
        <v>0</v>
      </c>
      <c r="L141" s="58">
        <v>100</v>
      </c>
      <c r="M141" s="63">
        <f t="shared" si="3"/>
        <v>0</v>
      </c>
      <c r="Q141" t="s">
        <v>293</v>
      </c>
      <c r="R141">
        <v>302.54799301919718</v>
      </c>
      <c r="AC141" s="53" t="s">
        <v>28</v>
      </c>
      <c r="AD141" s="53" t="s">
        <v>298</v>
      </c>
      <c r="AE141" s="56">
        <v>1243.8219895287959</v>
      </c>
    </row>
    <row r="142" spans="1:31" x14ac:dyDescent="0.25">
      <c r="A142" s="53" t="s">
        <v>28</v>
      </c>
      <c r="B142" s="53" t="s">
        <v>175</v>
      </c>
      <c r="C142" s="54">
        <v>18</v>
      </c>
      <c r="D142" s="55">
        <v>5</v>
      </c>
      <c r="E142" s="56">
        <v>334.20593368237354</v>
      </c>
      <c r="F142" s="57" t="s">
        <v>175</v>
      </c>
      <c r="G142" s="58">
        <v>0</v>
      </c>
      <c r="H142" s="58">
        <v>0</v>
      </c>
      <c r="I142" s="58">
        <v>0</v>
      </c>
      <c r="J142" s="58">
        <v>0</v>
      </c>
      <c r="K142" s="58">
        <v>0</v>
      </c>
      <c r="L142" s="58">
        <v>100</v>
      </c>
      <c r="M142" s="63">
        <f t="shared" si="3"/>
        <v>0</v>
      </c>
      <c r="Q142" t="s">
        <v>293</v>
      </c>
      <c r="R142">
        <v>22.687609075043646</v>
      </c>
      <c r="AC142" s="53" t="s">
        <v>28</v>
      </c>
      <c r="AD142" s="53" t="s">
        <v>298</v>
      </c>
      <c r="AE142" s="56">
        <v>8748.0279232111698</v>
      </c>
    </row>
    <row r="143" spans="1:31" x14ac:dyDescent="0.25">
      <c r="A143" s="53" t="s">
        <v>28</v>
      </c>
      <c r="B143" s="53" t="s">
        <v>175</v>
      </c>
      <c r="C143" s="54">
        <v>18</v>
      </c>
      <c r="D143" s="55">
        <v>6</v>
      </c>
      <c r="E143" s="56">
        <v>128.44677137870855</v>
      </c>
      <c r="F143" s="57" t="s">
        <v>175</v>
      </c>
      <c r="G143" s="58">
        <v>0</v>
      </c>
      <c r="H143" s="58">
        <v>0</v>
      </c>
      <c r="I143" s="58">
        <v>0</v>
      </c>
      <c r="J143" s="58">
        <v>0</v>
      </c>
      <c r="K143" s="58">
        <v>0</v>
      </c>
      <c r="L143" s="58">
        <v>100</v>
      </c>
      <c r="M143" s="63">
        <f t="shared" si="3"/>
        <v>0</v>
      </c>
      <c r="Q143" t="s">
        <v>293</v>
      </c>
      <c r="R143">
        <v>498.63874345549749</v>
      </c>
      <c r="AC143" s="53" t="s">
        <v>28</v>
      </c>
      <c r="AD143" s="53" t="s">
        <v>298</v>
      </c>
      <c r="AE143" s="56">
        <v>13179.982547993019</v>
      </c>
    </row>
    <row r="144" spans="1:31" x14ac:dyDescent="0.25">
      <c r="A144" s="53" t="s">
        <v>28</v>
      </c>
      <c r="B144" s="53" t="s">
        <v>175</v>
      </c>
      <c r="C144" s="54">
        <v>18</v>
      </c>
      <c r="D144" s="55">
        <v>7</v>
      </c>
      <c r="E144" s="56">
        <v>144.50261780104714</v>
      </c>
      <c r="F144" s="57" t="s">
        <v>175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100</v>
      </c>
      <c r="M144" s="63">
        <f t="shared" si="3"/>
        <v>0</v>
      </c>
      <c r="Q144" t="s">
        <v>293</v>
      </c>
      <c r="R144">
        <v>0</v>
      </c>
      <c r="AC144" s="53" t="s">
        <v>28</v>
      </c>
      <c r="AD144" s="53" t="s">
        <v>298</v>
      </c>
      <c r="AE144" s="56">
        <v>1011.6928446771381</v>
      </c>
    </row>
    <row r="145" spans="1:31" x14ac:dyDescent="0.25">
      <c r="A145" s="53" t="s">
        <v>28</v>
      </c>
      <c r="B145" s="53" t="s">
        <v>175</v>
      </c>
      <c r="C145" s="54">
        <v>18</v>
      </c>
      <c r="D145" s="55">
        <v>8</v>
      </c>
      <c r="E145" s="56">
        <v>179.75567190226877</v>
      </c>
      <c r="F145" s="57" t="s">
        <v>175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100</v>
      </c>
      <c r="M145" s="63">
        <f t="shared" si="3"/>
        <v>0</v>
      </c>
      <c r="Q145" t="s">
        <v>293</v>
      </c>
      <c r="R145">
        <v>154.92146596858643</v>
      </c>
      <c r="AC145" s="53" t="s">
        <v>28</v>
      </c>
      <c r="AD145" s="53" t="s">
        <v>298</v>
      </c>
      <c r="AE145" s="56">
        <v>733.85689354275758</v>
      </c>
    </row>
    <row r="146" spans="1:31" x14ac:dyDescent="0.25">
      <c r="A146" s="53" t="s">
        <v>28</v>
      </c>
      <c r="B146" s="53" t="s">
        <v>185</v>
      </c>
      <c r="C146" s="54">
        <v>19</v>
      </c>
      <c r="D146" s="55">
        <v>6</v>
      </c>
      <c r="E146" s="56">
        <v>1199.301919720768</v>
      </c>
      <c r="F146" s="57" t="s">
        <v>185</v>
      </c>
      <c r="G146" s="58">
        <v>0</v>
      </c>
      <c r="H146" s="58">
        <v>30.034924330616995</v>
      </c>
      <c r="I146" s="58">
        <v>18.844586728754365</v>
      </c>
      <c r="J146" s="58">
        <v>41.574505238649593</v>
      </c>
      <c r="K146" s="58">
        <v>9.5459837019790434</v>
      </c>
      <c r="L146" s="58">
        <v>0</v>
      </c>
      <c r="M146" s="63">
        <f t="shared" si="3"/>
        <v>0</v>
      </c>
      <c r="Q146" t="s">
        <v>293</v>
      </c>
      <c r="R146">
        <v>25.35776614310651</v>
      </c>
      <c r="AC146" s="53" t="s">
        <v>28</v>
      </c>
      <c r="AD146" s="53" t="s">
        <v>298</v>
      </c>
      <c r="AE146" s="56">
        <v>5234.0314136125653</v>
      </c>
    </row>
    <row r="147" spans="1:31" x14ac:dyDescent="0.25">
      <c r="A147" s="53" t="s">
        <v>28</v>
      </c>
      <c r="B147" s="53" t="s">
        <v>185</v>
      </c>
      <c r="C147" s="54">
        <v>19</v>
      </c>
      <c r="D147" s="55">
        <v>4</v>
      </c>
      <c r="E147" s="56">
        <v>1016.7539267015705</v>
      </c>
      <c r="F147" s="57" t="s">
        <v>185</v>
      </c>
      <c r="G147" s="58">
        <v>3.4500514933058732</v>
      </c>
      <c r="H147" s="58">
        <v>4.5829042224510852</v>
      </c>
      <c r="I147" s="58">
        <v>60.315825609337459</v>
      </c>
      <c r="J147" s="58">
        <v>29.642979745966358</v>
      </c>
      <c r="K147" s="58">
        <v>1.2358393408856831</v>
      </c>
      <c r="L147" s="58">
        <v>0.77239958805355191</v>
      </c>
      <c r="M147" s="63">
        <f t="shared" si="3"/>
        <v>35.078534031413639</v>
      </c>
      <c r="Q147" t="s">
        <v>293</v>
      </c>
      <c r="R147">
        <v>260.19197207678889</v>
      </c>
      <c r="AC147" s="53" t="s">
        <v>28</v>
      </c>
      <c r="AD147" s="53" t="s">
        <v>298</v>
      </c>
      <c r="AE147" s="56">
        <v>355.14834205933693</v>
      </c>
    </row>
    <row r="148" spans="1:31" x14ac:dyDescent="0.25">
      <c r="A148" s="53" t="s">
        <v>28</v>
      </c>
      <c r="B148" s="53" t="s">
        <v>185</v>
      </c>
      <c r="C148" s="54">
        <v>19</v>
      </c>
      <c r="D148" s="55">
        <v>8</v>
      </c>
      <c r="E148" s="56">
        <v>682.37347294938911</v>
      </c>
      <c r="F148" s="57" t="s">
        <v>185</v>
      </c>
      <c r="G148" s="58">
        <v>18.337595907928396</v>
      </c>
      <c r="H148" s="58">
        <v>10.716112531969314</v>
      </c>
      <c r="I148" s="58">
        <v>0</v>
      </c>
      <c r="J148" s="58">
        <v>52.327365728900254</v>
      </c>
      <c r="K148" s="58">
        <v>16.675191815856781</v>
      </c>
      <c r="L148" s="58">
        <v>1.9437340153452638</v>
      </c>
      <c r="M148" s="63">
        <f t="shared" si="3"/>
        <v>125.13089005235605</v>
      </c>
      <c r="Q148" t="s">
        <v>293</v>
      </c>
      <c r="R148">
        <v>39.650959860383978</v>
      </c>
      <c r="AC148" s="53" t="s">
        <v>28</v>
      </c>
      <c r="AD148" s="53" t="s">
        <v>298</v>
      </c>
      <c r="AE148" s="56">
        <v>606.28272251308908</v>
      </c>
    </row>
    <row r="149" spans="1:31" x14ac:dyDescent="0.25">
      <c r="A149" s="53" t="s">
        <v>28</v>
      </c>
      <c r="B149" s="53" t="s">
        <v>185</v>
      </c>
      <c r="C149" s="54">
        <v>19</v>
      </c>
      <c r="D149" s="55">
        <v>7</v>
      </c>
      <c r="E149" s="56">
        <v>1447.4694589877836</v>
      </c>
      <c r="F149" s="57" t="s">
        <v>185</v>
      </c>
      <c r="G149" s="58">
        <v>22.00385821075476</v>
      </c>
      <c r="H149" s="58">
        <v>0</v>
      </c>
      <c r="I149" s="58">
        <v>0</v>
      </c>
      <c r="J149" s="58">
        <v>71.352785145888603</v>
      </c>
      <c r="K149" s="58">
        <v>4.2560887388473612</v>
      </c>
      <c r="L149" s="58">
        <v>2.3872679045092844</v>
      </c>
      <c r="M149" s="63">
        <f t="shared" si="3"/>
        <v>318.49912739965089</v>
      </c>
      <c r="Q149" t="s">
        <v>293</v>
      </c>
      <c r="R149">
        <v>202.28621291448519</v>
      </c>
      <c r="AC149" s="53" t="s">
        <v>28</v>
      </c>
      <c r="AD149" s="53" t="s">
        <v>298</v>
      </c>
      <c r="AE149" s="56">
        <v>6932.4607329842929</v>
      </c>
    </row>
    <row r="150" spans="1:31" x14ac:dyDescent="0.25">
      <c r="A150" s="53" t="s">
        <v>28</v>
      </c>
      <c r="B150" s="53" t="s">
        <v>185</v>
      </c>
      <c r="C150" s="54">
        <v>19</v>
      </c>
      <c r="D150" s="55">
        <v>2</v>
      </c>
      <c r="E150" s="56">
        <v>171.55322862129142</v>
      </c>
      <c r="F150" s="57" t="s">
        <v>185</v>
      </c>
      <c r="G150" s="58">
        <v>0</v>
      </c>
      <c r="H150" s="58">
        <v>0</v>
      </c>
      <c r="I150" s="58">
        <v>0</v>
      </c>
      <c r="J150" s="58">
        <v>0</v>
      </c>
      <c r="K150" s="58">
        <v>35.503560528992864</v>
      </c>
      <c r="L150" s="58">
        <v>64.496439471007122</v>
      </c>
      <c r="M150" s="63">
        <f t="shared" si="3"/>
        <v>0</v>
      </c>
      <c r="Q150" t="s">
        <v>293</v>
      </c>
      <c r="R150">
        <v>140.95986038394426</v>
      </c>
      <c r="AC150" s="53" t="s">
        <v>28</v>
      </c>
      <c r="AD150" s="53" t="s">
        <v>298</v>
      </c>
      <c r="AE150" s="56">
        <v>7917.8010471204198</v>
      </c>
    </row>
    <row r="151" spans="1:31" x14ac:dyDescent="0.25">
      <c r="A151" s="53" t="s">
        <v>28</v>
      </c>
      <c r="B151" s="53" t="s">
        <v>185</v>
      </c>
      <c r="C151" s="54">
        <v>19</v>
      </c>
      <c r="D151" s="55">
        <v>3</v>
      </c>
      <c r="E151" s="56">
        <v>456.54450261780113</v>
      </c>
      <c r="F151" s="57" t="s">
        <v>185</v>
      </c>
      <c r="G151" s="58">
        <v>1.032110091743131</v>
      </c>
      <c r="H151" s="58">
        <v>3.4021406727828767</v>
      </c>
      <c r="I151" s="58">
        <v>0</v>
      </c>
      <c r="J151" s="58">
        <v>0</v>
      </c>
      <c r="K151" s="58">
        <v>5.237003058103979</v>
      </c>
      <c r="L151" s="58">
        <v>90.328746177370007</v>
      </c>
      <c r="M151" s="63">
        <f t="shared" si="3"/>
        <v>4.7120418848168084</v>
      </c>
      <c r="Q151" t="s">
        <v>293</v>
      </c>
      <c r="R151">
        <v>6.3176265270506446</v>
      </c>
      <c r="AC151" s="53" t="s">
        <v>28</v>
      </c>
      <c r="AD151" s="53" t="s">
        <v>298</v>
      </c>
      <c r="AE151" s="56">
        <v>1512.5654450261782</v>
      </c>
    </row>
    <row r="152" spans="1:31" x14ac:dyDescent="0.25">
      <c r="A152" s="53" t="s">
        <v>28</v>
      </c>
      <c r="B152" s="53" t="s">
        <v>185</v>
      </c>
      <c r="C152" s="54">
        <v>19</v>
      </c>
      <c r="D152" s="55">
        <v>5</v>
      </c>
      <c r="E152" s="56">
        <v>431.23909249563695</v>
      </c>
      <c r="F152" s="57" t="s">
        <v>185</v>
      </c>
      <c r="G152" s="58">
        <v>0</v>
      </c>
      <c r="H152" s="58">
        <v>0</v>
      </c>
      <c r="I152" s="58">
        <v>0</v>
      </c>
      <c r="J152" s="58">
        <v>0</v>
      </c>
      <c r="K152" s="58">
        <v>0</v>
      </c>
      <c r="L152" s="58">
        <v>100</v>
      </c>
      <c r="M152" s="63">
        <f t="shared" si="3"/>
        <v>0</v>
      </c>
      <c r="Q152" t="s">
        <v>293</v>
      </c>
      <c r="R152">
        <v>117.12041884816757</v>
      </c>
      <c r="AC152" s="53" t="s">
        <v>28</v>
      </c>
      <c r="AD152" s="53" t="s">
        <v>298</v>
      </c>
      <c r="AE152" s="56">
        <v>799.47643979057591</v>
      </c>
    </row>
    <row r="153" spans="1:31" x14ac:dyDescent="0.25">
      <c r="A153" s="53" t="s">
        <v>28</v>
      </c>
      <c r="B153" s="53" t="s">
        <v>185</v>
      </c>
      <c r="C153" s="54">
        <v>19</v>
      </c>
      <c r="D153" s="55">
        <v>1</v>
      </c>
      <c r="E153" s="56">
        <v>745.8987783595112</v>
      </c>
      <c r="F153" s="57" t="s">
        <v>185</v>
      </c>
      <c r="G153" s="58">
        <v>0</v>
      </c>
      <c r="H153" s="58">
        <v>0</v>
      </c>
      <c r="I153" s="58">
        <v>0</v>
      </c>
      <c r="J153" s="58">
        <v>0</v>
      </c>
      <c r="K153" s="58">
        <v>8.0018717828731845</v>
      </c>
      <c r="L153" s="58">
        <v>91.998128217126819</v>
      </c>
      <c r="M153" s="63">
        <f t="shared" si="3"/>
        <v>0</v>
      </c>
      <c r="Q153" t="s">
        <v>293</v>
      </c>
      <c r="R153">
        <v>52.722513089005254</v>
      </c>
      <c r="AC153" s="53" t="s">
        <v>28</v>
      </c>
      <c r="AD153" s="53" t="s">
        <v>298</v>
      </c>
      <c r="AE153" s="56">
        <v>17508.202443280978</v>
      </c>
    </row>
    <row r="154" spans="1:31" x14ac:dyDescent="0.25">
      <c r="A154" s="53" t="s">
        <v>28</v>
      </c>
      <c r="B154" s="53" t="s">
        <v>177</v>
      </c>
      <c r="C154" s="54">
        <v>20</v>
      </c>
      <c r="D154" s="55">
        <v>4</v>
      </c>
      <c r="E154" s="56">
        <v>578.35951134380457</v>
      </c>
      <c r="F154" s="57" t="s">
        <v>177</v>
      </c>
      <c r="G154" s="58">
        <v>15.872057936028975</v>
      </c>
      <c r="H154" s="58">
        <v>0</v>
      </c>
      <c r="I154" s="58">
        <v>7.2420036210018175</v>
      </c>
      <c r="J154" s="58">
        <v>72.601086300543145</v>
      </c>
      <c r="K154" s="58">
        <v>4.2848521424260655</v>
      </c>
      <c r="L154" s="58">
        <v>0</v>
      </c>
      <c r="M154" s="63">
        <f t="shared" si="3"/>
        <v>91.797556719022722</v>
      </c>
      <c r="Q154" t="s">
        <v>293</v>
      </c>
      <c r="R154">
        <v>6.8760907504363322</v>
      </c>
      <c r="AC154" s="53" t="s">
        <v>28</v>
      </c>
      <c r="AD154" s="53" t="s">
        <v>298</v>
      </c>
      <c r="AE154" s="56">
        <v>1061.0820244328097</v>
      </c>
    </row>
    <row r="155" spans="1:31" x14ac:dyDescent="0.25">
      <c r="A155" s="53" t="s">
        <v>28</v>
      </c>
      <c r="B155" s="53" t="s">
        <v>177</v>
      </c>
      <c r="C155" s="54">
        <v>20</v>
      </c>
      <c r="D155" s="55">
        <v>1</v>
      </c>
      <c r="E155" s="56">
        <v>234.62478184991284</v>
      </c>
      <c r="F155" s="57" t="s">
        <v>177</v>
      </c>
      <c r="G155" s="58">
        <v>0</v>
      </c>
      <c r="H155" s="58">
        <v>0</v>
      </c>
      <c r="I155" s="58">
        <v>7.1258554001785299</v>
      </c>
      <c r="J155" s="58">
        <v>57.564712883070499</v>
      </c>
      <c r="K155" s="58">
        <v>32.698601606664681</v>
      </c>
      <c r="L155" s="58">
        <v>2.6108301100862761</v>
      </c>
      <c r="M155" s="63">
        <f t="shared" si="3"/>
        <v>0</v>
      </c>
      <c r="Q155" t="s">
        <v>293</v>
      </c>
      <c r="R155">
        <v>103.92670157068066</v>
      </c>
      <c r="AC155" s="53" t="s">
        <v>28</v>
      </c>
      <c r="AD155" s="53" t="s">
        <v>298</v>
      </c>
      <c r="AE155" s="56">
        <v>1288.8307155322861</v>
      </c>
    </row>
    <row r="156" spans="1:31" x14ac:dyDescent="0.25">
      <c r="A156" s="53" t="s">
        <v>28</v>
      </c>
      <c r="B156" s="53" t="s">
        <v>177</v>
      </c>
      <c r="C156" s="54">
        <v>20</v>
      </c>
      <c r="D156" s="55">
        <v>8</v>
      </c>
      <c r="E156" s="56">
        <v>601.43106457242584</v>
      </c>
      <c r="F156" s="57" t="s">
        <v>177</v>
      </c>
      <c r="G156" s="58">
        <v>0</v>
      </c>
      <c r="H156" s="58">
        <v>12.996924148337296</v>
      </c>
      <c r="I156" s="58">
        <v>27.203876733793752</v>
      </c>
      <c r="J156" s="58">
        <v>41.547211421275613</v>
      </c>
      <c r="K156" s="58">
        <v>6.2967906679821199</v>
      </c>
      <c r="L156" s="58">
        <v>11.955197028611227</v>
      </c>
      <c r="M156" s="63">
        <f t="shared" si="3"/>
        <v>0</v>
      </c>
      <c r="Q156" t="s">
        <v>293</v>
      </c>
      <c r="R156">
        <v>935.6020942408378</v>
      </c>
      <c r="AC156" s="53" t="s">
        <v>28</v>
      </c>
      <c r="AD156" s="53" t="s">
        <v>298</v>
      </c>
      <c r="AE156" s="56">
        <v>5196.8586387434552</v>
      </c>
    </row>
    <row r="157" spans="1:31" x14ac:dyDescent="0.25">
      <c r="A157" s="53" t="s">
        <v>28</v>
      </c>
      <c r="B157" s="53" t="s">
        <v>177</v>
      </c>
      <c r="C157" s="54">
        <v>20</v>
      </c>
      <c r="D157" s="55">
        <v>6</v>
      </c>
      <c r="E157" s="56">
        <v>275.68935427574172</v>
      </c>
      <c r="F157" s="57" t="s">
        <v>177</v>
      </c>
      <c r="G157" s="58">
        <v>0</v>
      </c>
      <c r="H157" s="58">
        <v>0</v>
      </c>
      <c r="I157" s="58">
        <v>10.160156991833896</v>
      </c>
      <c r="J157" s="58">
        <v>43.077799582199148</v>
      </c>
      <c r="K157" s="58">
        <v>14.983857694498962</v>
      </c>
      <c r="L157" s="58">
        <v>31.778185731468</v>
      </c>
      <c r="M157" s="63">
        <f t="shared" si="3"/>
        <v>0</v>
      </c>
      <c r="Q157" t="s">
        <v>293</v>
      </c>
      <c r="R157">
        <v>100.19197207678882</v>
      </c>
      <c r="AC157" s="53" t="s">
        <v>28</v>
      </c>
      <c r="AD157" s="53" t="s">
        <v>298</v>
      </c>
      <c r="AE157" s="56">
        <v>2229.3193717277491</v>
      </c>
    </row>
    <row r="158" spans="1:31" x14ac:dyDescent="0.25">
      <c r="A158" s="53" t="s">
        <v>28</v>
      </c>
      <c r="B158" s="53" t="s">
        <v>177</v>
      </c>
      <c r="C158" s="54">
        <v>20</v>
      </c>
      <c r="D158" s="55">
        <v>7</v>
      </c>
      <c r="E158" s="56">
        <v>2059.3019197207682</v>
      </c>
      <c r="F158" s="57" t="s">
        <v>177</v>
      </c>
      <c r="G158" s="58">
        <v>0</v>
      </c>
      <c r="H158" s="58">
        <v>30.568314717198596</v>
      </c>
      <c r="I158" s="58">
        <v>0</v>
      </c>
      <c r="J158" s="58">
        <v>46.780453905998407</v>
      </c>
      <c r="K158" s="58">
        <v>16.672316479940335</v>
      </c>
      <c r="L158" s="58">
        <v>5.9789148968626575</v>
      </c>
      <c r="M158" s="63">
        <f t="shared" si="3"/>
        <v>0</v>
      </c>
      <c r="Q158" t="s">
        <v>293</v>
      </c>
      <c r="R158">
        <v>66.265270506108209</v>
      </c>
      <c r="AC158" s="53" t="s">
        <v>28</v>
      </c>
      <c r="AD158" s="53" t="s">
        <v>298</v>
      </c>
      <c r="AE158" s="56">
        <v>3186.0383944153573</v>
      </c>
    </row>
    <row r="159" spans="1:31" x14ac:dyDescent="0.25">
      <c r="A159" s="53" t="s">
        <v>28</v>
      </c>
      <c r="B159" s="53" t="s">
        <v>177</v>
      </c>
      <c r="C159" s="54">
        <v>20</v>
      </c>
      <c r="D159" s="55">
        <v>5</v>
      </c>
      <c r="E159" s="56">
        <v>858.6038394415358</v>
      </c>
      <c r="F159" s="57" t="s">
        <v>177</v>
      </c>
      <c r="G159" s="58">
        <v>0</v>
      </c>
      <c r="H159" s="58">
        <v>20.287410057319406</v>
      </c>
      <c r="I159" s="58">
        <v>5.6709622342371615</v>
      </c>
      <c r="J159" s="58">
        <v>43.030204479856906</v>
      </c>
      <c r="K159" s="58">
        <v>14.823773324118866</v>
      </c>
      <c r="L159" s="58">
        <v>16.187649904467662</v>
      </c>
      <c r="M159" s="63">
        <f t="shared" si="3"/>
        <v>0</v>
      </c>
      <c r="Q159" t="s">
        <v>293</v>
      </c>
      <c r="R159">
        <v>99.773123909249605</v>
      </c>
      <c r="AC159" s="53" t="s">
        <v>28</v>
      </c>
      <c r="AD159" s="53" t="s">
        <v>298</v>
      </c>
      <c r="AE159" s="56">
        <v>500.5235602094242</v>
      </c>
    </row>
    <row r="160" spans="1:31" x14ac:dyDescent="0.25">
      <c r="A160" s="53" t="s">
        <v>28</v>
      </c>
      <c r="B160" s="53" t="s">
        <v>177</v>
      </c>
      <c r="C160" s="54">
        <v>20</v>
      </c>
      <c r="D160" s="55">
        <v>2</v>
      </c>
      <c r="E160" s="56">
        <v>635.54973821989529</v>
      </c>
      <c r="F160" s="57" t="s">
        <v>177</v>
      </c>
      <c r="G160" s="58">
        <v>22.536178158552325</v>
      </c>
      <c r="H160" s="58">
        <v>0</v>
      </c>
      <c r="I160" s="58">
        <v>0</v>
      </c>
      <c r="J160" s="58">
        <v>26.690831205206365</v>
      </c>
      <c r="K160" s="58">
        <v>26.138891177197465</v>
      </c>
      <c r="L160" s="58">
        <v>24.634099459043853</v>
      </c>
      <c r="M160" s="63">
        <f t="shared" si="3"/>
        <v>143.22862129144852</v>
      </c>
      <c r="Q160" t="s">
        <v>293</v>
      </c>
      <c r="R160">
        <v>413.42059336823735</v>
      </c>
      <c r="AC160" s="53" t="s">
        <v>28</v>
      </c>
      <c r="AD160" s="53" t="s">
        <v>298</v>
      </c>
      <c r="AE160" s="56">
        <v>1085.3403141361259</v>
      </c>
    </row>
    <row r="161" spans="1:31" x14ac:dyDescent="0.25">
      <c r="A161" s="53" t="s">
        <v>28</v>
      </c>
      <c r="B161" s="53" t="s">
        <v>177</v>
      </c>
      <c r="C161" s="54">
        <v>20</v>
      </c>
      <c r="D161" s="55">
        <v>3</v>
      </c>
      <c r="E161" s="56">
        <v>1023.560209424084</v>
      </c>
      <c r="F161" s="57" t="s">
        <v>177</v>
      </c>
      <c r="G161" s="58">
        <v>0</v>
      </c>
      <c r="H161" s="58">
        <v>14.745098039215682</v>
      </c>
      <c r="I161" s="58">
        <v>7.8158567774936047</v>
      </c>
      <c r="J161" s="58">
        <v>34.013640238704177</v>
      </c>
      <c r="K161" s="58">
        <v>16.84569479965899</v>
      </c>
      <c r="L161" s="58">
        <v>26.579710144927539</v>
      </c>
      <c r="M161" s="63">
        <f t="shared" si="3"/>
        <v>0</v>
      </c>
      <c r="Q161" t="s">
        <v>293</v>
      </c>
      <c r="R161">
        <v>122.23385689354278</v>
      </c>
      <c r="AC161" s="53" t="s">
        <v>28</v>
      </c>
      <c r="AD161" s="53" t="s">
        <v>298</v>
      </c>
      <c r="AE161" s="56">
        <v>3631.7626527050611</v>
      </c>
    </row>
    <row r="162" spans="1:31" x14ac:dyDescent="0.25">
      <c r="A162" s="53" t="s">
        <v>28</v>
      </c>
      <c r="B162" s="53" t="s">
        <v>185</v>
      </c>
      <c r="C162" s="54">
        <v>21</v>
      </c>
      <c r="D162" s="55">
        <v>8</v>
      </c>
      <c r="E162" s="56">
        <v>541.7102966841187</v>
      </c>
      <c r="F162" s="57" t="s">
        <v>185</v>
      </c>
      <c r="G162" s="58">
        <v>0</v>
      </c>
      <c r="H162" s="58">
        <v>70.225515463917532</v>
      </c>
      <c r="I162" s="58">
        <v>8.8692010309278349</v>
      </c>
      <c r="J162" s="58">
        <v>20.905283505154642</v>
      </c>
      <c r="K162" s="58">
        <v>0</v>
      </c>
      <c r="L162" s="58">
        <v>0</v>
      </c>
      <c r="M162" s="63">
        <f t="shared" si="3"/>
        <v>0</v>
      </c>
      <c r="Q162" t="s">
        <v>293</v>
      </c>
      <c r="R162">
        <v>87.801047120418886</v>
      </c>
      <c r="AC162" s="53" t="s">
        <v>28</v>
      </c>
      <c r="AD162" s="53" t="s">
        <v>298</v>
      </c>
      <c r="AE162" s="56">
        <v>4997.3821989528797</v>
      </c>
    </row>
    <row r="163" spans="1:31" x14ac:dyDescent="0.25">
      <c r="A163" s="53" t="s">
        <v>28</v>
      </c>
      <c r="B163" s="53" t="s">
        <v>185</v>
      </c>
      <c r="C163" s="54">
        <v>21</v>
      </c>
      <c r="D163" s="55">
        <v>2</v>
      </c>
      <c r="E163" s="56">
        <v>79.912739965095994</v>
      </c>
      <c r="F163" s="57" t="s">
        <v>185</v>
      </c>
      <c r="G163" s="58">
        <v>0</v>
      </c>
      <c r="H163" s="58">
        <v>0</v>
      </c>
      <c r="I163" s="58">
        <v>0</v>
      </c>
      <c r="J163" s="58">
        <v>82.943874208342478</v>
      </c>
      <c r="K163" s="58">
        <v>17.056125791657539</v>
      </c>
      <c r="L163" s="58">
        <v>0</v>
      </c>
      <c r="M163" s="63">
        <f t="shared" si="3"/>
        <v>0</v>
      </c>
      <c r="Q163" t="s">
        <v>293</v>
      </c>
      <c r="R163">
        <v>47.155322862129175</v>
      </c>
      <c r="AC163" s="53" t="s">
        <v>28</v>
      </c>
      <c r="AD163" s="53" t="s">
        <v>298</v>
      </c>
      <c r="AE163" s="56">
        <v>2687.9057591623036</v>
      </c>
    </row>
    <row r="164" spans="1:31" x14ac:dyDescent="0.25">
      <c r="A164" s="53" t="s">
        <v>28</v>
      </c>
      <c r="B164" s="53" t="s">
        <v>185</v>
      </c>
      <c r="C164" s="54">
        <v>21</v>
      </c>
      <c r="D164" s="55">
        <v>1</v>
      </c>
      <c r="E164" s="56">
        <v>234.03141361256553</v>
      </c>
      <c r="F164" s="57" t="s">
        <v>185</v>
      </c>
      <c r="G164" s="58">
        <v>11.126025354213276</v>
      </c>
      <c r="H164" s="58">
        <v>0</v>
      </c>
      <c r="I164" s="58">
        <v>45.182699478001481</v>
      </c>
      <c r="J164" s="58">
        <v>35.689783743475019</v>
      </c>
      <c r="K164" s="58">
        <v>8.0014914243102169</v>
      </c>
      <c r="L164" s="58">
        <v>0</v>
      </c>
      <c r="M164" s="63">
        <f t="shared" si="3"/>
        <v>26.038394415357782</v>
      </c>
      <c r="Q164" t="s">
        <v>293</v>
      </c>
      <c r="R164">
        <v>109.37172774869116</v>
      </c>
      <c r="AC164" s="53" t="s">
        <v>28</v>
      </c>
      <c r="AD164" s="53" t="s">
        <v>298</v>
      </c>
      <c r="AE164" s="56">
        <v>7053.2111692844683</v>
      </c>
    </row>
    <row r="165" spans="1:31" x14ac:dyDescent="0.25">
      <c r="A165" s="53" t="s">
        <v>28</v>
      </c>
      <c r="B165" s="53" t="s">
        <v>185</v>
      </c>
      <c r="C165" s="54">
        <v>21</v>
      </c>
      <c r="D165" s="55">
        <v>7</v>
      </c>
      <c r="E165" s="56">
        <v>164.36300174520068</v>
      </c>
      <c r="F165" s="57" t="s">
        <v>185</v>
      </c>
      <c r="G165" s="58">
        <v>7.4856657464430025</v>
      </c>
      <c r="H165" s="58">
        <v>16.723295816521549</v>
      </c>
      <c r="I165" s="58">
        <v>15.714589084731372</v>
      </c>
      <c r="J165" s="58">
        <v>18.454024208961563</v>
      </c>
      <c r="K165" s="58">
        <v>41.622425143342518</v>
      </c>
      <c r="L165" s="58">
        <v>0</v>
      </c>
      <c r="M165" s="63">
        <f t="shared" si="3"/>
        <v>12.303664921466002</v>
      </c>
      <c r="Q165" t="s">
        <v>293</v>
      </c>
      <c r="R165">
        <v>383.3158813263525</v>
      </c>
      <c r="AC165" s="53" t="s">
        <v>28</v>
      </c>
      <c r="AD165" s="53" t="s">
        <v>298</v>
      </c>
      <c r="AE165" s="56">
        <v>6007.5567190226884</v>
      </c>
    </row>
    <row r="166" spans="1:31" x14ac:dyDescent="0.25">
      <c r="A166" s="53" t="s">
        <v>28</v>
      </c>
      <c r="B166" s="53" t="s">
        <v>185</v>
      </c>
      <c r="C166" s="54">
        <v>21</v>
      </c>
      <c r="D166" s="55">
        <v>6</v>
      </c>
      <c r="E166" s="56">
        <v>1181.0645724258293</v>
      </c>
      <c r="F166" s="57" t="s">
        <v>185</v>
      </c>
      <c r="G166" s="58">
        <v>1.6195049870705576</v>
      </c>
      <c r="H166" s="58">
        <v>1.3904691540450664</v>
      </c>
      <c r="I166" s="58">
        <v>21.428888067971918</v>
      </c>
      <c r="J166" s="58">
        <v>14.785371259697083</v>
      </c>
      <c r="K166" s="58">
        <v>60.775766531215368</v>
      </c>
      <c r="L166" s="58">
        <v>0</v>
      </c>
      <c r="M166" s="63">
        <f t="shared" si="3"/>
        <v>19.127399650959862</v>
      </c>
      <c r="Q166" t="s">
        <v>293</v>
      </c>
      <c r="R166">
        <v>126.23036649214662</v>
      </c>
      <c r="AC166" s="53" t="s">
        <v>28</v>
      </c>
      <c r="AD166" s="53" t="s">
        <v>298</v>
      </c>
      <c r="AE166" s="56">
        <v>14328.516579406632</v>
      </c>
    </row>
    <row r="167" spans="1:31" x14ac:dyDescent="0.25">
      <c r="A167" s="53" t="s">
        <v>28</v>
      </c>
      <c r="B167" s="53" t="s">
        <v>185</v>
      </c>
      <c r="C167" s="54">
        <v>21</v>
      </c>
      <c r="D167" s="55">
        <v>5</v>
      </c>
      <c r="E167" s="56">
        <v>77.277486910994782</v>
      </c>
      <c r="F167" s="57" t="s">
        <v>185</v>
      </c>
      <c r="G167" s="58">
        <v>0</v>
      </c>
      <c r="H167" s="58">
        <v>18.495934959349569</v>
      </c>
      <c r="I167" s="58">
        <v>44.105691056910544</v>
      </c>
      <c r="J167" s="58">
        <v>31.729900632339675</v>
      </c>
      <c r="K167" s="58">
        <v>0</v>
      </c>
      <c r="L167" s="58">
        <v>5.6684733514002081</v>
      </c>
      <c r="M167" s="63">
        <f t="shared" si="3"/>
        <v>0</v>
      </c>
      <c r="Q167" t="s">
        <v>293</v>
      </c>
      <c r="R167">
        <v>173.6649214659686</v>
      </c>
      <c r="AC167" s="53" t="s">
        <v>28</v>
      </c>
      <c r="AD167" s="53" t="s">
        <v>298</v>
      </c>
      <c r="AE167" s="56">
        <v>4896.0383944153573</v>
      </c>
    </row>
    <row r="168" spans="1:31" x14ac:dyDescent="0.25">
      <c r="A168" s="53" t="s">
        <v>28</v>
      </c>
      <c r="B168" s="53" t="s">
        <v>185</v>
      </c>
      <c r="C168" s="54">
        <v>21</v>
      </c>
      <c r="D168" s="55">
        <v>3</v>
      </c>
      <c r="E168" s="56">
        <v>297.80104712041896</v>
      </c>
      <c r="F168" s="57" t="s">
        <v>185</v>
      </c>
      <c r="G168" s="58">
        <v>0</v>
      </c>
      <c r="H168" s="58">
        <v>0</v>
      </c>
      <c r="I168" s="58">
        <v>11.386544772620727</v>
      </c>
      <c r="J168" s="58">
        <v>65.160571964369424</v>
      </c>
      <c r="K168" s="58">
        <v>18.459915611814331</v>
      </c>
      <c r="L168" s="58">
        <v>4.9929676511954995</v>
      </c>
      <c r="M168" s="63">
        <f t="shared" si="3"/>
        <v>0</v>
      </c>
      <c r="Q168" t="s">
        <v>293</v>
      </c>
      <c r="R168">
        <v>258.95287958115188</v>
      </c>
      <c r="AC168" s="53" t="s">
        <v>28</v>
      </c>
      <c r="AD168" s="53" t="s">
        <v>298</v>
      </c>
      <c r="AE168" s="56">
        <v>8085.4450261780103</v>
      </c>
    </row>
    <row r="169" spans="1:31" x14ac:dyDescent="0.25">
      <c r="A169" s="53" t="s">
        <v>28</v>
      </c>
      <c r="B169" s="53" t="s">
        <v>185</v>
      </c>
      <c r="C169" s="54">
        <v>21</v>
      </c>
      <c r="D169" s="55">
        <v>4</v>
      </c>
      <c r="E169" s="56">
        <v>282.35602094240835</v>
      </c>
      <c r="F169" s="57" t="s">
        <v>185</v>
      </c>
      <c r="G169" s="58">
        <v>0</v>
      </c>
      <c r="H169" s="58">
        <v>54.824154768527109</v>
      </c>
      <c r="I169" s="58">
        <v>0</v>
      </c>
      <c r="J169" s="58">
        <v>7.7569689103158357</v>
      </c>
      <c r="K169" s="58">
        <v>0</v>
      </c>
      <c r="L169" s="58">
        <v>37.41887632115705</v>
      </c>
      <c r="M169" s="63">
        <f t="shared" si="3"/>
        <v>0</v>
      </c>
      <c r="Q169" t="s">
        <v>293</v>
      </c>
      <c r="R169">
        <v>93.089005235602158</v>
      </c>
      <c r="AC169" s="53" t="s">
        <v>28</v>
      </c>
      <c r="AD169" s="53" t="s">
        <v>298</v>
      </c>
      <c r="AE169" s="56">
        <v>1308.8307155322864</v>
      </c>
    </row>
    <row r="170" spans="1:31" x14ac:dyDescent="0.25">
      <c r="A170" s="53" t="s">
        <v>28</v>
      </c>
      <c r="B170" s="53" t="s">
        <v>185</v>
      </c>
      <c r="C170" s="54">
        <v>22</v>
      </c>
      <c r="D170" s="55">
        <v>1</v>
      </c>
      <c r="E170" s="56">
        <v>63.874345549738223</v>
      </c>
      <c r="F170" s="57" t="s">
        <v>185</v>
      </c>
      <c r="G170" s="58">
        <v>0</v>
      </c>
      <c r="H170" s="58">
        <v>0</v>
      </c>
      <c r="I170" s="58">
        <v>37.704918032786857</v>
      </c>
      <c r="J170" s="58">
        <v>0</v>
      </c>
      <c r="K170" s="58">
        <v>62.29508196721315</v>
      </c>
      <c r="L170" s="58">
        <v>0</v>
      </c>
      <c r="M170" s="63">
        <f t="shared" si="3"/>
        <v>0</v>
      </c>
      <c r="Q170" t="s">
        <v>293</v>
      </c>
      <c r="R170">
        <v>271.04712041884812</v>
      </c>
      <c r="AC170" s="53" t="s">
        <v>28</v>
      </c>
      <c r="AD170" s="53" t="s">
        <v>298</v>
      </c>
      <c r="AE170" s="56">
        <v>56.195462478185036</v>
      </c>
    </row>
    <row r="171" spans="1:31" x14ac:dyDescent="0.25">
      <c r="A171" s="53" t="s">
        <v>28</v>
      </c>
      <c r="B171" s="53" t="s">
        <v>185</v>
      </c>
      <c r="C171" s="54">
        <v>22</v>
      </c>
      <c r="D171" s="55">
        <v>5</v>
      </c>
      <c r="E171" s="56">
        <v>279.24956369982544</v>
      </c>
      <c r="F171" s="57" t="s">
        <v>185</v>
      </c>
      <c r="G171" s="58">
        <v>0</v>
      </c>
      <c r="H171" s="58">
        <v>0</v>
      </c>
      <c r="I171" s="58">
        <v>83.357290169364418</v>
      </c>
      <c r="J171" s="58">
        <v>5.5996500218736385</v>
      </c>
      <c r="K171" s="58">
        <v>11.043059808761951</v>
      </c>
      <c r="L171" s="58">
        <v>0</v>
      </c>
      <c r="M171" s="63">
        <f t="shared" si="3"/>
        <v>0</v>
      </c>
      <c r="Q171" t="s">
        <v>293</v>
      </c>
      <c r="R171">
        <v>141.86736474694592</v>
      </c>
      <c r="AC171" s="53" t="s">
        <v>28</v>
      </c>
      <c r="AD171" s="53" t="s">
        <v>298</v>
      </c>
      <c r="AE171" s="56">
        <v>40.837696335078533</v>
      </c>
    </row>
    <row r="172" spans="1:31" x14ac:dyDescent="0.25">
      <c r="A172" s="53" t="s">
        <v>28</v>
      </c>
      <c r="B172" s="53" t="s">
        <v>185</v>
      </c>
      <c r="C172" s="54">
        <v>22</v>
      </c>
      <c r="D172" s="55">
        <v>8</v>
      </c>
      <c r="E172" s="56">
        <v>84.223385689354288</v>
      </c>
      <c r="F172" s="57" t="s">
        <v>185</v>
      </c>
      <c r="G172" s="58">
        <v>9.9046829672607029</v>
      </c>
      <c r="H172" s="58">
        <v>0</v>
      </c>
      <c r="I172" s="58">
        <v>0</v>
      </c>
      <c r="J172" s="58">
        <v>22.109407376709491</v>
      </c>
      <c r="K172" s="58">
        <v>67.985909656029804</v>
      </c>
      <c r="L172" s="58">
        <v>0</v>
      </c>
      <c r="M172" s="63">
        <f t="shared" si="3"/>
        <v>8.3420593368237625</v>
      </c>
      <c r="Q172" t="s">
        <v>293</v>
      </c>
      <c r="R172">
        <v>144.01396160558468</v>
      </c>
      <c r="AC172" s="53" t="s">
        <v>28</v>
      </c>
      <c r="AD172" s="53" t="s">
        <v>298</v>
      </c>
      <c r="AE172" s="56">
        <v>108.90052356020946</v>
      </c>
    </row>
    <row r="173" spans="1:31" x14ac:dyDescent="0.25">
      <c r="A173" s="53" t="s">
        <v>28</v>
      </c>
      <c r="B173" s="53" t="s">
        <v>185</v>
      </c>
      <c r="C173" s="54">
        <v>22</v>
      </c>
      <c r="D173" s="55">
        <v>2</v>
      </c>
      <c r="E173" s="56">
        <v>350.13961605584649</v>
      </c>
      <c r="F173" s="57" t="s">
        <v>185</v>
      </c>
      <c r="G173" s="58">
        <v>0</v>
      </c>
      <c r="H173" s="58">
        <v>0</v>
      </c>
      <c r="I173" s="58">
        <v>0</v>
      </c>
      <c r="J173" s="58">
        <v>60.893186462642682</v>
      </c>
      <c r="K173" s="58">
        <v>36.704381199222453</v>
      </c>
      <c r="L173" s="58">
        <v>2.4024323381348713</v>
      </c>
      <c r="M173" s="63">
        <f t="shared" si="3"/>
        <v>0</v>
      </c>
      <c r="Q173" t="s">
        <v>293</v>
      </c>
      <c r="R173">
        <v>223.94415357766144</v>
      </c>
      <c r="AC173" s="53" t="s">
        <v>28</v>
      </c>
      <c r="AD173" s="53" t="s">
        <v>298</v>
      </c>
      <c r="AE173" s="56">
        <v>132.28621291448525</v>
      </c>
    </row>
    <row r="174" spans="1:31" x14ac:dyDescent="0.25">
      <c r="A174" s="53" t="s">
        <v>28</v>
      </c>
      <c r="B174" s="53" t="s">
        <v>185</v>
      </c>
      <c r="C174" s="54">
        <v>22</v>
      </c>
      <c r="D174" s="55">
        <v>3</v>
      </c>
      <c r="E174" s="56">
        <v>1342.3385689354277</v>
      </c>
      <c r="F174" s="57" t="s">
        <v>185</v>
      </c>
      <c r="G174" s="58">
        <v>1.7291590826356049</v>
      </c>
      <c r="H174" s="58">
        <v>1.67325393936242</v>
      </c>
      <c r="I174" s="58">
        <v>14.85906703416714</v>
      </c>
      <c r="J174" s="58">
        <v>68.373290342711528</v>
      </c>
      <c r="K174" s="58">
        <v>12.656664413126009</v>
      </c>
      <c r="L174" s="58">
        <v>0.70856518799729318</v>
      </c>
      <c r="M174" s="63">
        <f t="shared" si="3"/>
        <v>23.211169284467747</v>
      </c>
      <c r="Q174" t="s">
        <v>293</v>
      </c>
      <c r="R174">
        <v>168.5514834205934</v>
      </c>
      <c r="AC174" s="53" t="s">
        <v>28</v>
      </c>
      <c r="AD174" s="53" t="s">
        <v>298</v>
      </c>
      <c r="AE174" s="56">
        <v>217.27748691099475</v>
      </c>
    </row>
    <row r="175" spans="1:31" x14ac:dyDescent="0.25">
      <c r="A175" s="53" t="s">
        <v>28</v>
      </c>
      <c r="B175" s="53" t="s">
        <v>185</v>
      </c>
      <c r="C175" s="54">
        <v>22</v>
      </c>
      <c r="D175" s="55">
        <v>6</v>
      </c>
      <c r="E175" s="56">
        <v>174.38045375218147</v>
      </c>
      <c r="F175" s="57" t="s">
        <v>185</v>
      </c>
      <c r="G175" s="58">
        <v>0</v>
      </c>
      <c r="H175" s="58">
        <v>0</v>
      </c>
      <c r="I175" s="58">
        <v>0</v>
      </c>
      <c r="J175" s="58">
        <v>33.626901521216979</v>
      </c>
      <c r="K175" s="58">
        <v>50.59047237790233</v>
      </c>
      <c r="L175" s="58">
        <v>15.782626100880689</v>
      </c>
      <c r="M175" s="63">
        <f t="shared" si="3"/>
        <v>0</v>
      </c>
      <c r="Q175" t="s">
        <v>293</v>
      </c>
      <c r="R175">
        <v>222.77486910994764</v>
      </c>
      <c r="AC175" s="53" t="s">
        <v>28</v>
      </c>
      <c r="AD175" s="53" t="s">
        <v>298</v>
      </c>
      <c r="AE175" s="56">
        <v>131.58813263525312</v>
      </c>
    </row>
    <row r="176" spans="1:31" x14ac:dyDescent="0.25">
      <c r="A176" s="53" t="s">
        <v>28</v>
      </c>
      <c r="B176" s="53" t="s">
        <v>185</v>
      </c>
      <c r="C176" s="54">
        <v>22</v>
      </c>
      <c r="D176" s="55">
        <v>4</v>
      </c>
      <c r="E176" s="56">
        <v>157.34729493891803</v>
      </c>
      <c r="F176" s="57" t="s">
        <v>185</v>
      </c>
      <c r="G176" s="58">
        <v>0</v>
      </c>
      <c r="H176" s="58">
        <v>0</v>
      </c>
      <c r="I176" s="58">
        <v>0</v>
      </c>
      <c r="J176" s="58">
        <v>40.860692102928127</v>
      </c>
      <c r="K176" s="58">
        <v>36.623779946761296</v>
      </c>
      <c r="L176" s="58">
        <v>22.515527950310567</v>
      </c>
      <c r="M176" s="63">
        <f t="shared" si="3"/>
        <v>0</v>
      </c>
      <c r="Q176" t="s">
        <v>293</v>
      </c>
      <c r="R176">
        <v>483.68237347294945</v>
      </c>
      <c r="AC176" s="53" t="s">
        <v>28</v>
      </c>
      <c r="AD176" s="53" t="s">
        <v>298</v>
      </c>
      <c r="AE176" s="56">
        <v>246.07329842931935</v>
      </c>
    </row>
    <row r="177" spans="1:31" x14ac:dyDescent="0.25">
      <c r="A177" s="53" t="s">
        <v>28</v>
      </c>
      <c r="B177" s="53" t="s">
        <v>185</v>
      </c>
      <c r="C177" s="54">
        <v>22</v>
      </c>
      <c r="D177" s="55">
        <v>7</v>
      </c>
      <c r="E177" s="56">
        <v>679.61605584642234</v>
      </c>
      <c r="F177" s="57" t="s">
        <v>185</v>
      </c>
      <c r="G177" s="58">
        <v>0.90390837656001322</v>
      </c>
      <c r="H177" s="58">
        <v>26.13116943146218</v>
      </c>
      <c r="I177" s="58">
        <v>15.618098710903396</v>
      </c>
      <c r="J177" s="58">
        <v>47.059729854655636</v>
      </c>
      <c r="K177" s="58">
        <v>3.322890452467774</v>
      </c>
      <c r="L177" s="58">
        <v>6.9642031739510042</v>
      </c>
      <c r="M177" s="63">
        <f t="shared" si="3"/>
        <v>6.1431064572425891</v>
      </c>
      <c r="Q177" t="s">
        <v>293</v>
      </c>
      <c r="R177">
        <v>207.32984293193718</v>
      </c>
      <c r="AC177" s="53" t="s">
        <v>28</v>
      </c>
      <c r="AD177" s="53" t="s">
        <v>298</v>
      </c>
      <c r="AE177" s="56">
        <v>521.98952879581157</v>
      </c>
    </row>
    <row r="178" spans="1:31" x14ac:dyDescent="0.25">
      <c r="A178" s="53" t="s">
        <v>28</v>
      </c>
      <c r="B178" s="53" t="s">
        <v>293</v>
      </c>
      <c r="C178" s="54">
        <v>23</v>
      </c>
      <c r="D178" s="55">
        <v>1</v>
      </c>
      <c r="E178" s="56">
        <v>660.90750436300186</v>
      </c>
      <c r="F178" s="57" t="s">
        <v>293</v>
      </c>
      <c r="G178" s="58">
        <v>0.36968576709796813</v>
      </c>
      <c r="H178" s="58">
        <v>2.1653023501452342</v>
      </c>
      <c r="I178" s="58">
        <v>26.617375231053607</v>
      </c>
      <c r="J178" s="58">
        <v>60.918933192500667</v>
      </c>
      <c r="K178" s="58">
        <v>4.0137311856350655</v>
      </c>
      <c r="L178" s="58">
        <v>5.9149722735674626</v>
      </c>
      <c r="M178" s="63">
        <f t="shared" si="3"/>
        <v>2.4432809773124005</v>
      </c>
      <c r="Q178" t="s">
        <v>293</v>
      </c>
      <c r="R178">
        <v>5.1657940663176776</v>
      </c>
      <c r="AC178" s="53" t="s">
        <v>28</v>
      </c>
      <c r="AD178" s="53" t="s">
        <v>298</v>
      </c>
      <c r="AE178" s="56">
        <v>232.98429319371738</v>
      </c>
    </row>
    <row r="179" spans="1:31" x14ac:dyDescent="0.25">
      <c r="A179" s="53" t="s">
        <v>28</v>
      </c>
      <c r="B179" s="53" t="s">
        <v>293</v>
      </c>
      <c r="C179" s="54">
        <v>23</v>
      </c>
      <c r="D179" s="55">
        <v>5</v>
      </c>
      <c r="E179" s="56">
        <v>7637.6614310645728</v>
      </c>
      <c r="F179" s="57" t="s">
        <v>293</v>
      </c>
      <c r="G179" s="58">
        <v>0.27419922401619667</v>
      </c>
      <c r="H179" s="58">
        <v>0</v>
      </c>
      <c r="I179" s="58">
        <v>12.311545158327201</v>
      </c>
      <c r="J179" s="58">
        <v>86.400175487503375</v>
      </c>
      <c r="K179" s="58">
        <v>1.0140801301532314</v>
      </c>
      <c r="L179" s="58">
        <v>0</v>
      </c>
      <c r="M179" s="63">
        <f t="shared" si="3"/>
        <v>20.9424083769634</v>
      </c>
      <c r="Q179" t="s">
        <v>293</v>
      </c>
      <c r="R179">
        <v>0</v>
      </c>
      <c r="AC179" s="53" t="s">
        <v>28</v>
      </c>
      <c r="AD179" s="53" t="s">
        <v>298</v>
      </c>
      <c r="AE179" s="56">
        <v>365.61954624781856</v>
      </c>
    </row>
    <row r="180" spans="1:31" x14ac:dyDescent="0.25">
      <c r="A180" s="53" t="s">
        <v>28</v>
      </c>
      <c r="B180" s="53" t="s">
        <v>293</v>
      </c>
      <c r="C180" s="54">
        <v>23</v>
      </c>
      <c r="D180" s="55">
        <v>3</v>
      </c>
      <c r="E180" s="56">
        <v>558.18499127399673</v>
      </c>
      <c r="F180" s="57" t="s">
        <v>293</v>
      </c>
      <c r="G180" s="58">
        <v>31.822161080540269</v>
      </c>
      <c r="H180" s="58">
        <v>1.5226363181590847</v>
      </c>
      <c r="I180" s="58">
        <v>13.766258129064536</v>
      </c>
      <c r="J180" s="58">
        <v>48.496123061530746</v>
      </c>
      <c r="K180" s="58">
        <v>2.6450725362681333</v>
      </c>
      <c r="L180" s="58">
        <v>1.7477488744372212</v>
      </c>
      <c r="M180" s="63">
        <f t="shared" si="3"/>
        <v>177.62652705061089</v>
      </c>
      <c r="Q180" t="s">
        <v>293</v>
      </c>
      <c r="R180">
        <v>10.436300174520115</v>
      </c>
      <c r="AC180" s="53" t="s">
        <v>28</v>
      </c>
      <c r="AD180" s="53" t="s">
        <v>298</v>
      </c>
      <c r="AE180" s="56">
        <v>928.79581151832463</v>
      </c>
    </row>
    <row r="181" spans="1:31" x14ac:dyDescent="0.25">
      <c r="A181" s="53" t="s">
        <v>28</v>
      </c>
      <c r="B181" s="53" t="s">
        <v>293</v>
      </c>
      <c r="C181" s="54">
        <v>23</v>
      </c>
      <c r="D181" s="55">
        <v>6</v>
      </c>
      <c r="E181" s="56">
        <v>563.52530541012243</v>
      </c>
      <c r="F181" s="57" t="s">
        <v>293</v>
      </c>
      <c r="G181" s="58">
        <v>1.5918240941468029</v>
      </c>
      <c r="H181" s="58">
        <v>0</v>
      </c>
      <c r="I181" s="58">
        <v>42.808919170021667</v>
      </c>
      <c r="J181" s="58">
        <v>41.263549086404453</v>
      </c>
      <c r="K181" s="58">
        <v>12.650975534221118</v>
      </c>
      <c r="L181" s="58">
        <v>1.6847321152059467</v>
      </c>
      <c r="M181" s="63">
        <f t="shared" si="3"/>
        <v>8.9703315881326855</v>
      </c>
      <c r="Q181" t="s">
        <v>293</v>
      </c>
      <c r="R181">
        <v>28.760907504362997</v>
      </c>
      <c r="AC181" s="53" t="s">
        <v>28</v>
      </c>
      <c r="AD181" s="53" t="s">
        <v>298</v>
      </c>
      <c r="AE181" s="56">
        <v>420.41884816753929</v>
      </c>
    </row>
    <row r="182" spans="1:31" x14ac:dyDescent="0.25">
      <c r="A182" s="53" t="s">
        <v>28</v>
      </c>
      <c r="B182" s="53" t="s">
        <v>293</v>
      </c>
      <c r="C182" s="54">
        <v>23</v>
      </c>
      <c r="D182" s="55">
        <v>2</v>
      </c>
      <c r="E182" s="56">
        <v>1057.1902268760907</v>
      </c>
      <c r="F182" s="57" t="s">
        <v>293</v>
      </c>
      <c r="G182" s="58">
        <v>9.4144642356009758</v>
      </c>
      <c r="H182" s="58">
        <v>1.4774584413226135</v>
      </c>
      <c r="I182" s="58">
        <v>36.109414464235599</v>
      </c>
      <c r="J182" s="58">
        <v>50.426729616851283</v>
      </c>
      <c r="K182" s="58">
        <v>1.4427918186770539</v>
      </c>
      <c r="L182" s="58">
        <v>1.1291414233124801</v>
      </c>
      <c r="M182" s="63">
        <f t="shared" si="3"/>
        <v>99.528795811518378</v>
      </c>
      <c r="Q182" t="s">
        <v>293</v>
      </c>
      <c r="R182">
        <v>298.3420593368237</v>
      </c>
      <c r="AC182" s="53" t="s">
        <v>28</v>
      </c>
      <c r="AD182" s="53" t="s">
        <v>298</v>
      </c>
      <c r="AE182" s="56">
        <v>1255.8638743455499</v>
      </c>
    </row>
    <row r="183" spans="1:31" x14ac:dyDescent="0.25">
      <c r="A183" s="53" t="s">
        <v>28</v>
      </c>
      <c r="B183" s="53" t="s">
        <v>293</v>
      </c>
      <c r="C183" s="54">
        <v>23</v>
      </c>
      <c r="D183" s="55">
        <v>7</v>
      </c>
      <c r="E183" s="56">
        <v>2482.2862129144855</v>
      </c>
      <c r="F183" s="57" t="s">
        <v>293</v>
      </c>
      <c r="G183" s="58">
        <v>4.4658487713994441</v>
      </c>
      <c r="H183" s="58">
        <v>1.131226491369917</v>
      </c>
      <c r="I183" s="58">
        <v>5.6090273139522626</v>
      </c>
      <c r="J183" s="58">
        <v>86.371146342320799</v>
      </c>
      <c r="K183" s="58">
        <v>0.87601504552325282</v>
      </c>
      <c r="L183" s="58">
        <v>1.5467360354343156</v>
      </c>
      <c r="M183" s="63">
        <f t="shared" si="3"/>
        <v>110.85514834205935</v>
      </c>
      <c r="Q183" t="s">
        <v>293</v>
      </c>
      <c r="R183">
        <v>231.64048865619552</v>
      </c>
      <c r="AC183" s="53" t="s">
        <v>28</v>
      </c>
      <c r="AD183" s="53" t="s">
        <v>298</v>
      </c>
      <c r="AE183" s="56">
        <v>3413.106457242583</v>
      </c>
    </row>
    <row r="184" spans="1:31" x14ac:dyDescent="0.25">
      <c r="A184" s="53" t="s">
        <v>28</v>
      </c>
      <c r="B184" s="53" t="s">
        <v>293</v>
      </c>
      <c r="C184" s="54">
        <v>23</v>
      </c>
      <c r="D184" s="55">
        <v>8</v>
      </c>
      <c r="E184" s="56">
        <v>1796.2827225130891</v>
      </c>
      <c r="F184" s="57" t="s">
        <v>293</v>
      </c>
      <c r="G184" s="58">
        <v>4.4691868994530122</v>
      </c>
      <c r="H184" s="58">
        <v>0.54213180215103884</v>
      </c>
      <c r="I184" s="58">
        <v>8.4020713709716581</v>
      </c>
      <c r="J184" s="58">
        <v>80.047023618681195</v>
      </c>
      <c r="K184" s="58">
        <v>4.2612725523914996</v>
      </c>
      <c r="L184" s="58">
        <v>2.2783137563515878</v>
      </c>
      <c r="M184" s="63">
        <f t="shared" si="3"/>
        <v>80.279232111692878</v>
      </c>
      <c r="Q184" t="s">
        <v>293</v>
      </c>
      <c r="R184">
        <v>68.132635253054104</v>
      </c>
      <c r="AC184" s="53" t="s">
        <v>28</v>
      </c>
      <c r="AD184" s="53" t="s">
        <v>298</v>
      </c>
      <c r="AE184" s="56">
        <v>5669.1273996509599</v>
      </c>
    </row>
    <row r="185" spans="1:31" x14ac:dyDescent="0.25">
      <c r="A185" s="53" t="s">
        <v>28</v>
      </c>
      <c r="B185" s="53" t="s">
        <v>293</v>
      </c>
      <c r="C185" s="54">
        <v>23</v>
      </c>
      <c r="D185" s="55">
        <v>4</v>
      </c>
      <c r="E185" s="56">
        <v>672.79232111692841</v>
      </c>
      <c r="F185" s="57" t="s">
        <v>293</v>
      </c>
      <c r="G185" s="58">
        <v>0</v>
      </c>
      <c r="H185" s="58">
        <v>0</v>
      </c>
      <c r="I185" s="58">
        <v>25.06290368602631</v>
      </c>
      <c r="J185" s="58">
        <v>52.28917537807061</v>
      </c>
      <c r="K185" s="58">
        <v>16.474280822806151</v>
      </c>
      <c r="L185" s="58">
        <v>6.1736401130969343</v>
      </c>
      <c r="M185" s="63">
        <f t="shared" si="3"/>
        <v>0</v>
      </c>
      <c r="Q185" t="s">
        <v>293</v>
      </c>
      <c r="R185">
        <v>45.549738219895339</v>
      </c>
      <c r="AC185" s="53" t="s">
        <v>28</v>
      </c>
      <c r="AD185" s="53" t="s">
        <v>298</v>
      </c>
      <c r="AE185" s="56">
        <v>710.0523560209424</v>
      </c>
    </row>
    <row r="186" spans="1:31" x14ac:dyDescent="0.25">
      <c r="A186" s="53" t="s">
        <v>28</v>
      </c>
      <c r="B186" s="53" t="s">
        <v>175</v>
      </c>
      <c r="C186" s="54">
        <v>24</v>
      </c>
      <c r="D186" s="55">
        <v>5</v>
      </c>
      <c r="E186" s="56">
        <v>132.11169284467712</v>
      </c>
      <c r="F186" s="57" t="s">
        <v>175</v>
      </c>
      <c r="G186" s="58">
        <v>0</v>
      </c>
      <c r="H186" s="58">
        <v>0</v>
      </c>
      <c r="I186" s="58">
        <v>0</v>
      </c>
      <c r="J186" s="58">
        <v>0</v>
      </c>
      <c r="K186" s="58">
        <v>50.46235138705417</v>
      </c>
      <c r="L186" s="58">
        <v>49.537648612945837</v>
      </c>
      <c r="M186" s="63">
        <f t="shared" si="3"/>
        <v>0</v>
      </c>
      <c r="Q186" t="s">
        <v>293</v>
      </c>
      <c r="R186">
        <v>31.97207678883073</v>
      </c>
      <c r="AC186" s="53" t="s">
        <v>28</v>
      </c>
      <c r="AD186" s="53" t="s">
        <v>298</v>
      </c>
      <c r="AE186" s="56">
        <v>1330.5410122164049</v>
      </c>
    </row>
    <row r="187" spans="1:31" x14ac:dyDescent="0.25">
      <c r="A187" s="53" t="s">
        <v>28</v>
      </c>
      <c r="B187" s="53" t="s">
        <v>175</v>
      </c>
      <c r="C187" s="54">
        <v>24</v>
      </c>
      <c r="D187" s="55">
        <v>3</v>
      </c>
      <c r="E187" s="56">
        <v>121.8150087260035</v>
      </c>
      <c r="F187" s="57" t="s">
        <v>175</v>
      </c>
      <c r="G187" s="58">
        <v>0</v>
      </c>
      <c r="H187" s="58">
        <v>0</v>
      </c>
      <c r="I187" s="58">
        <v>0</v>
      </c>
      <c r="J187" s="58">
        <v>0</v>
      </c>
      <c r="K187" s="58">
        <v>0</v>
      </c>
      <c r="L187" s="58">
        <v>100</v>
      </c>
      <c r="M187" s="63">
        <f t="shared" si="3"/>
        <v>0</v>
      </c>
      <c r="Q187" t="s">
        <v>293</v>
      </c>
      <c r="R187">
        <v>18.935427574171044</v>
      </c>
      <c r="AC187" s="53" t="s">
        <v>28</v>
      </c>
      <c r="AD187" s="53" t="s">
        <v>298</v>
      </c>
      <c r="AE187" s="56">
        <v>442.58289703315887</v>
      </c>
    </row>
    <row r="188" spans="1:31" x14ac:dyDescent="0.25">
      <c r="A188" s="53" t="s">
        <v>28</v>
      </c>
      <c r="B188" s="53" t="s">
        <v>175</v>
      </c>
      <c r="C188" s="54">
        <v>24</v>
      </c>
      <c r="D188" s="55">
        <v>2</v>
      </c>
      <c r="E188" s="56">
        <v>227.9232111692844</v>
      </c>
      <c r="F188" s="57" t="s">
        <v>175</v>
      </c>
      <c r="G188" s="58">
        <v>0</v>
      </c>
      <c r="H188" s="58">
        <v>0</v>
      </c>
      <c r="I188" s="58">
        <v>0</v>
      </c>
      <c r="J188" s="58">
        <v>0</v>
      </c>
      <c r="K188" s="58">
        <v>17.687595712098005</v>
      </c>
      <c r="L188" s="58">
        <v>82.312404287901984</v>
      </c>
      <c r="M188" s="63">
        <f t="shared" si="3"/>
        <v>0</v>
      </c>
      <c r="Q188" t="s">
        <v>293</v>
      </c>
      <c r="R188">
        <v>341.97207678883069</v>
      </c>
      <c r="AC188" s="53" t="s">
        <v>28</v>
      </c>
      <c r="AD188" s="53" t="s">
        <v>298</v>
      </c>
      <c r="AE188" s="56">
        <v>1001.3961605584643</v>
      </c>
    </row>
    <row r="189" spans="1:31" x14ac:dyDescent="0.25">
      <c r="A189" s="53" t="s">
        <v>28</v>
      </c>
      <c r="B189" s="53" t="s">
        <v>175</v>
      </c>
      <c r="C189" s="54">
        <v>24</v>
      </c>
      <c r="D189" s="55">
        <v>6</v>
      </c>
      <c r="E189" s="56">
        <v>77.102966841186728</v>
      </c>
      <c r="F189" s="57" t="s">
        <v>175</v>
      </c>
      <c r="G189" s="58">
        <v>0</v>
      </c>
      <c r="H189" s="58">
        <v>0</v>
      </c>
      <c r="I189" s="58">
        <v>0</v>
      </c>
      <c r="J189" s="58">
        <v>0</v>
      </c>
      <c r="K189" s="58">
        <v>0</v>
      </c>
      <c r="L189" s="58">
        <v>100</v>
      </c>
      <c r="M189" s="63">
        <f t="shared" si="3"/>
        <v>0</v>
      </c>
      <c r="Q189" t="s">
        <v>293</v>
      </c>
      <c r="R189">
        <v>498.1151832460734</v>
      </c>
      <c r="AC189" s="53" t="s">
        <v>28</v>
      </c>
      <c r="AD189" s="53" t="s">
        <v>298</v>
      </c>
      <c r="AE189" s="56">
        <v>1241.884816753927</v>
      </c>
    </row>
    <row r="190" spans="1:31" x14ac:dyDescent="0.25">
      <c r="A190" s="53" t="s">
        <v>28</v>
      </c>
      <c r="B190" s="53" t="s">
        <v>175</v>
      </c>
      <c r="C190" s="54">
        <v>24</v>
      </c>
      <c r="D190" s="55">
        <v>4</v>
      </c>
      <c r="E190" s="56">
        <v>243.10645724258291</v>
      </c>
      <c r="F190" s="57" t="s">
        <v>175</v>
      </c>
      <c r="G190" s="58">
        <v>0</v>
      </c>
      <c r="H190" s="58">
        <v>0</v>
      </c>
      <c r="I190" s="58">
        <v>0</v>
      </c>
      <c r="J190" s="58">
        <v>47.386934673366831</v>
      </c>
      <c r="K190" s="58">
        <v>8.6145010768126298</v>
      </c>
      <c r="L190" s="58">
        <v>43.998564249820539</v>
      </c>
      <c r="M190" s="63">
        <f t="shared" si="3"/>
        <v>0</v>
      </c>
      <c r="Q190" t="s">
        <v>293</v>
      </c>
      <c r="R190">
        <v>199.51134380453755</v>
      </c>
      <c r="AC190" s="53" t="s">
        <v>28</v>
      </c>
      <c r="AD190" s="53" t="s">
        <v>298</v>
      </c>
      <c r="AE190" s="56">
        <v>1483.0715532286215</v>
      </c>
    </row>
    <row r="191" spans="1:31" x14ac:dyDescent="0.25">
      <c r="A191" s="53" t="s">
        <v>28</v>
      </c>
      <c r="B191" s="53" t="s">
        <v>175</v>
      </c>
      <c r="C191" s="54">
        <v>24</v>
      </c>
      <c r="D191" s="55">
        <v>7</v>
      </c>
      <c r="E191" s="56">
        <v>202.35602094240835</v>
      </c>
      <c r="F191" s="57" t="s">
        <v>175</v>
      </c>
      <c r="G191" s="58">
        <v>0</v>
      </c>
      <c r="H191" s="58">
        <v>0</v>
      </c>
      <c r="I191" s="58">
        <v>0</v>
      </c>
      <c r="J191" s="58">
        <v>40.163863734368263</v>
      </c>
      <c r="K191" s="58">
        <v>0</v>
      </c>
      <c r="L191" s="58">
        <v>59.836136265631737</v>
      </c>
      <c r="M191" s="63">
        <f t="shared" si="3"/>
        <v>0</v>
      </c>
      <c r="Q191" t="s">
        <v>293</v>
      </c>
      <c r="R191">
        <v>7.2949389179756166</v>
      </c>
      <c r="AC191" s="53" t="s">
        <v>28</v>
      </c>
      <c r="AD191" s="53" t="s">
        <v>298</v>
      </c>
      <c r="AE191" s="56">
        <v>628.44677137870849</v>
      </c>
    </row>
    <row r="192" spans="1:31" x14ac:dyDescent="0.25">
      <c r="A192" s="53" t="s">
        <v>28</v>
      </c>
      <c r="B192" s="53" t="s">
        <v>175</v>
      </c>
      <c r="C192" s="54">
        <v>24</v>
      </c>
      <c r="D192" s="55">
        <v>8</v>
      </c>
      <c r="E192" s="56">
        <v>164.08376963350787</v>
      </c>
      <c r="F192" s="57" t="s">
        <v>175</v>
      </c>
      <c r="G192" s="58">
        <v>0</v>
      </c>
      <c r="H192" s="58">
        <v>0</v>
      </c>
      <c r="I192" s="58">
        <v>0</v>
      </c>
      <c r="J192" s="58">
        <v>25.600935971069983</v>
      </c>
      <c r="K192" s="58">
        <v>0</v>
      </c>
      <c r="L192" s="58">
        <v>74.399064028930013</v>
      </c>
      <c r="M192" s="63">
        <f t="shared" si="3"/>
        <v>0</v>
      </c>
      <c r="Q192" t="s">
        <v>293</v>
      </c>
      <c r="R192">
        <v>173.57766143106454</v>
      </c>
      <c r="AC192" s="53" t="s">
        <v>28</v>
      </c>
      <c r="AD192" s="53" t="s">
        <v>298</v>
      </c>
      <c r="AE192" s="56">
        <v>3739.6160558464217</v>
      </c>
    </row>
    <row r="193" spans="1:31" x14ac:dyDescent="0.25">
      <c r="A193" s="53" t="s">
        <v>28</v>
      </c>
      <c r="B193" s="53" t="s">
        <v>175</v>
      </c>
      <c r="C193" s="54">
        <v>24</v>
      </c>
      <c r="D193" s="55">
        <v>1</v>
      </c>
      <c r="E193" s="56">
        <v>349.79057591623041</v>
      </c>
      <c r="F193" s="57" t="s">
        <v>175</v>
      </c>
      <c r="G193" s="58">
        <v>0</v>
      </c>
      <c r="H193" s="58">
        <v>0</v>
      </c>
      <c r="I193" s="58">
        <v>0</v>
      </c>
      <c r="J193" s="58">
        <v>26.907149628299159</v>
      </c>
      <c r="K193" s="58">
        <v>14.823130269919671</v>
      </c>
      <c r="L193" s="58">
        <v>58.269720101781161</v>
      </c>
      <c r="M193" s="63">
        <f t="shared" si="3"/>
        <v>0</v>
      </c>
      <c r="Q193" t="s">
        <v>293</v>
      </c>
      <c r="R193">
        <v>60.785340314136135</v>
      </c>
      <c r="AC193" s="53" t="s">
        <v>28</v>
      </c>
      <c r="AD193" s="53" t="s">
        <v>298</v>
      </c>
      <c r="AE193" s="56">
        <v>432.80977312390934</v>
      </c>
    </row>
    <row r="194" spans="1:31" x14ac:dyDescent="0.25">
      <c r="A194" s="53" t="s">
        <v>28</v>
      </c>
      <c r="B194" s="53" t="s">
        <v>298</v>
      </c>
      <c r="C194" s="54">
        <v>25</v>
      </c>
      <c r="D194" s="55">
        <v>2</v>
      </c>
      <c r="E194" s="56">
        <v>597.55671902268773</v>
      </c>
      <c r="F194" s="57" t="s">
        <v>298</v>
      </c>
      <c r="G194" s="58">
        <v>18.195093457943923</v>
      </c>
      <c r="H194" s="58">
        <v>16.442757009345787</v>
      </c>
      <c r="I194" s="58">
        <v>24.649532710280376</v>
      </c>
      <c r="J194" s="58">
        <v>38.960280373831765</v>
      </c>
      <c r="K194" s="58">
        <v>1.7523364485981345</v>
      </c>
      <c r="L194" s="58">
        <v>0</v>
      </c>
      <c r="M194" s="63">
        <f t="shared" si="3"/>
        <v>108.7260034904014</v>
      </c>
      <c r="Q194" t="s">
        <v>293</v>
      </c>
      <c r="R194">
        <v>280.73298429319368</v>
      </c>
      <c r="AC194" s="53" t="s">
        <v>28</v>
      </c>
      <c r="AD194" s="53" t="s">
        <v>298</v>
      </c>
      <c r="AE194" s="56">
        <v>1176.439790575916</v>
      </c>
    </row>
    <row r="195" spans="1:31" x14ac:dyDescent="0.25">
      <c r="A195" s="53" t="s">
        <v>28</v>
      </c>
      <c r="B195" s="53" t="s">
        <v>298</v>
      </c>
      <c r="C195" s="54">
        <v>25</v>
      </c>
      <c r="D195" s="55">
        <v>6</v>
      </c>
      <c r="E195" s="56">
        <v>281.91972076788829</v>
      </c>
      <c r="F195" s="57" t="s">
        <v>298</v>
      </c>
      <c r="G195" s="58">
        <v>16.819363625108348</v>
      </c>
      <c r="H195" s="58">
        <v>19.598860963228926</v>
      </c>
      <c r="I195" s="58">
        <v>0</v>
      </c>
      <c r="J195" s="58">
        <v>63.581775411662733</v>
      </c>
      <c r="K195" s="58">
        <v>0</v>
      </c>
      <c r="L195" s="58">
        <v>0</v>
      </c>
      <c r="M195" s="63">
        <f t="shared" ref="M195:M258" si="4">G195/100*E195</f>
        <v>47.417102966841234</v>
      </c>
      <c r="Q195" t="s">
        <v>293</v>
      </c>
      <c r="R195">
        <v>0</v>
      </c>
      <c r="AC195" s="53" t="s">
        <v>28</v>
      </c>
      <c r="AD195" s="53" t="s">
        <v>298</v>
      </c>
      <c r="AE195" s="56">
        <v>4923.1413612565448</v>
      </c>
    </row>
    <row r="196" spans="1:31" x14ac:dyDescent="0.25">
      <c r="A196" s="53" t="s">
        <v>28</v>
      </c>
      <c r="B196" s="53" t="s">
        <v>298</v>
      </c>
      <c r="C196" s="54">
        <v>25</v>
      </c>
      <c r="D196" s="55">
        <v>3</v>
      </c>
      <c r="E196" s="56">
        <v>1757.8184991273997</v>
      </c>
      <c r="F196" s="57" t="s">
        <v>298</v>
      </c>
      <c r="G196" s="58">
        <v>48.330569979051461</v>
      </c>
      <c r="H196" s="58">
        <v>8.3208403244541955</v>
      </c>
      <c r="I196" s="58">
        <v>13.672150352948181</v>
      </c>
      <c r="J196" s="58">
        <v>29.676439343546164</v>
      </c>
      <c r="K196" s="58">
        <v>0</v>
      </c>
      <c r="L196" s="58">
        <v>0</v>
      </c>
      <c r="M196" s="63">
        <f t="shared" si="4"/>
        <v>849.56369982548006</v>
      </c>
      <c r="Q196" t="s">
        <v>293</v>
      </c>
      <c r="R196">
        <v>329.66841186736474</v>
      </c>
      <c r="AC196" s="53" t="s">
        <v>28</v>
      </c>
      <c r="AD196" s="53" t="s">
        <v>298</v>
      </c>
      <c r="AE196" s="56">
        <v>1937.1727748691101</v>
      </c>
    </row>
    <row r="197" spans="1:31" x14ac:dyDescent="0.25">
      <c r="A197" s="53" t="s">
        <v>28</v>
      </c>
      <c r="B197" s="53" t="s">
        <v>298</v>
      </c>
      <c r="C197" s="54">
        <v>25</v>
      </c>
      <c r="D197" s="55">
        <v>7</v>
      </c>
      <c r="E197" s="56">
        <v>1469.633507853403</v>
      </c>
      <c r="F197" s="57" t="s">
        <v>298</v>
      </c>
      <c r="G197" s="58">
        <v>19.130744567153545</v>
      </c>
      <c r="H197" s="58">
        <v>30.043937774611091</v>
      </c>
      <c r="I197" s="58">
        <v>13.596959980999882</v>
      </c>
      <c r="J197" s="58">
        <v>37.228357677235493</v>
      </c>
      <c r="K197" s="58">
        <v>0</v>
      </c>
      <c r="L197" s="58">
        <v>0</v>
      </c>
      <c r="M197" s="63">
        <f t="shared" si="4"/>
        <v>281.15183246073298</v>
      </c>
      <c r="Q197" t="s">
        <v>293</v>
      </c>
      <c r="R197">
        <v>251.4310645724259</v>
      </c>
      <c r="AC197" s="53" t="s">
        <v>28</v>
      </c>
      <c r="AD197" s="53" t="s">
        <v>298</v>
      </c>
      <c r="AE197" s="56">
        <v>4015.8987783595112</v>
      </c>
    </row>
    <row r="198" spans="1:31" x14ac:dyDescent="0.25">
      <c r="A198" s="53" t="s">
        <v>28</v>
      </c>
      <c r="B198" s="53" t="s">
        <v>298</v>
      </c>
      <c r="C198" s="54">
        <v>25</v>
      </c>
      <c r="D198" s="55">
        <v>8</v>
      </c>
      <c r="E198" s="56">
        <v>2853.2111692844678</v>
      </c>
      <c r="F198" s="57" t="s">
        <v>298</v>
      </c>
      <c r="G198" s="58">
        <v>4.9520151202833214</v>
      </c>
      <c r="H198" s="58">
        <v>23.671317336334553</v>
      </c>
      <c r="I198" s="58">
        <v>14.996115946638611</v>
      </c>
      <c r="J198" s="58">
        <v>55.538904758118278</v>
      </c>
      <c r="K198" s="58">
        <v>0.84164683862522938</v>
      </c>
      <c r="L198" s="58">
        <v>0</v>
      </c>
      <c r="M198" s="63">
        <f t="shared" si="4"/>
        <v>141.29144851657941</v>
      </c>
      <c r="Q198" t="s">
        <v>293</v>
      </c>
      <c r="R198">
        <v>739.79057591623052</v>
      </c>
      <c r="AC198" s="53" t="s">
        <v>28</v>
      </c>
      <c r="AD198" s="53" t="s">
        <v>298</v>
      </c>
      <c r="AE198" s="56">
        <v>6275.0436300174524</v>
      </c>
    </row>
    <row r="199" spans="1:31" x14ac:dyDescent="0.25">
      <c r="A199" s="53" t="s">
        <v>28</v>
      </c>
      <c r="B199" s="53" t="s">
        <v>298</v>
      </c>
      <c r="C199" s="54">
        <v>25</v>
      </c>
      <c r="D199" s="55">
        <v>1</v>
      </c>
      <c r="E199" s="56">
        <v>1283.8568935427575</v>
      </c>
      <c r="F199" s="57" t="s">
        <v>298</v>
      </c>
      <c r="G199" s="58">
        <v>14.593896554067836</v>
      </c>
      <c r="H199" s="58">
        <v>14.046081696458913</v>
      </c>
      <c r="I199" s="58">
        <v>11.077278597158976</v>
      </c>
      <c r="J199" s="58">
        <v>54.196968667165088</v>
      </c>
      <c r="K199" s="58">
        <v>6.0857744851491873</v>
      </c>
      <c r="L199" s="58">
        <v>0</v>
      </c>
      <c r="M199" s="63">
        <f t="shared" si="4"/>
        <v>187.36474694589884</v>
      </c>
      <c r="Q199" t="s">
        <v>293</v>
      </c>
      <c r="R199">
        <v>300.64572425828976</v>
      </c>
      <c r="AC199" s="53" t="s">
        <v>28</v>
      </c>
      <c r="AD199" s="53" t="s">
        <v>298</v>
      </c>
      <c r="AE199" s="56">
        <v>4496.3874345549739</v>
      </c>
    </row>
    <row r="200" spans="1:31" x14ac:dyDescent="0.25">
      <c r="A200" s="53" t="s">
        <v>28</v>
      </c>
      <c r="B200" s="53" t="s">
        <v>298</v>
      </c>
      <c r="C200" s="54">
        <v>25</v>
      </c>
      <c r="D200" s="55">
        <v>4</v>
      </c>
      <c r="E200" s="56">
        <v>2310.7155322862131</v>
      </c>
      <c r="F200" s="57" t="s">
        <v>298</v>
      </c>
      <c r="G200" s="58">
        <v>11.851605691670946</v>
      </c>
      <c r="H200" s="58">
        <v>18.099906347240267</v>
      </c>
      <c r="I200" s="58">
        <v>6.2120479743814387</v>
      </c>
      <c r="J200" s="58">
        <v>59.461949790036563</v>
      </c>
      <c r="K200" s="58">
        <v>4.3744901966707959</v>
      </c>
      <c r="L200" s="58">
        <v>0</v>
      </c>
      <c r="M200" s="63">
        <f t="shared" si="4"/>
        <v>273.8568935427574</v>
      </c>
      <c r="Q200" t="s">
        <v>293</v>
      </c>
      <c r="R200">
        <v>460.27923211169286</v>
      </c>
      <c r="AC200" s="53" t="s">
        <v>28</v>
      </c>
      <c r="AD200" s="53" t="s">
        <v>298</v>
      </c>
      <c r="AE200" s="56">
        <v>810.82024432809771</v>
      </c>
    </row>
    <row r="201" spans="1:31" x14ac:dyDescent="0.25">
      <c r="A201" s="53" t="s">
        <v>28</v>
      </c>
      <c r="B201" s="53" t="s">
        <v>298</v>
      </c>
      <c r="C201" s="54">
        <v>25</v>
      </c>
      <c r="D201" s="55">
        <v>5</v>
      </c>
      <c r="E201" s="56">
        <v>559.04013961605585</v>
      </c>
      <c r="F201" s="57" t="s">
        <v>298</v>
      </c>
      <c r="G201" s="58">
        <v>5.828364499110295</v>
      </c>
      <c r="H201" s="58">
        <v>4.1426029407173903</v>
      </c>
      <c r="I201" s="58">
        <v>50.210720194799109</v>
      </c>
      <c r="J201" s="58">
        <v>27.612149970343079</v>
      </c>
      <c r="K201" s="58">
        <v>10.33309399681578</v>
      </c>
      <c r="L201" s="58">
        <v>1.8730683982143348</v>
      </c>
      <c r="M201" s="63">
        <f t="shared" si="4"/>
        <v>32.582897033158829</v>
      </c>
      <c r="Q201" t="s">
        <v>293</v>
      </c>
      <c r="R201">
        <v>1496.1605584642232</v>
      </c>
      <c r="AC201" s="53" t="s">
        <v>28</v>
      </c>
      <c r="AD201" s="53" t="s">
        <v>298</v>
      </c>
      <c r="AE201" s="56">
        <v>1462.303664921466</v>
      </c>
    </row>
    <row r="202" spans="1:31" x14ac:dyDescent="0.25">
      <c r="A202" s="53" t="s">
        <v>28</v>
      </c>
      <c r="B202" s="53" t="s">
        <v>298</v>
      </c>
      <c r="C202" s="54">
        <v>26</v>
      </c>
      <c r="D202" s="55">
        <v>7</v>
      </c>
      <c r="E202" s="56">
        <v>1883.9441535776618</v>
      </c>
      <c r="F202" s="57" t="s">
        <v>298</v>
      </c>
      <c r="G202" s="58">
        <v>7.5868457619268179</v>
      </c>
      <c r="H202" s="58">
        <v>3.5757295044001847</v>
      </c>
      <c r="I202" s="58">
        <v>1.8527095877721163</v>
      </c>
      <c r="J202" s="58">
        <v>79.888837424733666</v>
      </c>
      <c r="K202" s="58">
        <v>4.0203798054654927</v>
      </c>
      <c r="L202" s="58">
        <v>3.0754979157017135</v>
      </c>
      <c r="M202" s="63">
        <f t="shared" si="4"/>
        <v>142.93193717277489</v>
      </c>
      <c r="Q202" t="s">
        <v>293</v>
      </c>
      <c r="R202">
        <v>237.347294938918</v>
      </c>
      <c r="AC202" s="53" t="s">
        <v>28</v>
      </c>
      <c r="AD202" s="53" t="s">
        <v>298</v>
      </c>
      <c r="AE202" s="56">
        <v>330.19197207678877</v>
      </c>
    </row>
    <row r="203" spans="1:31" x14ac:dyDescent="0.25">
      <c r="A203" s="53" t="s">
        <v>28</v>
      </c>
      <c r="B203" s="53" t="s">
        <v>298</v>
      </c>
      <c r="C203" s="54">
        <v>26</v>
      </c>
      <c r="D203" s="55">
        <v>6</v>
      </c>
      <c r="E203" s="56">
        <v>795.63699825479944</v>
      </c>
      <c r="F203" s="57" t="s">
        <v>298</v>
      </c>
      <c r="G203" s="58">
        <v>26.453169554726912</v>
      </c>
      <c r="H203" s="58">
        <v>7.1945602105724955</v>
      </c>
      <c r="I203" s="58">
        <v>22.987497258170649</v>
      </c>
      <c r="J203" s="58">
        <v>43.364772976529927</v>
      </c>
      <c r="K203" s="58">
        <v>0</v>
      </c>
      <c r="L203" s="58">
        <v>0</v>
      </c>
      <c r="M203" s="63">
        <f t="shared" si="4"/>
        <v>210.47120418848169</v>
      </c>
      <c r="Q203" t="s">
        <v>293</v>
      </c>
      <c r="R203">
        <v>102.4432809773124</v>
      </c>
      <c r="AC203" s="53" t="s">
        <v>28</v>
      </c>
      <c r="AD203" s="53" t="s">
        <v>298</v>
      </c>
      <c r="AE203" s="56">
        <v>534.88656195462477</v>
      </c>
    </row>
    <row r="204" spans="1:31" x14ac:dyDescent="0.25">
      <c r="A204" s="53" t="s">
        <v>28</v>
      </c>
      <c r="B204" s="53" t="s">
        <v>298</v>
      </c>
      <c r="C204" s="54">
        <v>26</v>
      </c>
      <c r="D204" s="55">
        <v>4</v>
      </c>
      <c r="E204" s="56">
        <v>941.18673647469473</v>
      </c>
      <c r="F204" s="57" t="s">
        <v>298</v>
      </c>
      <c r="G204" s="58">
        <v>15.408863341368445</v>
      </c>
      <c r="H204" s="58">
        <v>23.23382162061932</v>
      </c>
      <c r="I204" s="58">
        <v>8.7520860374559657</v>
      </c>
      <c r="J204" s="58">
        <v>52.605229000556278</v>
      </c>
      <c r="K204" s="58">
        <v>0</v>
      </c>
      <c r="L204" s="58">
        <v>0</v>
      </c>
      <c r="M204" s="63">
        <f t="shared" si="4"/>
        <v>145.02617801047126</v>
      </c>
      <c r="Q204" t="s">
        <v>293</v>
      </c>
      <c r="R204">
        <v>5.9336823734729469</v>
      </c>
      <c r="AC204" s="53" t="s">
        <v>28</v>
      </c>
      <c r="AD204" s="53" t="s">
        <v>298</v>
      </c>
      <c r="AE204" s="56">
        <v>1320.1919720767892</v>
      </c>
    </row>
    <row r="205" spans="1:31" x14ac:dyDescent="0.25">
      <c r="A205" s="53" t="s">
        <v>28</v>
      </c>
      <c r="B205" s="53" t="s">
        <v>298</v>
      </c>
      <c r="C205" s="54">
        <v>26</v>
      </c>
      <c r="D205" s="55">
        <v>3</v>
      </c>
      <c r="E205" s="56">
        <v>1698.952879581152</v>
      </c>
      <c r="F205" s="57" t="s">
        <v>298</v>
      </c>
      <c r="G205" s="58">
        <v>25.310734463276834</v>
      </c>
      <c r="H205" s="58">
        <v>32.470467385721619</v>
      </c>
      <c r="I205" s="58">
        <v>5.9270672829994844</v>
      </c>
      <c r="J205" s="58">
        <v>32.367745249101183</v>
      </c>
      <c r="K205" s="58">
        <v>3.6158192090395476</v>
      </c>
      <c r="L205" s="58">
        <v>0.30816640986132576</v>
      </c>
      <c r="M205" s="63">
        <f t="shared" si="4"/>
        <v>430.01745200698082</v>
      </c>
      <c r="Q205" t="s">
        <v>293</v>
      </c>
      <c r="R205">
        <v>60.558464223385727</v>
      </c>
      <c r="AC205" s="53" t="s">
        <v>28</v>
      </c>
      <c r="AD205" s="53" t="s">
        <v>298</v>
      </c>
      <c r="AE205" s="56">
        <v>1000.5235602094241</v>
      </c>
    </row>
    <row r="206" spans="1:31" x14ac:dyDescent="0.25">
      <c r="A206" s="53" t="s">
        <v>28</v>
      </c>
      <c r="B206" s="53" t="s">
        <v>298</v>
      </c>
      <c r="C206" s="54">
        <v>26</v>
      </c>
      <c r="D206" s="55">
        <v>8</v>
      </c>
      <c r="E206" s="56">
        <v>1235.6020942408381</v>
      </c>
      <c r="F206" s="57" t="s">
        <v>298</v>
      </c>
      <c r="G206" s="58">
        <v>6.8926553672316402</v>
      </c>
      <c r="H206" s="58">
        <v>16.949152542372875</v>
      </c>
      <c r="I206" s="58">
        <v>32.005649717514117</v>
      </c>
      <c r="J206" s="58">
        <v>34.293785310734449</v>
      </c>
      <c r="K206" s="58">
        <v>8.0508474576271158</v>
      </c>
      <c r="L206" s="58">
        <v>1.8079096045197751</v>
      </c>
      <c r="M206" s="63">
        <f t="shared" si="4"/>
        <v>85.165794066317673</v>
      </c>
      <c r="Q206" t="s">
        <v>293</v>
      </c>
      <c r="R206">
        <v>104.71204188481676</v>
      </c>
      <c r="AC206" s="53" t="s">
        <v>28</v>
      </c>
      <c r="AD206" s="53" t="s">
        <v>298</v>
      </c>
      <c r="AE206" s="56">
        <v>1294.9389179755672</v>
      </c>
    </row>
    <row r="207" spans="1:31" x14ac:dyDescent="0.25">
      <c r="A207" s="53" t="s">
        <v>28</v>
      </c>
      <c r="B207" s="53" t="s">
        <v>298</v>
      </c>
      <c r="C207" s="54">
        <v>26</v>
      </c>
      <c r="D207" s="55">
        <v>1</v>
      </c>
      <c r="E207" s="56">
        <v>2100.9249563699832</v>
      </c>
      <c r="F207" s="57" t="s">
        <v>298</v>
      </c>
      <c r="G207" s="58">
        <v>3.34266466195393</v>
      </c>
      <c r="H207" s="58">
        <v>9.0120698105214192</v>
      </c>
      <c r="I207" s="58">
        <v>15.201481936818318</v>
      </c>
      <c r="J207" s="58">
        <v>72.443783590706317</v>
      </c>
      <c r="K207" s="58">
        <v>0</v>
      </c>
      <c r="L207" s="58">
        <v>0</v>
      </c>
      <c r="M207" s="63">
        <f t="shared" si="4"/>
        <v>70.226876090750451</v>
      </c>
      <c r="Q207" t="s">
        <v>293</v>
      </c>
      <c r="R207">
        <v>57.068062827225191</v>
      </c>
      <c r="AC207" s="53" t="s">
        <v>28</v>
      </c>
      <c r="AD207" s="53" t="s">
        <v>298</v>
      </c>
      <c r="AE207" s="56">
        <v>1586.2129144851658</v>
      </c>
    </row>
    <row r="208" spans="1:31" x14ac:dyDescent="0.25">
      <c r="A208" s="53" t="s">
        <v>28</v>
      </c>
      <c r="B208" s="53" t="s">
        <v>298</v>
      </c>
      <c r="C208" s="54">
        <v>26</v>
      </c>
      <c r="D208" s="55">
        <v>2</v>
      </c>
      <c r="E208" s="56">
        <v>3372.4432809773125</v>
      </c>
      <c r="F208" s="57" t="s">
        <v>298</v>
      </c>
      <c r="G208" s="58">
        <v>13.888357025682957</v>
      </c>
      <c r="H208" s="58">
        <v>13.841783058460678</v>
      </c>
      <c r="I208" s="58">
        <v>19.299734528386836</v>
      </c>
      <c r="J208" s="58">
        <v>52.970125387469537</v>
      </c>
      <c r="K208" s="58">
        <v>0</v>
      </c>
      <c r="L208" s="58">
        <v>0</v>
      </c>
      <c r="M208" s="63">
        <f t="shared" si="4"/>
        <v>468.37696335078539</v>
      </c>
      <c r="Q208" t="s">
        <v>293</v>
      </c>
      <c r="R208">
        <v>238.39441535776623</v>
      </c>
      <c r="AC208" s="53" t="s">
        <v>28</v>
      </c>
      <c r="AD208" s="53" t="s">
        <v>298</v>
      </c>
      <c r="AE208" s="56">
        <v>7632.7225130890056</v>
      </c>
    </row>
    <row r="209" spans="1:31" x14ac:dyDescent="0.25">
      <c r="A209" s="53" t="s">
        <v>28</v>
      </c>
      <c r="B209" s="53" t="s">
        <v>298</v>
      </c>
      <c r="C209" s="54">
        <v>26</v>
      </c>
      <c r="D209" s="55">
        <v>5</v>
      </c>
      <c r="E209" s="56">
        <v>997.29493891797563</v>
      </c>
      <c r="F209" s="57" t="s">
        <v>298</v>
      </c>
      <c r="G209" s="58">
        <v>6.5115058185318055</v>
      </c>
      <c r="H209" s="58">
        <v>11.428821419196778</v>
      </c>
      <c r="I209" s="58">
        <v>71.11733310000875</v>
      </c>
      <c r="J209" s="58">
        <v>9.6928865167556246</v>
      </c>
      <c r="K209" s="58">
        <v>1.249453145507041</v>
      </c>
      <c r="L209" s="58">
        <v>0</v>
      </c>
      <c r="M209" s="63">
        <f t="shared" si="4"/>
        <v>64.938917975567193</v>
      </c>
      <c r="Q209" t="s">
        <v>293</v>
      </c>
      <c r="R209">
        <v>164.74694589877848</v>
      </c>
      <c r="AC209" s="53" t="s">
        <v>28</v>
      </c>
      <c r="AD209" s="53" t="s">
        <v>298</v>
      </c>
      <c r="AE209" s="56">
        <v>118.32460732984296</v>
      </c>
    </row>
    <row r="210" spans="1:31" x14ac:dyDescent="0.25">
      <c r="A210" s="53" t="s">
        <v>28</v>
      </c>
      <c r="B210" s="53" t="s">
        <v>298</v>
      </c>
      <c r="C210" s="54">
        <v>27</v>
      </c>
      <c r="D210" s="55">
        <v>1</v>
      </c>
      <c r="E210" s="56">
        <v>1727.5741710296684</v>
      </c>
      <c r="F210" s="57" t="s">
        <v>298</v>
      </c>
      <c r="G210" s="58">
        <v>23.08313971108193</v>
      </c>
      <c r="H210" s="58">
        <v>20.062632589150418</v>
      </c>
      <c r="I210" s="58">
        <v>18.102838670572787</v>
      </c>
      <c r="J210" s="58">
        <v>37.104758056369334</v>
      </c>
      <c r="K210" s="58">
        <v>1.6466309728255368</v>
      </c>
      <c r="L210" s="58">
        <v>0</v>
      </c>
      <c r="M210" s="63">
        <f t="shared" si="4"/>
        <v>398.77835951134381</v>
      </c>
      <c r="Q210" t="s">
        <v>293</v>
      </c>
      <c r="R210">
        <v>113.08900523560209</v>
      </c>
      <c r="AC210" s="53" t="s">
        <v>28</v>
      </c>
      <c r="AD210" s="53" t="s">
        <v>298</v>
      </c>
      <c r="AE210" s="56">
        <v>3367.9930191972076</v>
      </c>
    </row>
    <row r="211" spans="1:31" x14ac:dyDescent="0.25">
      <c r="A211" s="53" t="s">
        <v>28</v>
      </c>
      <c r="B211" s="53" t="s">
        <v>298</v>
      </c>
      <c r="C211" s="54">
        <v>27</v>
      </c>
      <c r="D211" s="55">
        <v>2</v>
      </c>
      <c r="E211" s="56">
        <v>395.63699825479938</v>
      </c>
      <c r="F211" s="57" t="s">
        <v>298</v>
      </c>
      <c r="G211" s="58">
        <v>0</v>
      </c>
      <c r="H211" s="58">
        <v>6.1755624172915828</v>
      </c>
      <c r="I211" s="58">
        <v>4.1464490516100616</v>
      </c>
      <c r="J211" s="58">
        <v>89.67798853109835</v>
      </c>
      <c r="K211" s="58">
        <v>0</v>
      </c>
      <c r="L211" s="58">
        <v>0</v>
      </c>
      <c r="M211" s="63">
        <f t="shared" si="4"/>
        <v>0</v>
      </c>
      <c r="Q211" t="s">
        <v>293</v>
      </c>
      <c r="R211">
        <v>100.34904013961605</v>
      </c>
      <c r="AC211" s="53" t="s">
        <v>28</v>
      </c>
      <c r="AD211" s="53" t="s">
        <v>298</v>
      </c>
      <c r="AE211" s="56">
        <v>3599.7905759162304</v>
      </c>
    </row>
    <row r="212" spans="1:31" x14ac:dyDescent="0.25">
      <c r="A212" s="53" t="s">
        <v>28</v>
      </c>
      <c r="B212" s="53" t="s">
        <v>298</v>
      </c>
      <c r="C212" s="54">
        <v>27</v>
      </c>
      <c r="D212" s="55">
        <v>7</v>
      </c>
      <c r="E212" s="56">
        <v>1184.2931937172777</v>
      </c>
      <c r="F212" s="57" t="s">
        <v>298</v>
      </c>
      <c r="G212" s="58">
        <v>14.264662540524606</v>
      </c>
      <c r="H212" s="58">
        <v>8.9596227527262027</v>
      </c>
      <c r="I212" s="58">
        <v>15.355142941349834</v>
      </c>
      <c r="J212" s="58">
        <v>56.380783966990855</v>
      </c>
      <c r="K212" s="58">
        <v>5.0397877984084847</v>
      </c>
      <c r="L212" s="58">
        <v>0</v>
      </c>
      <c r="M212" s="63">
        <f t="shared" si="4"/>
        <v>168.93542757417103</v>
      </c>
      <c r="Q212" t="s">
        <v>293</v>
      </c>
      <c r="R212">
        <v>145.54973821989529</v>
      </c>
      <c r="AC212" s="53" t="s">
        <v>28</v>
      </c>
      <c r="AD212" s="53" t="s">
        <v>298</v>
      </c>
      <c r="AE212" s="56">
        <v>4700.5759162303675</v>
      </c>
    </row>
    <row r="213" spans="1:31" x14ac:dyDescent="0.25">
      <c r="A213" s="53" t="s">
        <v>28</v>
      </c>
      <c r="B213" s="53" t="s">
        <v>298</v>
      </c>
      <c r="C213" s="54">
        <v>27</v>
      </c>
      <c r="D213" s="55">
        <v>5</v>
      </c>
      <c r="E213" s="56">
        <v>195.81151832460736</v>
      </c>
      <c r="F213" s="57" t="s">
        <v>298</v>
      </c>
      <c r="G213" s="58">
        <v>0</v>
      </c>
      <c r="H213" s="58">
        <v>0</v>
      </c>
      <c r="I213" s="58">
        <v>6.9518716577540189</v>
      </c>
      <c r="J213" s="58">
        <v>71.925133689839555</v>
      </c>
      <c r="K213" s="58">
        <v>12.745098039215682</v>
      </c>
      <c r="L213" s="58">
        <v>8.3778966131907406</v>
      </c>
      <c r="M213" s="63">
        <f t="shared" si="4"/>
        <v>0</v>
      </c>
      <c r="Q213" t="s">
        <v>293</v>
      </c>
      <c r="R213">
        <v>5.5846422338568988</v>
      </c>
      <c r="AC213" s="53" t="s">
        <v>28</v>
      </c>
      <c r="AD213" s="53" t="s">
        <v>298</v>
      </c>
      <c r="AE213" s="56">
        <v>1516.1605584642234</v>
      </c>
    </row>
    <row r="214" spans="1:31" x14ac:dyDescent="0.25">
      <c r="A214" s="53" t="s">
        <v>28</v>
      </c>
      <c r="B214" s="53" t="s">
        <v>298</v>
      </c>
      <c r="C214" s="54">
        <v>27</v>
      </c>
      <c r="D214" s="55">
        <v>6</v>
      </c>
      <c r="E214" s="56">
        <v>633.15881326352553</v>
      </c>
      <c r="F214" s="57" t="s">
        <v>298</v>
      </c>
      <c r="G214" s="58">
        <v>8.3241455347298832</v>
      </c>
      <c r="H214" s="58">
        <v>35.391400220507165</v>
      </c>
      <c r="I214" s="58">
        <v>9.0959206174200649</v>
      </c>
      <c r="J214" s="58">
        <v>11.549062844542448</v>
      </c>
      <c r="K214" s="58">
        <v>32.828004410143322</v>
      </c>
      <c r="L214" s="58">
        <v>2.811466372657109</v>
      </c>
      <c r="M214" s="63">
        <f t="shared" si="4"/>
        <v>52.705061082024478</v>
      </c>
      <c r="Q214" t="s">
        <v>293</v>
      </c>
      <c r="R214">
        <v>226.1780104712042</v>
      </c>
      <c r="AC214" s="53" t="s">
        <v>28</v>
      </c>
      <c r="AD214" s="53" t="s">
        <v>298</v>
      </c>
      <c r="AE214" s="56">
        <v>4093.9790575916231</v>
      </c>
    </row>
    <row r="215" spans="1:31" x14ac:dyDescent="0.25">
      <c r="A215" s="53" t="s">
        <v>28</v>
      </c>
      <c r="B215" s="53" t="s">
        <v>298</v>
      </c>
      <c r="C215" s="54">
        <v>27</v>
      </c>
      <c r="D215" s="55">
        <v>8</v>
      </c>
      <c r="E215" s="56">
        <v>878.53403141361264</v>
      </c>
      <c r="F215" s="57" t="s">
        <v>298</v>
      </c>
      <c r="G215" s="58">
        <v>11.998410806515698</v>
      </c>
      <c r="H215" s="58">
        <v>1.0528406833532002</v>
      </c>
      <c r="I215" s="58">
        <v>31.267381803734601</v>
      </c>
      <c r="J215" s="58">
        <v>41.57727453317441</v>
      </c>
      <c r="K215" s="58">
        <v>0.61581247516884918</v>
      </c>
      <c r="L215" s="58">
        <v>13.488279698053235</v>
      </c>
      <c r="M215" s="63">
        <f t="shared" si="4"/>
        <v>105.41012216404891</v>
      </c>
      <c r="Q215" t="s">
        <v>293</v>
      </c>
      <c r="R215">
        <v>26.178010471204189</v>
      </c>
      <c r="AC215" s="53" t="s">
        <v>28</v>
      </c>
      <c r="AD215" s="53" t="s">
        <v>298</v>
      </c>
      <c r="AE215" s="56">
        <v>6295.8115183246073</v>
      </c>
    </row>
    <row r="216" spans="1:31" x14ac:dyDescent="0.25">
      <c r="A216" s="53" t="s">
        <v>28</v>
      </c>
      <c r="B216" s="53" t="s">
        <v>298</v>
      </c>
      <c r="C216" s="54">
        <v>27</v>
      </c>
      <c r="D216" s="55">
        <v>4</v>
      </c>
      <c r="E216" s="56">
        <v>266.66666666666663</v>
      </c>
      <c r="F216" s="57" t="s">
        <v>298</v>
      </c>
      <c r="G216" s="58">
        <v>2.1596858638743579</v>
      </c>
      <c r="H216" s="58">
        <v>2.2251308900523554</v>
      </c>
      <c r="I216" s="58">
        <v>0</v>
      </c>
      <c r="J216" s="58">
        <v>39.659685863874344</v>
      </c>
      <c r="K216" s="58">
        <v>5.7591623036649153</v>
      </c>
      <c r="L216" s="58">
        <v>50.196335078534027</v>
      </c>
      <c r="M216" s="63">
        <f t="shared" si="4"/>
        <v>5.7591623036649535</v>
      </c>
      <c r="Q216" t="s">
        <v>293</v>
      </c>
      <c r="R216">
        <v>26.352530541012243</v>
      </c>
      <c r="AC216" s="53" t="s">
        <v>28</v>
      </c>
      <c r="AD216" s="53" t="s">
        <v>298</v>
      </c>
      <c r="AE216" s="56">
        <v>2890.4712041884818</v>
      </c>
    </row>
    <row r="217" spans="1:31" x14ac:dyDescent="0.25">
      <c r="A217" s="53" t="s">
        <v>28</v>
      </c>
      <c r="B217" s="53" t="s">
        <v>298</v>
      </c>
      <c r="C217" s="54">
        <v>27</v>
      </c>
      <c r="D217" s="55">
        <v>3</v>
      </c>
      <c r="E217" s="56">
        <v>663.21116928446781</v>
      </c>
      <c r="F217" s="57" t="s">
        <v>298</v>
      </c>
      <c r="G217" s="58">
        <v>0</v>
      </c>
      <c r="H217" s="58">
        <v>31.600968370085781</v>
      </c>
      <c r="I217" s="58">
        <v>22.983000894689752</v>
      </c>
      <c r="J217" s="58">
        <v>42.224093468764799</v>
      </c>
      <c r="K217" s="58">
        <v>3.1919372664596621</v>
      </c>
      <c r="L217" s="58">
        <v>0</v>
      </c>
      <c r="M217" s="63">
        <f t="shared" si="4"/>
        <v>0</v>
      </c>
      <c r="Q217" t="s">
        <v>293</v>
      </c>
      <c r="R217">
        <v>27.225130890052395</v>
      </c>
      <c r="AC217" s="53" t="s">
        <v>28</v>
      </c>
      <c r="AD217" s="53" t="s">
        <v>298</v>
      </c>
      <c r="AE217" s="56">
        <v>2665.6893542757416</v>
      </c>
    </row>
    <row r="218" spans="1:31" x14ac:dyDescent="0.25">
      <c r="A218" s="53" t="s">
        <v>28</v>
      </c>
      <c r="B218" s="53" t="s">
        <v>298</v>
      </c>
      <c r="C218" s="54">
        <v>28</v>
      </c>
      <c r="D218" s="55">
        <v>1</v>
      </c>
      <c r="E218" s="56">
        <v>1517.2774869109951</v>
      </c>
      <c r="F218" s="57" t="s">
        <v>298</v>
      </c>
      <c r="G218" s="58">
        <v>5.4750402576489545</v>
      </c>
      <c r="H218" s="58">
        <v>11.76673567977916</v>
      </c>
      <c r="I218" s="58">
        <v>5.2795031055900603</v>
      </c>
      <c r="J218" s="58">
        <v>72.705314009661834</v>
      </c>
      <c r="K218" s="58">
        <v>4.7734069473199883</v>
      </c>
      <c r="L218" s="58">
        <v>0</v>
      </c>
      <c r="M218" s="63">
        <f t="shared" si="4"/>
        <v>83.071553228621326</v>
      </c>
      <c r="Q218" t="s">
        <v>293</v>
      </c>
      <c r="R218">
        <v>92.84467713787086</v>
      </c>
      <c r="AC218" s="53" t="s">
        <v>28</v>
      </c>
      <c r="AD218" s="53" t="s">
        <v>298</v>
      </c>
      <c r="AE218" s="56">
        <v>3668.9703315881325</v>
      </c>
    </row>
    <row r="219" spans="1:31" x14ac:dyDescent="0.25">
      <c r="A219" s="53" t="s">
        <v>28</v>
      </c>
      <c r="B219" s="53" t="s">
        <v>298</v>
      </c>
      <c r="C219" s="54">
        <v>28</v>
      </c>
      <c r="D219" s="55">
        <v>2</v>
      </c>
      <c r="E219" s="56">
        <v>11295.183246073299</v>
      </c>
      <c r="F219" s="57" t="s">
        <v>298</v>
      </c>
      <c r="G219" s="58">
        <v>6.890302125726576</v>
      </c>
      <c r="H219" s="58">
        <v>17.335842549759434</v>
      </c>
      <c r="I219" s="58">
        <v>9.4874338317774356</v>
      </c>
      <c r="J219" s="58">
        <v>66.077062609894099</v>
      </c>
      <c r="K219" s="58">
        <v>0</v>
      </c>
      <c r="L219" s="58">
        <v>0.20935888284245968</v>
      </c>
      <c r="M219" s="63">
        <f t="shared" si="4"/>
        <v>778.27225130890054</v>
      </c>
      <c r="Q219" t="s">
        <v>293</v>
      </c>
      <c r="R219">
        <v>327.39965095986037</v>
      </c>
      <c r="AC219" s="53" t="s">
        <v>28</v>
      </c>
      <c r="AD219" s="53" t="s">
        <v>298</v>
      </c>
      <c r="AE219" s="56">
        <v>917.52181500872598</v>
      </c>
    </row>
    <row r="220" spans="1:31" x14ac:dyDescent="0.25">
      <c r="A220" s="53" t="s">
        <v>28</v>
      </c>
      <c r="B220" s="53" t="s">
        <v>298</v>
      </c>
      <c r="C220" s="54">
        <v>28</v>
      </c>
      <c r="D220" s="55">
        <v>3</v>
      </c>
      <c r="E220" s="56">
        <v>2956.5619546247822</v>
      </c>
      <c r="F220" s="57" t="s">
        <v>298</v>
      </c>
      <c r="G220" s="58">
        <v>22.566421306762845</v>
      </c>
      <c r="H220" s="58">
        <v>10.033586957163346</v>
      </c>
      <c r="I220" s="58">
        <v>11.282030092496946</v>
      </c>
      <c r="J220" s="58">
        <v>56.117961643576862</v>
      </c>
      <c r="K220" s="58">
        <v>0</v>
      </c>
      <c r="L220" s="58">
        <v>0</v>
      </c>
      <c r="M220" s="63">
        <f t="shared" si="4"/>
        <v>667.19022687609083</v>
      </c>
      <c r="Q220" t="s">
        <v>293</v>
      </c>
      <c r="R220">
        <v>35.602094240837744</v>
      </c>
      <c r="AC220" s="53" t="s">
        <v>28</v>
      </c>
      <c r="AD220" s="53" t="s">
        <v>298</v>
      </c>
      <c r="AE220" s="56">
        <v>1360.7504363001749</v>
      </c>
    </row>
    <row r="221" spans="1:31" x14ac:dyDescent="0.25">
      <c r="A221" s="53" t="s">
        <v>28</v>
      </c>
      <c r="B221" s="53" t="s">
        <v>298</v>
      </c>
      <c r="C221" s="54">
        <v>28</v>
      </c>
      <c r="D221" s="55">
        <v>4</v>
      </c>
      <c r="E221" s="56">
        <v>1243.8219895287959</v>
      </c>
      <c r="F221" s="57" t="s">
        <v>298</v>
      </c>
      <c r="G221" s="58">
        <v>7.6875587546126791</v>
      </c>
      <c r="H221" s="58">
        <v>6.8036087609266032</v>
      </c>
      <c r="I221" s="58">
        <v>18.266896774284071</v>
      </c>
      <c r="J221" s="58">
        <v>64.668659061890537</v>
      </c>
      <c r="K221" s="58">
        <v>2.1677821273729818</v>
      </c>
      <c r="L221" s="58">
        <v>0.40549452091313148</v>
      </c>
      <c r="M221" s="63">
        <f t="shared" si="4"/>
        <v>95.619546247818548</v>
      </c>
      <c r="Q221" t="s">
        <v>293</v>
      </c>
      <c r="R221">
        <v>278.88307155322872</v>
      </c>
      <c r="AC221" s="53" t="s">
        <v>28</v>
      </c>
      <c r="AD221" s="53" t="s">
        <v>298</v>
      </c>
      <c r="AE221" s="56">
        <v>12535.986038394416</v>
      </c>
    </row>
    <row r="222" spans="1:31" x14ac:dyDescent="0.25">
      <c r="A222" s="53" t="s">
        <v>28</v>
      </c>
      <c r="B222" s="53" t="s">
        <v>298</v>
      </c>
      <c r="C222" s="54">
        <v>28</v>
      </c>
      <c r="D222" s="55">
        <v>5</v>
      </c>
      <c r="E222" s="56">
        <v>8748.0279232111698</v>
      </c>
      <c r="F222" s="57" t="s">
        <v>298</v>
      </c>
      <c r="G222" s="58">
        <v>9.4222183209579029</v>
      </c>
      <c r="H222" s="58">
        <v>1.1175792300234209</v>
      </c>
      <c r="I222" s="58">
        <v>10.266088392896327</v>
      </c>
      <c r="J222" s="58">
        <v>79.194114056122345</v>
      </c>
      <c r="K222" s="58">
        <v>0</v>
      </c>
      <c r="L222" s="58">
        <v>0</v>
      </c>
      <c r="M222" s="63">
        <f t="shared" si="4"/>
        <v>824.258289703316</v>
      </c>
      <c r="Q222" t="s">
        <v>293</v>
      </c>
      <c r="R222">
        <v>59.860383944153575</v>
      </c>
      <c r="AC222" s="53" t="s">
        <v>28</v>
      </c>
      <c r="AD222" s="53" t="s">
        <v>298</v>
      </c>
      <c r="AE222" s="56">
        <v>13763.03664921466</v>
      </c>
    </row>
    <row r="223" spans="1:31" x14ac:dyDescent="0.25">
      <c r="A223" s="53" t="s">
        <v>28</v>
      </c>
      <c r="B223" s="53" t="s">
        <v>298</v>
      </c>
      <c r="C223" s="54">
        <v>28</v>
      </c>
      <c r="D223" s="55">
        <v>6</v>
      </c>
      <c r="E223" s="56">
        <v>13179.982547993019</v>
      </c>
      <c r="F223" s="57" t="s">
        <v>298</v>
      </c>
      <c r="G223" s="58">
        <v>3.5115920938860965</v>
      </c>
      <c r="H223" s="58">
        <v>13.486261491791057</v>
      </c>
      <c r="I223" s="58">
        <v>2.6035039121413432</v>
      </c>
      <c r="J223" s="58">
        <v>78.023021319813097</v>
      </c>
      <c r="K223" s="58">
        <v>0</v>
      </c>
      <c r="L223" s="58">
        <v>2.3756211823684179</v>
      </c>
      <c r="M223" s="63">
        <f t="shared" si="4"/>
        <v>462.8272251308901</v>
      </c>
      <c r="Q223" t="s">
        <v>293</v>
      </c>
      <c r="R223">
        <v>138.74345549738226</v>
      </c>
      <c r="AC223" s="53" t="s">
        <v>28</v>
      </c>
      <c r="AD223" s="53" t="s">
        <v>298</v>
      </c>
      <c r="AE223" s="56">
        <v>3386.7015706806287</v>
      </c>
    </row>
    <row r="224" spans="1:31" x14ac:dyDescent="0.25">
      <c r="A224" s="53" t="s">
        <v>28</v>
      </c>
      <c r="B224" s="53" t="s">
        <v>298</v>
      </c>
      <c r="C224" s="54">
        <v>28</v>
      </c>
      <c r="D224" s="55">
        <v>7</v>
      </c>
      <c r="E224" s="56">
        <v>1011.6928446771381</v>
      </c>
      <c r="F224" s="57" t="s">
        <v>298</v>
      </c>
      <c r="G224" s="58">
        <v>0.25875452820424721</v>
      </c>
      <c r="H224" s="58">
        <v>3.9330688287045037</v>
      </c>
      <c r="I224" s="58">
        <v>12.627220976367084</v>
      </c>
      <c r="J224" s="58">
        <v>81.714680006900124</v>
      </c>
      <c r="K224" s="58">
        <v>0</v>
      </c>
      <c r="L224" s="58">
        <v>1.466275659824043</v>
      </c>
      <c r="M224" s="63">
        <f t="shared" si="4"/>
        <v>2.617801047120456</v>
      </c>
      <c r="Q224" t="s">
        <v>293</v>
      </c>
      <c r="R224">
        <v>235.4275741710297</v>
      </c>
      <c r="AC224" s="53" t="s">
        <v>28</v>
      </c>
      <c r="AD224" s="53" t="s">
        <v>298</v>
      </c>
      <c r="AE224" s="56">
        <v>1211.1169284467717</v>
      </c>
    </row>
    <row r="225" spans="1:31" x14ac:dyDescent="0.25">
      <c r="A225" s="53" t="s">
        <v>28</v>
      </c>
      <c r="B225" s="53" t="s">
        <v>298</v>
      </c>
      <c r="C225" s="54">
        <v>28</v>
      </c>
      <c r="D225" s="55">
        <v>8</v>
      </c>
      <c r="E225" s="56">
        <v>733.85689354275758</v>
      </c>
      <c r="F225" s="57" t="s">
        <v>298</v>
      </c>
      <c r="G225" s="58">
        <v>2.5208085612366276</v>
      </c>
      <c r="H225" s="58">
        <v>7.8715814506539878</v>
      </c>
      <c r="I225" s="58">
        <v>6.2782401902497025</v>
      </c>
      <c r="J225" s="58">
        <v>82.140309155766928</v>
      </c>
      <c r="K225" s="58">
        <v>1.1890606420927465</v>
      </c>
      <c r="L225" s="58">
        <v>0</v>
      </c>
      <c r="M225" s="63">
        <f t="shared" si="4"/>
        <v>18.499127399650995</v>
      </c>
      <c r="Q225" t="s">
        <v>293</v>
      </c>
      <c r="R225">
        <v>26.178010471204189</v>
      </c>
      <c r="AC225" s="53" t="s">
        <v>28</v>
      </c>
      <c r="AD225" s="53" t="s">
        <v>298</v>
      </c>
      <c r="AE225" s="56">
        <v>273.61256544502635</v>
      </c>
    </row>
    <row r="226" spans="1:31" x14ac:dyDescent="0.25">
      <c r="A226" s="53" t="s">
        <v>28</v>
      </c>
      <c r="B226" s="53" t="s">
        <v>175</v>
      </c>
      <c r="C226" s="54">
        <v>29</v>
      </c>
      <c r="D226" s="55">
        <v>1</v>
      </c>
      <c r="E226" s="56">
        <v>72.251308900523568</v>
      </c>
      <c r="F226" s="57" t="s">
        <v>175</v>
      </c>
      <c r="G226" s="58">
        <v>0</v>
      </c>
      <c r="H226" s="58">
        <v>0</v>
      </c>
      <c r="I226" s="58">
        <v>0</v>
      </c>
      <c r="J226" s="58">
        <v>0</v>
      </c>
      <c r="K226" s="58">
        <v>0</v>
      </c>
      <c r="L226" s="58">
        <v>100</v>
      </c>
      <c r="M226" s="63">
        <f t="shared" si="4"/>
        <v>0</v>
      </c>
      <c r="Q226" t="s">
        <v>293</v>
      </c>
      <c r="R226">
        <v>250.08726003490398</v>
      </c>
      <c r="AC226" s="53" t="s">
        <v>28</v>
      </c>
      <c r="AD226" s="53" t="s">
        <v>298</v>
      </c>
      <c r="AE226" s="56">
        <v>2780.4013961605588</v>
      </c>
    </row>
    <row r="227" spans="1:31" x14ac:dyDescent="0.25">
      <c r="A227" s="53" t="s">
        <v>28</v>
      </c>
      <c r="B227" s="53" t="s">
        <v>175</v>
      </c>
      <c r="C227" s="54">
        <v>29</v>
      </c>
      <c r="D227" s="55">
        <v>2</v>
      </c>
      <c r="E227" s="56">
        <v>217.27748691099475</v>
      </c>
      <c r="F227" s="57" t="s">
        <v>175</v>
      </c>
      <c r="G227" s="58">
        <v>0</v>
      </c>
      <c r="H227" s="58">
        <v>0</v>
      </c>
      <c r="I227" s="58">
        <v>0</v>
      </c>
      <c r="J227" s="58">
        <v>0</v>
      </c>
      <c r="K227" s="58">
        <v>0</v>
      </c>
      <c r="L227" s="58">
        <v>100</v>
      </c>
      <c r="M227" s="63">
        <f t="shared" si="4"/>
        <v>0</v>
      </c>
      <c r="Q227" t="s">
        <v>293</v>
      </c>
      <c r="R227">
        <v>19.214659685863921</v>
      </c>
      <c r="AC227" s="53" t="s">
        <v>28</v>
      </c>
      <c r="AD227" s="53" t="s">
        <v>298</v>
      </c>
      <c r="AE227" s="56">
        <v>3698.7434554973825</v>
      </c>
    </row>
    <row r="228" spans="1:31" x14ac:dyDescent="0.25">
      <c r="A228" s="53" t="s">
        <v>28</v>
      </c>
      <c r="B228" s="53" t="s">
        <v>175</v>
      </c>
      <c r="C228" s="54">
        <v>29</v>
      </c>
      <c r="D228" s="55">
        <v>3</v>
      </c>
      <c r="E228" s="56">
        <v>206.63176265270505</v>
      </c>
      <c r="F228" s="57" t="s">
        <v>175</v>
      </c>
      <c r="G228" s="58">
        <v>0</v>
      </c>
      <c r="H228" s="58">
        <v>0</v>
      </c>
      <c r="I228" s="58">
        <v>0</v>
      </c>
      <c r="J228" s="58">
        <v>0</v>
      </c>
      <c r="K228" s="58">
        <v>0</v>
      </c>
      <c r="L228" s="58">
        <v>100</v>
      </c>
      <c r="M228" s="63">
        <f t="shared" si="4"/>
        <v>0</v>
      </c>
      <c r="Q228" t="s">
        <v>293</v>
      </c>
      <c r="R228">
        <v>143.45549738219898</v>
      </c>
      <c r="AC228" s="53" t="s">
        <v>28</v>
      </c>
      <c r="AD228" s="53" t="s">
        <v>298</v>
      </c>
      <c r="AE228" s="56">
        <v>3527.1029668411875</v>
      </c>
    </row>
    <row r="229" spans="1:31" x14ac:dyDescent="0.25">
      <c r="A229" s="53" t="s">
        <v>28</v>
      </c>
      <c r="B229" s="53" t="s">
        <v>175</v>
      </c>
      <c r="C229" s="54">
        <v>29</v>
      </c>
      <c r="D229" s="55">
        <v>4</v>
      </c>
      <c r="E229" s="56">
        <v>208.55148342059337</v>
      </c>
      <c r="F229" s="57" t="s">
        <v>175</v>
      </c>
      <c r="G229" s="58">
        <v>0</v>
      </c>
      <c r="H229" s="58">
        <v>0</v>
      </c>
      <c r="I229" s="58">
        <v>0</v>
      </c>
      <c r="J229" s="58">
        <v>0</v>
      </c>
      <c r="K229" s="58">
        <v>0</v>
      </c>
      <c r="L229" s="58">
        <v>100</v>
      </c>
      <c r="M229" s="63">
        <f t="shared" si="4"/>
        <v>0</v>
      </c>
      <c r="Q229" t="s">
        <v>293</v>
      </c>
      <c r="R229">
        <v>17.294938917975561</v>
      </c>
      <c r="AC229" s="53" t="s">
        <v>28</v>
      </c>
      <c r="AD229" s="53" t="s">
        <v>298</v>
      </c>
      <c r="AE229" s="56">
        <v>847.12041884816767</v>
      </c>
    </row>
    <row r="230" spans="1:31" x14ac:dyDescent="0.25">
      <c r="A230" s="53" t="s">
        <v>28</v>
      </c>
      <c r="B230" s="53" t="s">
        <v>175</v>
      </c>
      <c r="C230" s="54">
        <v>29</v>
      </c>
      <c r="D230" s="55">
        <v>5</v>
      </c>
      <c r="E230" s="56">
        <v>165.61954624781848</v>
      </c>
      <c r="F230" s="57" t="s">
        <v>175</v>
      </c>
      <c r="G230" s="58">
        <v>0</v>
      </c>
      <c r="H230" s="58">
        <v>0</v>
      </c>
      <c r="I230" s="58">
        <v>0</v>
      </c>
      <c r="J230" s="58">
        <v>0</v>
      </c>
      <c r="K230" s="58">
        <v>0</v>
      </c>
      <c r="L230" s="58">
        <v>100</v>
      </c>
      <c r="M230" s="63">
        <f t="shared" si="4"/>
        <v>0</v>
      </c>
      <c r="Q230" t="s">
        <v>293</v>
      </c>
      <c r="R230">
        <v>85.863874345549775</v>
      </c>
      <c r="AC230" s="53" t="s">
        <v>28</v>
      </c>
      <c r="AD230" s="53" t="s">
        <v>298</v>
      </c>
      <c r="AE230" s="56">
        <v>2068.6212914485168</v>
      </c>
    </row>
    <row r="231" spans="1:31" x14ac:dyDescent="0.25">
      <c r="A231" s="53" t="s">
        <v>28</v>
      </c>
      <c r="B231" s="53" t="s">
        <v>175</v>
      </c>
      <c r="C231" s="54">
        <v>29</v>
      </c>
      <c r="D231" s="55">
        <v>6</v>
      </c>
      <c r="E231" s="56">
        <v>533.85689354275746</v>
      </c>
      <c r="F231" s="57" t="s">
        <v>175</v>
      </c>
      <c r="G231" s="58">
        <v>0</v>
      </c>
      <c r="H231" s="58">
        <v>0</v>
      </c>
      <c r="I231" s="58">
        <v>0</v>
      </c>
      <c r="J231" s="58">
        <v>0</v>
      </c>
      <c r="K231" s="58">
        <v>0</v>
      </c>
      <c r="L231" s="58">
        <v>100</v>
      </c>
      <c r="M231" s="63">
        <f t="shared" si="4"/>
        <v>0</v>
      </c>
      <c r="Q231" t="s">
        <v>293</v>
      </c>
      <c r="R231">
        <v>0</v>
      </c>
      <c r="AC231" s="53" t="s">
        <v>28</v>
      </c>
      <c r="AD231" s="53" t="s">
        <v>298</v>
      </c>
      <c r="AE231" s="56">
        <v>1099.8603839441535</v>
      </c>
    </row>
    <row r="232" spans="1:31" x14ac:dyDescent="0.25">
      <c r="A232" s="53" t="s">
        <v>28</v>
      </c>
      <c r="B232" s="53" t="s">
        <v>175</v>
      </c>
      <c r="C232" s="54">
        <v>29</v>
      </c>
      <c r="D232" s="55">
        <v>7</v>
      </c>
      <c r="E232" s="56">
        <v>526.52705061082031</v>
      </c>
      <c r="F232" s="57" t="s">
        <v>175</v>
      </c>
      <c r="G232" s="58">
        <v>1.2263838249917167</v>
      </c>
      <c r="H232" s="58">
        <v>0</v>
      </c>
      <c r="I232" s="58">
        <v>0</v>
      </c>
      <c r="J232" s="58">
        <v>0</v>
      </c>
      <c r="K232" s="58">
        <v>0</v>
      </c>
      <c r="L232" s="58">
        <v>98.773616175008286</v>
      </c>
      <c r="M232" s="63">
        <f t="shared" si="4"/>
        <v>6.4572425828970506</v>
      </c>
      <c r="Q232" t="s">
        <v>293</v>
      </c>
      <c r="R232">
        <v>106.70157068062828</v>
      </c>
      <c r="AC232" s="53" t="s">
        <v>28</v>
      </c>
      <c r="AD232" s="53" t="s">
        <v>298</v>
      </c>
      <c r="AE232" s="56">
        <v>1939.8603839441537</v>
      </c>
    </row>
    <row r="233" spans="1:31" x14ac:dyDescent="0.25">
      <c r="A233" s="53" t="s">
        <v>28</v>
      </c>
      <c r="B233" s="53" t="s">
        <v>175</v>
      </c>
      <c r="C233" s="54">
        <v>29</v>
      </c>
      <c r="D233" s="55">
        <v>8</v>
      </c>
      <c r="E233" s="56">
        <v>109.24956369982544</v>
      </c>
      <c r="F233" s="57" t="s">
        <v>175</v>
      </c>
      <c r="G233" s="58">
        <v>0</v>
      </c>
      <c r="H233" s="58">
        <v>0</v>
      </c>
      <c r="I233" s="58">
        <v>0</v>
      </c>
      <c r="J233" s="58">
        <v>0</v>
      </c>
      <c r="K233" s="58">
        <v>0</v>
      </c>
      <c r="L233" s="58">
        <v>100</v>
      </c>
      <c r="M233" s="63">
        <f t="shared" si="4"/>
        <v>0</v>
      </c>
      <c r="Q233" t="s">
        <v>293</v>
      </c>
      <c r="R233">
        <v>194.62478184991275</v>
      </c>
      <c r="AC233" s="53" t="s">
        <v>28</v>
      </c>
      <c r="AD233" s="53" t="s">
        <v>298</v>
      </c>
      <c r="AE233" s="56">
        <v>4207.3821989528797</v>
      </c>
    </row>
    <row r="234" spans="1:31" x14ac:dyDescent="0.25">
      <c r="A234" s="53" t="s">
        <v>28</v>
      </c>
      <c r="B234" s="53" t="s">
        <v>185</v>
      </c>
      <c r="C234" s="54">
        <v>30</v>
      </c>
      <c r="D234" s="55">
        <v>1</v>
      </c>
      <c r="E234" s="56">
        <v>2417.4520069808032</v>
      </c>
      <c r="F234" s="57" t="s">
        <v>185</v>
      </c>
      <c r="G234" s="58">
        <v>2.7144094715564551</v>
      </c>
      <c r="H234" s="58">
        <v>1.8192318798729421</v>
      </c>
      <c r="I234" s="58">
        <v>68.149003753970533</v>
      </c>
      <c r="J234" s="58">
        <v>22.242275483684665</v>
      </c>
      <c r="K234" s="58">
        <v>5.0750794109153921</v>
      </c>
      <c r="L234" s="58">
        <v>0</v>
      </c>
      <c r="M234" s="63">
        <f t="shared" si="4"/>
        <v>65.619546247818533</v>
      </c>
      <c r="Q234" t="s">
        <v>293</v>
      </c>
      <c r="R234">
        <v>208.55148342059343</v>
      </c>
      <c r="AC234" s="53" t="s">
        <v>28</v>
      </c>
      <c r="AD234" s="53" t="s">
        <v>298</v>
      </c>
      <c r="AE234" s="56">
        <v>5954.6247818499132</v>
      </c>
    </row>
    <row r="235" spans="1:31" x14ac:dyDescent="0.25">
      <c r="A235" s="53" t="s">
        <v>28</v>
      </c>
      <c r="B235" s="53" t="s">
        <v>185</v>
      </c>
      <c r="C235" s="54">
        <v>30</v>
      </c>
      <c r="D235" s="55">
        <v>2</v>
      </c>
      <c r="E235" s="56">
        <v>439.09249563699825</v>
      </c>
      <c r="F235" s="57" t="s">
        <v>185</v>
      </c>
      <c r="G235" s="58">
        <v>0</v>
      </c>
      <c r="H235" s="58">
        <v>0</v>
      </c>
      <c r="I235" s="58">
        <v>0</v>
      </c>
      <c r="J235" s="58">
        <v>0</v>
      </c>
      <c r="K235" s="58">
        <v>15.023847376788558</v>
      </c>
      <c r="L235" s="58">
        <v>84.976152623211448</v>
      </c>
      <c r="M235" s="63">
        <f t="shared" si="4"/>
        <v>0</v>
      </c>
      <c r="Q235" t="s">
        <v>293</v>
      </c>
      <c r="R235">
        <v>128.0977312390925</v>
      </c>
      <c r="AC235" s="53" t="s">
        <v>28</v>
      </c>
      <c r="AD235" s="53" t="s">
        <v>298</v>
      </c>
      <c r="AE235" s="56">
        <v>2564.4851657940662</v>
      </c>
    </row>
    <row r="236" spans="1:31" x14ac:dyDescent="0.25">
      <c r="A236" s="53" t="s">
        <v>28</v>
      </c>
      <c r="B236" s="53" t="s">
        <v>185</v>
      </c>
      <c r="C236" s="54">
        <v>30</v>
      </c>
      <c r="D236" s="55">
        <v>3</v>
      </c>
      <c r="E236" s="56">
        <v>988.30715532286206</v>
      </c>
      <c r="F236" s="57" t="s">
        <v>185</v>
      </c>
      <c r="G236" s="58">
        <v>0</v>
      </c>
      <c r="H236" s="58">
        <v>11.725233974924954</v>
      </c>
      <c r="I236" s="58">
        <v>6.7808582023662369</v>
      </c>
      <c r="J236" s="58">
        <v>75.542998410736359</v>
      </c>
      <c r="K236" s="58">
        <v>5.9509094119724555</v>
      </c>
      <c r="L236" s="58">
        <v>0</v>
      </c>
      <c r="M236" s="63">
        <f t="shared" si="4"/>
        <v>0</v>
      </c>
      <c r="Q236" t="s">
        <v>293</v>
      </c>
      <c r="R236">
        <v>123.56020942408381</v>
      </c>
      <c r="AC236" s="53" t="s">
        <v>28</v>
      </c>
      <c r="AD236" s="53" t="s">
        <v>298</v>
      </c>
      <c r="AE236" s="56">
        <v>3173.4380453752183</v>
      </c>
    </row>
    <row r="237" spans="1:31" x14ac:dyDescent="0.25">
      <c r="A237" s="53" t="s">
        <v>28</v>
      </c>
      <c r="B237" s="53" t="s">
        <v>185</v>
      </c>
      <c r="C237" s="54">
        <v>30</v>
      </c>
      <c r="D237" s="55">
        <v>4</v>
      </c>
      <c r="E237" s="56">
        <v>1973.9965095986036</v>
      </c>
      <c r="F237" s="57" t="s">
        <v>185</v>
      </c>
      <c r="G237" s="58">
        <v>0</v>
      </c>
      <c r="H237" s="58">
        <v>1.1670055697993109</v>
      </c>
      <c r="I237" s="58">
        <v>42.250906197506851</v>
      </c>
      <c r="J237" s="58">
        <v>0</v>
      </c>
      <c r="K237" s="58">
        <v>3.2799929272389718</v>
      </c>
      <c r="L237" s="58">
        <v>53.30209530545487</v>
      </c>
      <c r="M237" s="63">
        <f t="shared" si="4"/>
        <v>0</v>
      </c>
      <c r="Q237" t="s">
        <v>293</v>
      </c>
      <c r="R237">
        <v>115.88132635253055</v>
      </c>
      <c r="AC237" s="53" t="s">
        <v>28</v>
      </c>
      <c r="AD237" s="53" t="s">
        <v>298</v>
      </c>
      <c r="AE237" s="56">
        <v>2074.3804537521814</v>
      </c>
    </row>
    <row r="238" spans="1:31" x14ac:dyDescent="0.25">
      <c r="A238" s="53" t="s">
        <v>28</v>
      </c>
      <c r="B238" s="53" t="s">
        <v>185</v>
      </c>
      <c r="C238" s="54">
        <v>30</v>
      </c>
      <c r="D238" s="55">
        <v>5</v>
      </c>
      <c r="E238" s="56">
        <v>795.28795811518341</v>
      </c>
      <c r="F238" s="57" t="s">
        <v>185</v>
      </c>
      <c r="G238" s="58">
        <v>18.345402677199914</v>
      </c>
      <c r="H238" s="58">
        <v>8.0974325213956568</v>
      </c>
      <c r="I238" s="58">
        <v>36.712749615975419</v>
      </c>
      <c r="J238" s="58">
        <v>31.204739960500326</v>
      </c>
      <c r="K238" s="58">
        <v>4.5863506692999767</v>
      </c>
      <c r="L238" s="58">
        <v>1.0533245556287036</v>
      </c>
      <c r="M238" s="63">
        <f t="shared" si="4"/>
        <v>145.8987783595114</v>
      </c>
      <c r="Q238" t="s">
        <v>293</v>
      </c>
      <c r="R238">
        <v>64.572425828970381</v>
      </c>
      <c r="AC238" s="53" t="s">
        <v>28</v>
      </c>
      <c r="AD238" s="53" t="s">
        <v>298</v>
      </c>
      <c r="AE238" s="56">
        <v>1930.2094240837698</v>
      </c>
    </row>
    <row r="239" spans="1:31" x14ac:dyDescent="0.25">
      <c r="A239" s="53" t="s">
        <v>28</v>
      </c>
      <c r="B239" s="53" t="s">
        <v>185</v>
      </c>
      <c r="C239" s="54">
        <v>30</v>
      </c>
      <c r="D239" s="55">
        <v>6</v>
      </c>
      <c r="E239" s="56">
        <v>2102.4432809773125</v>
      </c>
      <c r="F239" s="57" t="s">
        <v>185</v>
      </c>
      <c r="G239" s="58">
        <v>23.765252760023241</v>
      </c>
      <c r="H239" s="58">
        <v>0</v>
      </c>
      <c r="I239" s="58">
        <v>9.6953598406242243</v>
      </c>
      <c r="J239" s="58">
        <v>64.065742508508336</v>
      </c>
      <c r="K239" s="58">
        <v>2.2827259898729975</v>
      </c>
      <c r="L239" s="58">
        <v>0.19091890097119651</v>
      </c>
      <c r="M239" s="63">
        <f t="shared" si="4"/>
        <v>499.65095986038398</v>
      </c>
      <c r="Q239" t="s">
        <v>293</v>
      </c>
      <c r="R239">
        <v>6.6317626527051061</v>
      </c>
      <c r="AC239" s="53" t="s">
        <v>28</v>
      </c>
      <c r="AD239" s="53" t="s">
        <v>298</v>
      </c>
      <c r="AE239" s="56">
        <v>1071.3787085514834</v>
      </c>
    </row>
    <row r="240" spans="1:31" x14ac:dyDescent="0.25">
      <c r="A240" s="53" t="s">
        <v>28</v>
      </c>
      <c r="B240" s="53" t="s">
        <v>185</v>
      </c>
      <c r="C240" s="54">
        <v>30</v>
      </c>
      <c r="D240" s="55">
        <v>7</v>
      </c>
      <c r="E240" s="56">
        <v>878.35951134380457</v>
      </c>
      <c r="F240" s="57" t="s">
        <v>185</v>
      </c>
      <c r="G240" s="58">
        <v>0</v>
      </c>
      <c r="H240" s="58">
        <v>3.1392807470693458</v>
      </c>
      <c r="I240" s="58">
        <v>26.127558116431555</v>
      </c>
      <c r="J240" s="58">
        <v>0</v>
      </c>
      <c r="K240" s="58">
        <v>0</v>
      </c>
      <c r="L240" s="58">
        <v>70.733161136499092</v>
      </c>
      <c r="M240" s="63">
        <f t="shared" si="4"/>
        <v>0</v>
      </c>
      <c r="Q240" t="s">
        <v>293</v>
      </c>
      <c r="R240">
        <v>73.821989528795825</v>
      </c>
      <c r="AC240" s="53" t="s">
        <v>28</v>
      </c>
      <c r="AD240" s="53" t="s">
        <v>298</v>
      </c>
      <c r="AE240" s="56">
        <v>2114.6945898778363</v>
      </c>
    </row>
    <row r="241" spans="1:31" x14ac:dyDescent="0.25">
      <c r="A241" s="53" t="s">
        <v>28</v>
      </c>
      <c r="B241" s="53" t="s">
        <v>185</v>
      </c>
      <c r="C241" s="54">
        <v>30</v>
      </c>
      <c r="D241" s="55">
        <v>8</v>
      </c>
      <c r="E241" s="56">
        <v>1113.0890052356021</v>
      </c>
      <c r="F241" s="57" t="s">
        <v>185</v>
      </c>
      <c r="G241" s="58">
        <v>0</v>
      </c>
      <c r="H241" s="58">
        <v>0</v>
      </c>
      <c r="I241" s="58">
        <v>3.6218250235183476</v>
      </c>
      <c r="J241" s="58">
        <v>0</v>
      </c>
      <c r="K241" s="58">
        <v>0.95641266854813323</v>
      </c>
      <c r="L241" s="58">
        <v>95.421762307933506</v>
      </c>
      <c r="M241" s="63">
        <f t="shared" si="4"/>
        <v>0</v>
      </c>
      <c r="Q241" t="s">
        <v>293</v>
      </c>
      <c r="R241">
        <v>90.401396160558463</v>
      </c>
      <c r="AC241" s="53" t="s">
        <v>28</v>
      </c>
      <c r="AD241" s="53" t="s">
        <v>298</v>
      </c>
      <c r="AE241" s="56">
        <v>1329.8952879581152</v>
      </c>
    </row>
    <row r="242" spans="1:31" x14ac:dyDescent="0.25">
      <c r="A242" s="53" t="s">
        <v>28</v>
      </c>
      <c r="B242" s="53" t="s">
        <v>185</v>
      </c>
      <c r="C242" s="54">
        <v>31</v>
      </c>
      <c r="D242" s="55">
        <v>6</v>
      </c>
      <c r="E242" s="56">
        <v>2979.4066317626521</v>
      </c>
      <c r="F242" s="57" t="s">
        <v>185</v>
      </c>
      <c r="G242" s="58">
        <v>14.579428303655112</v>
      </c>
      <c r="H242" s="58">
        <v>0</v>
      </c>
      <c r="I242" s="58">
        <v>11.000468603561387</v>
      </c>
      <c r="J242" s="58">
        <v>74.021790065604492</v>
      </c>
      <c r="K242" s="58">
        <v>0.39831302717900652</v>
      </c>
      <c r="L242" s="58">
        <v>0</v>
      </c>
      <c r="M242" s="63">
        <f t="shared" si="4"/>
        <v>434.38045375218155</v>
      </c>
      <c r="Q242" t="s">
        <v>293</v>
      </c>
      <c r="R242">
        <v>252.25130890052358</v>
      </c>
      <c r="AC242" s="53" t="s">
        <v>28</v>
      </c>
      <c r="AD242" s="53" t="s">
        <v>298</v>
      </c>
      <c r="AE242" s="56">
        <v>1520.698080279232</v>
      </c>
    </row>
    <row r="243" spans="1:31" x14ac:dyDescent="0.25">
      <c r="A243" s="53" t="s">
        <v>28</v>
      </c>
      <c r="B243" s="53" t="s">
        <v>185</v>
      </c>
      <c r="C243" s="54">
        <v>31</v>
      </c>
      <c r="D243" s="55">
        <v>2</v>
      </c>
      <c r="E243" s="56">
        <v>636.99825479930189</v>
      </c>
      <c r="F243" s="57" t="s">
        <v>185</v>
      </c>
      <c r="G243" s="58">
        <v>0</v>
      </c>
      <c r="H243" s="58">
        <v>0</v>
      </c>
      <c r="I243" s="58">
        <v>13.095890410958907</v>
      </c>
      <c r="J243" s="58">
        <v>84</v>
      </c>
      <c r="K243" s="58">
        <v>2.9041095890410924</v>
      </c>
      <c r="L243" s="58">
        <v>0</v>
      </c>
      <c r="M243" s="63">
        <f t="shared" si="4"/>
        <v>0</v>
      </c>
      <c r="Q243" t="s">
        <v>293</v>
      </c>
      <c r="R243">
        <v>227.99301919720767</v>
      </c>
      <c r="AC243" s="53" t="s">
        <v>28</v>
      </c>
      <c r="AD243" s="53" t="s">
        <v>298</v>
      </c>
      <c r="AE243" s="56">
        <v>1572.0767888307155</v>
      </c>
    </row>
    <row r="244" spans="1:31" x14ac:dyDescent="0.25">
      <c r="A244" s="53" t="s">
        <v>28</v>
      </c>
      <c r="B244" s="53" t="s">
        <v>185</v>
      </c>
      <c r="C244" s="54">
        <v>31</v>
      </c>
      <c r="D244" s="55">
        <v>7</v>
      </c>
      <c r="E244" s="56">
        <v>2564.5724258289706</v>
      </c>
      <c r="F244" s="57" t="s">
        <v>185</v>
      </c>
      <c r="G244" s="58">
        <v>9.7380061245321539</v>
      </c>
      <c r="H244" s="58">
        <v>0</v>
      </c>
      <c r="I244" s="58">
        <v>6.7505954406260615</v>
      </c>
      <c r="J244" s="58">
        <v>82.368152432800272</v>
      </c>
      <c r="K244" s="58">
        <v>1.1432460020415105</v>
      </c>
      <c r="L244" s="58">
        <v>0</v>
      </c>
      <c r="M244" s="63">
        <f t="shared" si="4"/>
        <v>249.73821989528801</v>
      </c>
      <c r="Q244" t="s">
        <v>293</v>
      </c>
      <c r="R244">
        <v>379.52879581151831</v>
      </c>
      <c r="AC244" s="53" t="s">
        <v>28</v>
      </c>
      <c r="AD244" s="53" t="s">
        <v>298</v>
      </c>
      <c r="AE244" s="56">
        <v>4291.553228621292</v>
      </c>
    </row>
    <row r="245" spans="1:31" x14ac:dyDescent="0.25">
      <c r="A245" s="53" t="s">
        <v>28</v>
      </c>
      <c r="B245" s="53" t="s">
        <v>185</v>
      </c>
      <c r="C245" s="54">
        <v>31</v>
      </c>
      <c r="D245" s="55">
        <v>8</v>
      </c>
      <c r="E245" s="56">
        <v>4569.633507853403</v>
      </c>
      <c r="F245" s="57" t="s">
        <v>185</v>
      </c>
      <c r="G245" s="58">
        <v>6.8897036358081269</v>
      </c>
      <c r="H245" s="58">
        <v>1.138099602810877</v>
      </c>
      <c r="I245" s="58">
        <v>15.711885120684387</v>
      </c>
      <c r="J245" s="58">
        <v>75.129850290253586</v>
      </c>
      <c r="K245" s="58">
        <v>1.130461350443019</v>
      </c>
      <c r="L245" s="58">
        <v>0</v>
      </c>
      <c r="M245" s="63">
        <f t="shared" si="4"/>
        <v>314.83420593368237</v>
      </c>
      <c r="Q245" t="s">
        <v>293</v>
      </c>
      <c r="R245">
        <v>253.33333333333331</v>
      </c>
      <c r="AC245" s="53" t="s">
        <v>28</v>
      </c>
      <c r="AD245" s="53" t="s">
        <v>298</v>
      </c>
      <c r="AE245" s="56">
        <v>2981.5881326352533</v>
      </c>
    </row>
    <row r="246" spans="1:31" x14ac:dyDescent="0.25">
      <c r="A246" s="53" t="s">
        <v>28</v>
      </c>
      <c r="B246" s="53" t="s">
        <v>185</v>
      </c>
      <c r="C246" s="54">
        <v>31</v>
      </c>
      <c r="D246" s="55">
        <v>5</v>
      </c>
      <c r="E246" s="56">
        <v>1106.6317626527052</v>
      </c>
      <c r="F246" s="57" t="s">
        <v>185</v>
      </c>
      <c r="G246" s="58">
        <v>46.238763601955526</v>
      </c>
      <c r="H246" s="58">
        <v>0</v>
      </c>
      <c r="I246" s="58">
        <v>7.7274877779530069</v>
      </c>
      <c r="J246" s="58">
        <v>44.74057719602586</v>
      </c>
      <c r="K246" s="58">
        <v>0</v>
      </c>
      <c r="L246" s="58">
        <v>1.2931714240656051</v>
      </c>
      <c r="M246" s="63">
        <f t="shared" si="4"/>
        <v>511.69284467713788</v>
      </c>
      <c r="Q246" t="s">
        <v>293</v>
      </c>
      <c r="R246">
        <v>176.85863874345551</v>
      </c>
      <c r="AC246" s="53" t="s">
        <v>28</v>
      </c>
      <c r="AD246" s="53" t="s">
        <v>298</v>
      </c>
      <c r="AE246" s="56">
        <v>4413.5951134380457</v>
      </c>
    </row>
    <row r="247" spans="1:31" x14ac:dyDescent="0.25">
      <c r="A247" s="53" t="s">
        <v>28</v>
      </c>
      <c r="B247" s="53" t="s">
        <v>185</v>
      </c>
      <c r="C247" s="54">
        <v>31</v>
      </c>
      <c r="D247" s="55">
        <v>4</v>
      </c>
      <c r="E247" s="56">
        <v>1902.2687609075044</v>
      </c>
      <c r="F247" s="57" t="s">
        <v>185</v>
      </c>
      <c r="G247" s="58">
        <v>34.623853211009177</v>
      </c>
      <c r="H247" s="58">
        <v>0</v>
      </c>
      <c r="I247" s="58">
        <v>7.5688073394495419</v>
      </c>
      <c r="J247" s="58">
        <v>55.38532110091743</v>
      </c>
      <c r="K247" s="58">
        <v>1.2935779816513762</v>
      </c>
      <c r="L247" s="58">
        <v>1.1284403669724776</v>
      </c>
      <c r="M247" s="63">
        <f t="shared" si="4"/>
        <v>658.63874345549743</v>
      </c>
      <c r="Q247" t="s">
        <v>293</v>
      </c>
      <c r="R247">
        <v>546.36998254799323</v>
      </c>
      <c r="AC247" s="53" t="s">
        <v>28</v>
      </c>
      <c r="AD247" s="53" t="s">
        <v>298</v>
      </c>
      <c r="AE247" s="56">
        <v>392.26876090750443</v>
      </c>
    </row>
    <row r="248" spans="1:31" x14ac:dyDescent="0.25">
      <c r="A248" s="53" t="s">
        <v>28</v>
      </c>
      <c r="B248" s="53" t="s">
        <v>185</v>
      </c>
      <c r="C248" s="54">
        <v>31</v>
      </c>
      <c r="D248" s="55">
        <v>3</v>
      </c>
      <c r="E248" s="56">
        <v>2088.3071553228624</v>
      </c>
      <c r="F248" s="57" t="s">
        <v>185</v>
      </c>
      <c r="G248" s="58">
        <v>5.6576968076215968</v>
      </c>
      <c r="H248" s="58">
        <v>1.0028413839211092</v>
      </c>
      <c r="I248" s="58">
        <v>20.123683770683602</v>
      </c>
      <c r="J248" s="58">
        <v>69.145913421360518</v>
      </c>
      <c r="K248" s="58">
        <v>2.8998830018385413</v>
      </c>
      <c r="L248" s="58">
        <v>1.1699816145746267</v>
      </c>
      <c r="M248" s="63">
        <f t="shared" si="4"/>
        <v>118.15008726003497</v>
      </c>
      <c r="Q248" t="s">
        <v>293</v>
      </c>
      <c r="R248">
        <v>615.93368237347295</v>
      </c>
      <c r="AC248" s="53" t="s">
        <v>28</v>
      </c>
      <c r="AD248" s="53" t="s">
        <v>298</v>
      </c>
      <c r="AE248" s="56">
        <v>1063.3158813263528</v>
      </c>
    </row>
    <row r="249" spans="1:31" x14ac:dyDescent="0.25">
      <c r="A249" s="53" t="s">
        <v>28</v>
      </c>
      <c r="B249" s="53" t="s">
        <v>185</v>
      </c>
      <c r="C249" s="54">
        <v>31</v>
      </c>
      <c r="D249" s="55">
        <v>1</v>
      </c>
      <c r="E249" s="56">
        <v>1616.2303664921467</v>
      </c>
      <c r="F249" s="57" t="s">
        <v>185</v>
      </c>
      <c r="G249" s="58">
        <v>6.9214987582334517</v>
      </c>
      <c r="H249" s="58">
        <v>1.533311737393372</v>
      </c>
      <c r="I249" s="58">
        <v>22.740524781341108</v>
      </c>
      <c r="J249" s="58">
        <v>63.794406651549508</v>
      </c>
      <c r="K249" s="58">
        <v>1.328150307742145</v>
      </c>
      <c r="L249" s="58">
        <v>3.6821077637404165</v>
      </c>
      <c r="M249" s="63">
        <f t="shared" si="4"/>
        <v>111.8673647469459</v>
      </c>
      <c r="Q249" t="s">
        <v>293</v>
      </c>
      <c r="R249">
        <v>25.183246073298456</v>
      </c>
      <c r="AC249" s="53" t="s">
        <v>229</v>
      </c>
      <c r="AD249" s="53" t="s">
        <v>293</v>
      </c>
      <c r="AE249" s="56">
        <v>361.7801047120418</v>
      </c>
    </row>
    <row r="250" spans="1:31" x14ac:dyDescent="0.25">
      <c r="A250" s="53" t="s">
        <v>28</v>
      </c>
      <c r="B250" s="53" t="s">
        <v>298</v>
      </c>
      <c r="C250" s="54">
        <v>32</v>
      </c>
      <c r="D250" s="55">
        <v>1</v>
      </c>
      <c r="E250" s="56">
        <v>5234.0314136125653</v>
      </c>
      <c r="F250" s="57" t="s">
        <v>298</v>
      </c>
      <c r="G250" s="58">
        <v>21.263045580340769</v>
      </c>
      <c r="H250" s="58">
        <v>2.2540095361941925</v>
      </c>
      <c r="I250" s="58">
        <v>15.598012737154479</v>
      </c>
      <c r="J250" s="58">
        <v>60.884932146310568</v>
      </c>
      <c r="K250" s="58">
        <v>0</v>
      </c>
      <c r="L250" s="58">
        <v>0</v>
      </c>
      <c r="M250" s="63">
        <f t="shared" si="4"/>
        <v>1112.9144851657941</v>
      </c>
      <c r="Q250" t="s">
        <v>177</v>
      </c>
      <c r="R250">
        <v>1104.1884816753925</v>
      </c>
      <c r="AC250" s="53" t="s">
        <v>229</v>
      </c>
      <c r="AD250" s="53" t="s">
        <v>293</v>
      </c>
      <c r="AE250" s="56">
        <v>401.22164048865619</v>
      </c>
    </row>
    <row r="251" spans="1:31" x14ac:dyDescent="0.25">
      <c r="A251" s="53" t="s">
        <v>28</v>
      </c>
      <c r="B251" s="53" t="s">
        <v>298</v>
      </c>
      <c r="C251" s="54">
        <v>32</v>
      </c>
      <c r="D251" s="55">
        <v>5</v>
      </c>
      <c r="E251" s="56">
        <v>355.14834205933693</v>
      </c>
      <c r="F251" s="57" t="s">
        <v>298</v>
      </c>
      <c r="G251" s="58">
        <v>7.3218673218673302</v>
      </c>
      <c r="H251" s="58">
        <v>0</v>
      </c>
      <c r="I251" s="58">
        <v>32.579852579852563</v>
      </c>
      <c r="J251" s="58">
        <v>53.022113022113018</v>
      </c>
      <c r="K251" s="58">
        <v>7.0761670761670805</v>
      </c>
      <c r="L251" s="58">
        <v>0</v>
      </c>
      <c r="M251" s="63">
        <f t="shared" si="4"/>
        <v>26.003490401396196</v>
      </c>
      <c r="Q251" t="s">
        <v>177</v>
      </c>
      <c r="R251">
        <v>918.84816753926702</v>
      </c>
      <c r="AC251" s="53" t="s">
        <v>229</v>
      </c>
      <c r="AD251" s="53" t="s">
        <v>293</v>
      </c>
      <c r="AE251" s="56">
        <v>540.3141361256545</v>
      </c>
    </row>
    <row r="252" spans="1:31" x14ac:dyDescent="0.25">
      <c r="A252" s="53" t="s">
        <v>28</v>
      </c>
      <c r="B252" s="53" t="s">
        <v>298</v>
      </c>
      <c r="C252" s="54">
        <v>32</v>
      </c>
      <c r="D252" s="55">
        <v>8</v>
      </c>
      <c r="E252" s="56">
        <v>606.28272251308908</v>
      </c>
      <c r="F252" s="57" t="s">
        <v>298</v>
      </c>
      <c r="G252" s="58">
        <v>0</v>
      </c>
      <c r="H252" s="58">
        <v>1.2953367875647648</v>
      </c>
      <c r="I252" s="58">
        <v>11.917098445595855</v>
      </c>
      <c r="J252" s="58">
        <v>71.502590673575128</v>
      </c>
      <c r="K252" s="58">
        <v>15.284974093264243</v>
      </c>
      <c r="L252" s="58">
        <v>0</v>
      </c>
      <c r="M252" s="63">
        <f t="shared" si="4"/>
        <v>0</v>
      </c>
      <c r="Q252" t="s">
        <v>177</v>
      </c>
      <c r="R252">
        <v>49.738219895287983</v>
      </c>
      <c r="AC252" s="53" t="s">
        <v>229</v>
      </c>
      <c r="AD252" s="53" t="s">
        <v>293</v>
      </c>
      <c r="AE252" s="56">
        <v>463.17626527050618</v>
      </c>
    </row>
    <row r="253" spans="1:31" x14ac:dyDescent="0.25">
      <c r="A253" s="53" t="s">
        <v>28</v>
      </c>
      <c r="B253" s="53" t="s">
        <v>298</v>
      </c>
      <c r="C253" s="54">
        <v>32</v>
      </c>
      <c r="D253" s="55">
        <v>3</v>
      </c>
      <c r="E253" s="56">
        <v>6932.4607329842929</v>
      </c>
      <c r="F253" s="57" t="s">
        <v>298</v>
      </c>
      <c r="G253" s="58">
        <v>7.006016665407949</v>
      </c>
      <c r="H253" s="58">
        <v>3.4589532512650094</v>
      </c>
      <c r="I253" s="58">
        <v>17.10092389799361</v>
      </c>
      <c r="J253" s="58">
        <v>72.177327996374899</v>
      </c>
      <c r="K253" s="58">
        <v>0.17873775898094327</v>
      </c>
      <c r="L253" s="58">
        <v>7.8040429977594528E-2</v>
      </c>
      <c r="M253" s="63">
        <f t="shared" si="4"/>
        <v>485.68935427574161</v>
      </c>
      <c r="Q253" t="s">
        <v>177</v>
      </c>
      <c r="R253">
        <v>203.66492146596863</v>
      </c>
      <c r="AC253" s="53" t="s">
        <v>229</v>
      </c>
      <c r="AD253" s="53" t="s">
        <v>293</v>
      </c>
      <c r="AE253" s="56">
        <v>205.06108202443289</v>
      </c>
    </row>
    <row r="254" spans="1:31" x14ac:dyDescent="0.25">
      <c r="A254" s="53" t="s">
        <v>28</v>
      </c>
      <c r="B254" s="53" t="s">
        <v>298</v>
      </c>
      <c r="C254" s="54">
        <v>32</v>
      </c>
      <c r="D254" s="55">
        <v>2</v>
      </c>
      <c r="E254" s="56">
        <v>7917.8010471204198</v>
      </c>
      <c r="F254" s="57" t="s">
        <v>298</v>
      </c>
      <c r="G254" s="58">
        <v>5.3516718464149529</v>
      </c>
      <c r="H254" s="58">
        <v>0.37250104697039854</v>
      </c>
      <c r="I254" s="58">
        <v>13.068394718860892</v>
      </c>
      <c r="J254" s="58">
        <v>80.890035045956495</v>
      </c>
      <c r="K254" s="58">
        <v>0.22041482069254334</v>
      </c>
      <c r="L254" s="58">
        <v>9.6982521104719346E-2</v>
      </c>
      <c r="M254" s="63">
        <f t="shared" si="4"/>
        <v>423.73472949389185</v>
      </c>
      <c r="Q254" t="s">
        <v>177</v>
      </c>
      <c r="R254">
        <v>270.68062827225134</v>
      </c>
      <c r="AC254" s="53" t="s">
        <v>229</v>
      </c>
      <c r="AD254" s="53" t="s">
        <v>293</v>
      </c>
      <c r="AE254" s="56">
        <v>67.71378708551488</v>
      </c>
    </row>
    <row r="255" spans="1:31" x14ac:dyDescent="0.25">
      <c r="A255" s="53" t="s">
        <v>28</v>
      </c>
      <c r="B255" s="53" t="s">
        <v>298</v>
      </c>
      <c r="C255" s="54">
        <v>32</v>
      </c>
      <c r="D255" s="55">
        <v>6</v>
      </c>
      <c r="E255" s="56">
        <v>1512.5654450261782</v>
      </c>
      <c r="F255" s="57" t="s">
        <v>298</v>
      </c>
      <c r="G255" s="58">
        <v>0</v>
      </c>
      <c r="H255" s="58">
        <v>5.8959270797277012</v>
      </c>
      <c r="I255" s="58">
        <v>29.906542056074763</v>
      </c>
      <c r="J255" s="58">
        <v>62.628360447675092</v>
      </c>
      <c r="K255" s="58">
        <v>0.79612322602976948</v>
      </c>
      <c r="L255" s="58">
        <v>0.77304719049267112</v>
      </c>
      <c r="M255" s="63">
        <f t="shared" si="4"/>
        <v>0</v>
      </c>
      <c r="Q255" t="s">
        <v>177</v>
      </c>
      <c r="R255">
        <v>406.98080279232113</v>
      </c>
      <c r="AC255" s="53" t="s">
        <v>229</v>
      </c>
      <c r="AD255" s="53" t="s">
        <v>293</v>
      </c>
      <c r="AE255" s="56">
        <v>161.95462478184993</v>
      </c>
    </row>
    <row r="256" spans="1:31" x14ac:dyDescent="0.25">
      <c r="A256" s="53" t="s">
        <v>28</v>
      </c>
      <c r="B256" s="53" t="s">
        <v>298</v>
      </c>
      <c r="C256" s="54">
        <v>32</v>
      </c>
      <c r="D256" s="55">
        <v>7</v>
      </c>
      <c r="E256" s="56">
        <v>799.47643979057591</v>
      </c>
      <c r="F256" s="57" t="s">
        <v>298</v>
      </c>
      <c r="G256" s="58">
        <v>23.204540493342073</v>
      </c>
      <c r="H256" s="58">
        <v>24.732591137306262</v>
      </c>
      <c r="I256" s="58">
        <v>2.8596376337044362</v>
      </c>
      <c r="J256" s="58">
        <v>42.348832132722123</v>
      </c>
      <c r="K256" s="58">
        <v>5.0862257149094052</v>
      </c>
      <c r="L256" s="58">
        <v>1.7681728880157142</v>
      </c>
      <c r="M256" s="63">
        <f t="shared" si="4"/>
        <v>185.51483420593377</v>
      </c>
      <c r="Q256" t="s">
        <v>177</v>
      </c>
      <c r="R256">
        <v>120.59336823734731</v>
      </c>
      <c r="AC256" s="53" t="s">
        <v>229</v>
      </c>
      <c r="AD256" s="53" t="s">
        <v>293</v>
      </c>
      <c r="AE256" s="56">
        <v>42.931937172774823</v>
      </c>
    </row>
    <row r="257" spans="1:31" x14ac:dyDescent="0.25">
      <c r="A257" s="53" t="s">
        <v>28</v>
      </c>
      <c r="B257" s="53" t="s">
        <v>298</v>
      </c>
      <c r="C257" s="54">
        <v>32</v>
      </c>
      <c r="D257" s="55">
        <v>4</v>
      </c>
      <c r="E257" s="56">
        <v>17508.202443280978</v>
      </c>
      <c r="F257" s="57" t="s">
        <v>298</v>
      </c>
      <c r="G257" s="58">
        <v>0.83331672016108116</v>
      </c>
      <c r="H257" s="58">
        <v>4.9929227886206418</v>
      </c>
      <c r="I257" s="58">
        <v>6.2638304658998027</v>
      </c>
      <c r="J257" s="58">
        <v>87.793305556109317</v>
      </c>
      <c r="K257" s="58">
        <v>0</v>
      </c>
      <c r="L257" s="58">
        <v>0.11662446920914636</v>
      </c>
      <c r="M257" s="63">
        <f t="shared" si="4"/>
        <v>145.89877835951134</v>
      </c>
      <c r="Q257" t="s">
        <v>177</v>
      </c>
      <c r="R257">
        <v>1569.8080279232113</v>
      </c>
      <c r="AC257" s="53" t="s">
        <v>229</v>
      </c>
      <c r="AD257" s="53" t="s">
        <v>293</v>
      </c>
      <c r="AE257" s="56">
        <v>3696.96335078534</v>
      </c>
    </row>
    <row r="258" spans="1:31" x14ac:dyDescent="0.25">
      <c r="A258" s="53" t="s">
        <v>28</v>
      </c>
      <c r="B258" s="53" t="s">
        <v>298</v>
      </c>
      <c r="C258" s="54">
        <v>33</v>
      </c>
      <c r="D258" s="55">
        <v>8</v>
      </c>
      <c r="E258" s="56">
        <v>1061.0820244328097</v>
      </c>
      <c r="F258" s="57" t="s">
        <v>298</v>
      </c>
      <c r="G258" s="58">
        <v>24.588815789473692</v>
      </c>
      <c r="H258" s="58">
        <v>18.914473684210524</v>
      </c>
      <c r="I258" s="58">
        <v>4.2269736842105265</v>
      </c>
      <c r="J258" s="58">
        <v>52.26973684210526</v>
      </c>
      <c r="K258" s="58">
        <v>0</v>
      </c>
      <c r="L258" s="58">
        <v>0</v>
      </c>
      <c r="M258" s="63">
        <f t="shared" si="4"/>
        <v>260.90750436300181</v>
      </c>
      <c r="Q258" t="s">
        <v>177</v>
      </c>
      <c r="R258">
        <v>91.797556719022722</v>
      </c>
      <c r="AC258" s="53" t="s">
        <v>229</v>
      </c>
      <c r="AD258" s="53" t="s">
        <v>293</v>
      </c>
      <c r="AE258" s="56">
        <v>2089.8778359511348</v>
      </c>
    </row>
    <row r="259" spans="1:31" x14ac:dyDescent="0.25">
      <c r="A259" s="53" t="s">
        <v>28</v>
      </c>
      <c r="B259" s="53" t="s">
        <v>298</v>
      </c>
      <c r="C259" s="54">
        <v>33</v>
      </c>
      <c r="D259" s="55">
        <v>7</v>
      </c>
      <c r="E259" s="56">
        <v>1288.8307155322861</v>
      </c>
      <c r="F259" s="57" t="s">
        <v>298</v>
      </c>
      <c r="G259" s="58">
        <v>0.85308056872038274</v>
      </c>
      <c r="H259" s="58">
        <v>0</v>
      </c>
      <c r="I259" s="58">
        <v>6.5944482058226157</v>
      </c>
      <c r="J259" s="58">
        <v>91.699390656736625</v>
      </c>
      <c r="K259" s="58">
        <v>0.85308056872037785</v>
      </c>
      <c r="L259" s="58">
        <v>0</v>
      </c>
      <c r="M259" s="63">
        <f t="shared" ref="M259:M322" si="5">G259/100*E259</f>
        <v>10.994764397905804</v>
      </c>
      <c r="Q259" t="s">
        <v>177</v>
      </c>
      <c r="R259">
        <v>0</v>
      </c>
      <c r="AC259" s="53" t="s">
        <v>229</v>
      </c>
      <c r="AD259" s="53" t="s">
        <v>293</v>
      </c>
      <c r="AE259" s="56">
        <v>2950.0174520069809</v>
      </c>
    </row>
    <row r="260" spans="1:31" x14ac:dyDescent="0.25">
      <c r="A260" s="53" t="s">
        <v>28</v>
      </c>
      <c r="B260" s="53" t="s">
        <v>298</v>
      </c>
      <c r="C260" s="54">
        <v>33</v>
      </c>
      <c r="D260" s="55">
        <v>3</v>
      </c>
      <c r="E260" s="56">
        <v>5196.8586387434552</v>
      </c>
      <c r="F260" s="57" t="s">
        <v>298</v>
      </c>
      <c r="G260" s="58">
        <v>4.3219826717711083</v>
      </c>
      <c r="H260" s="58">
        <v>5.107797703002217</v>
      </c>
      <c r="I260" s="58">
        <v>17.43233259453288</v>
      </c>
      <c r="J260" s="58">
        <v>72.721472227819191</v>
      </c>
      <c r="K260" s="58">
        <v>0.41641480287460492</v>
      </c>
      <c r="L260" s="58">
        <v>0</v>
      </c>
      <c r="M260" s="63">
        <f t="shared" si="5"/>
        <v>224.60732984293202</v>
      </c>
      <c r="Q260" t="s">
        <v>177</v>
      </c>
      <c r="R260">
        <v>0</v>
      </c>
      <c r="AC260" s="53" t="s">
        <v>229</v>
      </c>
      <c r="AD260" s="53" t="s">
        <v>293</v>
      </c>
      <c r="AE260" s="56">
        <v>1418.7260034904016</v>
      </c>
    </row>
    <row r="261" spans="1:31" x14ac:dyDescent="0.25">
      <c r="A261" s="53" t="s">
        <v>28</v>
      </c>
      <c r="B261" s="53" t="s">
        <v>298</v>
      </c>
      <c r="C261" s="54">
        <v>33</v>
      </c>
      <c r="D261" s="55">
        <v>1</v>
      </c>
      <c r="E261" s="56">
        <v>2229.3193717277491</v>
      </c>
      <c r="F261" s="57" t="s">
        <v>298</v>
      </c>
      <c r="G261" s="58">
        <v>2.6929700955064981</v>
      </c>
      <c r="H261" s="58">
        <v>17.105057147330513</v>
      </c>
      <c r="I261" s="58">
        <v>9.4097385313918878</v>
      </c>
      <c r="J261" s="58">
        <v>69.751056834194443</v>
      </c>
      <c r="K261" s="58">
        <v>1.0411773915766385</v>
      </c>
      <c r="L261" s="58">
        <v>0</v>
      </c>
      <c r="M261" s="63">
        <f t="shared" si="5"/>
        <v>60.034904013961629</v>
      </c>
      <c r="Q261" t="s">
        <v>177</v>
      </c>
      <c r="R261">
        <v>0</v>
      </c>
      <c r="AC261" s="53" t="s">
        <v>229</v>
      </c>
      <c r="AD261" s="53" t="s">
        <v>293</v>
      </c>
      <c r="AE261" s="56">
        <v>150.20942408376965</v>
      </c>
    </row>
    <row r="262" spans="1:31" x14ac:dyDescent="0.25">
      <c r="A262" s="53" t="s">
        <v>28</v>
      </c>
      <c r="B262" s="53" t="s">
        <v>298</v>
      </c>
      <c r="C262" s="54">
        <v>33</v>
      </c>
      <c r="D262" s="55">
        <v>4</v>
      </c>
      <c r="E262" s="56">
        <v>3186.0383944153573</v>
      </c>
      <c r="F262" s="57" t="s">
        <v>298</v>
      </c>
      <c r="G262" s="58">
        <v>14.554119193689749</v>
      </c>
      <c r="H262" s="58">
        <v>1.4844434706397904</v>
      </c>
      <c r="I262" s="58">
        <v>7.833041191936899</v>
      </c>
      <c r="J262" s="58">
        <v>75.323181419807199</v>
      </c>
      <c r="K262" s="58">
        <v>0.80521472392637983</v>
      </c>
      <c r="L262" s="58">
        <v>0</v>
      </c>
      <c r="M262" s="63">
        <f t="shared" si="5"/>
        <v>463.69982547993021</v>
      </c>
      <c r="Q262" t="s">
        <v>177</v>
      </c>
      <c r="R262">
        <v>0</v>
      </c>
      <c r="AC262" s="53" t="s">
        <v>229</v>
      </c>
      <c r="AD262" s="53" t="s">
        <v>293</v>
      </c>
      <c r="AE262" s="56">
        <v>805.46247818499148</v>
      </c>
    </row>
    <row r="263" spans="1:31" x14ac:dyDescent="0.25">
      <c r="A263" s="53" t="s">
        <v>28</v>
      </c>
      <c r="B263" s="53" t="s">
        <v>298</v>
      </c>
      <c r="C263" s="54">
        <v>33</v>
      </c>
      <c r="D263" s="55">
        <v>6</v>
      </c>
      <c r="E263" s="56">
        <v>500.5235602094242</v>
      </c>
      <c r="F263" s="57" t="s">
        <v>298</v>
      </c>
      <c r="G263" s="58">
        <v>4.4281729428173042</v>
      </c>
      <c r="H263" s="58">
        <v>6.8688981868898127</v>
      </c>
      <c r="I263" s="58">
        <v>6.4504881450488174</v>
      </c>
      <c r="J263" s="58">
        <v>72.977684797768475</v>
      </c>
      <c r="K263" s="58">
        <v>9.2747559274755904</v>
      </c>
      <c r="L263" s="58">
        <v>0</v>
      </c>
      <c r="M263" s="63">
        <f t="shared" si="5"/>
        <v>22.164048865619602</v>
      </c>
      <c r="Q263" t="s">
        <v>177</v>
      </c>
      <c r="R263">
        <v>0</v>
      </c>
      <c r="AC263" s="53" t="s">
        <v>229</v>
      </c>
      <c r="AD263" s="53" t="s">
        <v>293</v>
      </c>
      <c r="AE263" s="56">
        <v>3302.146596858639</v>
      </c>
    </row>
    <row r="264" spans="1:31" x14ac:dyDescent="0.25">
      <c r="A264" s="53" t="s">
        <v>28</v>
      </c>
      <c r="B264" s="53" t="s">
        <v>298</v>
      </c>
      <c r="C264" s="54">
        <v>33</v>
      </c>
      <c r="D264" s="55">
        <v>5</v>
      </c>
      <c r="E264" s="56">
        <v>1085.3403141361259</v>
      </c>
      <c r="F264" s="57" t="s">
        <v>298</v>
      </c>
      <c r="G264" s="58">
        <v>13.346197137803504</v>
      </c>
      <c r="H264" s="58">
        <v>5.7404727448142774</v>
      </c>
      <c r="I264" s="58">
        <v>2.0260492040521005</v>
      </c>
      <c r="J264" s="58">
        <v>76.587875864286872</v>
      </c>
      <c r="K264" s="58">
        <v>1.2220614246663475</v>
      </c>
      <c r="L264" s="58">
        <v>1.0773436243769061</v>
      </c>
      <c r="M264" s="63">
        <f t="shared" si="5"/>
        <v>144.85165794066319</v>
      </c>
      <c r="Q264" t="s">
        <v>177</v>
      </c>
      <c r="R264">
        <v>143.22862129144852</v>
      </c>
      <c r="AC264" s="53" t="s">
        <v>229</v>
      </c>
      <c r="AD264" s="53" t="s">
        <v>293</v>
      </c>
      <c r="AE264" s="56">
        <v>811.39616055846432</v>
      </c>
    </row>
    <row r="265" spans="1:31" x14ac:dyDescent="0.25">
      <c r="A265" s="53" t="s">
        <v>28</v>
      </c>
      <c r="B265" s="53" t="s">
        <v>298</v>
      </c>
      <c r="C265" s="54">
        <v>33</v>
      </c>
      <c r="D265" s="55">
        <v>2</v>
      </c>
      <c r="E265" s="56">
        <v>3631.7626527050611</v>
      </c>
      <c r="F265" s="57" t="s">
        <v>298</v>
      </c>
      <c r="G265" s="58">
        <v>9.0100913022585303</v>
      </c>
      <c r="H265" s="58">
        <v>47.049495434887071</v>
      </c>
      <c r="I265" s="58">
        <v>10.398846708313307</v>
      </c>
      <c r="J265" s="58">
        <v>27.827967323402213</v>
      </c>
      <c r="K265" s="58">
        <v>0</v>
      </c>
      <c r="L265" s="58">
        <v>5.7135992311388755</v>
      </c>
      <c r="M265" s="63">
        <f t="shared" si="5"/>
        <v>327.22513089005236</v>
      </c>
      <c r="Q265" t="s">
        <v>177</v>
      </c>
      <c r="R265">
        <v>0</v>
      </c>
      <c r="AC265" s="53" t="s">
        <v>229</v>
      </c>
      <c r="AD265" s="53" t="s">
        <v>293</v>
      </c>
      <c r="AE265" s="56">
        <v>427.19022687609078</v>
      </c>
    </row>
    <row r="266" spans="1:31" x14ac:dyDescent="0.25">
      <c r="A266" s="53" t="s">
        <v>28</v>
      </c>
      <c r="B266" s="53" t="s">
        <v>293</v>
      </c>
      <c r="C266" s="54">
        <v>34</v>
      </c>
      <c r="D266" s="55">
        <v>2</v>
      </c>
      <c r="E266" s="56">
        <v>469.63350785340322</v>
      </c>
      <c r="F266" s="57" t="s">
        <v>293</v>
      </c>
      <c r="G266" s="58">
        <v>3.7160906726124114</v>
      </c>
      <c r="H266" s="58">
        <v>1.0405053883314794</v>
      </c>
      <c r="I266" s="58">
        <v>17.46562616127833</v>
      </c>
      <c r="J266" s="58">
        <v>57.822370865849116</v>
      </c>
      <c r="K266" s="58">
        <v>19.955406911928652</v>
      </c>
      <c r="L266" s="58">
        <v>0</v>
      </c>
      <c r="M266" s="63">
        <f t="shared" si="5"/>
        <v>17.452006980802793</v>
      </c>
      <c r="Q266" t="s">
        <v>177</v>
      </c>
      <c r="R266">
        <v>0</v>
      </c>
      <c r="AC266" s="53" t="s">
        <v>229</v>
      </c>
      <c r="AD266" s="53" t="s">
        <v>293</v>
      </c>
      <c r="AE266" s="56">
        <v>421.46596858638748</v>
      </c>
    </row>
    <row r="267" spans="1:31" x14ac:dyDescent="0.25">
      <c r="A267" s="53" t="s">
        <v>28</v>
      </c>
      <c r="B267" s="53" t="s">
        <v>293</v>
      </c>
      <c r="C267" s="54">
        <v>34</v>
      </c>
      <c r="D267" s="55">
        <v>1</v>
      </c>
      <c r="E267" s="56">
        <v>473.64746945898781</v>
      </c>
      <c r="F267" s="57" t="s">
        <v>293</v>
      </c>
      <c r="G267" s="58">
        <v>5.8216654384672131</v>
      </c>
      <c r="H267" s="58">
        <v>0</v>
      </c>
      <c r="I267" s="58">
        <v>21.923360353721442</v>
      </c>
      <c r="J267" s="58">
        <v>55.56374355195284</v>
      </c>
      <c r="K267" s="58">
        <v>16.175386882829773</v>
      </c>
      <c r="L267" s="58">
        <v>0.51584377302874196</v>
      </c>
      <c r="M267" s="63">
        <f t="shared" si="5"/>
        <v>27.574171029668445</v>
      </c>
      <c r="Q267" t="s">
        <v>177</v>
      </c>
      <c r="R267">
        <v>115.88132635253055</v>
      </c>
      <c r="AC267" s="53" t="s">
        <v>229</v>
      </c>
      <c r="AD267" s="53" t="s">
        <v>293</v>
      </c>
      <c r="AE267" s="56">
        <v>343.61256544502623</v>
      </c>
    </row>
    <row r="268" spans="1:31" x14ac:dyDescent="0.25">
      <c r="A268" s="53" t="s">
        <v>28</v>
      </c>
      <c r="B268" s="53" t="s">
        <v>293</v>
      </c>
      <c r="C268" s="54">
        <v>34</v>
      </c>
      <c r="D268" s="55">
        <v>3</v>
      </c>
      <c r="E268" s="56">
        <v>2287.4345549738223</v>
      </c>
      <c r="F268" s="57" t="s">
        <v>293</v>
      </c>
      <c r="G268" s="58">
        <v>5.3253986419470509</v>
      </c>
      <c r="H268" s="58">
        <v>11.42900740062562</v>
      </c>
      <c r="I268" s="58">
        <v>48.958571755550459</v>
      </c>
      <c r="J268" s="58">
        <v>32.40253299763485</v>
      </c>
      <c r="K268" s="58">
        <v>1.7395284962233928</v>
      </c>
      <c r="L268" s="58">
        <v>0.14496070801861696</v>
      </c>
      <c r="M268" s="63">
        <f t="shared" si="5"/>
        <v>121.8150087260035</v>
      </c>
      <c r="Q268" t="s">
        <v>177</v>
      </c>
      <c r="R268">
        <v>429.31937172774872</v>
      </c>
      <c r="AC268" s="53" t="s">
        <v>229</v>
      </c>
      <c r="AD268" s="53" t="s">
        <v>293</v>
      </c>
      <c r="AE268" s="56">
        <v>911.46596858638748</v>
      </c>
    </row>
    <row r="269" spans="1:31" x14ac:dyDescent="0.25">
      <c r="A269" s="53" t="s">
        <v>28</v>
      </c>
      <c r="B269" s="53" t="s">
        <v>293</v>
      </c>
      <c r="C269" s="54">
        <v>34</v>
      </c>
      <c r="D269" s="55">
        <v>8</v>
      </c>
      <c r="E269" s="56">
        <v>1347.6439790575914</v>
      </c>
      <c r="F269" s="57" t="s">
        <v>293</v>
      </c>
      <c r="G269" s="58">
        <v>3.7425537425537434</v>
      </c>
      <c r="H269" s="58">
        <v>17.728567728567729</v>
      </c>
      <c r="I269" s="58">
        <v>43.343693343693353</v>
      </c>
      <c r="J269" s="58">
        <v>32.880082880082881</v>
      </c>
      <c r="K269" s="58">
        <v>1.5799015799015788</v>
      </c>
      <c r="L269" s="58">
        <v>0.72520072520072365</v>
      </c>
      <c r="M269" s="63">
        <f t="shared" si="5"/>
        <v>50.436300174520071</v>
      </c>
      <c r="Q269" t="s">
        <v>177</v>
      </c>
      <c r="R269">
        <v>164.57242582897032</v>
      </c>
      <c r="AC269" s="53" t="s">
        <v>229</v>
      </c>
      <c r="AD269" s="53" t="s">
        <v>293</v>
      </c>
      <c r="AE269" s="56">
        <v>243.54275741710302</v>
      </c>
    </row>
    <row r="270" spans="1:31" x14ac:dyDescent="0.25">
      <c r="A270" s="53" t="s">
        <v>28</v>
      </c>
      <c r="B270" s="53" t="s">
        <v>293</v>
      </c>
      <c r="C270" s="54">
        <v>34</v>
      </c>
      <c r="D270" s="55">
        <v>6</v>
      </c>
      <c r="E270" s="56">
        <v>375.21815008726009</v>
      </c>
      <c r="F270" s="57" t="s">
        <v>293</v>
      </c>
      <c r="G270" s="58">
        <v>1.3488372093023382</v>
      </c>
      <c r="H270" s="58">
        <v>0</v>
      </c>
      <c r="I270" s="58">
        <v>5.0697674418604644</v>
      </c>
      <c r="J270" s="58">
        <v>70.837209302325562</v>
      </c>
      <c r="K270" s="58">
        <v>17.023255813953487</v>
      </c>
      <c r="L270" s="58">
        <v>5.7209302325581408</v>
      </c>
      <c r="M270" s="63">
        <f t="shared" si="5"/>
        <v>5.0610820244328583</v>
      </c>
      <c r="Q270" t="s">
        <v>177</v>
      </c>
      <c r="R270">
        <v>18.499127399650998</v>
      </c>
      <c r="AC270" s="53" t="s">
        <v>229</v>
      </c>
      <c r="AD270" s="53" t="s">
        <v>293</v>
      </c>
      <c r="AE270" s="56">
        <v>185.34031413612564</v>
      </c>
    </row>
    <row r="271" spans="1:31" x14ac:dyDescent="0.25">
      <c r="A271" s="53" t="s">
        <v>28</v>
      </c>
      <c r="B271" s="53" t="s">
        <v>293</v>
      </c>
      <c r="C271" s="54">
        <v>34</v>
      </c>
      <c r="D271" s="55">
        <v>5</v>
      </c>
      <c r="E271" s="56">
        <v>1876.2652705061084</v>
      </c>
      <c r="F271" s="57" t="s">
        <v>293</v>
      </c>
      <c r="G271" s="58">
        <v>0.84643288996372434</v>
      </c>
      <c r="H271" s="58">
        <v>3.022974607013301</v>
      </c>
      <c r="I271" s="58">
        <v>23.123430378569434</v>
      </c>
      <c r="J271" s="58">
        <v>65.975258115524127</v>
      </c>
      <c r="K271" s="58">
        <v>5.1902148637336039</v>
      </c>
      <c r="L271" s="58">
        <v>1.8416891451957957</v>
      </c>
      <c r="M271" s="63">
        <f t="shared" si="5"/>
        <v>15.881326352530543</v>
      </c>
      <c r="Q271" t="s">
        <v>177</v>
      </c>
      <c r="R271">
        <v>297.38219895287961</v>
      </c>
      <c r="AC271" s="53" t="s">
        <v>229</v>
      </c>
      <c r="AD271" s="53" t="s">
        <v>293</v>
      </c>
      <c r="AE271" s="56">
        <v>260.15706806282719</v>
      </c>
    </row>
    <row r="272" spans="1:31" x14ac:dyDescent="0.25">
      <c r="A272" s="53" t="s">
        <v>28</v>
      </c>
      <c r="B272" s="53" t="s">
        <v>293</v>
      </c>
      <c r="C272" s="54">
        <v>34</v>
      </c>
      <c r="D272" s="55">
        <v>4</v>
      </c>
      <c r="E272" s="56">
        <v>691.27399650959865</v>
      </c>
      <c r="F272" s="57" t="s">
        <v>293</v>
      </c>
      <c r="G272" s="58">
        <v>5.0239838424640295</v>
      </c>
      <c r="H272" s="58">
        <v>0</v>
      </c>
      <c r="I272" s="58">
        <v>23.125473365311791</v>
      </c>
      <c r="J272" s="58">
        <v>57.283514264074732</v>
      </c>
      <c r="K272" s="58">
        <v>0</v>
      </c>
      <c r="L272" s="58">
        <v>14.567028528149455</v>
      </c>
      <c r="M272" s="63">
        <f t="shared" si="5"/>
        <v>34.729493891797595</v>
      </c>
      <c r="Q272" t="s">
        <v>177</v>
      </c>
      <c r="R272">
        <v>75.043630017452003</v>
      </c>
      <c r="AC272" s="53" t="s">
        <v>229</v>
      </c>
      <c r="AD272" s="53" t="s">
        <v>293</v>
      </c>
      <c r="AE272" s="56">
        <v>193.80453752181501</v>
      </c>
    </row>
    <row r="273" spans="1:31" x14ac:dyDescent="0.25">
      <c r="A273" s="53" t="s">
        <v>28</v>
      </c>
      <c r="B273" s="53" t="s">
        <v>293</v>
      </c>
      <c r="C273" s="54">
        <v>34</v>
      </c>
      <c r="D273" s="55">
        <v>7</v>
      </c>
      <c r="E273" s="56">
        <v>2422.3385689354277</v>
      </c>
      <c r="F273" s="57" t="s">
        <v>293</v>
      </c>
      <c r="G273" s="58">
        <v>2.4927953890489922</v>
      </c>
      <c r="H273" s="58">
        <v>1.4553314121037462</v>
      </c>
      <c r="I273" s="58">
        <v>15.280979827089336</v>
      </c>
      <c r="J273" s="58">
        <v>76.541786743515843</v>
      </c>
      <c r="K273" s="58">
        <v>0</v>
      </c>
      <c r="L273" s="58">
        <v>4.2291066282420759</v>
      </c>
      <c r="M273" s="63">
        <f t="shared" si="5"/>
        <v>60.38394415357768</v>
      </c>
      <c r="Q273" t="s">
        <v>177</v>
      </c>
      <c r="R273">
        <v>259.68586387434561</v>
      </c>
      <c r="AC273" s="53" t="s">
        <v>229</v>
      </c>
      <c r="AD273" s="53" t="s">
        <v>293</v>
      </c>
      <c r="AE273" s="56">
        <v>762.51308900523554</v>
      </c>
    </row>
    <row r="274" spans="1:31" x14ac:dyDescent="0.25">
      <c r="A274" s="53" t="s">
        <v>28</v>
      </c>
      <c r="B274" s="53" t="s">
        <v>298</v>
      </c>
      <c r="C274" s="54">
        <v>35</v>
      </c>
      <c r="D274" s="55">
        <v>7</v>
      </c>
      <c r="E274" s="56">
        <v>4997.3821989528797</v>
      </c>
      <c r="F274" s="57" t="s">
        <v>298</v>
      </c>
      <c r="G274" s="58">
        <v>0.86258075781386512</v>
      </c>
      <c r="H274" s="58">
        <v>1.7461148943600489</v>
      </c>
      <c r="I274" s="58">
        <v>16.856993190151911</v>
      </c>
      <c r="J274" s="58">
        <v>80.377160817181775</v>
      </c>
      <c r="K274" s="58">
        <v>0.15715034049240417</v>
      </c>
      <c r="L274" s="58">
        <v>0</v>
      </c>
      <c r="M274" s="63">
        <f t="shared" si="5"/>
        <v>43.106457242582941</v>
      </c>
      <c r="Q274" t="s">
        <v>303</v>
      </c>
      <c r="R274">
        <v>57.591623036649231</v>
      </c>
      <c r="AC274" s="53" t="s">
        <v>229</v>
      </c>
      <c r="AD274" s="53" t="s">
        <v>293</v>
      </c>
      <c r="AE274" s="56">
        <v>419.33682373472948</v>
      </c>
    </row>
    <row r="275" spans="1:31" x14ac:dyDescent="0.25">
      <c r="A275" s="53" t="s">
        <v>28</v>
      </c>
      <c r="B275" s="53" t="s">
        <v>298</v>
      </c>
      <c r="C275" s="54">
        <v>35</v>
      </c>
      <c r="D275" s="55">
        <v>8</v>
      </c>
      <c r="E275" s="56">
        <v>2687.9057591623036</v>
      </c>
      <c r="F275" s="57" t="s">
        <v>298</v>
      </c>
      <c r="G275" s="58">
        <v>3.3580708623074087</v>
      </c>
      <c r="H275" s="58">
        <v>4.307966003752834</v>
      </c>
      <c r="I275" s="58">
        <v>23.82204561834083</v>
      </c>
      <c r="J275" s="58">
        <v>68.511917515598924</v>
      </c>
      <c r="K275" s="58">
        <v>0</v>
      </c>
      <c r="L275" s="58">
        <v>0</v>
      </c>
      <c r="M275" s="63">
        <f t="shared" si="5"/>
        <v>90.261780104712074</v>
      </c>
      <c r="Q275" t="s">
        <v>303</v>
      </c>
      <c r="R275">
        <v>161.43106457242584</v>
      </c>
      <c r="AC275" s="53" t="s">
        <v>229</v>
      </c>
      <c r="AD275" s="53" t="s">
        <v>293</v>
      </c>
      <c r="AE275" s="56">
        <v>1678.6561954624783</v>
      </c>
    </row>
    <row r="276" spans="1:31" x14ac:dyDescent="0.25">
      <c r="A276" s="53" t="s">
        <v>28</v>
      </c>
      <c r="B276" s="53" t="s">
        <v>298</v>
      </c>
      <c r="C276" s="54">
        <v>35</v>
      </c>
      <c r="D276" s="55">
        <v>5</v>
      </c>
      <c r="E276" s="56">
        <v>7053.2111692844683</v>
      </c>
      <c r="F276" s="57" t="s">
        <v>298</v>
      </c>
      <c r="G276" s="58">
        <v>25.52771378872643</v>
      </c>
      <c r="H276" s="58">
        <v>3.5900125943649499</v>
      </c>
      <c r="I276" s="58">
        <v>9.9789928961843266</v>
      </c>
      <c r="J276" s="58">
        <v>60.903280720724283</v>
      </c>
      <c r="K276" s="58">
        <v>0</v>
      </c>
      <c r="L276" s="58">
        <v>0</v>
      </c>
      <c r="M276" s="63">
        <f t="shared" si="5"/>
        <v>1800.523560209424</v>
      </c>
      <c r="Q276" t="s">
        <v>303</v>
      </c>
      <c r="R276">
        <v>255.67190226876085</v>
      </c>
      <c r="AC276" s="53" t="s">
        <v>229</v>
      </c>
      <c r="AD276" s="53" t="s">
        <v>293</v>
      </c>
      <c r="AE276" s="56">
        <v>1044.7818499127402</v>
      </c>
    </row>
    <row r="277" spans="1:31" x14ac:dyDescent="0.25">
      <c r="A277" s="53" t="s">
        <v>28</v>
      </c>
      <c r="B277" s="53" t="s">
        <v>298</v>
      </c>
      <c r="C277" s="54">
        <v>35</v>
      </c>
      <c r="D277" s="55">
        <v>6</v>
      </c>
      <c r="E277" s="56">
        <v>6007.5567190226884</v>
      </c>
      <c r="F277" s="57" t="s">
        <v>298</v>
      </c>
      <c r="G277" s="58">
        <v>0</v>
      </c>
      <c r="H277" s="58">
        <v>0.88631827860780388</v>
      </c>
      <c r="I277" s="58">
        <v>10.408066629288882</v>
      </c>
      <c r="J277" s="58">
        <v>87.870715474693014</v>
      </c>
      <c r="K277" s="58">
        <v>0.83489961741030017</v>
      </c>
      <c r="L277" s="58">
        <v>0</v>
      </c>
      <c r="M277" s="63">
        <f t="shared" si="5"/>
        <v>0</v>
      </c>
      <c r="Q277" t="s">
        <v>303</v>
      </c>
      <c r="R277">
        <v>284.46771378708559</v>
      </c>
      <c r="AC277" s="53" t="s">
        <v>229</v>
      </c>
      <c r="AD277" s="53" t="s">
        <v>293</v>
      </c>
      <c r="AE277" s="56">
        <v>1411.3438045375219</v>
      </c>
    </row>
    <row r="278" spans="1:31" x14ac:dyDescent="0.25">
      <c r="A278" s="53" t="s">
        <v>28</v>
      </c>
      <c r="B278" s="53" t="s">
        <v>298</v>
      </c>
      <c r="C278" s="54">
        <v>35</v>
      </c>
      <c r="D278" s="55">
        <v>1</v>
      </c>
      <c r="E278" s="56">
        <v>14328.516579406632</v>
      </c>
      <c r="F278" s="57" t="s">
        <v>298</v>
      </c>
      <c r="G278" s="58">
        <v>1.7036042795338504</v>
      </c>
      <c r="H278" s="58">
        <v>8.6964571072222014</v>
      </c>
      <c r="I278" s="58">
        <v>7.1508262852243041</v>
      </c>
      <c r="J278" s="58">
        <v>82.088952332696735</v>
      </c>
      <c r="K278" s="58">
        <v>0.36015999532291393</v>
      </c>
      <c r="L278" s="58">
        <v>0</v>
      </c>
      <c r="M278" s="63">
        <f t="shared" si="5"/>
        <v>244.10122164048869</v>
      </c>
      <c r="Q278" t="s">
        <v>303</v>
      </c>
      <c r="R278">
        <v>62.495636998254852</v>
      </c>
      <c r="AC278" s="53" t="s">
        <v>229</v>
      </c>
      <c r="AD278" s="53" t="s">
        <v>293</v>
      </c>
      <c r="AE278" s="56">
        <v>738.53403141361252</v>
      </c>
    </row>
    <row r="279" spans="1:31" x14ac:dyDescent="0.25">
      <c r="A279" s="53" t="s">
        <v>28</v>
      </c>
      <c r="B279" s="53" t="s">
        <v>298</v>
      </c>
      <c r="C279" s="54">
        <v>35</v>
      </c>
      <c r="D279" s="55">
        <v>3</v>
      </c>
      <c r="E279" s="56">
        <v>4896.0383944153573</v>
      </c>
      <c r="F279" s="57" t="s">
        <v>298</v>
      </c>
      <c r="G279" s="58">
        <v>7.2655528742474429</v>
      </c>
      <c r="H279" s="58">
        <v>16.952837889378817</v>
      </c>
      <c r="I279" s="58">
        <v>25.411434254285442</v>
      </c>
      <c r="J279" s="58">
        <v>48.423949269808908</v>
      </c>
      <c r="K279" s="58">
        <v>1.9462257122794016</v>
      </c>
      <c r="L279" s="58">
        <v>0</v>
      </c>
      <c r="M279" s="63">
        <f t="shared" si="5"/>
        <v>355.72425828970336</v>
      </c>
      <c r="Q279" t="s">
        <v>303</v>
      </c>
      <c r="R279">
        <v>73.996509598603879</v>
      </c>
      <c r="AC279" s="53" t="s">
        <v>229</v>
      </c>
      <c r="AD279" s="53" t="s">
        <v>293</v>
      </c>
      <c r="AE279" s="56">
        <v>1055.6893542757418</v>
      </c>
    </row>
    <row r="280" spans="1:31" x14ac:dyDescent="0.25">
      <c r="A280" s="53" t="s">
        <v>28</v>
      </c>
      <c r="B280" s="53" t="s">
        <v>298</v>
      </c>
      <c r="C280" s="54">
        <v>35</v>
      </c>
      <c r="D280" s="55">
        <v>2</v>
      </c>
      <c r="E280" s="56">
        <v>8085.4450261780103</v>
      </c>
      <c r="F280" s="57" t="s">
        <v>298</v>
      </c>
      <c r="G280" s="58">
        <v>3.1839256112722758</v>
      </c>
      <c r="H280" s="58">
        <v>28.750518027351845</v>
      </c>
      <c r="I280" s="58">
        <v>12.926940875811576</v>
      </c>
      <c r="J280" s="58">
        <v>55.090050421328918</v>
      </c>
      <c r="K280" s="58">
        <v>3.2808398950131455E-2</v>
      </c>
      <c r="L280" s="58">
        <v>1.5756665285260481E-2</v>
      </c>
      <c r="M280" s="63">
        <f t="shared" si="5"/>
        <v>257.43455497382206</v>
      </c>
      <c r="Q280" t="s">
        <v>303</v>
      </c>
      <c r="R280">
        <v>251.69284467713794</v>
      </c>
      <c r="AC280" s="53" t="s">
        <v>229</v>
      </c>
      <c r="AD280" s="53" t="s">
        <v>293</v>
      </c>
      <c r="AE280" s="56">
        <v>2293.5776614310648</v>
      </c>
    </row>
    <row r="281" spans="1:31" x14ac:dyDescent="0.25">
      <c r="A281" s="53" t="s">
        <v>28</v>
      </c>
      <c r="B281" s="53" t="s">
        <v>298</v>
      </c>
      <c r="C281" s="54">
        <v>35</v>
      </c>
      <c r="D281" s="55">
        <v>4</v>
      </c>
      <c r="E281" s="56">
        <v>1308.8307155322864</v>
      </c>
      <c r="F281" s="57" t="s">
        <v>298</v>
      </c>
      <c r="G281" s="58">
        <v>23.59459171155795</v>
      </c>
      <c r="H281" s="58">
        <v>8.1911035255213616</v>
      </c>
      <c r="I281" s="58">
        <v>10.725905381620352</v>
      </c>
      <c r="J281" s="58">
        <v>56.656355005600311</v>
      </c>
      <c r="K281" s="58">
        <v>0.71070457091045014</v>
      </c>
      <c r="L281" s="58">
        <v>0.12133980478959019</v>
      </c>
      <c r="M281" s="63">
        <f t="shared" si="5"/>
        <v>308.81326352530544</v>
      </c>
      <c r="Q281" t="s">
        <v>303</v>
      </c>
      <c r="R281">
        <v>63.699825479930233</v>
      </c>
      <c r="AC281" s="53" t="s">
        <v>229</v>
      </c>
      <c r="AD281" s="53" t="s">
        <v>293</v>
      </c>
      <c r="AE281" s="56">
        <v>820.05235602094228</v>
      </c>
    </row>
    <row r="282" spans="1:31" x14ac:dyDescent="0.25">
      <c r="A282" s="53" t="s">
        <v>28</v>
      </c>
      <c r="B282" s="53" t="s">
        <v>298</v>
      </c>
      <c r="C282" s="54">
        <v>36</v>
      </c>
      <c r="D282" s="55">
        <v>2</v>
      </c>
      <c r="E282" s="56">
        <v>56.195462478185036</v>
      </c>
      <c r="F282" s="57" t="s">
        <v>298</v>
      </c>
      <c r="G282" s="58">
        <v>6.2111801242236861</v>
      </c>
      <c r="H282" s="58">
        <v>8.385093167701843</v>
      </c>
      <c r="I282" s="58">
        <v>85.403726708074473</v>
      </c>
      <c r="J282" s="58">
        <v>0</v>
      </c>
      <c r="K282" s="58">
        <v>0</v>
      </c>
      <c r="L282" s="58">
        <v>0</v>
      </c>
      <c r="M282" s="63">
        <f t="shared" si="5"/>
        <v>3.4904013961606082</v>
      </c>
      <c r="Q282" t="s">
        <v>177</v>
      </c>
      <c r="R282">
        <v>0</v>
      </c>
      <c r="AC282" s="53" t="s">
        <v>229</v>
      </c>
      <c r="AD282" s="53" t="s">
        <v>293</v>
      </c>
      <c r="AE282" s="56">
        <v>793.66492146596863</v>
      </c>
    </row>
    <row r="283" spans="1:31" x14ac:dyDescent="0.25">
      <c r="A283" s="53" t="s">
        <v>28</v>
      </c>
      <c r="B283" s="53" t="s">
        <v>298</v>
      </c>
      <c r="C283" s="54">
        <v>36</v>
      </c>
      <c r="D283" s="55">
        <v>7</v>
      </c>
      <c r="E283" s="56">
        <v>40.837696335078533</v>
      </c>
      <c r="F283" s="57" t="s">
        <v>298</v>
      </c>
      <c r="G283" s="58">
        <v>0</v>
      </c>
      <c r="H283" s="58">
        <v>37.606837606837566</v>
      </c>
      <c r="I283" s="58">
        <v>0</v>
      </c>
      <c r="J283" s="58">
        <v>62.393162393162427</v>
      </c>
      <c r="K283" s="58">
        <v>0</v>
      </c>
      <c r="L283" s="58">
        <v>0</v>
      </c>
      <c r="M283" s="63">
        <f t="shared" si="5"/>
        <v>0</v>
      </c>
      <c r="Q283" t="s">
        <v>177</v>
      </c>
      <c r="R283">
        <v>0</v>
      </c>
      <c r="AC283" s="53" t="s">
        <v>229</v>
      </c>
      <c r="AD283" s="53" t="s">
        <v>293</v>
      </c>
      <c r="AE283" s="56">
        <v>437.41710296684118</v>
      </c>
    </row>
    <row r="284" spans="1:31" x14ac:dyDescent="0.25">
      <c r="A284" s="53" t="s">
        <v>28</v>
      </c>
      <c r="B284" s="53" t="s">
        <v>298</v>
      </c>
      <c r="C284" s="54">
        <v>36</v>
      </c>
      <c r="D284" s="55">
        <v>3</v>
      </c>
      <c r="E284" s="56">
        <v>108.90052356020946</v>
      </c>
      <c r="F284" s="57" t="s">
        <v>298</v>
      </c>
      <c r="G284" s="58">
        <v>2.8846153846153793</v>
      </c>
      <c r="H284" s="58">
        <v>26.121794871794847</v>
      </c>
      <c r="I284" s="58">
        <v>28.525641025641036</v>
      </c>
      <c r="J284" s="58">
        <v>42.467948717948737</v>
      </c>
      <c r="K284" s="58">
        <v>0</v>
      </c>
      <c r="L284" s="58">
        <v>0</v>
      </c>
      <c r="M284" s="63">
        <f t="shared" si="5"/>
        <v>3.1413612565444979</v>
      </c>
      <c r="Q284" t="s">
        <v>177</v>
      </c>
      <c r="R284">
        <v>1086.2129144851658</v>
      </c>
      <c r="AC284" s="53" t="s">
        <v>229</v>
      </c>
      <c r="AD284" s="53" t="s">
        <v>293</v>
      </c>
      <c r="AE284" s="56">
        <v>701.81500872600338</v>
      </c>
    </row>
    <row r="285" spans="1:31" x14ac:dyDescent="0.25">
      <c r="A285" s="53" t="s">
        <v>28</v>
      </c>
      <c r="B285" s="53" t="s">
        <v>298</v>
      </c>
      <c r="C285" s="54">
        <v>36</v>
      </c>
      <c r="D285" s="55">
        <v>6</v>
      </c>
      <c r="E285" s="56">
        <v>132.28621291448525</v>
      </c>
      <c r="F285" s="57" t="s">
        <v>298</v>
      </c>
      <c r="G285" s="58">
        <v>2.6385224274406691</v>
      </c>
      <c r="H285" s="58">
        <v>8.4432717678100282</v>
      </c>
      <c r="I285" s="58">
        <v>42.084432717678091</v>
      </c>
      <c r="J285" s="58">
        <v>0</v>
      </c>
      <c r="K285" s="58">
        <v>44.45910290237466</v>
      </c>
      <c r="L285" s="58">
        <v>2.3746701846965648</v>
      </c>
      <c r="M285" s="63">
        <f t="shared" si="5"/>
        <v>3.4904013961606082</v>
      </c>
      <c r="Q285" t="s">
        <v>177</v>
      </c>
      <c r="R285">
        <v>11.867364746945894</v>
      </c>
      <c r="AC285" s="53" t="s">
        <v>229</v>
      </c>
      <c r="AD285" s="53" t="s">
        <v>293</v>
      </c>
      <c r="AE285" s="56">
        <v>1028.848167539267</v>
      </c>
    </row>
    <row r="286" spans="1:31" x14ac:dyDescent="0.25">
      <c r="A286" s="53" t="s">
        <v>28</v>
      </c>
      <c r="B286" s="53" t="s">
        <v>298</v>
      </c>
      <c r="C286" s="54">
        <v>36</v>
      </c>
      <c r="D286" s="55">
        <v>1</v>
      </c>
      <c r="E286" s="56">
        <v>217.27748691099475</v>
      </c>
      <c r="F286" s="57" t="s">
        <v>298</v>
      </c>
      <c r="G286" s="58">
        <v>21.526104417670684</v>
      </c>
      <c r="H286" s="58">
        <v>18.393574297188746</v>
      </c>
      <c r="I286" s="58">
        <v>42.168674698795186</v>
      </c>
      <c r="J286" s="58">
        <v>0</v>
      </c>
      <c r="K286" s="58">
        <v>0</v>
      </c>
      <c r="L286" s="58">
        <v>17.911646586345384</v>
      </c>
      <c r="M286" s="63">
        <f t="shared" si="5"/>
        <v>46.771378708551481</v>
      </c>
      <c r="Q286" t="s">
        <v>177</v>
      </c>
      <c r="R286">
        <v>144.15357766143109</v>
      </c>
      <c r="AC286" s="53" t="s">
        <v>229</v>
      </c>
      <c r="AD286" s="53" t="s">
        <v>293</v>
      </c>
      <c r="AE286" s="56">
        <v>1162.0942408376964</v>
      </c>
    </row>
    <row r="287" spans="1:31" x14ac:dyDescent="0.25">
      <c r="A287" s="53" t="s">
        <v>28</v>
      </c>
      <c r="B287" s="53" t="s">
        <v>298</v>
      </c>
      <c r="C287" s="54">
        <v>36</v>
      </c>
      <c r="D287" s="55">
        <v>8</v>
      </c>
      <c r="E287" s="56">
        <v>131.58813263525312</v>
      </c>
      <c r="F287" s="57" t="s">
        <v>298</v>
      </c>
      <c r="G287" s="58">
        <v>4.1114058355437955</v>
      </c>
      <c r="H287" s="58">
        <v>2.3872679045092791</v>
      </c>
      <c r="I287" s="58">
        <v>0</v>
      </c>
      <c r="J287" s="58">
        <v>0</v>
      </c>
      <c r="K287" s="58">
        <v>0</v>
      </c>
      <c r="L287" s="58">
        <v>93.501326259946921</v>
      </c>
      <c r="M287" s="63">
        <f t="shared" si="5"/>
        <v>5.4101221640489054</v>
      </c>
      <c r="Q287" t="s">
        <v>177</v>
      </c>
      <c r="R287">
        <v>161.43106457242581</v>
      </c>
      <c r="AC287" s="53" t="s">
        <v>229</v>
      </c>
      <c r="AD287" s="53" t="s">
        <v>293</v>
      </c>
      <c r="AE287" s="56">
        <v>334.34554973822003</v>
      </c>
    </row>
    <row r="288" spans="1:31" x14ac:dyDescent="0.25">
      <c r="A288" s="53" t="s">
        <v>28</v>
      </c>
      <c r="B288" s="53" t="s">
        <v>298</v>
      </c>
      <c r="C288" s="54">
        <v>36</v>
      </c>
      <c r="D288" s="55">
        <v>4</v>
      </c>
      <c r="E288" s="56">
        <v>246.07329842931935</v>
      </c>
      <c r="F288" s="57" t="s">
        <v>298</v>
      </c>
      <c r="G288" s="58">
        <v>5.8156028368794352</v>
      </c>
      <c r="H288" s="58">
        <v>2.1276595744680904</v>
      </c>
      <c r="I288" s="58">
        <v>7.0921985815602842</v>
      </c>
      <c r="J288" s="58">
        <v>19.929078014184391</v>
      </c>
      <c r="K288" s="58">
        <v>0</v>
      </c>
      <c r="L288" s="58">
        <v>65.035460992907801</v>
      </c>
      <c r="M288" s="63">
        <f t="shared" si="5"/>
        <v>14.310645724258295</v>
      </c>
      <c r="Q288" t="s">
        <v>177</v>
      </c>
      <c r="R288">
        <v>25.654450261780152</v>
      </c>
      <c r="AC288" s="53" t="s">
        <v>229</v>
      </c>
      <c r="AD288" s="53" t="s">
        <v>293</v>
      </c>
      <c r="AE288" s="56">
        <v>1023.5951134380455</v>
      </c>
    </row>
    <row r="289" spans="1:31" x14ac:dyDescent="0.25">
      <c r="A289" s="53" t="s">
        <v>28</v>
      </c>
      <c r="B289" s="53" t="s">
        <v>298</v>
      </c>
      <c r="C289" s="54">
        <v>36</v>
      </c>
      <c r="D289" s="55">
        <v>5</v>
      </c>
      <c r="E289" s="56">
        <v>521.98952879581157</v>
      </c>
      <c r="F289" s="57" t="s">
        <v>298</v>
      </c>
      <c r="G289" s="58">
        <v>24.573721163490479</v>
      </c>
      <c r="H289" s="58">
        <v>27.883650952858574</v>
      </c>
      <c r="I289" s="58">
        <v>8.6258776328987015</v>
      </c>
      <c r="J289" s="58">
        <v>0</v>
      </c>
      <c r="K289" s="58">
        <v>0</v>
      </c>
      <c r="L289" s="58">
        <v>38.916750250752244</v>
      </c>
      <c r="M289" s="63">
        <f t="shared" si="5"/>
        <v>128.27225130890056</v>
      </c>
      <c r="Q289" t="s">
        <v>177</v>
      </c>
      <c r="R289">
        <v>170.33158813263523</v>
      </c>
      <c r="AC289" s="53" t="s">
        <v>229</v>
      </c>
      <c r="AD289" s="53" t="s">
        <v>293</v>
      </c>
      <c r="AE289" s="56">
        <v>673.3158813263525</v>
      </c>
    </row>
    <row r="290" spans="1:31" x14ac:dyDescent="0.25">
      <c r="A290" s="53" t="s">
        <v>28</v>
      </c>
      <c r="B290" s="53" t="s">
        <v>298</v>
      </c>
      <c r="C290" s="54">
        <v>37</v>
      </c>
      <c r="D290" s="55">
        <v>8</v>
      </c>
      <c r="E290" s="56">
        <v>232.98429319371738</v>
      </c>
      <c r="F290" s="57" t="s">
        <v>298</v>
      </c>
      <c r="G290" s="58">
        <v>48.614232209737821</v>
      </c>
      <c r="H290" s="58">
        <v>28.539325842696634</v>
      </c>
      <c r="I290" s="58">
        <v>0</v>
      </c>
      <c r="J290" s="58">
        <v>20.973782771535578</v>
      </c>
      <c r="K290" s="58">
        <v>0</v>
      </c>
      <c r="L290" s="58">
        <v>1.872659176029962</v>
      </c>
      <c r="M290" s="63">
        <f t="shared" si="5"/>
        <v>113.26352530541016</v>
      </c>
      <c r="Q290" t="s">
        <v>175</v>
      </c>
      <c r="R290">
        <v>0</v>
      </c>
      <c r="AC290" s="53" t="s">
        <v>229</v>
      </c>
      <c r="AD290" s="53" t="s">
        <v>293</v>
      </c>
      <c r="AE290" s="56">
        <v>801.39616055846432</v>
      </c>
    </row>
    <row r="291" spans="1:31" x14ac:dyDescent="0.25">
      <c r="A291" s="53" t="s">
        <v>28</v>
      </c>
      <c r="B291" s="53" t="s">
        <v>298</v>
      </c>
      <c r="C291" s="54">
        <v>37</v>
      </c>
      <c r="D291" s="55">
        <v>5</v>
      </c>
      <c r="E291" s="56">
        <v>365.61954624781856</v>
      </c>
      <c r="F291" s="57" t="s">
        <v>298</v>
      </c>
      <c r="G291" s="58">
        <v>7.9236276849642007</v>
      </c>
      <c r="H291" s="58">
        <v>3.5322195704057369</v>
      </c>
      <c r="I291" s="58">
        <v>27.303102625298337</v>
      </c>
      <c r="J291" s="58">
        <v>59.809069212410485</v>
      </c>
      <c r="K291" s="58">
        <v>0</v>
      </c>
      <c r="L291" s="58">
        <v>1.4319809069212441</v>
      </c>
      <c r="M291" s="63">
        <f t="shared" si="5"/>
        <v>28.970331588132641</v>
      </c>
      <c r="Q291" t="s">
        <v>175</v>
      </c>
      <c r="R291">
        <v>0</v>
      </c>
      <c r="AC291" s="53" t="s">
        <v>229</v>
      </c>
      <c r="AD291" s="53" t="s">
        <v>293</v>
      </c>
      <c r="AE291" s="56">
        <v>1109.9650959860382</v>
      </c>
    </row>
    <row r="292" spans="1:31" x14ac:dyDescent="0.25">
      <c r="A292" s="53" t="s">
        <v>28</v>
      </c>
      <c r="B292" s="53" t="s">
        <v>298</v>
      </c>
      <c r="C292" s="54">
        <v>37</v>
      </c>
      <c r="D292" s="55">
        <v>3</v>
      </c>
      <c r="E292" s="56">
        <v>928.79581151832463</v>
      </c>
      <c r="F292" s="57" t="s">
        <v>298</v>
      </c>
      <c r="G292" s="58">
        <v>23.337091319052991</v>
      </c>
      <c r="H292" s="58">
        <v>19.522735813603909</v>
      </c>
      <c r="I292" s="58">
        <v>2.3299511461856484</v>
      </c>
      <c r="J292" s="58">
        <v>53.006388575723406</v>
      </c>
      <c r="K292" s="58">
        <v>1.2213453588876335</v>
      </c>
      <c r="L292" s="58">
        <v>0.58248778654640865</v>
      </c>
      <c r="M292" s="63">
        <f t="shared" si="5"/>
        <v>216.75392670157072</v>
      </c>
      <c r="Q292" t="s">
        <v>175</v>
      </c>
      <c r="R292">
        <v>0</v>
      </c>
      <c r="AC292" s="53" t="s">
        <v>229</v>
      </c>
      <c r="AD292" s="53" t="s">
        <v>293</v>
      </c>
      <c r="AE292" s="56">
        <v>930.97731239092502</v>
      </c>
    </row>
    <row r="293" spans="1:31" x14ac:dyDescent="0.25">
      <c r="A293" s="53" t="s">
        <v>28</v>
      </c>
      <c r="B293" s="53" t="s">
        <v>298</v>
      </c>
      <c r="C293" s="54">
        <v>37</v>
      </c>
      <c r="D293" s="55">
        <v>4</v>
      </c>
      <c r="E293" s="56">
        <v>420.41884816753929</v>
      </c>
      <c r="F293" s="57" t="s">
        <v>298</v>
      </c>
      <c r="G293" s="58">
        <v>2.8642590286425955</v>
      </c>
      <c r="H293" s="58">
        <v>0</v>
      </c>
      <c r="I293" s="58">
        <v>13.242009132420096</v>
      </c>
      <c r="J293" s="58">
        <v>81.15400581154006</v>
      </c>
      <c r="K293" s="58">
        <v>0</v>
      </c>
      <c r="L293" s="58">
        <v>2.7397260273972606</v>
      </c>
      <c r="M293" s="63">
        <f t="shared" si="5"/>
        <v>12.041884816753949</v>
      </c>
      <c r="Q293" t="s">
        <v>175</v>
      </c>
      <c r="R293">
        <v>0</v>
      </c>
      <c r="AC293" s="53" t="s">
        <v>229</v>
      </c>
      <c r="AD293" s="53" t="s">
        <v>293</v>
      </c>
      <c r="AE293" s="56">
        <v>19014.328097731242</v>
      </c>
    </row>
    <row r="294" spans="1:31" x14ac:dyDescent="0.25">
      <c r="A294" s="53" t="s">
        <v>28</v>
      </c>
      <c r="B294" s="53" t="s">
        <v>298</v>
      </c>
      <c r="C294" s="54">
        <v>37</v>
      </c>
      <c r="D294" s="55">
        <v>6</v>
      </c>
      <c r="E294" s="56">
        <v>1255.8638743455499</v>
      </c>
      <c r="F294" s="57" t="s">
        <v>298</v>
      </c>
      <c r="G294" s="58">
        <v>21.11838356887759</v>
      </c>
      <c r="H294" s="58">
        <v>24.314559275162935</v>
      </c>
      <c r="I294" s="58">
        <v>4.0674809966509624</v>
      </c>
      <c r="J294" s="58">
        <v>50.499576159308511</v>
      </c>
      <c r="K294" s="58">
        <v>0</v>
      </c>
      <c r="L294" s="58">
        <v>0</v>
      </c>
      <c r="M294" s="63">
        <f t="shared" si="5"/>
        <v>265.21815008726014</v>
      </c>
      <c r="Q294" t="s">
        <v>175</v>
      </c>
      <c r="R294">
        <v>0</v>
      </c>
      <c r="AC294" s="53" t="s">
        <v>229</v>
      </c>
      <c r="AD294" s="53" t="s">
        <v>293</v>
      </c>
      <c r="AE294" s="56">
        <v>509.33682373472953</v>
      </c>
    </row>
    <row r="295" spans="1:31" x14ac:dyDescent="0.25">
      <c r="A295" s="53" t="s">
        <v>28</v>
      </c>
      <c r="B295" s="53" t="s">
        <v>298</v>
      </c>
      <c r="C295" s="54">
        <v>37</v>
      </c>
      <c r="D295" s="55">
        <v>2</v>
      </c>
      <c r="E295" s="56">
        <v>3413.106457242583</v>
      </c>
      <c r="F295" s="57" t="s">
        <v>298</v>
      </c>
      <c r="G295" s="58">
        <v>23.577115216468702</v>
      </c>
      <c r="H295" s="58">
        <v>8.1816833784149985</v>
      </c>
      <c r="I295" s="58">
        <v>32.801386708663351</v>
      </c>
      <c r="J295" s="58">
        <v>35.439814696452956</v>
      </c>
      <c r="K295" s="58">
        <v>0</v>
      </c>
      <c r="L295" s="58">
        <v>0</v>
      </c>
      <c r="M295" s="63">
        <f t="shared" si="5"/>
        <v>804.71204188481693</v>
      </c>
      <c r="Q295" t="s">
        <v>175</v>
      </c>
      <c r="R295">
        <v>15.706806282722553</v>
      </c>
      <c r="AC295" s="53" t="s">
        <v>229</v>
      </c>
      <c r="AD295" s="53" t="s">
        <v>293</v>
      </c>
      <c r="AE295" s="56">
        <v>851.25654450261766</v>
      </c>
    </row>
    <row r="296" spans="1:31" x14ac:dyDescent="0.25">
      <c r="A296" s="53" t="s">
        <v>28</v>
      </c>
      <c r="B296" s="53" t="s">
        <v>298</v>
      </c>
      <c r="C296" s="54">
        <v>37</v>
      </c>
      <c r="D296" s="55">
        <v>1</v>
      </c>
      <c r="E296" s="56">
        <v>5669.1273996509599</v>
      </c>
      <c r="F296" s="57" t="s">
        <v>298</v>
      </c>
      <c r="G296" s="58">
        <v>17.66710482974748</v>
      </c>
      <c r="H296" s="58">
        <v>10.602725641159831</v>
      </c>
      <c r="I296" s="58">
        <v>1.9914358101348049</v>
      </c>
      <c r="J296" s="58">
        <v>69.738733718957889</v>
      </c>
      <c r="K296" s="58">
        <v>0</v>
      </c>
      <c r="L296" s="58">
        <v>0</v>
      </c>
      <c r="M296" s="63">
        <f t="shared" si="5"/>
        <v>1001.5706806282724</v>
      </c>
      <c r="Q296" t="s">
        <v>175</v>
      </c>
      <c r="R296">
        <v>0</v>
      </c>
      <c r="AC296" s="53" t="s">
        <v>229</v>
      </c>
      <c r="AD296" s="53" t="s">
        <v>293</v>
      </c>
      <c r="AE296" s="56">
        <v>2144.9738219895289</v>
      </c>
    </row>
    <row r="297" spans="1:31" x14ac:dyDescent="0.25">
      <c r="A297" s="53" t="s">
        <v>28</v>
      </c>
      <c r="B297" s="53" t="s">
        <v>298</v>
      </c>
      <c r="C297" s="54">
        <v>37</v>
      </c>
      <c r="D297" s="55">
        <v>7</v>
      </c>
      <c r="E297" s="56">
        <v>710.0523560209424</v>
      </c>
      <c r="F297" s="57" t="s">
        <v>298</v>
      </c>
      <c r="G297" s="58">
        <v>7.3956643562896325</v>
      </c>
      <c r="H297" s="58">
        <v>6.8475642727228072</v>
      </c>
      <c r="I297" s="58">
        <v>1.2756230644447768</v>
      </c>
      <c r="J297" s="58">
        <v>84.368087302757687</v>
      </c>
      <c r="K297" s="58">
        <v>0.11306100378508424</v>
      </c>
      <c r="L297" s="58">
        <v>0</v>
      </c>
      <c r="M297" s="63">
        <f t="shared" si="5"/>
        <v>52.513089005235599</v>
      </c>
      <c r="Q297" t="s">
        <v>175</v>
      </c>
      <c r="R297">
        <v>0</v>
      </c>
      <c r="AC297" s="53" t="s">
        <v>229</v>
      </c>
      <c r="AD297" s="53" t="s">
        <v>293</v>
      </c>
      <c r="AE297" s="56">
        <v>138.0977312390925</v>
      </c>
    </row>
    <row r="298" spans="1:31" x14ac:dyDescent="0.25">
      <c r="A298" s="53" t="s">
        <v>28</v>
      </c>
      <c r="B298" s="53" t="s">
        <v>298</v>
      </c>
      <c r="C298" s="54">
        <v>38</v>
      </c>
      <c r="D298" s="55">
        <v>1</v>
      </c>
      <c r="E298" s="56">
        <v>1330.5410122164049</v>
      </c>
      <c r="F298" s="57" t="s">
        <v>298</v>
      </c>
      <c r="G298" s="58">
        <v>12.801678908709338</v>
      </c>
      <c r="H298" s="58">
        <v>11.201469045120669</v>
      </c>
      <c r="I298" s="58">
        <v>35.821091290661066</v>
      </c>
      <c r="J298" s="58">
        <v>38.23452256033579</v>
      </c>
      <c r="K298" s="58">
        <v>0.35414480587617991</v>
      </c>
      <c r="L298" s="58">
        <v>1.5870933892969581</v>
      </c>
      <c r="M298" s="63">
        <f t="shared" si="5"/>
        <v>170.33158813263523</v>
      </c>
      <c r="Q298" t="s">
        <v>175</v>
      </c>
      <c r="R298">
        <v>0</v>
      </c>
      <c r="AC298" s="53" t="s">
        <v>229</v>
      </c>
      <c r="AD298" s="53" t="s">
        <v>293</v>
      </c>
      <c r="AE298" s="56">
        <v>448.95287958115193</v>
      </c>
    </row>
    <row r="299" spans="1:31" x14ac:dyDescent="0.25">
      <c r="A299" s="53" t="s">
        <v>28</v>
      </c>
      <c r="B299" s="53" t="s">
        <v>298</v>
      </c>
      <c r="C299" s="54">
        <v>38</v>
      </c>
      <c r="D299" s="55">
        <v>2</v>
      </c>
      <c r="E299" s="56">
        <v>442.58289703315887</v>
      </c>
      <c r="F299" s="57" t="s">
        <v>298</v>
      </c>
      <c r="G299" s="58">
        <v>23.383280757097786</v>
      </c>
      <c r="H299" s="58">
        <v>56.466876971608826</v>
      </c>
      <c r="I299" s="58">
        <v>5.9542586750788695</v>
      </c>
      <c r="J299" s="58">
        <v>8.7933753943217674</v>
      </c>
      <c r="K299" s="58">
        <v>0</v>
      </c>
      <c r="L299" s="58">
        <v>5.4022082018927486</v>
      </c>
      <c r="M299" s="63">
        <f t="shared" si="5"/>
        <v>103.49040139616055</v>
      </c>
      <c r="Q299" t="s">
        <v>175</v>
      </c>
      <c r="R299">
        <v>0</v>
      </c>
      <c r="AC299" s="53" t="s">
        <v>229</v>
      </c>
      <c r="AD299" s="53" t="s">
        <v>293</v>
      </c>
      <c r="AE299" s="56">
        <v>2126.8062827225135</v>
      </c>
    </row>
    <row r="300" spans="1:31" x14ac:dyDescent="0.25">
      <c r="A300" s="53" t="s">
        <v>28</v>
      </c>
      <c r="B300" s="53" t="s">
        <v>298</v>
      </c>
      <c r="C300" s="54">
        <v>38</v>
      </c>
      <c r="D300" s="55">
        <v>3</v>
      </c>
      <c r="E300" s="56">
        <v>1001.3961605584643</v>
      </c>
      <c r="F300" s="57" t="s">
        <v>298</v>
      </c>
      <c r="G300" s="58">
        <v>35.360752875566391</v>
      </c>
      <c r="H300" s="58">
        <v>5.8208434994771689</v>
      </c>
      <c r="I300" s="58">
        <v>12.373649355176022</v>
      </c>
      <c r="J300" s="58">
        <v>43.830602997560128</v>
      </c>
      <c r="K300" s="58">
        <v>0</v>
      </c>
      <c r="L300" s="58">
        <v>2.6141512722202855</v>
      </c>
      <c r="M300" s="63">
        <f t="shared" si="5"/>
        <v>354.10122164048863</v>
      </c>
      <c r="Q300" t="s">
        <v>175</v>
      </c>
      <c r="R300">
        <v>0</v>
      </c>
      <c r="AC300" s="53" t="s">
        <v>229</v>
      </c>
      <c r="AD300" s="53" t="s">
        <v>293</v>
      </c>
      <c r="AE300" s="56">
        <v>782.129144851658</v>
      </c>
    </row>
    <row r="301" spans="1:31" x14ac:dyDescent="0.25">
      <c r="A301" s="53" t="s">
        <v>28</v>
      </c>
      <c r="B301" s="53" t="s">
        <v>298</v>
      </c>
      <c r="C301" s="54">
        <v>38</v>
      </c>
      <c r="D301" s="55">
        <v>4</v>
      </c>
      <c r="E301" s="56">
        <v>1241.884816753927</v>
      </c>
      <c r="F301" s="57" t="s">
        <v>298</v>
      </c>
      <c r="G301" s="58">
        <v>15.458122540753227</v>
      </c>
      <c r="H301" s="58">
        <v>26.278808319280493</v>
      </c>
      <c r="I301" s="58">
        <v>22.315907813378296</v>
      </c>
      <c r="J301" s="58">
        <v>32.700955593029782</v>
      </c>
      <c r="K301" s="58">
        <v>1.939291736930858</v>
      </c>
      <c r="L301" s="58">
        <v>1.3069139966273182</v>
      </c>
      <c r="M301" s="63">
        <f t="shared" si="5"/>
        <v>191.97207678883069</v>
      </c>
      <c r="Q301" t="s">
        <v>175</v>
      </c>
      <c r="R301">
        <v>0</v>
      </c>
      <c r="AC301" s="53" t="s">
        <v>229</v>
      </c>
      <c r="AD301" s="53" t="s">
        <v>293</v>
      </c>
      <c r="AE301" s="56">
        <v>298.84816753926702</v>
      </c>
    </row>
    <row r="302" spans="1:31" x14ac:dyDescent="0.25">
      <c r="A302" s="53" t="s">
        <v>28</v>
      </c>
      <c r="B302" s="53" t="s">
        <v>298</v>
      </c>
      <c r="C302" s="54">
        <v>38</v>
      </c>
      <c r="D302" s="55">
        <v>5</v>
      </c>
      <c r="E302" s="56">
        <v>1483.0715532286215</v>
      </c>
      <c r="F302" s="57" t="s">
        <v>298</v>
      </c>
      <c r="G302" s="58">
        <v>23.040715462461751</v>
      </c>
      <c r="H302" s="58">
        <v>14.415156507413506</v>
      </c>
      <c r="I302" s="58">
        <v>6.672158154859968</v>
      </c>
      <c r="J302" s="58">
        <v>53.836196752176981</v>
      </c>
      <c r="K302" s="58">
        <v>2.0357731230877856</v>
      </c>
      <c r="L302" s="58">
        <v>0</v>
      </c>
      <c r="M302" s="63">
        <f t="shared" si="5"/>
        <v>341.71029668411865</v>
      </c>
      <c r="Q302" t="s">
        <v>175</v>
      </c>
      <c r="R302">
        <v>0</v>
      </c>
      <c r="AC302" s="53" t="s">
        <v>229</v>
      </c>
      <c r="AD302" s="53" t="s">
        <v>293</v>
      </c>
      <c r="AE302" s="56">
        <v>898.5514834205934</v>
      </c>
    </row>
    <row r="303" spans="1:31" x14ac:dyDescent="0.25">
      <c r="A303" s="53" t="s">
        <v>28</v>
      </c>
      <c r="B303" s="53" t="s">
        <v>298</v>
      </c>
      <c r="C303" s="54">
        <v>38</v>
      </c>
      <c r="D303" s="55">
        <v>6</v>
      </c>
      <c r="E303" s="56">
        <v>628.44677137870849</v>
      </c>
      <c r="F303" s="57" t="s">
        <v>298</v>
      </c>
      <c r="G303" s="58">
        <v>51.541238544848667</v>
      </c>
      <c r="H303" s="58">
        <v>4.054429325187451</v>
      </c>
      <c r="I303" s="58">
        <v>30.269369619550133</v>
      </c>
      <c r="J303" s="58">
        <v>5.720633157456259</v>
      </c>
      <c r="K303" s="58">
        <v>4.7764509858372648</v>
      </c>
      <c r="L303" s="58">
        <v>3.637878367120241</v>
      </c>
      <c r="M303" s="63">
        <f t="shared" si="5"/>
        <v>323.90924956369986</v>
      </c>
      <c r="Q303" t="s">
        <v>175</v>
      </c>
      <c r="R303">
        <v>0</v>
      </c>
      <c r="AC303" s="53" t="s">
        <v>229</v>
      </c>
      <c r="AD303" s="53" t="s">
        <v>293</v>
      </c>
      <c r="AE303" s="56">
        <v>2536.4572425828969</v>
      </c>
    </row>
    <row r="304" spans="1:31" x14ac:dyDescent="0.25">
      <c r="A304" s="53" t="s">
        <v>28</v>
      </c>
      <c r="B304" s="53" t="s">
        <v>298</v>
      </c>
      <c r="C304" s="54">
        <v>38</v>
      </c>
      <c r="D304" s="55">
        <v>7</v>
      </c>
      <c r="E304" s="56">
        <v>3739.6160558464217</v>
      </c>
      <c r="F304" s="57" t="s">
        <v>298</v>
      </c>
      <c r="G304" s="58">
        <v>5.7588202352062741</v>
      </c>
      <c r="H304" s="58">
        <v>5.950158670897892</v>
      </c>
      <c r="I304" s="58">
        <v>4.680791487773007</v>
      </c>
      <c r="J304" s="58">
        <v>81.836848982639538</v>
      </c>
      <c r="K304" s="58">
        <v>0.45267873809968218</v>
      </c>
      <c r="L304" s="58">
        <v>1.3207018853836099</v>
      </c>
      <c r="M304" s="63">
        <f t="shared" si="5"/>
        <v>215.35776614310649</v>
      </c>
      <c r="Q304" t="s">
        <v>175</v>
      </c>
      <c r="R304">
        <v>0</v>
      </c>
      <c r="AC304" s="53" t="s">
        <v>229</v>
      </c>
      <c r="AD304" s="53" t="s">
        <v>293</v>
      </c>
      <c r="AE304" s="56">
        <v>791.93717277486905</v>
      </c>
    </row>
    <row r="305" spans="1:31" x14ac:dyDescent="0.25">
      <c r="A305" s="53" t="s">
        <v>28</v>
      </c>
      <c r="B305" s="53" t="s">
        <v>298</v>
      </c>
      <c r="C305" s="54">
        <v>38</v>
      </c>
      <c r="D305" s="55">
        <v>8</v>
      </c>
      <c r="E305" s="56">
        <v>432.80977312390934</v>
      </c>
      <c r="F305" s="57" t="s">
        <v>298</v>
      </c>
      <c r="G305" s="58">
        <v>37.701612903225808</v>
      </c>
      <c r="H305" s="58">
        <v>2.5000000000000036</v>
      </c>
      <c r="I305" s="58">
        <v>1.9354838709677431</v>
      </c>
      <c r="J305" s="58">
        <v>54.153225806451609</v>
      </c>
      <c r="K305" s="58">
        <v>0</v>
      </c>
      <c r="L305" s="58">
        <v>3.7096774193548301</v>
      </c>
      <c r="M305" s="63">
        <f t="shared" si="5"/>
        <v>163.17626527050615</v>
      </c>
      <c r="Q305" t="s">
        <v>175</v>
      </c>
      <c r="R305">
        <v>0</v>
      </c>
      <c r="AC305" s="53" t="s">
        <v>229</v>
      </c>
      <c r="AD305" s="53" t="s">
        <v>293</v>
      </c>
      <c r="AE305" s="56">
        <v>2356.30017452007</v>
      </c>
    </row>
    <row r="306" spans="1:31" x14ac:dyDescent="0.25">
      <c r="A306" s="53" t="s">
        <v>28</v>
      </c>
      <c r="B306" s="53" t="s">
        <v>298</v>
      </c>
      <c r="C306" s="54">
        <v>39</v>
      </c>
      <c r="D306" s="55">
        <v>1</v>
      </c>
      <c r="E306" s="56">
        <v>1176.439790575916</v>
      </c>
      <c r="F306" s="57" t="s">
        <v>298</v>
      </c>
      <c r="G306" s="58">
        <v>28.704939919893196</v>
      </c>
      <c r="H306" s="58">
        <v>0.32636107402462383</v>
      </c>
      <c r="I306" s="58">
        <v>0.91974484497849152</v>
      </c>
      <c r="J306" s="58">
        <v>68.313306631063639</v>
      </c>
      <c r="K306" s="58">
        <v>1.7356475300400509</v>
      </c>
      <c r="L306" s="58">
        <v>0</v>
      </c>
      <c r="M306" s="63">
        <f t="shared" si="5"/>
        <v>337.69633507853405</v>
      </c>
      <c r="Q306" t="s">
        <v>175</v>
      </c>
      <c r="R306">
        <v>0</v>
      </c>
      <c r="AC306" s="53" t="s">
        <v>229</v>
      </c>
      <c r="AD306" s="53" t="s">
        <v>293</v>
      </c>
      <c r="AE306" s="56">
        <v>2649.3019197207682</v>
      </c>
    </row>
    <row r="307" spans="1:31" x14ac:dyDescent="0.25">
      <c r="A307" s="53" t="s">
        <v>28</v>
      </c>
      <c r="B307" s="53" t="s">
        <v>298</v>
      </c>
      <c r="C307" s="54">
        <v>39</v>
      </c>
      <c r="D307" s="55">
        <v>2</v>
      </c>
      <c r="E307" s="56">
        <v>4923.1413612565448</v>
      </c>
      <c r="F307" s="57" t="s">
        <v>298</v>
      </c>
      <c r="G307" s="58">
        <v>4.5835460268844646</v>
      </c>
      <c r="H307" s="58">
        <v>7.4251318700016995</v>
      </c>
      <c r="I307" s="58">
        <v>23.555810787816913</v>
      </c>
      <c r="J307" s="58">
        <v>64.435511315296907</v>
      </c>
      <c r="K307" s="58">
        <v>0</v>
      </c>
      <c r="L307" s="58">
        <v>0</v>
      </c>
      <c r="M307" s="63">
        <f t="shared" si="5"/>
        <v>225.65445026178008</v>
      </c>
      <c r="Q307" t="s">
        <v>175</v>
      </c>
      <c r="R307">
        <v>0</v>
      </c>
      <c r="AC307" s="53" t="s">
        <v>229</v>
      </c>
      <c r="AD307" s="53" t="s">
        <v>293</v>
      </c>
      <c r="AE307" s="56">
        <v>2912.3211169284473</v>
      </c>
    </row>
    <row r="308" spans="1:31" x14ac:dyDescent="0.25">
      <c r="A308" s="53" t="s">
        <v>28</v>
      </c>
      <c r="B308" s="53" t="s">
        <v>298</v>
      </c>
      <c r="C308" s="54">
        <v>39</v>
      </c>
      <c r="D308" s="55">
        <v>3</v>
      </c>
      <c r="E308" s="56">
        <v>1937.1727748691101</v>
      </c>
      <c r="F308" s="57" t="s">
        <v>298</v>
      </c>
      <c r="G308" s="58">
        <v>6.360360360360362</v>
      </c>
      <c r="H308" s="58">
        <v>10.693693693693691</v>
      </c>
      <c r="I308" s="58">
        <v>32.117117117117125</v>
      </c>
      <c r="J308" s="58">
        <v>49.954954954954957</v>
      </c>
      <c r="K308" s="58">
        <v>0.87387387387387272</v>
      </c>
      <c r="L308" s="58">
        <v>0</v>
      </c>
      <c r="M308" s="63">
        <f t="shared" si="5"/>
        <v>123.21116928446776</v>
      </c>
      <c r="Q308" t="s">
        <v>175</v>
      </c>
      <c r="R308">
        <v>0</v>
      </c>
      <c r="AC308" s="53" t="s">
        <v>229</v>
      </c>
      <c r="AD308" s="53" t="s">
        <v>293</v>
      </c>
      <c r="AE308" s="56">
        <v>4748.7783595113433</v>
      </c>
    </row>
    <row r="309" spans="1:31" x14ac:dyDescent="0.25">
      <c r="A309" s="53" t="s">
        <v>28</v>
      </c>
      <c r="B309" s="53" t="s">
        <v>298</v>
      </c>
      <c r="C309" s="54">
        <v>39</v>
      </c>
      <c r="D309" s="55">
        <v>4</v>
      </c>
      <c r="E309" s="56">
        <v>4015.8987783595112</v>
      </c>
      <c r="F309" s="57" t="s">
        <v>298</v>
      </c>
      <c r="G309" s="58">
        <v>9.6722885911581802</v>
      </c>
      <c r="H309" s="58">
        <v>5.8410940806828027</v>
      </c>
      <c r="I309" s="58">
        <v>19.064712247567474</v>
      </c>
      <c r="J309" s="58">
        <v>65.025140041110603</v>
      </c>
      <c r="K309" s="58">
        <v>0.10994693865134658</v>
      </c>
      <c r="L309" s="58">
        <v>0.28681810082959969</v>
      </c>
      <c r="M309" s="63">
        <f t="shared" si="5"/>
        <v>388.42931937172773</v>
      </c>
      <c r="Q309" t="s">
        <v>175</v>
      </c>
      <c r="R309">
        <v>0</v>
      </c>
      <c r="AC309" s="53" t="s">
        <v>229</v>
      </c>
      <c r="AD309" s="53" t="s">
        <v>293</v>
      </c>
      <c r="AE309" s="56">
        <v>3379.0052356020947</v>
      </c>
    </row>
    <row r="310" spans="1:31" x14ac:dyDescent="0.25">
      <c r="A310" s="53" t="s">
        <v>28</v>
      </c>
      <c r="B310" s="53" t="s">
        <v>298</v>
      </c>
      <c r="C310" s="54">
        <v>39</v>
      </c>
      <c r="D310" s="55">
        <v>5</v>
      </c>
      <c r="E310" s="56">
        <v>6275.0436300174524</v>
      </c>
      <c r="F310" s="57" t="s">
        <v>298</v>
      </c>
      <c r="G310" s="58">
        <v>6.6970742018022014</v>
      </c>
      <c r="H310" s="58">
        <v>12.1092446323284</v>
      </c>
      <c r="I310" s="58">
        <v>17.101457336744907</v>
      </c>
      <c r="J310" s="58">
        <v>63.527644899321388</v>
      </c>
      <c r="K310" s="58">
        <v>0.56457892980309088</v>
      </c>
      <c r="L310" s="58">
        <v>0</v>
      </c>
      <c r="M310" s="63">
        <f t="shared" si="5"/>
        <v>420.24432809773117</v>
      </c>
      <c r="Q310" t="s">
        <v>175</v>
      </c>
      <c r="R310">
        <v>0</v>
      </c>
      <c r="AC310" s="53" t="s">
        <v>229</v>
      </c>
      <c r="AD310" s="53" t="s">
        <v>293</v>
      </c>
      <c r="AE310" s="56">
        <v>3987.9755671902271</v>
      </c>
    </row>
    <row r="311" spans="1:31" x14ac:dyDescent="0.25">
      <c r="A311" s="53" t="s">
        <v>28</v>
      </c>
      <c r="B311" s="53" t="s">
        <v>298</v>
      </c>
      <c r="C311" s="54">
        <v>39</v>
      </c>
      <c r="D311" s="55">
        <v>6</v>
      </c>
      <c r="E311" s="56">
        <v>4496.3874345549739</v>
      </c>
      <c r="F311" s="57" t="s">
        <v>298</v>
      </c>
      <c r="G311" s="58">
        <v>10.147374467771296</v>
      </c>
      <c r="H311" s="58">
        <v>1.6231762555163551</v>
      </c>
      <c r="I311" s="58">
        <v>11.60015991119495</v>
      </c>
      <c r="J311" s="58">
        <v>76.629289365517394</v>
      </c>
      <c r="K311" s="58">
        <v>0</v>
      </c>
      <c r="L311" s="58">
        <v>0</v>
      </c>
      <c r="M311" s="63">
        <f t="shared" si="5"/>
        <v>456.26527050610821</v>
      </c>
      <c r="Q311" t="s">
        <v>175</v>
      </c>
      <c r="R311">
        <v>0</v>
      </c>
      <c r="AC311" s="53" t="s">
        <v>229</v>
      </c>
      <c r="AD311" s="53" t="s">
        <v>293</v>
      </c>
      <c r="AE311" s="56">
        <v>1400.5061082024436</v>
      </c>
    </row>
    <row r="312" spans="1:31" x14ac:dyDescent="0.25">
      <c r="A312" s="53" t="s">
        <v>28</v>
      </c>
      <c r="B312" s="53" t="s">
        <v>298</v>
      </c>
      <c r="C312" s="54">
        <v>39</v>
      </c>
      <c r="D312" s="55">
        <v>7</v>
      </c>
      <c r="E312" s="56">
        <v>810.82024432809771</v>
      </c>
      <c r="F312" s="57" t="s">
        <v>298</v>
      </c>
      <c r="G312" s="58">
        <v>24.515712440809299</v>
      </c>
      <c r="H312" s="58">
        <v>2.0662935858803291</v>
      </c>
      <c r="I312" s="58">
        <v>11.170899698665522</v>
      </c>
      <c r="J312" s="58">
        <v>60.309944037882047</v>
      </c>
      <c r="K312" s="58">
        <v>1.9371502367628037</v>
      </c>
      <c r="L312" s="58">
        <v>0</v>
      </c>
      <c r="M312" s="63">
        <f t="shared" si="5"/>
        <v>198.77835951134381</v>
      </c>
      <c r="Q312" t="s">
        <v>175</v>
      </c>
      <c r="R312">
        <v>0</v>
      </c>
      <c r="AC312" s="53" t="s">
        <v>229</v>
      </c>
      <c r="AD312" s="53" t="s">
        <v>293</v>
      </c>
      <c r="AE312" s="56">
        <v>2086.0034904013964</v>
      </c>
    </row>
    <row r="313" spans="1:31" x14ac:dyDescent="0.25">
      <c r="A313" s="53" t="s">
        <v>28</v>
      </c>
      <c r="B313" s="53" t="s">
        <v>298</v>
      </c>
      <c r="C313" s="54">
        <v>39</v>
      </c>
      <c r="D313" s="55">
        <v>8</v>
      </c>
      <c r="E313" s="56">
        <v>1462.303664921466</v>
      </c>
      <c r="F313" s="57" t="s">
        <v>298</v>
      </c>
      <c r="G313" s="58">
        <v>6.0150375939849656</v>
      </c>
      <c r="H313" s="58">
        <v>6.5520945220193365</v>
      </c>
      <c r="I313" s="58">
        <v>9.2015753669889015</v>
      </c>
      <c r="J313" s="58">
        <v>78.231292517006793</v>
      </c>
      <c r="K313" s="58">
        <v>0</v>
      </c>
      <c r="L313" s="58">
        <v>0</v>
      </c>
      <c r="M313" s="63">
        <f t="shared" si="5"/>
        <v>87.958115183246122</v>
      </c>
      <c r="Q313" t="s">
        <v>175</v>
      </c>
      <c r="R313">
        <v>0</v>
      </c>
      <c r="AC313" s="53" t="s">
        <v>229</v>
      </c>
      <c r="AD313" s="53" t="s">
        <v>293</v>
      </c>
      <c r="AE313" s="56">
        <v>374.64223385689348</v>
      </c>
    </row>
    <row r="314" spans="1:31" x14ac:dyDescent="0.25">
      <c r="A314" s="53" t="s">
        <v>28</v>
      </c>
      <c r="B314" s="53" t="s">
        <v>298</v>
      </c>
      <c r="C314" s="54">
        <v>40</v>
      </c>
      <c r="D314" s="55">
        <v>1</v>
      </c>
      <c r="E314" s="56">
        <v>330.19197207678877</v>
      </c>
      <c r="F314" s="57" t="s">
        <v>298</v>
      </c>
      <c r="G314" s="58">
        <v>13.002114164904871</v>
      </c>
      <c r="H314" s="58">
        <v>3.6997885835095103</v>
      </c>
      <c r="I314" s="58">
        <v>47.674418604651173</v>
      </c>
      <c r="J314" s="58">
        <v>0</v>
      </c>
      <c r="K314" s="58">
        <v>0</v>
      </c>
      <c r="L314" s="58">
        <v>35.623678646934458</v>
      </c>
      <c r="M314" s="63">
        <f t="shared" si="5"/>
        <v>42.931937172774887</v>
      </c>
      <c r="Q314" t="s">
        <v>175</v>
      </c>
      <c r="R314">
        <v>0</v>
      </c>
      <c r="AC314" s="53" t="s">
        <v>229</v>
      </c>
      <c r="AD314" s="53" t="s">
        <v>293</v>
      </c>
      <c r="AE314" s="56">
        <v>510.64572425828965</v>
      </c>
    </row>
    <row r="315" spans="1:31" x14ac:dyDescent="0.25">
      <c r="A315" s="53" t="s">
        <v>28</v>
      </c>
      <c r="B315" s="53" t="s">
        <v>298</v>
      </c>
      <c r="C315" s="54">
        <v>40</v>
      </c>
      <c r="D315" s="55">
        <v>2</v>
      </c>
      <c r="E315" s="56">
        <v>534.88656195462477</v>
      </c>
      <c r="F315" s="57" t="s">
        <v>298</v>
      </c>
      <c r="G315" s="58">
        <v>3.7554243205324802</v>
      </c>
      <c r="H315" s="58">
        <v>1.2006917028288104</v>
      </c>
      <c r="I315" s="58">
        <v>12.09827400567719</v>
      </c>
      <c r="J315" s="58">
        <v>54.484648765049435</v>
      </c>
      <c r="K315" s="58">
        <v>1.9968025057913743</v>
      </c>
      <c r="L315" s="58">
        <v>26.46415870012072</v>
      </c>
      <c r="M315" s="63">
        <f t="shared" si="5"/>
        <v>20.087260034904009</v>
      </c>
      <c r="Q315" t="s">
        <v>175</v>
      </c>
      <c r="R315">
        <v>0</v>
      </c>
      <c r="AC315" s="53" t="s">
        <v>229</v>
      </c>
      <c r="AD315" s="53" t="s">
        <v>293</v>
      </c>
      <c r="AE315" s="56">
        <v>905.42757417102985</v>
      </c>
    </row>
    <row r="316" spans="1:31" x14ac:dyDescent="0.25">
      <c r="A316" s="53" t="s">
        <v>28</v>
      </c>
      <c r="B316" s="53" t="s">
        <v>298</v>
      </c>
      <c r="C316" s="54">
        <v>40</v>
      </c>
      <c r="D316" s="55">
        <v>3</v>
      </c>
      <c r="E316" s="56">
        <v>1320.1919720767892</v>
      </c>
      <c r="F316" s="57" t="s">
        <v>298</v>
      </c>
      <c r="G316" s="58">
        <v>3.2704535540074291</v>
      </c>
      <c r="H316" s="58">
        <v>18.234695361349427</v>
      </c>
      <c r="I316" s="58">
        <v>41.052520258569402</v>
      </c>
      <c r="J316" s="58">
        <v>37.442330826073736</v>
      </c>
      <c r="K316" s="58">
        <v>0</v>
      </c>
      <c r="L316" s="58">
        <v>0</v>
      </c>
      <c r="M316" s="63">
        <f t="shared" si="5"/>
        <v>43.176265270506114</v>
      </c>
      <c r="Q316" t="s">
        <v>175</v>
      </c>
      <c r="R316">
        <v>0</v>
      </c>
      <c r="AC316" s="53" t="s">
        <v>229</v>
      </c>
      <c r="AD316" s="53" t="s">
        <v>293</v>
      </c>
      <c r="AE316" s="56">
        <v>1575.9860383944153</v>
      </c>
    </row>
    <row r="317" spans="1:31" x14ac:dyDescent="0.25">
      <c r="A317" s="53" t="s">
        <v>28</v>
      </c>
      <c r="B317" s="53" t="s">
        <v>298</v>
      </c>
      <c r="C317" s="54">
        <v>40</v>
      </c>
      <c r="D317" s="55">
        <v>4</v>
      </c>
      <c r="E317" s="56">
        <v>1000.5235602094241</v>
      </c>
      <c r="F317" s="57" t="s">
        <v>298</v>
      </c>
      <c r="G317" s="58">
        <v>34.118262689691264</v>
      </c>
      <c r="H317" s="58">
        <v>22.867608581894295</v>
      </c>
      <c r="I317" s="58">
        <v>26.059654631083205</v>
      </c>
      <c r="J317" s="58">
        <v>15.524158381301243</v>
      </c>
      <c r="K317" s="58">
        <v>1.4303157160300024</v>
      </c>
      <c r="L317" s="58">
        <v>0</v>
      </c>
      <c r="M317" s="63">
        <f t="shared" si="5"/>
        <v>341.36125654450268</v>
      </c>
      <c r="Q317" t="s">
        <v>175</v>
      </c>
      <c r="R317">
        <v>0</v>
      </c>
      <c r="AC317" s="53" t="s">
        <v>229</v>
      </c>
      <c r="AD317" s="53" t="s">
        <v>293</v>
      </c>
      <c r="AE317" s="56">
        <v>466.80628272251317</v>
      </c>
    </row>
    <row r="318" spans="1:31" x14ac:dyDescent="0.25">
      <c r="A318" s="53" t="s">
        <v>28</v>
      </c>
      <c r="B318" s="53" t="s">
        <v>298</v>
      </c>
      <c r="C318" s="54">
        <v>40</v>
      </c>
      <c r="D318" s="55">
        <v>5</v>
      </c>
      <c r="E318" s="56">
        <v>1294.9389179755672</v>
      </c>
      <c r="F318" s="57" t="s">
        <v>298</v>
      </c>
      <c r="G318" s="58">
        <v>1.9407008086253386</v>
      </c>
      <c r="H318" s="58">
        <v>14.07008086253369</v>
      </c>
      <c r="I318" s="58">
        <v>31.752021563342321</v>
      </c>
      <c r="J318" s="58">
        <v>52.237196765498659</v>
      </c>
      <c r="K318" s="58">
        <v>0</v>
      </c>
      <c r="L318" s="58">
        <v>0</v>
      </c>
      <c r="M318" s="63">
        <f t="shared" si="5"/>
        <v>25.130890052356044</v>
      </c>
      <c r="Q318" t="s">
        <v>175</v>
      </c>
      <c r="R318">
        <v>0</v>
      </c>
      <c r="AC318" s="53" t="s">
        <v>229</v>
      </c>
      <c r="AD318" s="53" t="s">
        <v>293</v>
      </c>
      <c r="AE318" s="56">
        <v>1681.3787085514834</v>
      </c>
    </row>
    <row r="319" spans="1:31" x14ac:dyDescent="0.25">
      <c r="A319" s="53" t="s">
        <v>28</v>
      </c>
      <c r="B319" s="53" t="s">
        <v>298</v>
      </c>
      <c r="C319" s="54">
        <v>40</v>
      </c>
      <c r="D319" s="55">
        <v>6</v>
      </c>
      <c r="E319" s="56">
        <v>1586.2129144851658</v>
      </c>
      <c r="F319" s="57" t="s">
        <v>298</v>
      </c>
      <c r="G319" s="58">
        <v>5.5561667950269564</v>
      </c>
      <c r="H319" s="58">
        <v>5.0830674441632748</v>
      </c>
      <c r="I319" s="58">
        <v>24.788205523159863</v>
      </c>
      <c r="J319" s="58">
        <v>63.263285289910876</v>
      </c>
      <c r="K319" s="58">
        <v>1.3092749477390266</v>
      </c>
      <c r="L319" s="58">
        <v>0</v>
      </c>
      <c r="M319" s="63">
        <f t="shared" si="5"/>
        <v>88.132635253054119</v>
      </c>
      <c r="Q319" t="s">
        <v>175</v>
      </c>
      <c r="R319">
        <v>0</v>
      </c>
      <c r="AC319" s="53" t="s">
        <v>229</v>
      </c>
      <c r="AD319" s="53" t="s">
        <v>293</v>
      </c>
      <c r="AE319" s="56">
        <v>2086.30017452007</v>
      </c>
    </row>
    <row r="320" spans="1:31" x14ac:dyDescent="0.25">
      <c r="A320" s="53" t="s">
        <v>28</v>
      </c>
      <c r="B320" s="53" t="s">
        <v>298</v>
      </c>
      <c r="C320" s="54">
        <v>40</v>
      </c>
      <c r="D320" s="55">
        <v>7</v>
      </c>
      <c r="E320" s="56">
        <v>7632.7225130890056</v>
      </c>
      <c r="F320" s="57" t="s">
        <v>298</v>
      </c>
      <c r="G320" s="58">
        <v>2.8462004550079456</v>
      </c>
      <c r="H320" s="58">
        <v>2.1232179808164995</v>
      </c>
      <c r="I320" s="58">
        <v>6.3049467823621548</v>
      </c>
      <c r="J320" s="58">
        <v>88.266968480982271</v>
      </c>
      <c r="K320" s="58">
        <v>0.45866630083113269</v>
      </c>
      <c r="L320" s="58">
        <v>0</v>
      </c>
      <c r="M320" s="63">
        <f t="shared" si="5"/>
        <v>217.24258289703317</v>
      </c>
      <c r="Q320" t="s">
        <v>175</v>
      </c>
      <c r="R320">
        <v>0</v>
      </c>
      <c r="AC320" s="53" t="s">
        <v>229</v>
      </c>
      <c r="AD320" s="53" t="s">
        <v>293</v>
      </c>
      <c r="AE320" s="56">
        <v>875.60209424083769</v>
      </c>
    </row>
    <row r="321" spans="1:31" x14ac:dyDescent="0.25">
      <c r="A321" s="53" t="s">
        <v>28</v>
      </c>
      <c r="B321" s="53" t="s">
        <v>298</v>
      </c>
      <c r="C321" s="54">
        <v>40</v>
      </c>
      <c r="D321" s="55">
        <v>8</v>
      </c>
      <c r="E321" s="56">
        <v>118.32460732984296</v>
      </c>
      <c r="F321" s="57" t="s">
        <v>298</v>
      </c>
      <c r="G321" s="58">
        <v>0</v>
      </c>
      <c r="H321" s="58">
        <v>0</v>
      </c>
      <c r="I321" s="58">
        <v>0</v>
      </c>
      <c r="J321" s="58">
        <v>36.283185840707972</v>
      </c>
      <c r="K321" s="58">
        <v>63.716814159292021</v>
      </c>
      <c r="L321" s="58">
        <v>0</v>
      </c>
      <c r="M321" s="63">
        <f t="shared" si="5"/>
        <v>0</v>
      </c>
      <c r="Q321" t="s">
        <v>175</v>
      </c>
      <c r="R321">
        <v>0</v>
      </c>
      <c r="AC321" s="53" t="s">
        <v>229</v>
      </c>
      <c r="AD321" s="53" t="s">
        <v>293</v>
      </c>
      <c r="AE321" s="56">
        <v>1261.5183246073298</v>
      </c>
    </row>
    <row r="322" spans="1:31" x14ac:dyDescent="0.25">
      <c r="A322" s="53" t="s">
        <v>28</v>
      </c>
      <c r="B322" s="53" t="s">
        <v>293</v>
      </c>
      <c r="C322" s="54">
        <v>41</v>
      </c>
      <c r="D322" s="55">
        <v>1</v>
      </c>
      <c r="E322" s="56">
        <v>1287.6090750436301</v>
      </c>
      <c r="F322" s="57" t="s">
        <v>293</v>
      </c>
      <c r="G322" s="58">
        <v>10.666847384114938</v>
      </c>
      <c r="H322" s="58">
        <v>0</v>
      </c>
      <c r="I322" s="58">
        <v>24.329086473298993</v>
      </c>
      <c r="J322" s="58">
        <v>30.631607481702357</v>
      </c>
      <c r="K322" s="58">
        <v>6.180536730821359</v>
      </c>
      <c r="L322" s="58">
        <v>28.191921930062346</v>
      </c>
      <c r="M322" s="63">
        <f t="shared" si="5"/>
        <v>137.347294938918</v>
      </c>
      <c r="Q322" t="s">
        <v>175</v>
      </c>
      <c r="R322">
        <v>0</v>
      </c>
      <c r="AC322" s="53" t="s">
        <v>229</v>
      </c>
      <c r="AD322" s="53" t="s">
        <v>293</v>
      </c>
      <c r="AE322" s="56">
        <v>542.84467713787092</v>
      </c>
    </row>
    <row r="323" spans="1:31" x14ac:dyDescent="0.25">
      <c r="A323" s="53" t="s">
        <v>28</v>
      </c>
      <c r="B323" s="53" t="s">
        <v>293</v>
      </c>
      <c r="C323" s="54">
        <v>41</v>
      </c>
      <c r="D323" s="55">
        <v>2</v>
      </c>
      <c r="E323" s="56">
        <v>3274.3455497382197</v>
      </c>
      <c r="F323" s="57" t="s">
        <v>293</v>
      </c>
      <c r="G323" s="58">
        <v>1.0446647478946813</v>
      </c>
      <c r="H323" s="58">
        <v>2.5690224922716132</v>
      </c>
      <c r="I323" s="58">
        <v>2.9794265003730946</v>
      </c>
      <c r="J323" s="58">
        <v>90.288881782325973</v>
      </c>
      <c r="K323" s="58">
        <v>1.9187719859290062</v>
      </c>
      <c r="L323" s="58">
        <v>1.1992324912056285</v>
      </c>
      <c r="M323" s="63">
        <f t="shared" ref="M323:M386" si="6">G323/100*E323</f>
        <v>34.205933682373491</v>
      </c>
      <c r="Q323" t="s">
        <v>175</v>
      </c>
      <c r="R323">
        <v>0</v>
      </c>
      <c r="AC323" s="53" t="s">
        <v>229</v>
      </c>
      <c r="AD323" s="53" t="s">
        <v>293</v>
      </c>
      <c r="AE323" s="56">
        <v>326.0383944153578</v>
      </c>
    </row>
    <row r="324" spans="1:31" x14ac:dyDescent="0.25">
      <c r="A324" s="53" t="s">
        <v>28</v>
      </c>
      <c r="B324" s="53" t="s">
        <v>293</v>
      </c>
      <c r="C324" s="54">
        <v>41</v>
      </c>
      <c r="D324" s="55">
        <v>3</v>
      </c>
      <c r="E324" s="56">
        <v>1023.560209424084</v>
      </c>
      <c r="F324" s="57" t="s">
        <v>293</v>
      </c>
      <c r="G324" s="58">
        <v>17.595907928388744</v>
      </c>
      <c r="H324" s="58">
        <v>0</v>
      </c>
      <c r="I324" s="58">
        <v>2.0289855072463787</v>
      </c>
      <c r="J324" s="58">
        <v>60.630861040068197</v>
      </c>
      <c r="K324" s="58">
        <v>9.3094629156010225</v>
      </c>
      <c r="L324" s="58">
        <v>10.434782608695652</v>
      </c>
      <c r="M324" s="63">
        <f t="shared" si="6"/>
        <v>180.10471204188482</v>
      </c>
      <c r="Q324" t="s">
        <v>175</v>
      </c>
      <c r="R324">
        <v>0</v>
      </c>
      <c r="AC324" s="53" t="s">
        <v>229</v>
      </c>
      <c r="AD324" s="53" t="s">
        <v>293</v>
      </c>
      <c r="AE324" s="56">
        <v>2281.2216404886562</v>
      </c>
    </row>
    <row r="325" spans="1:31" x14ac:dyDescent="0.25">
      <c r="A325" s="53" t="s">
        <v>28</v>
      </c>
      <c r="B325" s="53" t="s">
        <v>293</v>
      </c>
      <c r="C325" s="54">
        <v>41</v>
      </c>
      <c r="D325" s="55">
        <v>4</v>
      </c>
      <c r="E325" s="56">
        <v>546.24781849912733</v>
      </c>
      <c r="F325" s="57" t="s">
        <v>293</v>
      </c>
      <c r="G325" s="58">
        <v>1.0862619808306706</v>
      </c>
      <c r="H325" s="58">
        <v>0</v>
      </c>
      <c r="I325" s="58">
        <v>0</v>
      </c>
      <c r="J325" s="58">
        <v>71.054313099041551</v>
      </c>
      <c r="K325" s="58">
        <v>7.6038338658146936</v>
      </c>
      <c r="L325" s="58">
        <v>20.255591054313101</v>
      </c>
      <c r="M325" s="63">
        <f t="shared" si="6"/>
        <v>5.9336823734729469</v>
      </c>
      <c r="Q325" t="s">
        <v>175</v>
      </c>
      <c r="R325">
        <v>0</v>
      </c>
      <c r="AC325" s="53" t="s">
        <v>229</v>
      </c>
      <c r="AD325" s="53" t="s">
        <v>293</v>
      </c>
      <c r="AE325" s="56">
        <v>948.53403141361252</v>
      </c>
    </row>
    <row r="326" spans="1:31" x14ac:dyDescent="0.25">
      <c r="A326" s="53" t="s">
        <v>28</v>
      </c>
      <c r="B326" s="53" t="s">
        <v>293</v>
      </c>
      <c r="C326" s="54">
        <v>41</v>
      </c>
      <c r="D326" s="55">
        <v>5</v>
      </c>
      <c r="E326" s="56">
        <v>1662.5654450261782</v>
      </c>
      <c r="F326" s="57" t="s">
        <v>293</v>
      </c>
      <c r="G326" s="58">
        <v>4.6764289088332562</v>
      </c>
      <c r="H326" s="58">
        <v>0.9867212512465241</v>
      </c>
      <c r="I326" s="58">
        <v>0.97517451320002291</v>
      </c>
      <c r="J326" s="58">
        <v>54.563585787015171</v>
      </c>
      <c r="K326" s="58">
        <v>10.69018002414318</v>
      </c>
      <c r="L326" s="58">
        <v>28.107909515561847</v>
      </c>
      <c r="M326" s="63">
        <f t="shared" si="6"/>
        <v>77.748691099476474</v>
      </c>
      <c r="Q326" t="s">
        <v>175</v>
      </c>
      <c r="R326">
        <v>0</v>
      </c>
      <c r="AC326" s="53" t="s">
        <v>229</v>
      </c>
      <c r="AD326" s="53" t="s">
        <v>293</v>
      </c>
      <c r="AE326" s="56">
        <v>1502.5305410122164</v>
      </c>
    </row>
    <row r="327" spans="1:31" x14ac:dyDescent="0.25">
      <c r="A327" s="53" t="s">
        <v>28</v>
      </c>
      <c r="B327" s="53" t="s">
        <v>293</v>
      </c>
      <c r="C327" s="54">
        <v>41</v>
      </c>
      <c r="D327" s="55">
        <v>6</v>
      </c>
      <c r="E327" s="56">
        <v>942.05933682373472</v>
      </c>
      <c r="F327" s="57" t="s">
        <v>293</v>
      </c>
      <c r="G327" s="58">
        <v>15.376065209336792</v>
      </c>
      <c r="H327" s="58">
        <v>0</v>
      </c>
      <c r="I327" s="58">
        <v>34.457206372730639</v>
      </c>
      <c r="J327" s="58">
        <v>48.036309744349765</v>
      </c>
      <c r="K327" s="58">
        <v>2.1304186735828061</v>
      </c>
      <c r="L327" s="58">
        <v>0</v>
      </c>
      <c r="M327" s="63">
        <f t="shared" si="6"/>
        <v>144.85165794066319</v>
      </c>
      <c r="Q327" t="s">
        <v>175</v>
      </c>
      <c r="R327">
        <v>0</v>
      </c>
      <c r="AC327" s="53" t="s">
        <v>229</v>
      </c>
      <c r="AD327" s="53" t="s">
        <v>293</v>
      </c>
      <c r="AE327" s="56">
        <v>352.73996509598607</v>
      </c>
    </row>
    <row r="328" spans="1:31" x14ac:dyDescent="0.25">
      <c r="A328" s="53" t="s">
        <v>28</v>
      </c>
      <c r="B328" s="53" t="s">
        <v>293</v>
      </c>
      <c r="C328" s="54">
        <v>41</v>
      </c>
      <c r="D328" s="55">
        <v>7</v>
      </c>
      <c r="E328" s="56">
        <v>994.76439790575921</v>
      </c>
      <c r="F328" s="57" t="s">
        <v>293</v>
      </c>
      <c r="G328" s="58">
        <v>6.9122807017543879</v>
      </c>
      <c r="H328" s="58">
        <v>0</v>
      </c>
      <c r="I328" s="58">
        <v>11.596491228070175</v>
      </c>
      <c r="J328" s="58">
        <v>37.842105263157897</v>
      </c>
      <c r="K328" s="58">
        <v>13.87719298245614</v>
      </c>
      <c r="L328" s="58">
        <v>29.771929824561404</v>
      </c>
      <c r="M328" s="63">
        <f t="shared" si="6"/>
        <v>68.760907504363018</v>
      </c>
      <c r="Q328" t="s">
        <v>175</v>
      </c>
      <c r="R328">
        <v>0</v>
      </c>
      <c r="AC328" s="53" t="s">
        <v>229</v>
      </c>
      <c r="AD328" s="53" t="s">
        <v>293</v>
      </c>
      <c r="AE328" s="56">
        <v>977.24258289703323</v>
      </c>
    </row>
    <row r="329" spans="1:31" x14ac:dyDescent="0.25">
      <c r="A329" s="53" t="s">
        <v>28</v>
      </c>
      <c r="B329" s="53" t="s">
        <v>293</v>
      </c>
      <c r="C329" s="54">
        <v>41</v>
      </c>
      <c r="D329" s="55">
        <v>8</v>
      </c>
      <c r="E329" s="56">
        <v>1057.0680628272253</v>
      </c>
      <c r="F329" s="57" t="s">
        <v>293</v>
      </c>
      <c r="G329" s="58">
        <v>12.993230972428597</v>
      </c>
      <c r="H329" s="58">
        <v>0</v>
      </c>
      <c r="I329" s="58">
        <v>7.2147928017170226</v>
      </c>
      <c r="J329" s="58">
        <v>69.886082218920251</v>
      </c>
      <c r="K329" s="58">
        <v>8.2053822024104317</v>
      </c>
      <c r="L329" s="58">
        <v>1.7005118045236931</v>
      </c>
      <c r="M329" s="63">
        <f t="shared" si="6"/>
        <v>137.347294938918</v>
      </c>
      <c r="Q329" t="s">
        <v>175</v>
      </c>
      <c r="R329">
        <v>0</v>
      </c>
      <c r="AC329" s="53" t="s">
        <v>229</v>
      </c>
      <c r="AD329" s="53" t="s">
        <v>293</v>
      </c>
      <c r="AE329" s="56">
        <v>2671.8848167539268</v>
      </c>
    </row>
    <row r="330" spans="1:31" x14ac:dyDescent="0.25">
      <c r="A330" s="53" t="s">
        <v>28</v>
      </c>
      <c r="B330" s="53" t="s">
        <v>293</v>
      </c>
      <c r="C330" s="54">
        <v>42</v>
      </c>
      <c r="D330" s="55">
        <v>1</v>
      </c>
      <c r="E330" s="56">
        <v>2840.8376963350788</v>
      </c>
      <c r="F330" s="57" t="s">
        <v>293</v>
      </c>
      <c r="G330" s="58">
        <v>2.53102346725642</v>
      </c>
      <c r="H330" s="58">
        <v>26.680181840520952</v>
      </c>
      <c r="I330" s="58">
        <v>12.937707335053444</v>
      </c>
      <c r="J330" s="58">
        <v>51.652537166728095</v>
      </c>
      <c r="K330" s="58">
        <v>5.7132325838555102</v>
      </c>
      <c r="L330" s="58">
        <v>0.48531760658557505</v>
      </c>
      <c r="M330" s="63">
        <f t="shared" si="6"/>
        <v>71.902268760907518</v>
      </c>
      <c r="Q330" t="s">
        <v>175</v>
      </c>
      <c r="R330">
        <v>0</v>
      </c>
      <c r="AC330" s="53" t="s">
        <v>229</v>
      </c>
      <c r="AD330" s="53" t="s">
        <v>293</v>
      </c>
      <c r="AE330" s="56">
        <v>1228.3071553228622</v>
      </c>
    </row>
    <row r="331" spans="1:31" x14ac:dyDescent="0.25">
      <c r="A331" s="53" t="s">
        <v>28</v>
      </c>
      <c r="B331" s="53" t="s">
        <v>293</v>
      </c>
      <c r="C331" s="54">
        <v>42</v>
      </c>
      <c r="D331" s="55">
        <v>2</v>
      </c>
      <c r="E331" s="56">
        <v>1326.0034904013964</v>
      </c>
      <c r="F331" s="57" t="s">
        <v>293</v>
      </c>
      <c r="G331" s="58">
        <v>3.5535667280863414</v>
      </c>
      <c r="H331" s="58">
        <v>4.1063437746775477</v>
      </c>
      <c r="I331" s="58">
        <v>9.7920505396156887</v>
      </c>
      <c r="J331" s="58">
        <v>55.369834166886022</v>
      </c>
      <c r="K331" s="58">
        <v>3.1324032640168449</v>
      </c>
      <c r="L331" s="58">
        <v>24.045801526717554</v>
      </c>
      <c r="M331" s="63">
        <f t="shared" si="6"/>
        <v>47.120418848167589</v>
      </c>
      <c r="Q331" t="s">
        <v>175</v>
      </c>
      <c r="R331">
        <v>0</v>
      </c>
      <c r="AC331" s="53" t="s">
        <v>229</v>
      </c>
      <c r="AD331" s="53" t="s">
        <v>293</v>
      </c>
      <c r="AE331" s="56">
        <v>1382.6527050610819</v>
      </c>
    </row>
    <row r="332" spans="1:31" x14ac:dyDescent="0.25">
      <c r="A332" s="53" t="s">
        <v>28</v>
      </c>
      <c r="B332" s="53" t="s">
        <v>293</v>
      </c>
      <c r="C332" s="54">
        <v>42</v>
      </c>
      <c r="D332" s="55">
        <v>3</v>
      </c>
      <c r="E332" s="56">
        <v>815.18324607329851</v>
      </c>
      <c r="F332" s="57" t="s">
        <v>293</v>
      </c>
      <c r="G332" s="58">
        <v>0.89916506101477556</v>
      </c>
      <c r="H332" s="58">
        <v>4.8169556840077066</v>
      </c>
      <c r="I332" s="58">
        <v>36.715906658103194</v>
      </c>
      <c r="J332" s="58">
        <v>37.443802183686572</v>
      </c>
      <c r="K332" s="58">
        <v>20.124170413187759</v>
      </c>
      <c r="L332" s="58">
        <v>0</v>
      </c>
      <c r="M332" s="63">
        <f t="shared" si="6"/>
        <v>7.3298429319372023</v>
      </c>
      <c r="Q332" t="s">
        <v>175</v>
      </c>
      <c r="R332">
        <v>0</v>
      </c>
      <c r="AC332" s="53" t="s">
        <v>229</v>
      </c>
      <c r="AD332" s="53" t="s">
        <v>293</v>
      </c>
      <c r="AE332" s="56">
        <v>3342.1116928446768</v>
      </c>
    </row>
    <row r="333" spans="1:31" x14ac:dyDescent="0.25">
      <c r="A333" s="53" t="s">
        <v>28</v>
      </c>
      <c r="B333" s="53" t="s">
        <v>293</v>
      </c>
      <c r="C333" s="54">
        <v>42</v>
      </c>
      <c r="D333" s="55">
        <v>4</v>
      </c>
      <c r="E333" s="56">
        <v>302.09424083769636</v>
      </c>
      <c r="F333" s="57" t="s">
        <v>293</v>
      </c>
      <c r="G333" s="58">
        <v>5.314846909300992</v>
      </c>
      <c r="H333" s="58">
        <v>33.968804159445405</v>
      </c>
      <c r="I333" s="58">
        <v>16.348931253610637</v>
      </c>
      <c r="J333" s="58">
        <v>0</v>
      </c>
      <c r="K333" s="58">
        <v>2.0797227036395114</v>
      </c>
      <c r="L333" s="58">
        <v>42.287694974003465</v>
      </c>
      <c r="M333" s="63">
        <f t="shared" si="6"/>
        <v>16.0558464223386</v>
      </c>
      <c r="Q333" t="s">
        <v>175</v>
      </c>
      <c r="R333">
        <v>0</v>
      </c>
      <c r="AC333" s="53" t="s">
        <v>229</v>
      </c>
      <c r="AD333" s="53" t="s">
        <v>293</v>
      </c>
      <c r="AE333" s="56">
        <v>636.8411867364747</v>
      </c>
    </row>
    <row r="334" spans="1:31" x14ac:dyDescent="0.25">
      <c r="A334" s="53" t="s">
        <v>28</v>
      </c>
      <c r="B334" s="53" t="s">
        <v>293</v>
      </c>
      <c r="C334" s="54">
        <v>42</v>
      </c>
      <c r="D334" s="55">
        <v>5</v>
      </c>
      <c r="E334" s="56">
        <v>472.37347294938922</v>
      </c>
      <c r="F334" s="57" t="s">
        <v>293</v>
      </c>
      <c r="G334" s="58">
        <v>0</v>
      </c>
      <c r="H334" s="58">
        <v>16.969002844792549</v>
      </c>
      <c r="I334" s="58">
        <v>12.439501976576645</v>
      </c>
      <c r="J334" s="58">
        <v>61.436435511877932</v>
      </c>
      <c r="K334" s="58">
        <v>2.5270624746000703</v>
      </c>
      <c r="L334" s="58">
        <v>6.6279971921528071</v>
      </c>
      <c r="M334" s="63">
        <f t="shared" si="6"/>
        <v>0</v>
      </c>
      <c r="Q334" t="s">
        <v>175</v>
      </c>
      <c r="R334">
        <v>0</v>
      </c>
      <c r="AC334" s="53" t="s">
        <v>229</v>
      </c>
      <c r="AD334" s="53" t="s">
        <v>293</v>
      </c>
      <c r="AE334" s="56">
        <v>2018.324607329843</v>
      </c>
    </row>
    <row r="335" spans="1:31" x14ac:dyDescent="0.25">
      <c r="A335" s="53" t="s">
        <v>28</v>
      </c>
      <c r="B335" s="53" t="s">
        <v>293</v>
      </c>
      <c r="C335" s="54">
        <v>42</v>
      </c>
      <c r="D335" s="55">
        <v>6</v>
      </c>
      <c r="E335" s="56">
        <v>1104.7993019197211</v>
      </c>
      <c r="F335" s="57" t="s">
        <v>293</v>
      </c>
      <c r="G335" s="58">
        <v>0</v>
      </c>
      <c r="H335" s="58">
        <v>6.4829002448463751</v>
      </c>
      <c r="I335" s="58">
        <v>12.817313008451148</v>
      </c>
      <c r="J335" s="58">
        <v>63.47049996050864</v>
      </c>
      <c r="K335" s="58">
        <v>0</v>
      </c>
      <c r="L335" s="58">
        <v>17.229286786193818</v>
      </c>
      <c r="M335" s="63">
        <f t="shared" si="6"/>
        <v>0</v>
      </c>
      <c r="Q335" t="s">
        <v>175</v>
      </c>
      <c r="R335">
        <v>0</v>
      </c>
      <c r="AC335" s="53" t="s">
        <v>229</v>
      </c>
      <c r="AD335" s="53" t="s">
        <v>293</v>
      </c>
      <c r="AE335" s="56">
        <v>641.90226876090753</v>
      </c>
    </row>
    <row r="336" spans="1:31" x14ac:dyDescent="0.25">
      <c r="A336" s="53" t="s">
        <v>28</v>
      </c>
      <c r="B336" s="53" t="s">
        <v>293</v>
      </c>
      <c r="C336" s="54">
        <v>42</v>
      </c>
      <c r="D336" s="55">
        <v>7</v>
      </c>
      <c r="E336" s="56">
        <v>4123.5951134380457</v>
      </c>
      <c r="F336" s="57" t="s">
        <v>293</v>
      </c>
      <c r="G336" s="58">
        <v>7.7657206219686667</v>
      </c>
      <c r="H336" s="58">
        <v>0</v>
      </c>
      <c r="I336" s="58">
        <v>11.94547193607638</v>
      </c>
      <c r="J336" s="58">
        <v>79.701373782175523</v>
      </c>
      <c r="K336" s="58">
        <v>0.58743365977941531</v>
      </c>
      <c r="L336" s="58">
        <v>0</v>
      </c>
      <c r="M336" s="63">
        <f t="shared" si="6"/>
        <v>320.22687609075052</v>
      </c>
      <c r="Q336" t="s">
        <v>175</v>
      </c>
      <c r="R336">
        <v>0</v>
      </c>
      <c r="AC336" s="53" t="s">
        <v>229</v>
      </c>
      <c r="AD336" s="53" t="s">
        <v>293</v>
      </c>
      <c r="AE336" s="56">
        <v>379.9301919720769</v>
      </c>
    </row>
    <row r="337" spans="1:31" x14ac:dyDescent="0.25">
      <c r="A337" s="53" t="s">
        <v>28</v>
      </c>
      <c r="B337" s="53" t="s">
        <v>293</v>
      </c>
      <c r="C337" s="54">
        <v>42</v>
      </c>
      <c r="D337" s="55">
        <v>8</v>
      </c>
      <c r="E337" s="56">
        <v>1099.6509598603836</v>
      </c>
      <c r="F337" s="57" t="s">
        <v>293</v>
      </c>
      <c r="G337" s="58">
        <v>0.587208379622284</v>
      </c>
      <c r="H337" s="58">
        <v>0</v>
      </c>
      <c r="I337" s="58">
        <v>86.684653229646088</v>
      </c>
      <c r="J337" s="58">
        <v>10.823678781145855</v>
      </c>
      <c r="K337" s="58">
        <v>1.2378987462307591</v>
      </c>
      <c r="L337" s="58">
        <v>0.66656086335502029</v>
      </c>
      <c r="M337" s="63">
        <f t="shared" si="6"/>
        <v>6.4572425828970514</v>
      </c>
      <c r="Q337" t="s">
        <v>175</v>
      </c>
      <c r="R337">
        <v>0</v>
      </c>
      <c r="AC337" s="53" t="s">
        <v>229</v>
      </c>
      <c r="AD337" s="53" t="s">
        <v>293</v>
      </c>
      <c r="AE337" s="56">
        <v>1910.8027923211168</v>
      </c>
    </row>
    <row r="338" spans="1:31" x14ac:dyDescent="0.25">
      <c r="A338" s="53" t="s">
        <v>28</v>
      </c>
      <c r="B338" s="53" t="s">
        <v>298</v>
      </c>
      <c r="C338" s="54">
        <v>43</v>
      </c>
      <c r="D338" s="55">
        <v>1</v>
      </c>
      <c r="E338" s="56">
        <v>3367.9930191972076</v>
      </c>
      <c r="F338" s="57" t="s">
        <v>298</v>
      </c>
      <c r="G338" s="58">
        <v>8.5819696765568505</v>
      </c>
      <c r="H338" s="58">
        <v>0.23317753619433498</v>
      </c>
      <c r="I338" s="58">
        <v>7.577751754013244</v>
      </c>
      <c r="J338" s="58">
        <v>83.607101033235566</v>
      </c>
      <c r="K338" s="58">
        <v>0</v>
      </c>
      <c r="L338" s="58">
        <v>0</v>
      </c>
      <c r="M338" s="63">
        <f t="shared" si="6"/>
        <v>289.04013961605585</v>
      </c>
      <c r="Q338" t="s">
        <v>175</v>
      </c>
      <c r="R338">
        <v>0</v>
      </c>
      <c r="AC338" s="53" t="s">
        <v>229</v>
      </c>
      <c r="AD338" s="53" t="s">
        <v>293</v>
      </c>
      <c r="AE338" s="56">
        <v>578.48167539267024</v>
      </c>
    </row>
    <row r="339" spans="1:31" x14ac:dyDescent="0.25">
      <c r="A339" s="53" t="s">
        <v>28</v>
      </c>
      <c r="B339" s="53" t="s">
        <v>298</v>
      </c>
      <c r="C339" s="54">
        <v>43</v>
      </c>
      <c r="D339" s="55">
        <v>2</v>
      </c>
      <c r="E339" s="56">
        <v>3599.7905759162304</v>
      </c>
      <c r="F339" s="57" t="s">
        <v>298</v>
      </c>
      <c r="G339" s="58">
        <v>19.450423720596508</v>
      </c>
      <c r="H339" s="58">
        <v>0</v>
      </c>
      <c r="I339" s="58">
        <v>7.2284600616673451</v>
      </c>
      <c r="J339" s="58">
        <v>72.245816122714132</v>
      </c>
      <c r="K339" s="58">
        <v>1.0753000950220102</v>
      </c>
      <c r="L339" s="58">
        <v>0</v>
      </c>
      <c r="M339" s="63">
        <f t="shared" si="6"/>
        <v>700.17452006980807</v>
      </c>
      <c r="Q339" t="s">
        <v>175</v>
      </c>
      <c r="R339">
        <v>0</v>
      </c>
      <c r="AC339" s="53" t="s">
        <v>229</v>
      </c>
      <c r="AD339" s="53" t="s">
        <v>293</v>
      </c>
      <c r="AE339" s="56">
        <v>1834.258289703316</v>
      </c>
    </row>
    <row r="340" spans="1:31" x14ac:dyDescent="0.25">
      <c r="A340" s="53" t="s">
        <v>28</v>
      </c>
      <c r="B340" s="53" t="s">
        <v>298</v>
      </c>
      <c r="C340" s="54">
        <v>43</v>
      </c>
      <c r="D340" s="55">
        <v>3</v>
      </c>
      <c r="E340" s="56">
        <v>4700.5759162303675</v>
      </c>
      <c r="F340" s="57" t="s">
        <v>298</v>
      </c>
      <c r="G340" s="58">
        <v>13.200640076036876</v>
      </c>
      <c r="H340" s="58">
        <v>11.197246633474787</v>
      </c>
      <c r="I340" s="58">
        <v>12.32443390026843</v>
      </c>
      <c r="J340" s="58">
        <v>63.277679390219902</v>
      </c>
      <c r="K340" s="58">
        <v>0</v>
      </c>
      <c r="L340" s="58">
        <v>0</v>
      </c>
      <c r="M340" s="63">
        <f t="shared" si="6"/>
        <v>620.50610820244344</v>
      </c>
      <c r="Q340" t="s">
        <v>175</v>
      </c>
      <c r="R340">
        <v>0</v>
      </c>
      <c r="AC340" s="53" t="s">
        <v>229</v>
      </c>
      <c r="AD340" s="53" t="s">
        <v>293</v>
      </c>
      <c r="AE340" s="56">
        <v>10308.429319371726</v>
      </c>
    </row>
    <row r="341" spans="1:31" x14ac:dyDescent="0.25">
      <c r="A341" s="53" t="s">
        <v>28</v>
      </c>
      <c r="B341" s="53" t="s">
        <v>298</v>
      </c>
      <c r="C341" s="54">
        <v>43</v>
      </c>
      <c r="D341" s="55">
        <v>4</v>
      </c>
      <c r="E341" s="56">
        <v>1516.1605584642234</v>
      </c>
      <c r="F341" s="57" t="s">
        <v>298</v>
      </c>
      <c r="G341" s="58">
        <v>2.0063078410608246</v>
      </c>
      <c r="H341" s="58">
        <v>0</v>
      </c>
      <c r="I341" s="58">
        <v>6.9006399926331801</v>
      </c>
      <c r="J341" s="58">
        <v>56.218057921635435</v>
      </c>
      <c r="K341" s="58">
        <v>34.874994244670567</v>
      </c>
      <c r="L341" s="58">
        <v>0</v>
      </c>
      <c r="M341" s="63">
        <f t="shared" si="6"/>
        <v>30.418848167539302</v>
      </c>
      <c r="Q341" t="s">
        <v>175</v>
      </c>
      <c r="R341">
        <v>0</v>
      </c>
      <c r="AC341" s="53" t="s">
        <v>229</v>
      </c>
      <c r="AD341" s="53" t="s">
        <v>293</v>
      </c>
      <c r="AE341" s="56">
        <v>7836.9458987783601</v>
      </c>
    </row>
    <row r="342" spans="1:31" x14ac:dyDescent="0.25">
      <c r="A342" s="53" t="s">
        <v>28</v>
      </c>
      <c r="B342" s="53" t="s">
        <v>298</v>
      </c>
      <c r="C342" s="54">
        <v>43</v>
      </c>
      <c r="D342" s="55">
        <v>5</v>
      </c>
      <c r="E342" s="56">
        <v>4093.9790575916231</v>
      </c>
      <c r="F342" s="57" t="s">
        <v>298</v>
      </c>
      <c r="G342" s="58">
        <v>1.1462796001449367</v>
      </c>
      <c r="H342" s="58">
        <v>15.497580834239189</v>
      </c>
      <c r="I342" s="58">
        <v>23.032163181789116</v>
      </c>
      <c r="J342" s="58">
        <v>59.202421297184394</v>
      </c>
      <c r="K342" s="58">
        <v>0</v>
      </c>
      <c r="L342" s="58">
        <v>1.1215550866423685</v>
      </c>
      <c r="M342" s="63">
        <f t="shared" si="6"/>
        <v>46.928446771378709</v>
      </c>
      <c r="Q342" t="s">
        <v>175</v>
      </c>
      <c r="R342">
        <v>0</v>
      </c>
      <c r="AC342" s="53" t="s">
        <v>229</v>
      </c>
      <c r="AD342" s="53" t="s">
        <v>293</v>
      </c>
      <c r="AE342" s="56">
        <v>6507.4869109947649</v>
      </c>
    </row>
    <row r="343" spans="1:31" x14ac:dyDescent="0.25">
      <c r="A343" s="53" t="s">
        <v>28</v>
      </c>
      <c r="B343" s="53" t="s">
        <v>298</v>
      </c>
      <c r="C343" s="54">
        <v>43</v>
      </c>
      <c r="D343" s="55">
        <v>6</v>
      </c>
      <c r="E343" s="56">
        <v>6295.8115183246073</v>
      </c>
      <c r="F343" s="57" t="s">
        <v>298</v>
      </c>
      <c r="G343" s="58">
        <v>14.844074844074845</v>
      </c>
      <c r="H343" s="58">
        <v>0.59182259182259234</v>
      </c>
      <c r="I343" s="58">
        <v>11.212751212751215</v>
      </c>
      <c r="J343" s="58">
        <v>73.094941094941092</v>
      </c>
      <c r="K343" s="58">
        <v>0.10977130977131</v>
      </c>
      <c r="L343" s="58">
        <v>0.14663894663894661</v>
      </c>
      <c r="M343" s="63">
        <f t="shared" si="6"/>
        <v>934.55497382198962</v>
      </c>
      <c r="Q343" t="s">
        <v>175</v>
      </c>
      <c r="R343">
        <v>0</v>
      </c>
      <c r="AC343" s="53" t="s">
        <v>229</v>
      </c>
      <c r="AD343" s="53" t="s">
        <v>293</v>
      </c>
      <c r="AE343" s="56">
        <v>1718.2198952879583</v>
      </c>
    </row>
    <row r="344" spans="1:31" x14ac:dyDescent="0.25">
      <c r="A344" s="53" t="s">
        <v>28</v>
      </c>
      <c r="B344" s="53" t="s">
        <v>298</v>
      </c>
      <c r="C344" s="54">
        <v>43</v>
      </c>
      <c r="D344" s="55">
        <v>7</v>
      </c>
      <c r="E344" s="56">
        <v>2890.4712041884818</v>
      </c>
      <c r="F344" s="57" t="s">
        <v>298</v>
      </c>
      <c r="G344" s="58">
        <v>0</v>
      </c>
      <c r="H344" s="58">
        <v>0</v>
      </c>
      <c r="I344" s="58">
        <v>20.908201709897121</v>
      </c>
      <c r="J344" s="58">
        <v>77.724242863353126</v>
      </c>
      <c r="K344" s="58">
        <v>1.3675554267497467</v>
      </c>
      <c r="L344" s="58">
        <v>0</v>
      </c>
      <c r="M344" s="63">
        <f t="shared" si="6"/>
        <v>0</v>
      </c>
      <c r="Q344" t="s">
        <v>175</v>
      </c>
      <c r="R344">
        <v>0</v>
      </c>
      <c r="AC344" s="53" t="s">
        <v>229</v>
      </c>
      <c r="AD344" s="53" t="s">
        <v>293</v>
      </c>
      <c r="AE344" s="56">
        <v>5421.4834205933685</v>
      </c>
    </row>
    <row r="345" spans="1:31" x14ac:dyDescent="0.25">
      <c r="A345" s="53" t="s">
        <v>28</v>
      </c>
      <c r="B345" s="53" t="s">
        <v>298</v>
      </c>
      <c r="C345" s="54">
        <v>43</v>
      </c>
      <c r="D345" s="55">
        <v>8</v>
      </c>
      <c r="E345" s="56">
        <v>2665.6893542757416</v>
      </c>
      <c r="F345" s="57" t="s">
        <v>298</v>
      </c>
      <c r="G345" s="58">
        <v>8.6569685224951556</v>
      </c>
      <c r="H345" s="58">
        <v>0</v>
      </c>
      <c r="I345" s="58">
        <v>17.755852930393338</v>
      </c>
      <c r="J345" s="58">
        <v>73.587178547111492</v>
      </c>
      <c r="K345" s="58">
        <v>0</v>
      </c>
      <c r="L345" s="58">
        <v>0</v>
      </c>
      <c r="M345" s="63">
        <f t="shared" si="6"/>
        <v>230.76788830715532</v>
      </c>
      <c r="Q345" t="s">
        <v>175</v>
      </c>
      <c r="R345">
        <v>0</v>
      </c>
      <c r="AC345" s="53" t="s">
        <v>229</v>
      </c>
      <c r="AD345" s="53" t="s">
        <v>293</v>
      </c>
      <c r="AE345" s="56">
        <v>1636.474694589878</v>
      </c>
    </row>
    <row r="346" spans="1:31" x14ac:dyDescent="0.25">
      <c r="A346" s="53" t="s">
        <v>28</v>
      </c>
      <c r="B346" s="53" t="s">
        <v>298</v>
      </c>
      <c r="C346" s="54">
        <v>44</v>
      </c>
      <c r="D346" s="55">
        <v>1</v>
      </c>
      <c r="E346" s="56">
        <v>3668.9703315881325</v>
      </c>
      <c r="F346" s="57" t="s">
        <v>298</v>
      </c>
      <c r="G346" s="58">
        <v>19.142661440694091</v>
      </c>
      <c r="H346" s="58">
        <v>10.073157273868866</v>
      </c>
      <c r="I346" s="58">
        <v>13.613531717340843</v>
      </c>
      <c r="J346" s="58">
        <v>55.979584459073791</v>
      </c>
      <c r="K346" s="58">
        <v>1.1910651090224142</v>
      </c>
      <c r="L346" s="58">
        <v>0</v>
      </c>
      <c r="M346" s="63">
        <f t="shared" si="6"/>
        <v>702.33856893542759</v>
      </c>
      <c r="Q346" t="s">
        <v>175</v>
      </c>
      <c r="R346">
        <v>0</v>
      </c>
      <c r="AC346" s="53" t="s">
        <v>229</v>
      </c>
      <c r="AD346" s="53" t="s">
        <v>293</v>
      </c>
      <c r="AE346" s="56">
        <v>1156.5445026178011</v>
      </c>
    </row>
    <row r="347" spans="1:31" x14ac:dyDescent="0.25">
      <c r="A347" s="53" t="s">
        <v>28</v>
      </c>
      <c r="B347" s="53" t="s">
        <v>298</v>
      </c>
      <c r="C347" s="54">
        <v>44</v>
      </c>
      <c r="D347" s="55">
        <v>2</v>
      </c>
      <c r="E347" s="56">
        <v>917.52181500872598</v>
      </c>
      <c r="F347" s="57" t="s">
        <v>298</v>
      </c>
      <c r="G347" s="58">
        <v>8.6202305322022372</v>
      </c>
      <c r="H347" s="58">
        <v>3.2468520561494287</v>
      </c>
      <c r="I347" s="58">
        <v>11.165214744930951</v>
      </c>
      <c r="J347" s="58">
        <v>63.972686118613773</v>
      </c>
      <c r="K347" s="58">
        <v>11.703503632974472</v>
      </c>
      <c r="L347" s="58">
        <v>1.2915129151291485</v>
      </c>
      <c r="M347" s="63">
        <f t="shared" si="6"/>
        <v>79.092495636998322</v>
      </c>
      <c r="Q347" t="s">
        <v>175</v>
      </c>
      <c r="R347">
        <v>0</v>
      </c>
      <c r="AC347" s="53" t="s">
        <v>229</v>
      </c>
      <c r="AD347" s="53" t="s">
        <v>293</v>
      </c>
      <c r="AE347" s="56">
        <v>124.2582897033159</v>
      </c>
    </row>
    <row r="348" spans="1:31" x14ac:dyDescent="0.25">
      <c r="A348" s="53" t="s">
        <v>28</v>
      </c>
      <c r="B348" s="53" t="s">
        <v>298</v>
      </c>
      <c r="C348" s="54">
        <v>44</v>
      </c>
      <c r="D348" s="55">
        <v>3</v>
      </c>
      <c r="E348" s="56">
        <v>1360.7504363001749</v>
      </c>
      <c r="F348" s="57" t="s">
        <v>298</v>
      </c>
      <c r="G348" s="58">
        <v>32.056790345128313</v>
      </c>
      <c r="H348" s="58">
        <v>4.5927331956753177</v>
      </c>
      <c r="I348" s="58">
        <v>28.352849136217312</v>
      </c>
      <c r="J348" s="58">
        <v>34.997627322979049</v>
      </c>
      <c r="K348" s="58">
        <v>0</v>
      </c>
      <c r="L348" s="58">
        <v>0</v>
      </c>
      <c r="M348" s="63">
        <f t="shared" si="6"/>
        <v>436.21291448516581</v>
      </c>
      <c r="Q348" t="s">
        <v>175</v>
      </c>
      <c r="R348">
        <v>0</v>
      </c>
      <c r="AC348" s="53" t="s">
        <v>229</v>
      </c>
      <c r="AD348" s="53" t="s">
        <v>293</v>
      </c>
      <c r="AE348" s="56">
        <v>844.32809773123927</v>
      </c>
    </row>
    <row r="349" spans="1:31" x14ac:dyDescent="0.25">
      <c r="A349" s="53" t="s">
        <v>28</v>
      </c>
      <c r="B349" s="53" t="s">
        <v>298</v>
      </c>
      <c r="C349" s="54">
        <v>44</v>
      </c>
      <c r="D349" s="55">
        <v>4</v>
      </c>
      <c r="E349" s="56">
        <v>12535.986038394416</v>
      </c>
      <c r="F349" s="57" t="s">
        <v>298</v>
      </c>
      <c r="G349" s="58">
        <v>10.195012752118856</v>
      </c>
      <c r="H349" s="58">
        <v>29.006893940237667</v>
      </c>
      <c r="I349" s="58">
        <v>8.4091592511332127</v>
      </c>
      <c r="J349" s="58">
        <v>52.289255922217635</v>
      </c>
      <c r="K349" s="58">
        <v>9.9678134292619527E-2</v>
      </c>
      <c r="L349" s="58">
        <v>0</v>
      </c>
      <c r="M349" s="63">
        <f t="shared" si="6"/>
        <v>1278.0453752181502</v>
      </c>
      <c r="Q349" t="s">
        <v>175</v>
      </c>
      <c r="R349">
        <v>0</v>
      </c>
      <c r="AC349" s="53" t="s">
        <v>229</v>
      </c>
      <c r="AD349" s="53" t="s">
        <v>293</v>
      </c>
      <c r="AE349" s="56">
        <v>1078.3595113438046</v>
      </c>
    </row>
    <row r="350" spans="1:31" x14ac:dyDescent="0.25">
      <c r="A350" s="53" t="s">
        <v>28</v>
      </c>
      <c r="B350" s="53" t="s">
        <v>298</v>
      </c>
      <c r="C350" s="54">
        <v>44</v>
      </c>
      <c r="D350" s="55">
        <v>5</v>
      </c>
      <c r="E350" s="56">
        <v>13763.03664921466</v>
      </c>
      <c r="F350" s="57" t="s">
        <v>298</v>
      </c>
      <c r="G350" s="58">
        <v>2.4279058915424629</v>
      </c>
      <c r="H350" s="58">
        <v>17.013093725511084</v>
      </c>
      <c r="I350" s="58">
        <v>5.9439122925812375</v>
      </c>
      <c r="J350" s="58">
        <v>74.565507936628691</v>
      </c>
      <c r="K350" s="58">
        <v>4.9580153736517397E-2</v>
      </c>
      <c r="L350" s="58">
        <v>0</v>
      </c>
      <c r="M350" s="63">
        <f t="shared" si="6"/>
        <v>334.15357766143114</v>
      </c>
      <c r="Q350" t="s">
        <v>175</v>
      </c>
      <c r="R350">
        <v>0</v>
      </c>
      <c r="AC350" s="53" t="s">
        <v>229</v>
      </c>
      <c r="AD350" s="53" t="s">
        <v>293</v>
      </c>
      <c r="AE350" s="56">
        <v>861.43106457242595</v>
      </c>
    </row>
    <row r="351" spans="1:31" x14ac:dyDescent="0.25">
      <c r="A351" s="53" t="s">
        <v>28</v>
      </c>
      <c r="B351" s="53" t="s">
        <v>298</v>
      </c>
      <c r="C351" s="54">
        <v>44</v>
      </c>
      <c r="D351" s="55">
        <v>6</v>
      </c>
      <c r="E351" s="56">
        <v>3386.7015706806287</v>
      </c>
      <c r="F351" s="57" t="s">
        <v>298</v>
      </c>
      <c r="G351" s="58">
        <v>12.889960733388984</v>
      </c>
      <c r="H351" s="58">
        <v>12.200476146306775</v>
      </c>
      <c r="I351" s="58">
        <v>27.69893536983788</v>
      </c>
      <c r="J351" s="58">
        <v>47.210627750466358</v>
      </c>
      <c r="K351" s="58">
        <v>0</v>
      </c>
      <c r="L351" s="58">
        <v>0</v>
      </c>
      <c r="M351" s="63">
        <f t="shared" si="6"/>
        <v>436.54450261780096</v>
      </c>
      <c r="Q351" t="s">
        <v>175</v>
      </c>
      <c r="R351">
        <v>0</v>
      </c>
      <c r="AC351" s="53" t="s">
        <v>229</v>
      </c>
      <c r="AD351" s="53" t="s">
        <v>293</v>
      </c>
      <c r="AE351" s="56">
        <v>697.03315881326353</v>
      </c>
    </row>
    <row r="352" spans="1:31" x14ac:dyDescent="0.25">
      <c r="A352" s="53" t="s">
        <v>28</v>
      </c>
      <c r="B352" s="53" t="s">
        <v>298</v>
      </c>
      <c r="C352" s="54">
        <v>44</v>
      </c>
      <c r="D352" s="55">
        <v>7</v>
      </c>
      <c r="E352" s="56">
        <v>1211.1169284467717</v>
      </c>
      <c r="F352" s="57" t="s">
        <v>298</v>
      </c>
      <c r="G352" s="58">
        <v>20.56428952260184</v>
      </c>
      <c r="H352" s="58">
        <v>19.065665662780809</v>
      </c>
      <c r="I352" s="58">
        <v>17.718345173422474</v>
      </c>
      <c r="J352" s="58">
        <v>41.569520296266404</v>
      </c>
      <c r="K352" s="58">
        <v>1.0821793449284567</v>
      </c>
      <c r="L352" s="58">
        <v>0</v>
      </c>
      <c r="M352" s="63">
        <f t="shared" si="6"/>
        <v>249.05759162303667</v>
      </c>
      <c r="Q352" t="s">
        <v>175</v>
      </c>
      <c r="R352">
        <v>0</v>
      </c>
      <c r="AC352" s="53" t="s">
        <v>229</v>
      </c>
      <c r="AD352" s="53" t="s">
        <v>293</v>
      </c>
      <c r="AE352" s="56">
        <v>1356.5445026178011</v>
      </c>
    </row>
    <row r="353" spans="1:31" x14ac:dyDescent="0.25">
      <c r="A353" s="53" t="s">
        <v>28</v>
      </c>
      <c r="B353" s="53" t="s">
        <v>298</v>
      </c>
      <c r="C353" s="54">
        <v>44</v>
      </c>
      <c r="D353" s="55">
        <v>8</v>
      </c>
      <c r="E353" s="56">
        <v>273.61256544502635</v>
      </c>
      <c r="F353" s="57" t="s">
        <v>298</v>
      </c>
      <c r="G353" s="58">
        <v>17.93596121954333</v>
      </c>
      <c r="H353" s="58">
        <v>16.328613343538724</v>
      </c>
      <c r="I353" s="58">
        <v>13.101160862354897</v>
      </c>
      <c r="J353" s="58">
        <v>52.634264574563062</v>
      </c>
      <c r="K353" s="58">
        <v>0</v>
      </c>
      <c r="L353" s="58">
        <v>0</v>
      </c>
      <c r="M353" s="63">
        <f t="shared" si="6"/>
        <v>49.075043630017539</v>
      </c>
      <c r="Q353" t="s">
        <v>175</v>
      </c>
      <c r="R353">
        <v>0</v>
      </c>
      <c r="AC353" s="53" t="s">
        <v>229</v>
      </c>
      <c r="AD353" s="53" t="s">
        <v>293</v>
      </c>
      <c r="AE353" s="56">
        <v>2331.7626527050606</v>
      </c>
    </row>
    <row r="354" spans="1:31" x14ac:dyDescent="0.25">
      <c r="A354" s="53" t="s">
        <v>28</v>
      </c>
      <c r="B354" s="53" t="s">
        <v>293</v>
      </c>
      <c r="C354" s="54">
        <v>45</v>
      </c>
      <c r="D354" s="55">
        <v>1</v>
      </c>
      <c r="E354" s="56">
        <v>54.973821989528837</v>
      </c>
      <c r="F354" s="57" t="s">
        <v>293</v>
      </c>
      <c r="G354" s="58">
        <v>0</v>
      </c>
      <c r="H354" s="58">
        <v>0</v>
      </c>
      <c r="I354" s="58">
        <v>100</v>
      </c>
      <c r="J354" s="58">
        <v>0</v>
      </c>
      <c r="K354" s="58">
        <v>0</v>
      </c>
      <c r="L354" s="58">
        <v>0</v>
      </c>
      <c r="M354" s="63">
        <f t="shared" si="6"/>
        <v>0</v>
      </c>
      <c r="Q354" t="s">
        <v>175</v>
      </c>
      <c r="R354">
        <v>0</v>
      </c>
      <c r="AC354" s="53" t="s">
        <v>229</v>
      </c>
      <c r="AD354" s="53" t="s">
        <v>293</v>
      </c>
      <c r="AE354" s="56">
        <v>1544.6771378708554</v>
      </c>
    </row>
    <row r="355" spans="1:31" x14ac:dyDescent="0.25">
      <c r="A355" s="53" t="s">
        <v>28</v>
      </c>
      <c r="B355" s="53" t="s">
        <v>293</v>
      </c>
      <c r="C355" s="54">
        <v>45</v>
      </c>
      <c r="D355" s="55">
        <v>2</v>
      </c>
      <c r="E355" s="56">
        <v>3234.9040139616054</v>
      </c>
      <c r="F355" s="57" t="s">
        <v>293</v>
      </c>
      <c r="G355" s="58">
        <v>2.3872464393612436</v>
      </c>
      <c r="H355" s="58">
        <v>0</v>
      </c>
      <c r="I355" s="58">
        <v>16.398899438929654</v>
      </c>
      <c r="J355" s="58">
        <v>75.517911091929207</v>
      </c>
      <c r="K355" s="58">
        <v>0.87289598618903674</v>
      </c>
      <c r="L355" s="58">
        <v>4.8230470435908508</v>
      </c>
      <c r="M355" s="63">
        <f t="shared" si="6"/>
        <v>77.22513089005237</v>
      </c>
      <c r="Q355" t="s">
        <v>175</v>
      </c>
      <c r="R355">
        <v>0</v>
      </c>
      <c r="AC355" s="53" t="s">
        <v>229</v>
      </c>
      <c r="AD355" s="53" t="s">
        <v>293</v>
      </c>
      <c r="AE355" s="56">
        <v>622.51308900523566</v>
      </c>
    </row>
    <row r="356" spans="1:31" x14ac:dyDescent="0.25">
      <c r="A356" s="53" t="s">
        <v>28</v>
      </c>
      <c r="B356" s="53" t="s">
        <v>293</v>
      </c>
      <c r="C356" s="54">
        <v>45</v>
      </c>
      <c r="D356" s="55">
        <v>3</v>
      </c>
      <c r="E356" s="56">
        <v>2302.2513089005238</v>
      </c>
      <c r="F356" s="57" t="s">
        <v>293</v>
      </c>
      <c r="G356" s="58">
        <v>15.593659745753074</v>
      </c>
      <c r="H356" s="58">
        <v>2.9760686481856298</v>
      </c>
      <c r="I356" s="58">
        <v>1.3902470455355176</v>
      </c>
      <c r="J356" s="58">
        <v>76.183112364405432</v>
      </c>
      <c r="K356" s="58">
        <v>3.856912196120347</v>
      </c>
      <c r="L356" s="58">
        <v>0</v>
      </c>
      <c r="M356" s="63">
        <f t="shared" si="6"/>
        <v>359.00523560209427</v>
      </c>
      <c r="Q356" t="s">
        <v>175</v>
      </c>
      <c r="R356">
        <v>0</v>
      </c>
      <c r="AC356" s="53" t="s">
        <v>229</v>
      </c>
      <c r="AD356" s="53" t="s">
        <v>293</v>
      </c>
      <c r="AE356" s="56">
        <v>439.79057591623041</v>
      </c>
    </row>
    <row r="357" spans="1:31" x14ac:dyDescent="0.25">
      <c r="A357" s="53" t="s">
        <v>28</v>
      </c>
      <c r="B357" s="53" t="s">
        <v>293</v>
      </c>
      <c r="C357" s="54">
        <v>45</v>
      </c>
      <c r="D357" s="55">
        <v>4</v>
      </c>
      <c r="E357" s="56">
        <v>2269.0575916230368</v>
      </c>
      <c r="F357" s="57" t="s">
        <v>293</v>
      </c>
      <c r="G357" s="58">
        <v>0</v>
      </c>
      <c r="H357" s="58">
        <v>7.0460016767038169</v>
      </c>
      <c r="I357" s="58">
        <v>14.944968734857749</v>
      </c>
      <c r="J357" s="58">
        <v>76.082358460816664</v>
      </c>
      <c r="K357" s="58">
        <v>1.9266711276217718</v>
      </c>
      <c r="L357" s="58">
        <v>0</v>
      </c>
      <c r="M357" s="63">
        <f t="shared" si="6"/>
        <v>0</v>
      </c>
      <c r="Q357" t="s">
        <v>175</v>
      </c>
      <c r="R357">
        <v>0</v>
      </c>
      <c r="AC357" s="53" t="s">
        <v>229</v>
      </c>
      <c r="AD357" s="53" t="s">
        <v>293</v>
      </c>
      <c r="AE357" s="56">
        <v>1469.4589877835954</v>
      </c>
    </row>
    <row r="358" spans="1:31" x14ac:dyDescent="0.25">
      <c r="A358" s="53" t="s">
        <v>28</v>
      </c>
      <c r="B358" s="53" t="s">
        <v>293</v>
      </c>
      <c r="C358" s="54">
        <v>45</v>
      </c>
      <c r="D358" s="55">
        <v>5</v>
      </c>
      <c r="E358" s="56">
        <v>2719.8952879581147</v>
      </c>
      <c r="F358" s="57" t="s">
        <v>293</v>
      </c>
      <c r="G358" s="58">
        <v>0</v>
      </c>
      <c r="H358" s="58">
        <v>0</v>
      </c>
      <c r="I358" s="58">
        <v>4.1847930702598672</v>
      </c>
      <c r="J358" s="58">
        <v>88.30927173564325</v>
      </c>
      <c r="K358" s="58">
        <v>2.7122232916265649</v>
      </c>
      <c r="L358" s="58">
        <v>4.7937119024703243</v>
      </c>
      <c r="M358" s="63">
        <f t="shared" si="6"/>
        <v>0</v>
      </c>
      <c r="Q358" t="s">
        <v>175</v>
      </c>
      <c r="R358">
        <v>0</v>
      </c>
      <c r="AC358" s="53" t="s">
        <v>229</v>
      </c>
      <c r="AD358" s="53" t="s">
        <v>293</v>
      </c>
      <c r="AE358" s="56">
        <v>504.88656195462488</v>
      </c>
    </row>
    <row r="359" spans="1:31" x14ac:dyDescent="0.25">
      <c r="A359" s="53" t="s">
        <v>28</v>
      </c>
      <c r="B359" s="53" t="s">
        <v>293</v>
      </c>
      <c r="C359" s="54">
        <v>45</v>
      </c>
      <c r="D359" s="55">
        <v>6</v>
      </c>
      <c r="E359" s="56">
        <v>2776.4048865619543</v>
      </c>
      <c r="F359" s="57" t="s">
        <v>293</v>
      </c>
      <c r="G359" s="58">
        <v>0</v>
      </c>
      <c r="H359" s="58">
        <v>1.0183043347078355</v>
      </c>
      <c r="I359" s="58">
        <v>2.0045509403600525</v>
      </c>
      <c r="J359" s="58">
        <v>89.057628482349401</v>
      </c>
      <c r="K359" s="58">
        <v>0</v>
      </c>
      <c r="L359" s="58">
        <v>7.9195162425827217</v>
      </c>
      <c r="M359" s="63">
        <f t="shared" si="6"/>
        <v>0</v>
      </c>
      <c r="Q359" t="s">
        <v>175</v>
      </c>
      <c r="R359">
        <v>0</v>
      </c>
      <c r="AC359" s="53" t="s">
        <v>229</v>
      </c>
      <c r="AD359" s="53" t="s">
        <v>293</v>
      </c>
      <c r="AE359" s="56">
        <v>919.02268760907509</v>
      </c>
    </row>
    <row r="360" spans="1:31" x14ac:dyDescent="0.25">
      <c r="A360" s="53" t="s">
        <v>28</v>
      </c>
      <c r="B360" s="53" t="s">
        <v>293</v>
      </c>
      <c r="C360" s="54">
        <v>45</v>
      </c>
      <c r="D360" s="55">
        <v>7</v>
      </c>
      <c r="E360" s="56">
        <v>1541.7626527050611</v>
      </c>
      <c r="F360" s="57" t="s">
        <v>293</v>
      </c>
      <c r="G360" s="58">
        <v>7.6146383980621</v>
      </c>
      <c r="H360" s="58">
        <v>11.965860339811869</v>
      </c>
      <c r="I360" s="58">
        <v>3.6120575484192283</v>
      </c>
      <c r="J360" s="58">
        <v>66.570073463658701</v>
      </c>
      <c r="K360" s="58">
        <v>0</v>
      </c>
      <c r="L360" s="58">
        <v>10.237370250048107</v>
      </c>
      <c r="M360" s="63">
        <f t="shared" si="6"/>
        <v>117.3996509598604</v>
      </c>
      <c r="Q360" t="s">
        <v>175</v>
      </c>
      <c r="R360">
        <v>6.4572425828970506</v>
      </c>
      <c r="AC360" s="53" t="s">
        <v>229</v>
      </c>
      <c r="AD360" s="53" t="s">
        <v>293</v>
      </c>
      <c r="AE360" s="56">
        <v>874.34554973821992</v>
      </c>
    </row>
    <row r="361" spans="1:31" x14ac:dyDescent="0.25">
      <c r="A361" s="53" t="s">
        <v>28</v>
      </c>
      <c r="B361" s="53" t="s">
        <v>293</v>
      </c>
      <c r="C361" s="54">
        <v>45</v>
      </c>
      <c r="D361" s="55">
        <v>8</v>
      </c>
      <c r="E361" s="56">
        <v>573.05410122164062</v>
      </c>
      <c r="F361" s="57" t="s">
        <v>293</v>
      </c>
      <c r="G361" s="58">
        <v>0</v>
      </c>
      <c r="H361" s="58">
        <v>0</v>
      </c>
      <c r="I361" s="58">
        <v>35.634669265440372</v>
      </c>
      <c r="J361" s="58">
        <v>61.475210135217438</v>
      </c>
      <c r="K361" s="58">
        <v>2.8901205993421901</v>
      </c>
      <c r="L361" s="58">
        <v>0</v>
      </c>
      <c r="M361" s="63">
        <f t="shared" si="6"/>
        <v>0</v>
      </c>
      <c r="Q361" t="s">
        <v>175</v>
      </c>
      <c r="R361">
        <v>0</v>
      </c>
      <c r="AC361" s="53" t="s">
        <v>229</v>
      </c>
      <c r="AD361" s="53" t="s">
        <v>293</v>
      </c>
      <c r="AE361" s="56">
        <v>1124.78184991274</v>
      </c>
    </row>
    <row r="362" spans="1:31" x14ac:dyDescent="0.25">
      <c r="A362" s="53" t="s">
        <v>28</v>
      </c>
      <c r="B362" s="53" t="s">
        <v>293</v>
      </c>
      <c r="C362" s="54">
        <v>46</v>
      </c>
      <c r="D362" s="55">
        <v>1</v>
      </c>
      <c r="E362" s="56">
        <v>6770.5410122164049</v>
      </c>
      <c r="F362" s="57" t="s">
        <v>293</v>
      </c>
      <c r="G362" s="58">
        <v>2.3520951045490164</v>
      </c>
      <c r="H362" s="58">
        <v>0.22399678310718849</v>
      </c>
      <c r="I362" s="58">
        <v>16.999525714521386</v>
      </c>
      <c r="J362" s="58">
        <v>79.195364374974218</v>
      </c>
      <c r="K362" s="58">
        <v>1.2290180228481877</v>
      </c>
      <c r="L362" s="58">
        <v>0</v>
      </c>
      <c r="M362" s="63">
        <f t="shared" si="6"/>
        <v>159.2495636998255</v>
      </c>
      <c r="Q362" t="s">
        <v>175</v>
      </c>
      <c r="R362">
        <v>0</v>
      </c>
      <c r="AC362" s="53" t="s">
        <v>229</v>
      </c>
      <c r="AD362" s="53" t="s">
        <v>293</v>
      </c>
      <c r="AE362" s="56">
        <v>3264.9214659685867</v>
      </c>
    </row>
    <row r="363" spans="1:31" x14ac:dyDescent="0.25">
      <c r="A363" s="53" t="s">
        <v>28</v>
      </c>
      <c r="B363" s="53" t="s">
        <v>293</v>
      </c>
      <c r="C363" s="54">
        <v>46</v>
      </c>
      <c r="D363" s="55">
        <v>2</v>
      </c>
      <c r="E363" s="56">
        <v>10984.537521815009</v>
      </c>
      <c r="F363" s="57" t="s">
        <v>293</v>
      </c>
      <c r="G363" s="58">
        <v>4.9643001267845959</v>
      </c>
      <c r="H363" s="58">
        <v>2.4130381593037336</v>
      </c>
      <c r="I363" s="58">
        <v>19.616659305322091</v>
      </c>
      <c r="J363" s="58">
        <v>73.00600240858958</v>
      </c>
      <c r="K363" s="58">
        <v>0</v>
      </c>
      <c r="L363" s="58">
        <v>0</v>
      </c>
      <c r="M363" s="63">
        <f t="shared" si="6"/>
        <v>545.30541012216406</v>
      </c>
      <c r="Q363" t="s">
        <v>175</v>
      </c>
      <c r="R363">
        <v>0</v>
      </c>
      <c r="AC363" s="53" t="s">
        <v>229</v>
      </c>
      <c r="AD363" s="53" t="s">
        <v>293</v>
      </c>
      <c r="AE363" s="56">
        <v>1267.3647469458992</v>
      </c>
    </row>
    <row r="364" spans="1:31" x14ac:dyDescent="0.25">
      <c r="A364" s="53" t="s">
        <v>28</v>
      </c>
      <c r="B364" s="53" t="s">
        <v>293</v>
      </c>
      <c r="C364" s="54">
        <v>46</v>
      </c>
      <c r="D364" s="55">
        <v>3</v>
      </c>
      <c r="E364" s="56">
        <v>3547.2251308900522</v>
      </c>
      <c r="F364" s="57" t="s">
        <v>293</v>
      </c>
      <c r="G364" s="58">
        <v>10.777541622387531</v>
      </c>
      <c r="H364" s="58">
        <v>4.1115637422757505</v>
      </c>
      <c r="I364" s="58">
        <v>15.479985830676588</v>
      </c>
      <c r="J364" s="58">
        <v>68.603140866690282</v>
      </c>
      <c r="K364" s="58">
        <v>0.67894674695949886</v>
      </c>
      <c r="L364" s="58">
        <v>0.34882119101035131</v>
      </c>
      <c r="M364" s="63">
        <f t="shared" si="6"/>
        <v>382.30366492146595</v>
      </c>
      <c r="Q364" t="s">
        <v>175</v>
      </c>
      <c r="R364">
        <v>0</v>
      </c>
      <c r="AC364" s="53" t="s">
        <v>229</v>
      </c>
      <c r="AD364" s="53" t="s">
        <v>293</v>
      </c>
      <c r="AE364" s="56">
        <v>947.29493891797551</v>
      </c>
    </row>
    <row r="365" spans="1:31" x14ac:dyDescent="0.25">
      <c r="A365" s="53" t="s">
        <v>28</v>
      </c>
      <c r="B365" s="53" t="s">
        <v>293</v>
      </c>
      <c r="C365" s="54">
        <v>46</v>
      </c>
      <c r="D365" s="55">
        <v>4</v>
      </c>
      <c r="E365" s="56">
        <v>6248.0977312390924</v>
      </c>
      <c r="F365" s="57" t="s">
        <v>293</v>
      </c>
      <c r="G365" s="58">
        <v>0.39160260993922091</v>
      </c>
      <c r="H365" s="58">
        <v>0.31311449767608213</v>
      </c>
      <c r="I365" s="58">
        <v>6.4997095101894882</v>
      </c>
      <c r="J365" s="58">
        <v>90.515507686807311</v>
      </c>
      <c r="K365" s="58">
        <v>2.2800656953879157</v>
      </c>
      <c r="L365" s="58">
        <v>0</v>
      </c>
      <c r="M365" s="63">
        <f t="shared" si="6"/>
        <v>24.467713787085536</v>
      </c>
      <c r="Q365" t="s">
        <v>175</v>
      </c>
      <c r="R365">
        <v>0</v>
      </c>
      <c r="AC365" s="53" t="s">
        <v>229</v>
      </c>
      <c r="AD365" s="53" t="s">
        <v>293</v>
      </c>
      <c r="AE365" s="56">
        <v>2159.8603839441535</v>
      </c>
    </row>
    <row r="366" spans="1:31" x14ac:dyDescent="0.25">
      <c r="A366" s="53" t="s">
        <v>28</v>
      </c>
      <c r="B366" s="53" t="s">
        <v>293</v>
      </c>
      <c r="C366" s="54">
        <v>46</v>
      </c>
      <c r="D366" s="55">
        <v>5</v>
      </c>
      <c r="E366" s="56">
        <v>4996.9458987783601</v>
      </c>
      <c r="F366" s="57" t="s">
        <v>293</v>
      </c>
      <c r="G366" s="58">
        <v>7.2812363572862999</v>
      </c>
      <c r="H366" s="58">
        <v>11.323146773771061</v>
      </c>
      <c r="I366" s="58">
        <v>11.243167728979309</v>
      </c>
      <c r="J366" s="58">
        <v>57.972583602549541</v>
      </c>
      <c r="K366" s="58">
        <v>12.179865537413777</v>
      </c>
      <c r="L366" s="58">
        <v>0</v>
      </c>
      <c r="M366" s="63">
        <f t="shared" si="6"/>
        <v>363.83944153577664</v>
      </c>
      <c r="Q366" t="s">
        <v>175</v>
      </c>
      <c r="R366">
        <v>0</v>
      </c>
      <c r="AC366" s="53" t="s">
        <v>229</v>
      </c>
      <c r="AD366" s="53" t="s">
        <v>293</v>
      </c>
      <c r="AE366" s="56">
        <v>1453.7521815008729</v>
      </c>
    </row>
    <row r="367" spans="1:31" x14ac:dyDescent="0.25">
      <c r="A367" s="53" t="s">
        <v>28</v>
      </c>
      <c r="B367" s="53" t="s">
        <v>293</v>
      </c>
      <c r="C367" s="54">
        <v>46</v>
      </c>
      <c r="D367" s="55">
        <v>6</v>
      </c>
      <c r="E367" s="56">
        <v>3387.556719022687</v>
      </c>
      <c r="F367" s="57" t="s">
        <v>293</v>
      </c>
      <c r="G367" s="58">
        <v>1.0947570154605453</v>
      </c>
      <c r="H367" s="58">
        <v>0</v>
      </c>
      <c r="I367" s="58">
        <v>7.116178190379534</v>
      </c>
      <c r="J367" s="58">
        <v>89.187922125425672</v>
      </c>
      <c r="K367" s="58">
        <v>2.6011426687342549</v>
      </c>
      <c r="L367" s="58">
        <v>0</v>
      </c>
      <c r="M367" s="63">
        <f t="shared" si="6"/>
        <v>37.085514834205938</v>
      </c>
      <c r="Q367" t="s">
        <v>175</v>
      </c>
      <c r="R367">
        <v>0</v>
      </c>
      <c r="AC367" s="53" t="s">
        <v>229</v>
      </c>
      <c r="AD367" s="53" t="s">
        <v>293</v>
      </c>
      <c r="AE367" s="56">
        <v>942.75741710296688</v>
      </c>
    </row>
    <row r="368" spans="1:31" x14ac:dyDescent="0.25">
      <c r="A368" s="53" t="s">
        <v>28</v>
      </c>
      <c r="B368" s="53" t="s">
        <v>293</v>
      </c>
      <c r="C368" s="54">
        <v>46</v>
      </c>
      <c r="D368" s="55">
        <v>7</v>
      </c>
      <c r="E368" s="56">
        <v>7786.5445026178013</v>
      </c>
      <c r="F368" s="57" t="s">
        <v>293</v>
      </c>
      <c r="G368" s="58">
        <v>1.1426163628580206</v>
      </c>
      <c r="H368" s="58">
        <v>7.9084382823548935</v>
      </c>
      <c r="I368" s="58">
        <v>9.0391757383412994</v>
      </c>
      <c r="J368" s="58">
        <v>80.707086328274713</v>
      </c>
      <c r="K368" s="58">
        <v>1.2026832881710743</v>
      </c>
      <c r="L368" s="58">
        <v>0</v>
      </c>
      <c r="M368" s="63">
        <f t="shared" si="6"/>
        <v>88.97033158813268</v>
      </c>
      <c r="Q368" t="s">
        <v>175</v>
      </c>
      <c r="R368">
        <v>0</v>
      </c>
      <c r="AC368" s="53" t="s">
        <v>229</v>
      </c>
      <c r="AD368" s="53" t="s">
        <v>293</v>
      </c>
      <c r="AE368" s="56">
        <v>981.32635253054116</v>
      </c>
    </row>
    <row r="369" spans="1:31" x14ac:dyDescent="0.25">
      <c r="A369" s="53" t="s">
        <v>28</v>
      </c>
      <c r="B369" s="53" t="s">
        <v>293</v>
      </c>
      <c r="C369" s="54">
        <v>46</v>
      </c>
      <c r="D369" s="55">
        <v>8</v>
      </c>
      <c r="E369" s="56">
        <v>6209.4415357766147</v>
      </c>
      <c r="F369" s="57" t="s">
        <v>293</v>
      </c>
      <c r="G369" s="58">
        <v>1.3521603368174906</v>
      </c>
      <c r="H369" s="58">
        <v>12.93981748224429</v>
      </c>
      <c r="I369" s="58">
        <v>0.7630669953147966</v>
      </c>
      <c r="J369" s="58">
        <v>80.713657353408223</v>
      </c>
      <c r="K369" s="58">
        <v>3.9302868738423999</v>
      </c>
      <c r="L369" s="58">
        <v>0.30101095837279768</v>
      </c>
      <c r="M369" s="63">
        <f t="shared" si="6"/>
        <v>83.961605584642228</v>
      </c>
      <c r="Q369" t="s">
        <v>175</v>
      </c>
      <c r="R369">
        <v>0</v>
      </c>
      <c r="AC369" s="53" t="s">
        <v>229</v>
      </c>
      <c r="AD369" s="53" t="s">
        <v>293</v>
      </c>
      <c r="AE369" s="56">
        <v>899.42408376963351</v>
      </c>
    </row>
    <row r="370" spans="1:31" x14ac:dyDescent="0.25">
      <c r="A370" s="53" t="s">
        <v>28</v>
      </c>
      <c r="B370" s="53" t="s">
        <v>298</v>
      </c>
      <c r="C370" s="54">
        <v>47</v>
      </c>
      <c r="D370" s="55">
        <v>1</v>
      </c>
      <c r="E370" s="56">
        <v>2780.4013961605588</v>
      </c>
      <c r="F370" s="57" t="s">
        <v>298</v>
      </c>
      <c r="G370" s="58">
        <v>3.090693397440325</v>
      </c>
      <c r="H370" s="58">
        <v>2.4956533201102196</v>
      </c>
      <c r="I370" s="58">
        <v>28.408769936667138</v>
      </c>
      <c r="J370" s="58">
        <v>65.41047094785867</v>
      </c>
      <c r="K370" s="58">
        <v>0.59441239792363598</v>
      </c>
      <c r="L370" s="58">
        <v>0</v>
      </c>
      <c r="M370" s="63">
        <f t="shared" si="6"/>
        <v>85.933682373473005</v>
      </c>
      <c r="Q370" t="s">
        <v>175</v>
      </c>
      <c r="R370">
        <v>10.122164048865653</v>
      </c>
      <c r="AC370" s="53" t="s">
        <v>229</v>
      </c>
      <c r="AD370" s="53" t="s">
        <v>293</v>
      </c>
      <c r="AE370" s="56">
        <v>523.59511343804547</v>
      </c>
    </row>
    <row r="371" spans="1:31" x14ac:dyDescent="0.25">
      <c r="A371" s="53" t="s">
        <v>28</v>
      </c>
      <c r="B371" s="53" t="s">
        <v>298</v>
      </c>
      <c r="C371" s="54">
        <v>47</v>
      </c>
      <c r="D371" s="55">
        <v>2</v>
      </c>
      <c r="E371" s="56">
        <v>3698.7434554973825</v>
      </c>
      <c r="F371" s="57" t="s">
        <v>298</v>
      </c>
      <c r="G371" s="58">
        <v>19.779369438231932</v>
      </c>
      <c r="H371" s="58">
        <v>3.3679661032943606</v>
      </c>
      <c r="I371" s="58">
        <v>34.260019439647444</v>
      </c>
      <c r="J371" s="58">
        <v>42.592645018826261</v>
      </c>
      <c r="K371" s="58">
        <v>0</v>
      </c>
      <c r="L371" s="58">
        <v>0</v>
      </c>
      <c r="M371" s="63">
        <f t="shared" si="6"/>
        <v>731.58813263525292</v>
      </c>
      <c r="Q371" t="s">
        <v>175</v>
      </c>
      <c r="R371">
        <v>0</v>
      </c>
      <c r="AC371" s="53" t="s">
        <v>229</v>
      </c>
      <c r="AD371" s="53" t="s">
        <v>293</v>
      </c>
      <c r="AE371" s="56">
        <v>753.75218150087267</v>
      </c>
    </row>
    <row r="372" spans="1:31" x14ac:dyDescent="0.25">
      <c r="A372" s="53" t="s">
        <v>28</v>
      </c>
      <c r="B372" s="53" t="s">
        <v>298</v>
      </c>
      <c r="C372" s="54">
        <v>47</v>
      </c>
      <c r="D372" s="55">
        <v>4</v>
      </c>
      <c r="E372" s="56">
        <v>3527.1029668411875</v>
      </c>
      <c r="F372" s="57" t="s">
        <v>298</v>
      </c>
      <c r="G372" s="58">
        <v>20.044234870338386</v>
      </c>
      <c r="H372" s="58">
        <v>11.906799998020809</v>
      </c>
      <c r="I372" s="58">
        <v>9.6341964245953768</v>
      </c>
      <c r="J372" s="58">
        <v>54.719623162446872</v>
      </c>
      <c r="K372" s="58">
        <v>3.6951455445985459</v>
      </c>
      <c r="L372" s="58">
        <v>0</v>
      </c>
      <c r="M372" s="63">
        <f t="shared" si="6"/>
        <v>706.98080279232101</v>
      </c>
      <c r="Q372" t="s">
        <v>175</v>
      </c>
      <c r="R372">
        <v>1.2216404886562005</v>
      </c>
      <c r="AC372" s="53" t="s">
        <v>229</v>
      </c>
      <c r="AD372" s="53" t="s">
        <v>293</v>
      </c>
      <c r="AE372" s="56">
        <v>590.24432809773134</v>
      </c>
    </row>
    <row r="373" spans="1:31" x14ac:dyDescent="0.25">
      <c r="A373" s="53" t="s">
        <v>28</v>
      </c>
      <c r="B373" s="53" t="s">
        <v>298</v>
      </c>
      <c r="C373" s="54">
        <v>47</v>
      </c>
      <c r="D373" s="55">
        <v>5</v>
      </c>
      <c r="E373" s="56">
        <v>847.12041884816767</v>
      </c>
      <c r="F373" s="57" t="s">
        <v>298</v>
      </c>
      <c r="G373" s="58">
        <v>37.688504326328804</v>
      </c>
      <c r="H373" s="58">
        <v>16.763494025545938</v>
      </c>
      <c r="I373" s="58">
        <v>15.012360939431394</v>
      </c>
      <c r="J373" s="58">
        <v>24.476720230737541</v>
      </c>
      <c r="K373" s="58">
        <v>6.0589204779563213</v>
      </c>
      <c r="L373" s="58">
        <v>0</v>
      </c>
      <c r="M373" s="63">
        <f t="shared" si="6"/>
        <v>319.26701570680638</v>
      </c>
      <c r="Q373" t="s">
        <v>175</v>
      </c>
      <c r="R373">
        <v>0</v>
      </c>
      <c r="AC373" s="53" t="s">
        <v>229</v>
      </c>
      <c r="AD373" s="53" t="s">
        <v>293</v>
      </c>
      <c r="AE373" s="56">
        <v>765.79406631762663</v>
      </c>
    </row>
    <row r="374" spans="1:31" x14ac:dyDescent="0.25">
      <c r="A374" s="53" t="s">
        <v>28</v>
      </c>
      <c r="B374" s="53" t="s">
        <v>298</v>
      </c>
      <c r="C374" s="54">
        <v>47</v>
      </c>
      <c r="D374" s="55">
        <v>6</v>
      </c>
      <c r="E374" s="56">
        <v>2068.6212914485168</v>
      </c>
      <c r="F374" s="57" t="s">
        <v>298</v>
      </c>
      <c r="G374" s="58">
        <v>23.36584213545709</v>
      </c>
      <c r="H374" s="58">
        <v>19.034522323085746</v>
      </c>
      <c r="I374" s="58">
        <v>27.571457496709744</v>
      </c>
      <c r="J374" s="58">
        <v>29.30938480747815</v>
      </c>
      <c r="K374" s="58">
        <v>0</v>
      </c>
      <c r="L374" s="58">
        <v>0.71879323726926081</v>
      </c>
      <c r="M374" s="63">
        <f t="shared" si="6"/>
        <v>483.35078534031413</v>
      </c>
      <c r="Q374" t="s">
        <v>175</v>
      </c>
      <c r="R374">
        <v>14.310645724258295</v>
      </c>
      <c r="AC374" s="53" t="s">
        <v>229</v>
      </c>
      <c r="AD374" s="53" t="s">
        <v>293</v>
      </c>
      <c r="AE374" s="56">
        <v>481.98952879581162</v>
      </c>
    </row>
    <row r="375" spans="1:31" x14ac:dyDescent="0.25">
      <c r="A375" s="53" t="s">
        <v>28</v>
      </c>
      <c r="B375" s="53" t="s">
        <v>298</v>
      </c>
      <c r="C375" s="54">
        <v>47</v>
      </c>
      <c r="D375" s="55">
        <v>7</v>
      </c>
      <c r="E375" s="56">
        <v>1099.8603839441535</v>
      </c>
      <c r="F375" s="57" t="s">
        <v>298</v>
      </c>
      <c r="G375" s="58">
        <v>0.51727968011170788</v>
      </c>
      <c r="H375" s="58">
        <v>27.960077433277274</v>
      </c>
      <c r="I375" s="58">
        <v>4.4508266954396882</v>
      </c>
      <c r="J375" s="58">
        <v>64.120465869061604</v>
      </c>
      <c r="K375" s="58">
        <v>2.9513503221097395</v>
      </c>
      <c r="L375" s="58">
        <v>0</v>
      </c>
      <c r="M375" s="63">
        <f t="shared" si="6"/>
        <v>5.6893542757417199</v>
      </c>
      <c r="Q375" t="s">
        <v>175</v>
      </c>
      <c r="R375">
        <v>192.67015706806282</v>
      </c>
      <c r="AC375" s="53" t="s">
        <v>229</v>
      </c>
      <c r="AD375" s="53" t="s">
        <v>293</v>
      </c>
      <c r="AE375" s="56">
        <v>465.25305410122172</v>
      </c>
    </row>
    <row r="376" spans="1:31" x14ac:dyDescent="0.25">
      <c r="A376" s="53" t="s">
        <v>28</v>
      </c>
      <c r="B376" s="53" t="s">
        <v>298</v>
      </c>
      <c r="C376" s="54">
        <v>47</v>
      </c>
      <c r="D376" s="55">
        <v>8</v>
      </c>
      <c r="E376" s="56">
        <v>1939.8603839441537</v>
      </c>
      <c r="F376" s="57" t="s">
        <v>298</v>
      </c>
      <c r="G376" s="58">
        <v>18.129801896467963</v>
      </c>
      <c r="H376" s="58">
        <v>21.619554851827193</v>
      </c>
      <c r="I376" s="58">
        <v>6.5683646112600549</v>
      </c>
      <c r="J376" s="58">
        <v>42.97641110531336</v>
      </c>
      <c r="K376" s="58">
        <v>10.705867535131439</v>
      </c>
      <c r="L376" s="58">
        <v>0</v>
      </c>
      <c r="M376" s="63">
        <f t="shared" si="6"/>
        <v>351.69284467713794</v>
      </c>
      <c r="Q376" t="s">
        <v>175</v>
      </c>
      <c r="R376">
        <v>0</v>
      </c>
      <c r="AC376" s="53" t="s">
        <v>229</v>
      </c>
      <c r="AD376" s="53" t="s">
        <v>293</v>
      </c>
      <c r="AE376" s="56">
        <v>1250.4537521815007</v>
      </c>
    </row>
    <row r="377" spans="1:31" x14ac:dyDescent="0.25">
      <c r="A377" s="53" t="s">
        <v>28</v>
      </c>
      <c r="B377" s="53" t="s">
        <v>298</v>
      </c>
      <c r="C377" s="54">
        <v>48</v>
      </c>
      <c r="D377" s="55">
        <v>1</v>
      </c>
      <c r="E377" s="56">
        <v>4207.3821989528797</v>
      </c>
      <c r="F377" s="57" t="s">
        <v>298</v>
      </c>
      <c r="G377" s="58">
        <v>5.7245844792042577</v>
      </c>
      <c r="H377" s="58">
        <v>38.484671254298313</v>
      </c>
      <c r="I377" s="58">
        <v>2.8624996370544586</v>
      </c>
      <c r="J377" s="58">
        <v>50.59668247035254</v>
      </c>
      <c r="K377" s="58">
        <v>2.3315621590904367</v>
      </c>
      <c r="L377" s="58">
        <v>0</v>
      </c>
      <c r="M377" s="63">
        <f t="shared" si="6"/>
        <v>240.85514834205935</v>
      </c>
      <c r="Q377" t="s">
        <v>175</v>
      </c>
      <c r="R377">
        <v>65.96858638743457</v>
      </c>
      <c r="AC377" s="53" t="s">
        <v>229</v>
      </c>
      <c r="AD377" s="53" t="s">
        <v>293</v>
      </c>
      <c r="AE377" s="56">
        <v>3101.5706806282719</v>
      </c>
    </row>
    <row r="378" spans="1:31" x14ac:dyDescent="0.25">
      <c r="A378" s="53" t="s">
        <v>28</v>
      </c>
      <c r="B378" s="53" t="s">
        <v>298</v>
      </c>
      <c r="C378" s="54">
        <v>48</v>
      </c>
      <c r="D378" s="55">
        <v>2</v>
      </c>
      <c r="E378" s="56">
        <v>5954.6247818499132</v>
      </c>
      <c r="F378" s="57" t="s">
        <v>298</v>
      </c>
      <c r="G378" s="58">
        <v>2.3446658851113718</v>
      </c>
      <c r="H378" s="58">
        <v>35.16998827667058</v>
      </c>
      <c r="I378" s="58">
        <v>23.789566236811254</v>
      </c>
      <c r="J378" s="58">
        <v>38.695779601406798</v>
      </c>
      <c r="K378" s="58">
        <v>0</v>
      </c>
      <c r="L378" s="58">
        <v>0</v>
      </c>
      <c r="M378" s="63">
        <f t="shared" si="6"/>
        <v>139.61605584642234</v>
      </c>
      <c r="Q378" t="s">
        <v>180</v>
      </c>
      <c r="R378">
        <v>0</v>
      </c>
      <c r="AC378" s="53" t="s">
        <v>229</v>
      </c>
      <c r="AD378" s="53" t="s">
        <v>293</v>
      </c>
      <c r="AE378" s="56">
        <v>916.40488656195475</v>
      </c>
    </row>
    <row r="379" spans="1:31" x14ac:dyDescent="0.25">
      <c r="A379" s="53" t="s">
        <v>28</v>
      </c>
      <c r="B379" s="53" t="s">
        <v>298</v>
      </c>
      <c r="C379" s="54">
        <v>48</v>
      </c>
      <c r="D379" s="55">
        <v>3</v>
      </c>
      <c r="E379" s="56">
        <v>2564.4851657940662</v>
      </c>
      <c r="F379" s="57" t="s">
        <v>298</v>
      </c>
      <c r="G379" s="58">
        <v>0.85542209670284897</v>
      </c>
      <c r="H379" s="58">
        <v>0</v>
      </c>
      <c r="I379" s="58">
        <v>26.703868794446901</v>
      </c>
      <c r="J379" s="58">
        <v>67.964204294123647</v>
      </c>
      <c r="K379" s="58">
        <v>4.2669025825989308</v>
      </c>
      <c r="L379" s="58">
        <v>0.20960223212766671</v>
      </c>
      <c r="M379" s="63">
        <f t="shared" si="6"/>
        <v>21.937172774869133</v>
      </c>
      <c r="Q379" t="s">
        <v>180</v>
      </c>
      <c r="R379">
        <v>0</v>
      </c>
      <c r="AC379" s="53" t="s">
        <v>229</v>
      </c>
      <c r="AD379" s="53" t="s">
        <v>293</v>
      </c>
      <c r="AE379" s="56">
        <v>679.75567190226889</v>
      </c>
    </row>
    <row r="380" spans="1:31" x14ac:dyDescent="0.25">
      <c r="A380" s="53" t="s">
        <v>28</v>
      </c>
      <c r="B380" s="53" t="s">
        <v>298</v>
      </c>
      <c r="C380" s="54">
        <v>48</v>
      </c>
      <c r="D380" s="55">
        <v>4</v>
      </c>
      <c r="E380" s="56">
        <v>3173.4380453752183</v>
      </c>
      <c r="F380" s="57" t="s">
        <v>298</v>
      </c>
      <c r="G380" s="58">
        <v>11.230325894477501</v>
      </c>
      <c r="H380" s="58">
        <v>1.200519143413368</v>
      </c>
      <c r="I380" s="58">
        <v>18.66166587841925</v>
      </c>
      <c r="J380" s="58">
        <v>67.708619760446112</v>
      </c>
      <c r="K380" s="58">
        <v>0</v>
      </c>
      <c r="L380" s="58">
        <v>1.1988693232437664</v>
      </c>
      <c r="M380" s="63">
        <f t="shared" si="6"/>
        <v>356.38743455497382</v>
      </c>
      <c r="Q380" t="s">
        <v>180</v>
      </c>
      <c r="R380">
        <v>3.8394415357766567</v>
      </c>
      <c r="AC380" s="53" t="s">
        <v>229</v>
      </c>
      <c r="AD380" s="53" t="s">
        <v>293</v>
      </c>
      <c r="AE380" s="56">
        <v>946.24781849912745</v>
      </c>
    </row>
    <row r="381" spans="1:31" x14ac:dyDescent="0.25">
      <c r="A381" s="53" t="s">
        <v>28</v>
      </c>
      <c r="B381" s="53" t="s">
        <v>298</v>
      </c>
      <c r="C381" s="54">
        <v>48</v>
      </c>
      <c r="D381" s="55">
        <v>5</v>
      </c>
      <c r="E381" s="56">
        <v>2074.3804537521814</v>
      </c>
      <c r="F381" s="57" t="s">
        <v>298</v>
      </c>
      <c r="G381" s="58">
        <v>13.156433511130553</v>
      </c>
      <c r="H381" s="58">
        <v>8.0286382527637095</v>
      </c>
      <c r="I381" s="58">
        <v>13.697396981373361</v>
      </c>
      <c r="J381" s="58">
        <v>65.117531254732384</v>
      </c>
      <c r="K381" s="58">
        <v>0</v>
      </c>
      <c r="L381" s="58">
        <v>0</v>
      </c>
      <c r="M381" s="63">
        <f t="shared" si="6"/>
        <v>272.91448516579402</v>
      </c>
      <c r="Q381" t="s">
        <v>180</v>
      </c>
      <c r="R381">
        <v>0</v>
      </c>
      <c r="AC381" s="53" t="s">
        <v>229</v>
      </c>
      <c r="AD381" s="53" t="s">
        <v>293</v>
      </c>
      <c r="AE381" s="56">
        <v>1109.9476439790576</v>
      </c>
    </row>
    <row r="382" spans="1:31" x14ac:dyDescent="0.25">
      <c r="A382" s="53" t="s">
        <v>28</v>
      </c>
      <c r="B382" s="53" t="s">
        <v>298</v>
      </c>
      <c r="C382" s="54">
        <v>48</v>
      </c>
      <c r="D382" s="55">
        <v>6</v>
      </c>
      <c r="E382" s="56">
        <v>1930.2094240837698</v>
      </c>
      <c r="F382" s="57" t="s">
        <v>298</v>
      </c>
      <c r="G382" s="58">
        <v>0.63380982088769577</v>
      </c>
      <c r="H382" s="58">
        <v>3.7468015659894589</v>
      </c>
      <c r="I382" s="58">
        <v>16.429327040442676</v>
      </c>
      <c r="J382" s="58">
        <v>78.878129492500065</v>
      </c>
      <c r="K382" s="58">
        <v>0.31193208018010582</v>
      </c>
      <c r="L382" s="58">
        <v>0</v>
      </c>
      <c r="M382" s="63">
        <f t="shared" si="6"/>
        <v>12.233856893542766</v>
      </c>
      <c r="Q382" t="s">
        <v>180</v>
      </c>
      <c r="R382">
        <v>0</v>
      </c>
      <c r="AC382" s="53" t="s">
        <v>229</v>
      </c>
      <c r="AD382" s="53" t="s">
        <v>293</v>
      </c>
      <c r="AE382" s="56">
        <v>1627.2251308900522</v>
      </c>
    </row>
    <row r="383" spans="1:31" x14ac:dyDescent="0.25">
      <c r="A383" s="53" t="s">
        <v>28</v>
      </c>
      <c r="B383" s="53" t="s">
        <v>298</v>
      </c>
      <c r="C383" s="54">
        <v>48</v>
      </c>
      <c r="D383" s="55">
        <v>7</v>
      </c>
      <c r="E383" s="56">
        <v>1071.3787085514834</v>
      </c>
      <c r="F383" s="57" t="s">
        <v>298</v>
      </c>
      <c r="G383" s="58">
        <v>16.316989737742311</v>
      </c>
      <c r="H383" s="58">
        <v>15.41619156214367</v>
      </c>
      <c r="I383" s="58">
        <v>19.729597654341095</v>
      </c>
      <c r="J383" s="58">
        <v>48.537221045772931</v>
      </c>
      <c r="K383" s="58">
        <v>0</v>
      </c>
      <c r="L383" s="58">
        <v>0</v>
      </c>
      <c r="M383" s="63">
        <f t="shared" si="6"/>
        <v>174.81675392670164</v>
      </c>
      <c r="Q383" t="s">
        <v>180</v>
      </c>
      <c r="R383">
        <v>0</v>
      </c>
      <c r="AC383" s="53" t="s">
        <v>229</v>
      </c>
      <c r="AD383" s="53" t="s">
        <v>293</v>
      </c>
      <c r="AE383" s="56">
        <v>239.61605584642237</v>
      </c>
    </row>
    <row r="384" spans="1:31" x14ac:dyDescent="0.25">
      <c r="A384" s="53" t="s">
        <v>28</v>
      </c>
      <c r="B384" s="53" t="s">
        <v>298</v>
      </c>
      <c r="C384" s="54">
        <v>48</v>
      </c>
      <c r="D384" s="55">
        <v>8</v>
      </c>
      <c r="E384" s="56">
        <v>2114.6945898778363</v>
      </c>
      <c r="F384" s="57" t="s">
        <v>298</v>
      </c>
      <c r="G384" s="58">
        <v>6.3100386227841403</v>
      </c>
      <c r="H384" s="58">
        <v>11.292212722411115</v>
      </c>
      <c r="I384" s="58">
        <v>31.475918529033109</v>
      </c>
      <c r="J384" s="58">
        <v>47.940118179117285</v>
      </c>
      <c r="K384" s="58">
        <v>2.9817119466543418</v>
      </c>
      <c r="L384" s="58">
        <v>0</v>
      </c>
      <c r="M384" s="63">
        <f t="shared" si="6"/>
        <v>133.43804537521817</v>
      </c>
      <c r="Q384" t="s">
        <v>180</v>
      </c>
      <c r="R384">
        <v>6.8062827225130986</v>
      </c>
      <c r="AC384" s="53" t="s">
        <v>229</v>
      </c>
      <c r="AD384" s="53" t="s">
        <v>293</v>
      </c>
      <c r="AE384" s="56">
        <v>729.31937172774872</v>
      </c>
    </row>
    <row r="385" spans="1:31" x14ac:dyDescent="0.25">
      <c r="A385" s="53" t="s">
        <v>28</v>
      </c>
      <c r="B385" s="53" t="s">
        <v>298</v>
      </c>
      <c r="C385" s="54">
        <v>49</v>
      </c>
      <c r="D385" s="55">
        <v>6</v>
      </c>
      <c r="E385" s="56">
        <v>1329.8952879581152</v>
      </c>
      <c r="F385" s="57" t="s">
        <v>298</v>
      </c>
      <c r="G385" s="58">
        <v>0</v>
      </c>
      <c r="H385" s="58">
        <v>41.351390365208722</v>
      </c>
      <c r="I385" s="58">
        <v>12.730469929005425</v>
      </c>
      <c r="J385" s="58">
        <v>45.918139705785862</v>
      </c>
      <c r="K385" s="58">
        <v>0</v>
      </c>
      <c r="L385" s="58">
        <v>0</v>
      </c>
      <c r="M385" s="63">
        <f t="shared" si="6"/>
        <v>0</v>
      </c>
      <c r="Q385" t="s">
        <v>180</v>
      </c>
      <c r="R385">
        <v>0</v>
      </c>
      <c r="AC385" s="53" t="s">
        <v>229</v>
      </c>
      <c r="AD385" s="53" t="s">
        <v>293</v>
      </c>
      <c r="AE385" s="56">
        <v>1357.2774869109949</v>
      </c>
    </row>
    <row r="386" spans="1:31" x14ac:dyDescent="0.25">
      <c r="A386" s="53" t="s">
        <v>28</v>
      </c>
      <c r="B386" s="53" t="s">
        <v>298</v>
      </c>
      <c r="C386" s="54">
        <v>49</v>
      </c>
      <c r="D386" s="55">
        <v>4</v>
      </c>
      <c r="E386" s="56">
        <v>1520.698080279232</v>
      </c>
      <c r="F386" s="57" t="s">
        <v>298</v>
      </c>
      <c r="G386" s="58">
        <v>20.318811972089605</v>
      </c>
      <c r="H386" s="58">
        <v>1.6514414248990088</v>
      </c>
      <c r="I386" s="58">
        <v>8.0460429673154596</v>
      </c>
      <c r="J386" s="58">
        <v>69.362835108336412</v>
      </c>
      <c r="K386" s="58">
        <v>0.62086852735953046</v>
      </c>
      <c r="L386" s="58">
        <v>0</v>
      </c>
      <c r="M386" s="63">
        <f t="shared" si="6"/>
        <v>308.9877835951134</v>
      </c>
      <c r="Q386" t="s">
        <v>180</v>
      </c>
      <c r="R386">
        <v>0</v>
      </c>
      <c r="AC386" s="53" t="s">
        <v>229</v>
      </c>
      <c r="AD386" s="53" t="s">
        <v>293</v>
      </c>
      <c r="AE386" s="56">
        <v>1823.6998254799303</v>
      </c>
    </row>
    <row r="387" spans="1:31" x14ac:dyDescent="0.25">
      <c r="A387" s="53" t="s">
        <v>28</v>
      </c>
      <c r="B387" s="53" t="s">
        <v>298</v>
      </c>
      <c r="C387" s="54">
        <v>49</v>
      </c>
      <c r="D387" s="55">
        <v>5</v>
      </c>
      <c r="E387" s="56">
        <v>1572.0767888307155</v>
      </c>
      <c r="F387" s="57" t="s">
        <v>298</v>
      </c>
      <c r="G387" s="58">
        <v>12.316829484902309</v>
      </c>
      <c r="H387" s="58">
        <v>6.0379662522202491</v>
      </c>
      <c r="I387" s="58">
        <v>25.155417406749557</v>
      </c>
      <c r="J387" s="58">
        <v>55.539520426287744</v>
      </c>
      <c r="K387" s="58">
        <v>0.95026642984013998</v>
      </c>
      <c r="L387" s="58">
        <v>0</v>
      </c>
      <c r="M387" s="63">
        <f t="shared" ref="M387:M450" si="7">G387/100*E387</f>
        <v>193.63001745200697</v>
      </c>
      <c r="Q387" t="s">
        <v>180</v>
      </c>
      <c r="R387">
        <v>0</v>
      </c>
      <c r="AC387" s="53" t="s">
        <v>229</v>
      </c>
      <c r="AD387" s="53" t="s">
        <v>293</v>
      </c>
      <c r="AE387" s="56">
        <v>1609.5986038394417</v>
      </c>
    </row>
    <row r="388" spans="1:31" x14ac:dyDescent="0.25">
      <c r="A388" s="53" t="s">
        <v>28</v>
      </c>
      <c r="B388" s="53" t="s">
        <v>298</v>
      </c>
      <c r="C388" s="54">
        <v>49</v>
      </c>
      <c r="D388" s="55">
        <v>3</v>
      </c>
      <c r="E388" s="56">
        <v>4291.553228621292</v>
      </c>
      <c r="F388" s="57" t="s">
        <v>298</v>
      </c>
      <c r="G388" s="58">
        <v>0.59006286955178011</v>
      </c>
      <c r="H388" s="58">
        <v>19.470854716843018</v>
      </c>
      <c r="I388" s="58">
        <v>6.440265792619944</v>
      </c>
      <c r="J388" s="58">
        <v>72.861174595170496</v>
      </c>
      <c r="K388" s="58">
        <v>0.63764202581474283</v>
      </c>
      <c r="L388" s="58">
        <v>0</v>
      </c>
      <c r="M388" s="63">
        <f t="shared" si="7"/>
        <v>25.322862129144863</v>
      </c>
      <c r="Q388" t="s">
        <v>180</v>
      </c>
      <c r="R388">
        <v>0</v>
      </c>
      <c r="AC388" s="53" t="s">
        <v>229</v>
      </c>
      <c r="AD388" s="53" t="s">
        <v>293</v>
      </c>
      <c r="AE388" s="56">
        <v>1002.0418848167538</v>
      </c>
    </row>
    <row r="389" spans="1:31" x14ac:dyDescent="0.25">
      <c r="A389" s="53" t="s">
        <v>28</v>
      </c>
      <c r="B389" s="53" t="s">
        <v>298</v>
      </c>
      <c r="C389" s="54">
        <v>49</v>
      </c>
      <c r="D389" s="55">
        <v>8</v>
      </c>
      <c r="E389" s="56">
        <v>2981.5881326352533</v>
      </c>
      <c r="F389" s="57" t="s">
        <v>298</v>
      </c>
      <c r="G389" s="58">
        <v>3.7332084638122272</v>
      </c>
      <c r="H389" s="58">
        <v>9.0860136380930108</v>
      </c>
      <c r="I389" s="58">
        <v>33.837689133425037</v>
      </c>
      <c r="J389" s="58">
        <v>52.234481547601632</v>
      </c>
      <c r="K389" s="58">
        <v>1.1086072170681016</v>
      </c>
      <c r="L389" s="58">
        <v>0</v>
      </c>
      <c r="M389" s="63">
        <f t="shared" si="7"/>
        <v>111.30890052356021</v>
      </c>
      <c r="Q389" t="s">
        <v>180</v>
      </c>
      <c r="R389">
        <v>0</v>
      </c>
      <c r="AC389" s="53" t="s">
        <v>229</v>
      </c>
      <c r="AD389" s="53" t="s">
        <v>293</v>
      </c>
      <c r="AE389" s="56">
        <v>1473.4205933682376</v>
      </c>
    </row>
    <row r="390" spans="1:31" x14ac:dyDescent="0.25">
      <c r="A390" s="53" t="s">
        <v>28</v>
      </c>
      <c r="B390" s="53" t="s">
        <v>298</v>
      </c>
      <c r="C390" s="54">
        <v>49</v>
      </c>
      <c r="D390" s="55">
        <v>7</v>
      </c>
      <c r="E390" s="56">
        <v>4413.5951134380457</v>
      </c>
      <c r="F390" s="57" t="s">
        <v>298</v>
      </c>
      <c r="G390" s="58">
        <v>2.527886626677053</v>
      </c>
      <c r="H390" s="58">
        <v>6.2384588313911884</v>
      </c>
      <c r="I390" s="58">
        <v>22.423971625036078</v>
      </c>
      <c r="J390" s="58">
        <v>67.805724815044726</v>
      </c>
      <c r="K390" s="58">
        <v>1.0039581018509369</v>
      </c>
      <c r="L390" s="58">
        <v>0</v>
      </c>
      <c r="M390" s="63">
        <f t="shared" si="7"/>
        <v>111.57068062827226</v>
      </c>
      <c r="Q390" t="s">
        <v>180</v>
      </c>
      <c r="R390">
        <v>64.746945898778378</v>
      </c>
      <c r="AC390" s="53" t="s">
        <v>229</v>
      </c>
      <c r="AD390" s="53" t="s">
        <v>293</v>
      </c>
      <c r="AE390" s="56">
        <v>2706.5445026178008</v>
      </c>
    </row>
    <row r="391" spans="1:31" x14ac:dyDescent="0.25">
      <c r="A391" s="53" t="s">
        <v>28</v>
      </c>
      <c r="B391" s="53" t="s">
        <v>298</v>
      </c>
      <c r="C391" s="54">
        <v>49</v>
      </c>
      <c r="D391" s="55">
        <v>1</v>
      </c>
      <c r="E391" s="56">
        <v>392.26876090750443</v>
      </c>
      <c r="F391" s="57" t="s">
        <v>298</v>
      </c>
      <c r="G391" s="58">
        <v>0</v>
      </c>
      <c r="H391" s="58">
        <v>1.5615962984383995</v>
      </c>
      <c r="I391" s="58">
        <v>13.734039240112111</v>
      </c>
      <c r="J391" s="58">
        <v>47.297237175779692</v>
      </c>
      <c r="K391" s="58">
        <v>37.407127285669795</v>
      </c>
      <c r="L391" s="58">
        <v>0</v>
      </c>
      <c r="M391" s="63">
        <f t="shared" si="7"/>
        <v>0</v>
      </c>
      <c r="Q391" t="s">
        <v>180</v>
      </c>
      <c r="R391">
        <v>0</v>
      </c>
      <c r="AC391" s="53" t="s">
        <v>229</v>
      </c>
      <c r="AD391" s="53" t="s">
        <v>293</v>
      </c>
      <c r="AE391" s="56">
        <v>5617.2425828970327</v>
      </c>
    </row>
    <row r="392" spans="1:31" x14ac:dyDescent="0.25">
      <c r="A392" s="53" t="s">
        <v>28</v>
      </c>
      <c r="B392" s="53" t="s">
        <v>298</v>
      </c>
      <c r="C392" s="54">
        <v>49</v>
      </c>
      <c r="D392" s="55">
        <v>2</v>
      </c>
      <c r="E392" s="56">
        <v>1063.3158813263528</v>
      </c>
      <c r="F392" s="57" t="s">
        <v>298</v>
      </c>
      <c r="G392" s="58">
        <v>1.0668329831932806</v>
      </c>
      <c r="H392" s="58">
        <v>6.1515231092436977</v>
      </c>
      <c r="I392" s="58">
        <v>7.9831932773109235</v>
      </c>
      <c r="J392" s="58">
        <v>78.256302521008394</v>
      </c>
      <c r="K392" s="58">
        <v>3.1824448529411757</v>
      </c>
      <c r="L392" s="58">
        <v>3.3597032563025215</v>
      </c>
      <c r="M392" s="63">
        <f t="shared" si="7"/>
        <v>11.343804537521853</v>
      </c>
      <c r="Q392" t="s">
        <v>180</v>
      </c>
      <c r="R392">
        <v>0</v>
      </c>
      <c r="AC392" s="53" t="s">
        <v>229</v>
      </c>
      <c r="AD392" s="53" t="s">
        <v>293</v>
      </c>
      <c r="AE392" s="56">
        <v>437.94066317626533</v>
      </c>
    </row>
    <row r="393" spans="1:31" x14ac:dyDescent="0.25">
      <c r="A393" s="53" t="s">
        <v>28</v>
      </c>
      <c r="B393" s="53" t="s">
        <v>293</v>
      </c>
      <c r="C393" s="54">
        <v>50</v>
      </c>
      <c r="D393" s="55">
        <v>5</v>
      </c>
      <c r="E393" s="56">
        <v>52.181500872600388</v>
      </c>
      <c r="F393" s="57" t="s">
        <v>293</v>
      </c>
      <c r="G393" s="58">
        <v>0</v>
      </c>
      <c r="H393" s="58">
        <v>0</v>
      </c>
      <c r="I393" s="58">
        <v>0</v>
      </c>
      <c r="J393" s="58">
        <v>100</v>
      </c>
      <c r="K393" s="58">
        <v>0</v>
      </c>
      <c r="L393" s="58">
        <v>0</v>
      </c>
      <c r="M393" s="63">
        <f t="shared" si="7"/>
        <v>0</v>
      </c>
      <c r="Q393" t="s">
        <v>180</v>
      </c>
      <c r="R393">
        <v>0</v>
      </c>
      <c r="AC393" s="53" t="s">
        <v>229</v>
      </c>
      <c r="AD393" s="53" t="s">
        <v>298</v>
      </c>
      <c r="AE393" s="56">
        <v>382.86212914485168</v>
      </c>
    </row>
    <row r="394" spans="1:31" x14ac:dyDescent="0.25">
      <c r="A394" s="53" t="s">
        <v>28</v>
      </c>
      <c r="B394" s="53" t="s">
        <v>293</v>
      </c>
      <c r="C394" s="54">
        <v>50</v>
      </c>
      <c r="D394" s="55">
        <v>3</v>
      </c>
      <c r="E394" s="56">
        <v>198.67364746945901</v>
      </c>
      <c r="F394" s="57" t="s">
        <v>293</v>
      </c>
      <c r="G394" s="58">
        <v>0</v>
      </c>
      <c r="H394" s="58">
        <v>0</v>
      </c>
      <c r="I394" s="58">
        <v>9.6451159522136223</v>
      </c>
      <c r="J394" s="58">
        <v>46.055867884750548</v>
      </c>
      <c r="K394" s="58">
        <v>13.641953619114553</v>
      </c>
      <c r="L394" s="58">
        <v>30.657062543921278</v>
      </c>
      <c r="M394" s="63">
        <f t="shared" si="7"/>
        <v>0</v>
      </c>
      <c r="Q394" t="s">
        <v>299</v>
      </c>
      <c r="R394">
        <v>0</v>
      </c>
      <c r="AC394" s="53" t="s">
        <v>229</v>
      </c>
      <c r="AD394" s="53" t="s">
        <v>298</v>
      </c>
      <c r="AE394" s="56">
        <v>282.67015706806285</v>
      </c>
    </row>
    <row r="395" spans="1:31" x14ac:dyDescent="0.25">
      <c r="A395" s="53" t="s">
        <v>28</v>
      </c>
      <c r="B395" s="53" t="s">
        <v>293</v>
      </c>
      <c r="C395" s="54">
        <v>50</v>
      </c>
      <c r="D395" s="55">
        <v>4</v>
      </c>
      <c r="E395" s="56">
        <v>1336.4746945898778</v>
      </c>
      <c r="F395" s="57" t="s">
        <v>293</v>
      </c>
      <c r="G395" s="58">
        <v>23.046487333507446</v>
      </c>
      <c r="H395" s="58">
        <v>0.85139723165317449</v>
      </c>
      <c r="I395" s="58">
        <v>27.951162183337686</v>
      </c>
      <c r="J395" s="58">
        <v>38.845651606163493</v>
      </c>
      <c r="K395" s="58">
        <v>1.6192217289109407</v>
      </c>
      <c r="L395" s="58">
        <v>7.6860799164272642</v>
      </c>
      <c r="M395" s="63">
        <f t="shared" si="7"/>
        <v>308.01047120418849</v>
      </c>
      <c r="Q395" t="s">
        <v>180</v>
      </c>
      <c r="R395">
        <v>0</v>
      </c>
      <c r="AC395" s="53" t="s">
        <v>229</v>
      </c>
      <c r="AD395" s="53" t="s">
        <v>298</v>
      </c>
      <c r="AE395" s="56">
        <v>226.6492146596859</v>
      </c>
    </row>
    <row r="396" spans="1:31" x14ac:dyDescent="0.25">
      <c r="A396" s="53" t="s">
        <v>28</v>
      </c>
      <c r="B396" s="53" t="s">
        <v>293</v>
      </c>
      <c r="C396" s="54">
        <v>50</v>
      </c>
      <c r="D396" s="55">
        <v>6</v>
      </c>
      <c r="E396" s="56">
        <v>400.19197207678883</v>
      </c>
      <c r="F396" s="57" t="s">
        <v>293</v>
      </c>
      <c r="G396" s="58">
        <v>0</v>
      </c>
      <c r="H396" s="58">
        <v>0</v>
      </c>
      <c r="I396" s="58">
        <v>0</v>
      </c>
      <c r="J396" s="58">
        <v>61.737386071257248</v>
      </c>
      <c r="K396" s="58">
        <v>0</v>
      </c>
      <c r="L396" s="58">
        <v>38.262613928742759</v>
      </c>
      <c r="M396" s="63">
        <f t="shared" si="7"/>
        <v>0</v>
      </c>
      <c r="Q396" t="s">
        <v>180</v>
      </c>
      <c r="R396">
        <v>0</v>
      </c>
      <c r="AC396" s="53" t="s">
        <v>229</v>
      </c>
      <c r="AD396" s="53" t="s">
        <v>298</v>
      </c>
      <c r="AE396" s="56">
        <v>424.85165794066324</v>
      </c>
    </row>
    <row r="397" spans="1:31" x14ac:dyDescent="0.25">
      <c r="A397" s="53" t="s">
        <v>28</v>
      </c>
      <c r="B397" s="53" t="s">
        <v>293</v>
      </c>
      <c r="C397" s="54">
        <v>50</v>
      </c>
      <c r="D397" s="55">
        <v>7</v>
      </c>
      <c r="E397" s="56">
        <v>1227.2949389179757</v>
      </c>
      <c r="F397" s="57" t="s">
        <v>293</v>
      </c>
      <c r="G397" s="58">
        <v>2.243899664410447</v>
      </c>
      <c r="H397" s="58">
        <v>1.1987372731926511</v>
      </c>
      <c r="I397" s="58">
        <v>6.6335817075251668</v>
      </c>
      <c r="J397" s="58">
        <v>50.949889084807452</v>
      </c>
      <c r="K397" s="58">
        <v>2.5837551902622149</v>
      </c>
      <c r="L397" s="58">
        <v>36.390137079802052</v>
      </c>
      <c r="M397" s="63">
        <f t="shared" si="7"/>
        <v>27.539267015706859</v>
      </c>
      <c r="Q397" t="s">
        <v>180</v>
      </c>
      <c r="R397">
        <v>0</v>
      </c>
      <c r="AC397" s="53" t="s">
        <v>229</v>
      </c>
      <c r="AD397" s="53" t="s">
        <v>298</v>
      </c>
      <c r="AE397" s="56">
        <v>661.22164048865625</v>
      </c>
    </row>
    <row r="398" spans="1:31" x14ac:dyDescent="0.25">
      <c r="A398" s="53" t="s">
        <v>28</v>
      </c>
      <c r="B398" s="53" t="s">
        <v>293</v>
      </c>
      <c r="C398" s="54">
        <v>50</v>
      </c>
      <c r="D398" s="55">
        <v>2</v>
      </c>
      <c r="E398" s="56">
        <v>1836.3176265270508</v>
      </c>
      <c r="F398" s="57" t="s">
        <v>293</v>
      </c>
      <c r="G398" s="58">
        <v>0</v>
      </c>
      <c r="H398" s="58">
        <v>0</v>
      </c>
      <c r="I398" s="58">
        <v>4.211136560192358</v>
      </c>
      <c r="J398" s="58">
        <v>49.742922040277129</v>
      </c>
      <c r="K398" s="58">
        <v>0</v>
      </c>
      <c r="L398" s="58">
        <v>46.045941399530513</v>
      </c>
      <c r="M398" s="63">
        <f t="shared" si="7"/>
        <v>0</v>
      </c>
      <c r="Q398" t="s">
        <v>180</v>
      </c>
      <c r="R398">
        <v>0</v>
      </c>
      <c r="AC398" s="53" t="s">
        <v>229</v>
      </c>
      <c r="AD398" s="53" t="s">
        <v>298</v>
      </c>
      <c r="AE398" s="56">
        <v>153.38568935427577</v>
      </c>
    </row>
    <row r="399" spans="1:31" x14ac:dyDescent="0.25">
      <c r="A399" s="53" t="s">
        <v>28</v>
      </c>
      <c r="B399" s="53" t="s">
        <v>293</v>
      </c>
      <c r="C399" s="54">
        <v>50</v>
      </c>
      <c r="D399" s="55">
        <v>8</v>
      </c>
      <c r="E399" s="56">
        <v>2419.0052356020942</v>
      </c>
      <c r="F399" s="57" t="s">
        <v>293</v>
      </c>
      <c r="G399" s="58">
        <v>0</v>
      </c>
      <c r="H399" s="58">
        <v>0</v>
      </c>
      <c r="I399" s="58">
        <v>0</v>
      </c>
      <c r="J399" s="58">
        <v>48.871285414367044</v>
      </c>
      <c r="K399" s="58">
        <v>2.7840904991739341</v>
      </c>
      <c r="L399" s="58">
        <v>48.344624086459028</v>
      </c>
      <c r="M399" s="63">
        <f t="shared" si="7"/>
        <v>0</v>
      </c>
      <c r="Q399" t="s">
        <v>180</v>
      </c>
      <c r="R399">
        <v>0</v>
      </c>
      <c r="AC399" s="53" t="s">
        <v>229</v>
      </c>
      <c r="AD399" s="53" t="s">
        <v>298</v>
      </c>
      <c r="AE399" s="56">
        <v>53.61256544502622</v>
      </c>
    </row>
    <row r="400" spans="1:31" x14ac:dyDescent="0.25">
      <c r="A400" s="53" t="s">
        <v>28</v>
      </c>
      <c r="B400" s="53" t="s">
        <v>293</v>
      </c>
      <c r="C400" s="54">
        <v>50</v>
      </c>
      <c r="D400" s="55">
        <v>1</v>
      </c>
      <c r="E400" s="56">
        <v>3213.9092495637001</v>
      </c>
      <c r="F400" s="57" t="s">
        <v>293</v>
      </c>
      <c r="G400" s="58">
        <v>0</v>
      </c>
      <c r="H400" s="58">
        <v>0</v>
      </c>
      <c r="I400" s="58">
        <v>0.58808516646122699</v>
      </c>
      <c r="J400" s="58">
        <v>59.460134559099032</v>
      </c>
      <c r="K400" s="58">
        <v>2.1199302768833115</v>
      </c>
      <c r="L400" s="58">
        <v>37.831849997556432</v>
      </c>
      <c r="M400" s="63">
        <f t="shared" si="7"/>
        <v>0</v>
      </c>
      <c r="Q400" t="s">
        <v>180</v>
      </c>
      <c r="R400">
        <v>0</v>
      </c>
      <c r="AC400" s="53" t="s">
        <v>229</v>
      </c>
      <c r="AD400" s="53" t="s">
        <v>298</v>
      </c>
      <c r="AE400" s="56">
        <v>380.55846422338584</v>
      </c>
    </row>
    <row r="401" spans="1:31" x14ac:dyDescent="0.25">
      <c r="A401" s="53" t="s">
        <v>229</v>
      </c>
      <c r="B401" s="53" t="s">
        <v>298</v>
      </c>
      <c r="C401" s="54" t="s">
        <v>46</v>
      </c>
      <c r="D401" s="55">
        <v>1</v>
      </c>
      <c r="E401" s="56">
        <v>382.86212914485168</v>
      </c>
      <c r="F401" s="57" t="s">
        <v>298</v>
      </c>
      <c r="G401" s="58">
        <v>4.0249794876470171</v>
      </c>
      <c r="H401" s="58">
        <v>0</v>
      </c>
      <c r="I401" s="58">
        <v>0</v>
      </c>
      <c r="J401" s="58">
        <v>42.934633968456566</v>
      </c>
      <c r="K401" s="58">
        <v>5.8391831525207349</v>
      </c>
      <c r="L401" s="58">
        <v>47.201203391375692</v>
      </c>
      <c r="M401" s="63">
        <f t="shared" si="7"/>
        <v>15.410122164048913</v>
      </c>
      <c r="Q401" t="s">
        <v>180</v>
      </c>
      <c r="R401">
        <v>0</v>
      </c>
      <c r="AC401" s="53" t="s">
        <v>229</v>
      </c>
      <c r="AD401" s="53" t="s">
        <v>298</v>
      </c>
      <c r="AE401" s="56">
        <v>2817.1553228621292</v>
      </c>
    </row>
    <row r="402" spans="1:31" x14ac:dyDescent="0.25">
      <c r="A402" s="53" t="s">
        <v>229</v>
      </c>
      <c r="B402" s="53" t="s">
        <v>298</v>
      </c>
      <c r="C402" s="54" t="s">
        <v>46</v>
      </c>
      <c r="D402" s="55">
        <v>2</v>
      </c>
      <c r="E402" s="56">
        <v>282.67015706806285</v>
      </c>
      <c r="F402" s="57" t="s">
        <v>298</v>
      </c>
      <c r="G402" s="58">
        <v>0</v>
      </c>
      <c r="H402" s="58">
        <v>0</v>
      </c>
      <c r="I402" s="58">
        <v>0</v>
      </c>
      <c r="J402" s="58">
        <v>35.327529789467185</v>
      </c>
      <c r="K402" s="58">
        <v>0</v>
      </c>
      <c r="L402" s="58">
        <v>64.672470210532794</v>
      </c>
      <c r="M402" s="63">
        <f t="shared" si="7"/>
        <v>0</v>
      </c>
      <c r="Q402" t="s">
        <v>180</v>
      </c>
      <c r="R402">
        <v>0</v>
      </c>
      <c r="AC402" s="53" t="s">
        <v>229</v>
      </c>
      <c r="AD402" s="53" t="s">
        <v>298</v>
      </c>
      <c r="AE402" s="56">
        <v>2406.4223385689356</v>
      </c>
    </row>
    <row r="403" spans="1:31" x14ac:dyDescent="0.25">
      <c r="A403" s="53" t="s">
        <v>229</v>
      </c>
      <c r="B403" s="53" t="s">
        <v>298</v>
      </c>
      <c r="C403" s="54" t="s">
        <v>46</v>
      </c>
      <c r="D403" s="55">
        <v>3</v>
      </c>
      <c r="E403" s="56">
        <v>226.6492146596859</v>
      </c>
      <c r="F403" s="57" t="s">
        <v>298</v>
      </c>
      <c r="G403" s="58">
        <v>0</v>
      </c>
      <c r="H403" s="58">
        <v>0</v>
      </c>
      <c r="I403" s="58">
        <v>0</v>
      </c>
      <c r="J403" s="58">
        <v>22.145222145222153</v>
      </c>
      <c r="K403" s="58">
        <v>0</v>
      </c>
      <c r="L403" s="58">
        <v>77.854777854777851</v>
      </c>
      <c r="M403" s="63">
        <f t="shared" si="7"/>
        <v>0</v>
      </c>
      <c r="Q403" t="s">
        <v>180</v>
      </c>
      <c r="R403">
        <v>5.2879581151832609</v>
      </c>
      <c r="AC403" s="53" t="s">
        <v>229</v>
      </c>
      <c r="AD403" s="53" t="s">
        <v>298</v>
      </c>
      <c r="AE403" s="56">
        <v>1273.6474694589879</v>
      </c>
    </row>
    <row r="404" spans="1:31" x14ac:dyDescent="0.25">
      <c r="A404" s="53" t="s">
        <v>229</v>
      </c>
      <c r="B404" s="53" t="s">
        <v>298</v>
      </c>
      <c r="C404" s="54" t="s">
        <v>46</v>
      </c>
      <c r="D404" s="55">
        <v>4</v>
      </c>
      <c r="E404" s="56">
        <v>424.85165794066324</v>
      </c>
      <c r="F404" s="57" t="s">
        <v>298</v>
      </c>
      <c r="G404" s="58">
        <v>3.3190930003286221</v>
      </c>
      <c r="H404" s="58">
        <v>0</v>
      </c>
      <c r="I404" s="58">
        <v>0</v>
      </c>
      <c r="J404" s="58">
        <v>51.265198816956946</v>
      </c>
      <c r="K404" s="58">
        <v>0</v>
      </c>
      <c r="L404" s="58">
        <v>45.415708182714418</v>
      </c>
      <c r="M404" s="63">
        <f t="shared" si="7"/>
        <v>14.101221640488653</v>
      </c>
      <c r="Q404" t="s">
        <v>180</v>
      </c>
      <c r="R404">
        <v>0</v>
      </c>
      <c r="AC404" s="53" t="s">
        <v>229</v>
      </c>
      <c r="AD404" s="53" t="s">
        <v>298</v>
      </c>
      <c r="AE404" s="56">
        <v>214.08376963350787</v>
      </c>
    </row>
    <row r="405" spans="1:31" x14ac:dyDescent="0.25">
      <c r="A405" s="53" t="s">
        <v>229</v>
      </c>
      <c r="B405" s="53" t="s">
        <v>298</v>
      </c>
      <c r="C405" s="54" t="s">
        <v>46</v>
      </c>
      <c r="D405" s="55">
        <v>5</v>
      </c>
      <c r="E405" s="56">
        <v>661.22164048865625</v>
      </c>
      <c r="F405" s="57" t="s">
        <v>298</v>
      </c>
      <c r="G405" s="58">
        <v>60.739548141891873</v>
      </c>
      <c r="H405" s="58">
        <v>0</v>
      </c>
      <c r="I405" s="58">
        <v>0</v>
      </c>
      <c r="J405" s="58">
        <v>39.260451858108112</v>
      </c>
      <c r="K405" s="58">
        <v>0</v>
      </c>
      <c r="L405" s="58">
        <v>0</v>
      </c>
      <c r="M405" s="63">
        <f t="shared" si="7"/>
        <v>401.62303664921455</v>
      </c>
      <c r="Q405" t="s">
        <v>180</v>
      </c>
      <c r="R405">
        <v>3.2635253054101421</v>
      </c>
      <c r="AC405" s="53" t="s">
        <v>229</v>
      </c>
      <c r="AD405" s="53" t="s">
        <v>298</v>
      </c>
      <c r="AE405" s="56">
        <v>230.76788830715537</v>
      </c>
    </row>
    <row r="406" spans="1:31" x14ac:dyDescent="0.25">
      <c r="A406" s="53" t="s">
        <v>229</v>
      </c>
      <c r="B406" s="53" t="s">
        <v>298</v>
      </c>
      <c r="C406" s="54" t="s">
        <v>46</v>
      </c>
      <c r="D406" s="55">
        <v>6</v>
      </c>
      <c r="E406" s="56">
        <v>153.38568935427577</v>
      </c>
      <c r="F406" s="57" t="s">
        <v>298</v>
      </c>
      <c r="G406" s="58">
        <v>44.68085106382982</v>
      </c>
      <c r="H406" s="58">
        <v>9.2274433951530295</v>
      </c>
      <c r="I406" s="58">
        <v>26.419387871202627</v>
      </c>
      <c r="J406" s="58">
        <v>0</v>
      </c>
      <c r="K406" s="58">
        <v>5.1655478438957854</v>
      </c>
      <c r="L406" s="58">
        <v>14.506769825918745</v>
      </c>
      <c r="M406" s="63">
        <f t="shared" si="7"/>
        <v>68.534031413612624</v>
      </c>
      <c r="Q406" t="s">
        <v>180</v>
      </c>
      <c r="R406">
        <v>0</v>
      </c>
      <c r="AC406" s="53" t="s">
        <v>229</v>
      </c>
      <c r="AD406" s="53" t="s">
        <v>298</v>
      </c>
      <c r="AE406" s="56">
        <v>589.14485165794076</v>
      </c>
    </row>
    <row r="407" spans="1:31" x14ac:dyDescent="0.25">
      <c r="A407" s="53" t="s">
        <v>229</v>
      </c>
      <c r="B407" s="53" t="s">
        <v>298</v>
      </c>
      <c r="C407" s="54" t="s">
        <v>46</v>
      </c>
      <c r="D407" s="55">
        <v>7</v>
      </c>
      <c r="E407" s="56">
        <v>53.61256544502622</v>
      </c>
      <c r="F407" s="57" t="s">
        <v>298</v>
      </c>
      <c r="G407" s="58">
        <v>17.4479166666667</v>
      </c>
      <c r="H407" s="58">
        <v>52.311197916666607</v>
      </c>
      <c r="I407" s="58">
        <v>21.419270833333361</v>
      </c>
      <c r="J407" s="58">
        <v>0</v>
      </c>
      <c r="K407" s="58">
        <v>0</v>
      </c>
      <c r="L407" s="58">
        <v>8.8216145833333517</v>
      </c>
      <c r="M407" s="63">
        <f t="shared" si="7"/>
        <v>9.3542757417103211</v>
      </c>
      <c r="Q407" t="s">
        <v>180</v>
      </c>
      <c r="R407">
        <v>0</v>
      </c>
      <c r="AC407" s="53" t="s">
        <v>229</v>
      </c>
      <c r="AD407" s="53" t="s">
        <v>298</v>
      </c>
      <c r="AE407" s="56">
        <v>1285.6369982547994</v>
      </c>
    </row>
    <row r="408" spans="1:31" x14ac:dyDescent="0.25">
      <c r="A408" s="53" t="s">
        <v>229</v>
      </c>
      <c r="B408" s="53" t="s">
        <v>298</v>
      </c>
      <c r="C408" s="54" t="s">
        <v>46</v>
      </c>
      <c r="D408" s="55">
        <v>8</v>
      </c>
      <c r="E408" s="56">
        <v>380.55846422338584</v>
      </c>
      <c r="F408" s="57" t="s">
        <v>298</v>
      </c>
      <c r="G408" s="58">
        <v>3.5036228560946645</v>
      </c>
      <c r="H408" s="58">
        <v>0</v>
      </c>
      <c r="I408" s="58">
        <v>23.204622580941027</v>
      </c>
      <c r="J408" s="58">
        <v>25.387508025314133</v>
      </c>
      <c r="K408" s="58">
        <v>0</v>
      </c>
      <c r="L408" s="58">
        <v>47.904246537650181</v>
      </c>
      <c r="M408" s="63">
        <f t="shared" si="7"/>
        <v>13.333333333333384</v>
      </c>
      <c r="Q408" t="s">
        <v>180</v>
      </c>
      <c r="R408">
        <v>0</v>
      </c>
      <c r="AC408" s="53" t="s">
        <v>229</v>
      </c>
      <c r="AD408" s="53" t="s">
        <v>298</v>
      </c>
      <c r="AE408" s="56">
        <v>1108.516579406632</v>
      </c>
    </row>
    <row r="409" spans="1:31" x14ac:dyDescent="0.25">
      <c r="A409" s="53" t="s">
        <v>229</v>
      </c>
      <c r="B409" s="53" t="s">
        <v>299</v>
      </c>
      <c r="C409" s="54" t="s">
        <v>268</v>
      </c>
      <c r="D409" s="55">
        <v>8</v>
      </c>
      <c r="E409" s="56">
        <v>347.01570680628276</v>
      </c>
      <c r="F409" s="57" t="s">
        <v>299</v>
      </c>
      <c r="G409" s="58">
        <v>0</v>
      </c>
      <c r="H409" s="58">
        <v>0</v>
      </c>
      <c r="I409" s="58">
        <v>9.8772882719774788</v>
      </c>
      <c r="J409" s="58">
        <v>20.287668477167564</v>
      </c>
      <c r="K409" s="58">
        <v>0</v>
      </c>
      <c r="L409" s="58">
        <v>69.835043250854937</v>
      </c>
      <c r="M409" s="63">
        <f t="shared" si="7"/>
        <v>0</v>
      </c>
      <c r="Q409" t="s">
        <v>180</v>
      </c>
      <c r="R409">
        <v>0</v>
      </c>
      <c r="AC409" s="53" t="s">
        <v>229</v>
      </c>
      <c r="AD409" s="53" t="s">
        <v>298</v>
      </c>
      <c r="AE409" s="56">
        <v>345.04363001745202</v>
      </c>
    </row>
    <row r="410" spans="1:31" x14ac:dyDescent="0.25">
      <c r="A410" s="53" t="s">
        <v>229</v>
      </c>
      <c r="B410" s="53" t="s">
        <v>293</v>
      </c>
      <c r="C410" s="54" t="s">
        <v>230</v>
      </c>
      <c r="D410" s="55">
        <v>8</v>
      </c>
      <c r="E410" s="56">
        <v>361.7801047120418</v>
      </c>
      <c r="F410" s="57" t="s">
        <v>293</v>
      </c>
      <c r="G410" s="58">
        <v>23.492522913651722</v>
      </c>
      <c r="H410" s="58">
        <v>28.702363724071393</v>
      </c>
      <c r="I410" s="58">
        <v>42.402315484804639</v>
      </c>
      <c r="J410" s="58">
        <v>4.5344910757356391</v>
      </c>
      <c r="K410" s="58">
        <v>0</v>
      </c>
      <c r="L410" s="58">
        <v>0.86830680173661245</v>
      </c>
      <c r="M410" s="63">
        <f t="shared" si="7"/>
        <v>84.991273996509619</v>
      </c>
      <c r="Q410" t="s">
        <v>180</v>
      </c>
      <c r="R410">
        <v>4.1012216404887081</v>
      </c>
      <c r="AC410" s="53" t="s">
        <v>229</v>
      </c>
      <c r="AD410" s="53" t="s">
        <v>298</v>
      </c>
      <c r="AE410" s="56">
        <v>557.8917975567191</v>
      </c>
    </row>
    <row r="411" spans="1:31" x14ac:dyDescent="0.25">
      <c r="A411" s="53" t="s">
        <v>229</v>
      </c>
      <c r="B411" s="53" t="s">
        <v>293</v>
      </c>
      <c r="C411" s="54" t="s">
        <v>230</v>
      </c>
      <c r="D411" s="55">
        <v>2</v>
      </c>
      <c r="E411" s="56">
        <v>401.22164048865619</v>
      </c>
      <c r="F411" s="57" t="s">
        <v>293</v>
      </c>
      <c r="G411" s="58">
        <v>37.277076989995656</v>
      </c>
      <c r="H411" s="58">
        <v>31.491953023053508</v>
      </c>
      <c r="I411" s="58">
        <v>9.0474119182253236</v>
      </c>
      <c r="J411" s="58">
        <v>17.442366246193984</v>
      </c>
      <c r="K411" s="58">
        <v>0</v>
      </c>
      <c r="L411" s="58">
        <v>4.741191822531535</v>
      </c>
      <c r="M411" s="63">
        <f t="shared" si="7"/>
        <v>149.56369982547994</v>
      </c>
      <c r="Q411" t="s">
        <v>180</v>
      </c>
      <c r="R411">
        <v>114.57242582897035</v>
      </c>
      <c r="AC411" s="53" t="s">
        <v>229</v>
      </c>
      <c r="AD411" s="53" t="s">
        <v>298</v>
      </c>
      <c r="AE411" s="56">
        <v>1477.3821989528797</v>
      </c>
    </row>
    <row r="412" spans="1:31" x14ac:dyDescent="0.25">
      <c r="A412" s="53" t="s">
        <v>229</v>
      </c>
      <c r="B412" s="53" t="s">
        <v>293</v>
      </c>
      <c r="C412" s="54" t="s">
        <v>230</v>
      </c>
      <c r="D412" s="55">
        <v>3</v>
      </c>
      <c r="E412" s="56">
        <v>540.3141361256545</v>
      </c>
      <c r="F412" s="57" t="s">
        <v>293</v>
      </c>
      <c r="G412" s="58">
        <v>21.576227390180875</v>
      </c>
      <c r="H412" s="58">
        <v>32.299741602067186</v>
      </c>
      <c r="I412" s="58">
        <v>26.227390180878558</v>
      </c>
      <c r="J412" s="58">
        <v>5.9754521963824212</v>
      </c>
      <c r="K412" s="58">
        <v>0.32299741602067639</v>
      </c>
      <c r="L412" s="58">
        <v>13.598191214470287</v>
      </c>
      <c r="M412" s="63">
        <f t="shared" si="7"/>
        <v>116.57940663176264</v>
      </c>
      <c r="Q412" t="s">
        <v>180</v>
      </c>
      <c r="R412">
        <v>0</v>
      </c>
      <c r="AC412" s="53" t="s">
        <v>229</v>
      </c>
      <c r="AD412" s="53" t="s">
        <v>298</v>
      </c>
      <c r="AE412" s="56">
        <v>3119.0418848167537</v>
      </c>
    </row>
    <row r="413" spans="1:31" x14ac:dyDescent="0.25">
      <c r="A413" s="53" t="s">
        <v>229</v>
      </c>
      <c r="B413" s="53" t="s">
        <v>293</v>
      </c>
      <c r="C413" s="54" t="s">
        <v>230</v>
      </c>
      <c r="D413" s="55">
        <v>6</v>
      </c>
      <c r="E413" s="56">
        <v>463.17626527050618</v>
      </c>
      <c r="F413" s="57" t="s">
        <v>293</v>
      </c>
      <c r="G413" s="58">
        <v>15.561416729464964</v>
      </c>
      <c r="H413" s="58">
        <v>74.076865109269036</v>
      </c>
      <c r="I413" s="58">
        <v>9.3443858327053508</v>
      </c>
      <c r="J413" s="58">
        <v>1.0173323285606612</v>
      </c>
      <c r="K413" s="58">
        <v>0</v>
      </c>
      <c r="L413" s="58">
        <v>0</v>
      </c>
      <c r="M413" s="63">
        <f t="shared" si="7"/>
        <v>72.076788830715572</v>
      </c>
      <c r="Q413" t="s">
        <v>180</v>
      </c>
      <c r="R413">
        <v>0</v>
      </c>
      <c r="AC413" s="53" t="s">
        <v>229</v>
      </c>
      <c r="AD413" s="53" t="s">
        <v>298</v>
      </c>
      <c r="AE413" s="56">
        <v>4770.959860383944</v>
      </c>
    </row>
    <row r="414" spans="1:31" x14ac:dyDescent="0.25">
      <c r="A414" s="53" t="s">
        <v>229</v>
      </c>
      <c r="B414" s="53" t="s">
        <v>293</v>
      </c>
      <c r="C414" s="54" t="s">
        <v>230</v>
      </c>
      <c r="D414" s="55">
        <v>5</v>
      </c>
      <c r="E414" s="56">
        <v>205.06108202443289</v>
      </c>
      <c r="F414" s="57" t="s">
        <v>293</v>
      </c>
      <c r="G414" s="58">
        <v>6.7234042553191697</v>
      </c>
      <c r="H414" s="58">
        <v>44.765957446808507</v>
      </c>
      <c r="I414" s="58">
        <v>40.851063829787222</v>
      </c>
      <c r="J414" s="58">
        <v>7.6595744680850908</v>
      </c>
      <c r="K414" s="58">
        <v>0</v>
      </c>
      <c r="L414" s="58">
        <v>0</v>
      </c>
      <c r="M414" s="63">
        <f t="shared" si="7"/>
        <v>13.787085514834253</v>
      </c>
      <c r="Q414" t="s">
        <v>180</v>
      </c>
      <c r="R414">
        <v>362.63525305410121</v>
      </c>
      <c r="AC414" s="53" t="s">
        <v>229</v>
      </c>
      <c r="AD414" s="53" t="s">
        <v>298</v>
      </c>
      <c r="AE414" s="56">
        <v>833.22862129144846</v>
      </c>
    </row>
    <row r="415" spans="1:31" x14ac:dyDescent="0.25">
      <c r="A415" s="53" t="s">
        <v>229</v>
      </c>
      <c r="B415" s="53" t="s">
        <v>293</v>
      </c>
      <c r="C415" s="54" t="s">
        <v>230</v>
      </c>
      <c r="D415" s="55">
        <v>4</v>
      </c>
      <c r="E415" s="56">
        <v>67.71378708551488</v>
      </c>
      <c r="F415" s="57" t="s">
        <v>293</v>
      </c>
      <c r="G415" s="58">
        <v>15.721649484536149</v>
      </c>
      <c r="H415" s="58">
        <v>52.319587628865975</v>
      </c>
      <c r="I415" s="58">
        <v>0</v>
      </c>
      <c r="J415" s="58">
        <v>31.958762886597881</v>
      </c>
      <c r="K415" s="58">
        <v>0</v>
      </c>
      <c r="L415" s="58">
        <v>0</v>
      </c>
      <c r="M415" s="63">
        <f t="shared" si="7"/>
        <v>10.645724258289755</v>
      </c>
      <c r="Q415" t="s">
        <v>180</v>
      </c>
      <c r="R415">
        <v>16.230366492146594</v>
      </c>
      <c r="AC415" s="53" t="s">
        <v>229</v>
      </c>
      <c r="AD415" s="53" t="s">
        <v>298</v>
      </c>
      <c r="AE415" s="56">
        <v>9055.5322862129142</v>
      </c>
    </row>
    <row r="416" spans="1:31" x14ac:dyDescent="0.25">
      <c r="A416" s="53" t="s">
        <v>229</v>
      </c>
      <c r="B416" s="53" t="s">
        <v>293</v>
      </c>
      <c r="C416" s="54" t="s">
        <v>230</v>
      </c>
      <c r="D416" s="55">
        <v>1</v>
      </c>
      <c r="E416" s="56">
        <v>161.95462478184993</v>
      </c>
      <c r="F416" s="57" t="s">
        <v>293</v>
      </c>
      <c r="G416" s="58">
        <v>15.840517241379334</v>
      </c>
      <c r="H416" s="58">
        <v>16.37931034482758</v>
      </c>
      <c r="I416" s="58">
        <v>53.987068965517246</v>
      </c>
      <c r="J416" s="58">
        <v>13.793103448275835</v>
      </c>
      <c r="K416" s="58">
        <v>0</v>
      </c>
      <c r="L416" s="58">
        <v>0</v>
      </c>
      <c r="M416" s="63">
        <f t="shared" si="7"/>
        <v>25.654450261780145</v>
      </c>
      <c r="Q416" t="s">
        <v>180</v>
      </c>
      <c r="R416">
        <v>0</v>
      </c>
      <c r="AC416" s="53" t="s">
        <v>229</v>
      </c>
      <c r="AD416" s="53" t="s">
        <v>298</v>
      </c>
      <c r="AE416" s="56">
        <v>1193.0541012216406</v>
      </c>
    </row>
    <row r="417" spans="1:31" x14ac:dyDescent="0.25">
      <c r="A417" s="53" t="s">
        <v>229</v>
      </c>
      <c r="B417" s="53" t="s">
        <v>293</v>
      </c>
      <c r="C417" s="54" t="s">
        <v>230</v>
      </c>
      <c r="D417" s="55">
        <v>7</v>
      </c>
      <c r="E417" s="56">
        <v>42.931937172774823</v>
      </c>
      <c r="F417" s="57" t="s">
        <v>293</v>
      </c>
      <c r="G417" s="58">
        <v>19.512195121951255</v>
      </c>
      <c r="H417" s="58">
        <v>0</v>
      </c>
      <c r="I417" s="58">
        <v>0</v>
      </c>
      <c r="J417" s="58">
        <v>80.487804878048749</v>
      </c>
      <c r="K417" s="58">
        <v>0</v>
      </c>
      <c r="L417" s="58">
        <v>0</v>
      </c>
      <c r="M417" s="63">
        <f t="shared" si="7"/>
        <v>8.3769633507853456</v>
      </c>
      <c r="Q417" t="s">
        <v>180</v>
      </c>
      <c r="R417">
        <v>35.741710296684147</v>
      </c>
      <c r="AC417" s="53" t="s">
        <v>229</v>
      </c>
      <c r="AD417" s="53" t="s">
        <v>298</v>
      </c>
      <c r="AE417" s="56">
        <v>298.21989528795814</v>
      </c>
    </row>
    <row r="418" spans="1:31" x14ac:dyDescent="0.25">
      <c r="A418" s="53" t="s">
        <v>229</v>
      </c>
      <c r="B418" s="53" t="s">
        <v>293</v>
      </c>
      <c r="C418" s="54" t="s">
        <v>231</v>
      </c>
      <c r="D418" s="55">
        <v>8</v>
      </c>
      <c r="E418" s="56">
        <v>3696.96335078534</v>
      </c>
      <c r="F418" s="57" t="s">
        <v>293</v>
      </c>
      <c r="G418" s="58">
        <v>8.8695972355973502</v>
      </c>
      <c r="H418" s="58">
        <v>4.5275590551181111</v>
      </c>
      <c r="I418" s="58">
        <v>10.251326497856834</v>
      </c>
      <c r="J418" s="58">
        <v>76.00691100662776</v>
      </c>
      <c r="K418" s="58">
        <v>0.34460620479993981</v>
      </c>
      <c r="L418" s="58">
        <v>0</v>
      </c>
      <c r="M418" s="63">
        <f t="shared" si="7"/>
        <v>327.9057591623037</v>
      </c>
      <c r="Q418" t="s">
        <v>180</v>
      </c>
      <c r="R418">
        <v>17.853403141361255</v>
      </c>
      <c r="AC418" s="53" t="s">
        <v>229</v>
      </c>
      <c r="AD418" s="53" t="s">
        <v>298</v>
      </c>
      <c r="AE418" s="56">
        <v>1148.4991273996511</v>
      </c>
    </row>
    <row r="419" spans="1:31" x14ac:dyDescent="0.25">
      <c r="A419" s="53" t="s">
        <v>229</v>
      </c>
      <c r="B419" s="53" t="s">
        <v>293</v>
      </c>
      <c r="C419" s="54" t="s">
        <v>231</v>
      </c>
      <c r="D419" s="55">
        <v>4</v>
      </c>
      <c r="E419" s="56">
        <v>2089.8778359511348</v>
      </c>
      <c r="F419" s="57" t="s">
        <v>293</v>
      </c>
      <c r="G419" s="58">
        <v>16.516910229645092</v>
      </c>
      <c r="H419" s="58">
        <v>0</v>
      </c>
      <c r="I419" s="58">
        <v>4.7490605427974941</v>
      </c>
      <c r="J419" s="58">
        <v>76.091858037578277</v>
      </c>
      <c r="K419" s="58">
        <v>2.6421711899791243</v>
      </c>
      <c r="L419" s="58">
        <v>0</v>
      </c>
      <c r="M419" s="63">
        <f t="shared" si="7"/>
        <v>345.18324607329845</v>
      </c>
      <c r="Q419" t="s">
        <v>180</v>
      </c>
      <c r="R419">
        <v>0</v>
      </c>
      <c r="AC419" s="53" t="s">
        <v>229</v>
      </c>
      <c r="AD419" s="53" t="s">
        <v>298</v>
      </c>
      <c r="AE419" s="56">
        <v>3308.6736474694594</v>
      </c>
    </row>
    <row r="420" spans="1:31" x14ac:dyDescent="0.25">
      <c r="A420" s="53" t="s">
        <v>229</v>
      </c>
      <c r="B420" s="53" t="s">
        <v>293</v>
      </c>
      <c r="C420" s="54" t="s">
        <v>231</v>
      </c>
      <c r="D420" s="55">
        <v>7</v>
      </c>
      <c r="E420" s="56">
        <v>2950.0174520069809</v>
      </c>
      <c r="F420" s="57" t="s">
        <v>293</v>
      </c>
      <c r="G420" s="58">
        <v>14.436569724792353</v>
      </c>
      <c r="H420" s="58">
        <v>0</v>
      </c>
      <c r="I420" s="58">
        <v>5.8821789441302457</v>
      </c>
      <c r="J420" s="58">
        <v>77.829574765138787</v>
      </c>
      <c r="K420" s="58">
        <v>1.237606190397311</v>
      </c>
      <c r="L420" s="58">
        <v>0.61407037554130495</v>
      </c>
      <c r="M420" s="63">
        <f t="shared" si="7"/>
        <v>425.88132635253061</v>
      </c>
      <c r="Q420" t="s">
        <v>180</v>
      </c>
      <c r="R420">
        <v>0</v>
      </c>
      <c r="AC420" s="53" t="s">
        <v>229</v>
      </c>
      <c r="AD420" s="53" t="s">
        <v>298</v>
      </c>
      <c r="AE420" s="56">
        <v>3178.6561954624785</v>
      </c>
    </row>
    <row r="421" spans="1:31" x14ac:dyDescent="0.25">
      <c r="A421" s="53" t="s">
        <v>229</v>
      </c>
      <c r="B421" s="53" t="s">
        <v>293</v>
      </c>
      <c r="C421" s="54" t="s">
        <v>231</v>
      </c>
      <c r="D421" s="55">
        <v>6</v>
      </c>
      <c r="E421" s="56">
        <v>1418.7260034904016</v>
      </c>
      <c r="F421" s="57" t="s">
        <v>293</v>
      </c>
      <c r="G421" s="58">
        <v>12.50169141254475</v>
      </c>
      <c r="H421" s="58">
        <v>0</v>
      </c>
      <c r="I421" s="58">
        <v>18.279556665395543</v>
      </c>
      <c r="J421" s="58">
        <v>64.741121621787855</v>
      </c>
      <c r="K421" s="58">
        <v>0.57200496967758585</v>
      </c>
      <c r="L421" s="58">
        <v>3.9056253305942707</v>
      </c>
      <c r="M421" s="63">
        <f t="shared" si="7"/>
        <v>177.36474694589884</v>
      </c>
      <c r="Q421" t="s">
        <v>180</v>
      </c>
      <c r="R421">
        <v>6.3350785340314681</v>
      </c>
      <c r="AC421" s="53" t="s">
        <v>229</v>
      </c>
      <c r="AD421" s="53" t="s">
        <v>298</v>
      </c>
      <c r="AE421" s="56">
        <v>1403.7347294938918</v>
      </c>
    </row>
    <row r="422" spans="1:31" x14ac:dyDescent="0.25">
      <c r="A422" s="53" t="s">
        <v>229</v>
      </c>
      <c r="B422" s="53" t="s">
        <v>293</v>
      </c>
      <c r="C422" s="54" t="s">
        <v>231</v>
      </c>
      <c r="D422" s="55">
        <v>2</v>
      </c>
      <c r="E422" s="56">
        <v>150.20942408376965</v>
      </c>
      <c r="F422" s="57" t="s">
        <v>293</v>
      </c>
      <c r="G422" s="58">
        <v>0</v>
      </c>
      <c r="H422" s="58">
        <v>0</v>
      </c>
      <c r="I422" s="58">
        <v>0</v>
      </c>
      <c r="J422" s="58">
        <v>47.1709074009527</v>
      </c>
      <c r="K422" s="58">
        <v>8.3188102707098999</v>
      </c>
      <c r="L422" s="58">
        <v>44.510282328337389</v>
      </c>
      <c r="M422" s="63">
        <f t="shared" si="7"/>
        <v>0</v>
      </c>
      <c r="Q422" t="s">
        <v>180</v>
      </c>
      <c r="R422">
        <v>0</v>
      </c>
      <c r="AC422" s="53" t="s">
        <v>229</v>
      </c>
      <c r="AD422" s="53" t="s">
        <v>298</v>
      </c>
      <c r="AE422" s="56">
        <v>2890.20942408377</v>
      </c>
    </row>
    <row r="423" spans="1:31" x14ac:dyDescent="0.25">
      <c r="A423" s="53" t="s">
        <v>229</v>
      </c>
      <c r="B423" s="53" t="s">
        <v>293</v>
      </c>
      <c r="C423" s="54" t="s">
        <v>231</v>
      </c>
      <c r="D423" s="55">
        <v>3</v>
      </c>
      <c r="E423" s="56">
        <v>805.46247818499148</v>
      </c>
      <c r="F423" s="57" t="s">
        <v>293</v>
      </c>
      <c r="G423" s="58">
        <v>3.2457261716464818</v>
      </c>
      <c r="H423" s="58">
        <v>0</v>
      </c>
      <c r="I423" s="58">
        <v>12.959070916300133</v>
      </c>
      <c r="J423" s="58">
        <v>68.470088618291328</v>
      </c>
      <c r="K423" s="58">
        <v>2.8102181873334353</v>
      </c>
      <c r="L423" s="58">
        <v>12.514896106428614</v>
      </c>
      <c r="M423" s="63">
        <f t="shared" si="7"/>
        <v>26.143106457242602</v>
      </c>
      <c r="Q423" t="s">
        <v>180</v>
      </c>
      <c r="R423">
        <v>17.90575916230366</v>
      </c>
      <c r="AC423" s="53" t="s">
        <v>229</v>
      </c>
      <c r="AD423" s="53" t="s">
        <v>298</v>
      </c>
      <c r="AE423" s="56">
        <v>831.22164048865636</v>
      </c>
    </row>
    <row r="424" spans="1:31" x14ac:dyDescent="0.25">
      <c r="A424" s="53" t="s">
        <v>229</v>
      </c>
      <c r="B424" s="53" t="s">
        <v>293</v>
      </c>
      <c r="C424" s="54" t="s">
        <v>231</v>
      </c>
      <c r="D424" s="55">
        <v>5</v>
      </c>
      <c r="E424" s="56">
        <v>3302.146596858639</v>
      </c>
      <c r="F424" s="57" t="s">
        <v>293</v>
      </c>
      <c r="G424" s="58">
        <v>0.54647407947657001</v>
      </c>
      <c r="H424" s="58">
        <v>0.1791631653216228</v>
      </c>
      <c r="I424" s="58">
        <v>4.585837125356079</v>
      </c>
      <c r="J424" s="58">
        <v>91.267513331536421</v>
      </c>
      <c r="K424" s="58">
        <v>0</v>
      </c>
      <c r="L424" s="58">
        <v>3.4210122983093125</v>
      </c>
      <c r="M424" s="63">
        <f t="shared" si="7"/>
        <v>18.045375218150131</v>
      </c>
      <c r="Q424" t="s">
        <v>180</v>
      </c>
      <c r="R424">
        <v>0</v>
      </c>
      <c r="AC424" s="53" t="s">
        <v>229</v>
      </c>
      <c r="AD424" s="53" t="s">
        <v>298</v>
      </c>
      <c r="AE424" s="56">
        <v>3422.6003490401399</v>
      </c>
    </row>
    <row r="425" spans="1:31" x14ac:dyDescent="0.25">
      <c r="A425" s="53" t="s">
        <v>229</v>
      </c>
      <c r="B425" s="53" t="s">
        <v>293</v>
      </c>
      <c r="C425" s="54" t="s">
        <v>231</v>
      </c>
      <c r="D425" s="55">
        <v>1</v>
      </c>
      <c r="E425" s="56">
        <v>811.39616055846432</v>
      </c>
      <c r="F425" s="57" t="s">
        <v>293</v>
      </c>
      <c r="G425" s="58">
        <v>1.623900372099031</v>
      </c>
      <c r="H425" s="58">
        <v>0</v>
      </c>
      <c r="I425" s="58">
        <v>3.391908459337968</v>
      </c>
      <c r="J425" s="58">
        <v>61.910395113242856</v>
      </c>
      <c r="K425" s="58">
        <v>0</v>
      </c>
      <c r="L425" s="58">
        <v>33.073796055320145</v>
      </c>
      <c r="M425" s="63">
        <f t="shared" si="7"/>
        <v>13.176265270506153</v>
      </c>
      <c r="Q425" t="s">
        <v>180</v>
      </c>
      <c r="R425">
        <v>8.7434554973822198</v>
      </c>
      <c r="AC425" s="53" t="s">
        <v>229</v>
      </c>
      <c r="AD425" s="53" t="s">
        <v>298</v>
      </c>
      <c r="AE425" s="56">
        <v>205.18324607329853</v>
      </c>
    </row>
    <row r="426" spans="1:31" x14ac:dyDescent="0.25">
      <c r="A426" s="53" t="s">
        <v>229</v>
      </c>
      <c r="B426" s="53" t="s">
        <v>298</v>
      </c>
      <c r="C426" s="54" t="s">
        <v>233</v>
      </c>
      <c r="D426" s="55">
        <v>5</v>
      </c>
      <c r="E426" s="56">
        <v>2817.1553228621292</v>
      </c>
      <c r="F426" s="57" t="s">
        <v>298</v>
      </c>
      <c r="G426" s="58">
        <v>14.195003190375596</v>
      </c>
      <c r="H426" s="58">
        <v>10.515230171660795</v>
      </c>
      <c r="I426" s="58">
        <v>9.7990992609479459</v>
      </c>
      <c r="J426" s="58">
        <v>64.513731004875396</v>
      </c>
      <c r="K426" s="58">
        <v>0</v>
      </c>
      <c r="L426" s="58">
        <v>0.9769363721402764</v>
      </c>
      <c r="M426" s="63">
        <f t="shared" si="7"/>
        <v>399.89528795811515</v>
      </c>
      <c r="Q426" t="s">
        <v>180</v>
      </c>
      <c r="R426">
        <v>5.4275741710296677</v>
      </c>
      <c r="AC426" s="53" t="s">
        <v>229</v>
      </c>
      <c r="AD426" s="53" t="s">
        <v>298</v>
      </c>
      <c r="AE426" s="56">
        <v>314.48516579406635</v>
      </c>
    </row>
    <row r="427" spans="1:31" x14ac:dyDescent="0.25">
      <c r="A427" s="53" t="s">
        <v>229</v>
      </c>
      <c r="B427" s="53" t="s">
        <v>298</v>
      </c>
      <c r="C427" s="54" t="s">
        <v>233</v>
      </c>
      <c r="D427" s="55">
        <v>3</v>
      </c>
      <c r="E427" s="56">
        <v>2406.4223385689356</v>
      </c>
      <c r="F427" s="57" t="s">
        <v>298</v>
      </c>
      <c r="G427" s="58">
        <v>1.3075829658853568</v>
      </c>
      <c r="H427" s="58">
        <v>36.087259224878167</v>
      </c>
      <c r="I427" s="58">
        <v>4.76256091900673</v>
      </c>
      <c r="J427" s="58">
        <v>56.59665815734509</v>
      </c>
      <c r="K427" s="58">
        <v>0</v>
      </c>
      <c r="L427" s="58">
        <v>1.2459387328846598</v>
      </c>
      <c r="M427" s="63">
        <f t="shared" si="7"/>
        <v>31.465968586387451</v>
      </c>
      <c r="Q427" t="s">
        <v>180</v>
      </c>
      <c r="R427">
        <v>3.909249563699829</v>
      </c>
      <c r="AC427" s="53" t="s">
        <v>229</v>
      </c>
      <c r="AD427" s="53" t="s">
        <v>298</v>
      </c>
      <c r="AE427" s="56">
        <v>480.33158813263532</v>
      </c>
    </row>
    <row r="428" spans="1:31" x14ac:dyDescent="0.25">
      <c r="A428" s="53" t="s">
        <v>229</v>
      </c>
      <c r="B428" s="53" t="s">
        <v>298</v>
      </c>
      <c r="C428" s="54" t="s">
        <v>233</v>
      </c>
      <c r="D428" s="55">
        <v>1</v>
      </c>
      <c r="E428" s="56">
        <v>1273.6474694589879</v>
      </c>
      <c r="F428" s="57" t="s">
        <v>298</v>
      </c>
      <c r="G428" s="58">
        <v>7.4938339271033172</v>
      </c>
      <c r="H428" s="58">
        <v>23.335160317895316</v>
      </c>
      <c r="I428" s="58">
        <v>12.510276788161137</v>
      </c>
      <c r="J428" s="58">
        <v>51.315428884625923</v>
      </c>
      <c r="K428" s="58">
        <v>0</v>
      </c>
      <c r="L428" s="58">
        <v>5.3453000822143046</v>
      </c>
      <c r="M428" s="63">
        <f t="shared" si="7"/>
        <v>95.445026178010494</v>
      </c>
      <c r="Q428" t="s">
        <v>180</v>
      </c>
      <c r="R428">
        <v>0</v>
      </c>
      <c r="AC428" s="53" t="s">
        <v>229</v>
      </c>
      <c r="AD428" s="53" t="s">
        <v>298</v>
      </c>
      <c r="AE428" s="56">
        <v>1630.5410122164051</v>
      </c>
    </row>
    <row r="429" spans="1:31" x14ac:dyDescent="0.25">
      <c r="A429" s="53" t="s">
        <v>229</v>
      </c>
      <c r="B429" s="53" t="s">
        <v>298</v>
      </c>
      <c r="C429" s="54" t="s">
        <v>233</v>
      </c>
      <c r="D429" s="55">
        <v>6</v>
      </c>
      <c r="E429" s="56">
        <v>214.08376963350787</v>
      </c>
      <c r="F429" s="57" t="s">
        <v>298</v>
      </c>
      <c r="G429" s="58">
        <v>10.116572919214148</v>
      </c>
      <c r="H429" s="58">
        <v>15.708812260536394</v>
      </c>
      <c r="I429" s="58">
        <v>0</v>
      </c>
      <c r="J429" s="58">
        <v>41.028776391945883</v>
      </c>
      <c r="K429" s="58">
        <v>0</v>
      </c>
      <c r="L429" s="58">
        <v>33.145838428303563</v>
      </c>
      <c r="M429" s="63">
        <f t="shared" si="7"/>
        <v>21.657940663176259</v>
      </c>
      <c r="Q429" t="s">
        <v>180</v>
      </c>
      <c r="R429">
        <v>6.3699825479930539</v>
      </c>
      <c r="AC429" s="53" t="s">
        <v>229</v>
      </c>
      <c r="AD429" s="53" t="s">
        <v>298</v>
      </c>
      <c r="AE429" s="56">
        <v>707.9232111692844</v>
      </c>
    </row>
    <row r="430" spans="1:31" x14ac:dyDescent="0.25">
      <c r="A430" s="53" t="s">
        <v>229</v>
      </c>
      <c r="B430" s="53" t="s">
        <v>298</v>
      </c>
      <c r="C430" s="54" t="s">
        <v>233</v>
      </c>
      <c r="D430" s="55">
        <v>8</v>
      </c>
      <c r="E430" s="56">
        <v>230.76788830715537</v>
      </c>
      <c r="F430" s="57" t="s">
        <v>298</v>
      </c>
      <c r="G430" s="58">
        <v>20.04083793390306</v>
      </c>
      <c r="H430" s="58">
        <v>0</v>
      </c>
      <c r="I430" s="58">
        <v>3.5165998638735521</v>
      </c>
      <c r="J430" s="58">
        <v>23.950691976102252</v>
      </c>
      <c r="K430" s="58">
        <v>0</v>
      </c>
      <c r="L430" s="58">
        <v>52.491870226121137</v>
      </c>
      <c r="M430" s="63">
        <f t="shared" si="7"/>
        <v>46.24781849912744</v>
      </c>
      <c r="Q430" t="s">
        <v>180</v>
      </c>
      <c r="R430">
        <v>0</v>
      </c>
      <c r="AC430" s="53" t="s">
        <v>229</v>
      </c>
      <c r="AD430" s="53" t="s">
        <v>298</v>
      </c>
      <c r="AE430" s="56">
        <v>196.85863874345557</v>
      </c>
    </row>
    <row r="431" spans="1:31" x14ac:dyDescent="0.25">
      <c r="A431" s="53" t="s">
        <v>229</v>
      </c>
      <c r="B431" s="53" t="s">
        <v>298</v>
      </c>
      <c r="C431" s="54" t="s">
        <v>233</v>
      </c>
      <c r="D431" s="55">
        <v>2</v>
      </c>
      <c r="E431" s="56">
        <v>589.14485165794076</v>
      </c>
      <c r="F431" s="57" t="s">
        <v>298</v>
      </c>
      <c r="G431" s="58">
        <v>2.2927898572190317</v>
      </c>
      <c r="H431" s="58">
        <v>0</v>
      </c>
      <c r="I431" s="58">
        <v>0</v>
      </c>
      <c r="J431" s="58">
        <v>54.200485810770772</v>
      </c>
      <c r="K431" s="58">
        <v>14.165531133360979</v>
      </c>
      <c r="L431" s="58">
        <v>29.341193198649197</v>
      </c>
      <c r="M431" s="63">
        <f t="shared" si="7"/>
        <v>13.507853403141377</v>
      </c>
      <c r="Q431" t="s">
        <v>180</v>
      </c>
      <c r="R431">
        <v>0</v>
      </c>
      <c r="AC431" s="53" t="s">
        <v>229</v>
      </c>
      <c r="AD431" s="53" t="s">
        <v>298</v>
      </c>
      <c r="AE431" s="56">
        <v>988.8132635253055</v>
      </c>
    </row>
    <row r="432" spans="1:31" x14ac:dyDescent="0.25">
      <c r="A432" s="53" t="s">
        <v>229</v>
      </c>
      <c r="B432" s="53" t="s">
        <v>298</v>
      </c>
      <c r="C432" s="54" t="s">
        <v>233</v>
      </c>
      <c r="D432" s="55">
        <v>7</v>
      </c>
      <c r="E432" s="56">
        <v>1285.6369982547994</v>
      </c>
      <c r="F432" s="57" t="s">
        <v>298</v>
      </c>
      <c r="G432" s="58">
        <v>11.148818331138772</v>
      </c>
      <c r="H432" s="58">
        <v>8.0076560739544167</v>
      </c>
      <c r="I432" s="58">
        <v>10.229817964624596</v>
      </c>
      <c r="J432" s="58">
        <v>41.118818466884768</v>
      </c>
      <c r="K432" s="58">
        <v>3.6474948077158036</v>
      </c>
      <c r="L432" s="58">
        <v>25.847394355681647</v>
      </c>
      <c r="M432" s="63">
        <f t="shared" si="7"/>
        <v>143.33333333333331</v>
      </c>
      <c r="Q432" t="s">
        <v>180</v>
      </c>
      <c r="R432">
        <v>0</v>
      </c>
      <c r="AC432" s="53" t="s">
        <v>229</v>
      </c>
      <c r="AD432" s="53" t="s">
        <v>298</v>
      </c>
      <c r="AE432" s="56">
        <v>694.27574171029664</v>
      </c>
    </row>
    <row r="433" spans="1:31" x14ac:dyDescent="0.25">
      <c r="A433" s="53" t="s">
        <v>229</v>
      </c>
      <c r="B433" s="53" t="s">
        <v>298</v>
      </c>
      <c r="C433" s="54" t="s">
        <v>233</v>
      </c>
      <c r="D433" s="55">
        <v>4</v>
      </c>
      <c r="E433" s="56">
        <v>1108.516579406632</v>
      </c>
      <c r="F433" s="57" t="s">
        <v>298</v>
      </c>
      <c r="G433" s="58">
        <v>1.3870084070657138</v>
      </c>
      <c r="H433" s="58">
        <v>0</v>
      </c>
      <c r="I433" s="58">
        <v>2.5441607103498209</v>
      </c>
      <c r="J433" s="58">
        <v>62.202840139802888</v>
      </c>
      <c r="K433" s="58">
        <v>1.5082338864573794</v>
      </c>
      <c r="L433" s="58">
        <v>32.357756856324187</v>
      </c>
      <c r="M433" s="63">
        <f t="shared" si="7"/>
        <v>15.375218150087264</v>
      </c>
      <c r="Q433" t="s">
        <v>180</v>
      </c>
      <c r="R433">
        <v>0</v>
      </c>
      <c r="AC433" s="53" t="s">
        <v>229</v>
      </c>
      <c r="AD433" s="53" t="s">
        <v>298</v>
      </c>
      <c r="AE433" s="56">
        <v>153.35078534031419</v>
      </c>
    </row>
    <row r="434" spans="1:31" x14ac:dyDescent="0.25">
      <c r="A434" s="53" t="s">
        <v>229</v>
      </c>
      <c r="B434" s="53" t="s">
        <v>293</v>
      </c>
      <c r="C434" s="54" t="s">
        <v>234</v>
      </c>
      <c r="D434" s="55">
        <v>5</v>
      </c>
      <c r="E434" s="56">
        <v>427.19022687609078</v>
      </c>
      <c r="F434" s="57" t="s">
        <v>293</v>
      </c>
      <c r="G434" s="58">
        <v>37.200751695399958</v>
      </c>
      <c r="H434" s="58">
        <v>0</v>
      </c>
      <c r="I434" s="58">
        <v>19.311218236784054</v>
      </c>
      <c r="J434" s="58">
        <v>41.99280987008742</v>
      </c>
      <c r="K434" s="58">
        <v>1.4952201977285711</v>
      </c>
      <c r="L434" s="58">
        <v>0</v>
      </c>
      <c r="M434" s="63">
        <f t="shared" si="7"/>
        <v>158.91797556719027</v>
      </c>
      <c r="Q434" t="s">
        <v>180</v>
      </c>
      <c r="R434">
        <v>0</v>
      </c>
      <c r="AC434" s="53" t="s">
        <v>229</v>
      </c>
      <c r="AD434" s="53" t="s">
        <v>298</v>
      </c>
      <c r="AE434" s="56">
        <v>992.7050610820246</v>
      </c>
    </row>
    <row r="435" spans="1:31" x14ac:dyDescent="0.25">
      <c r="A435" s="53" t="s">
        <v>229</v>
      </c>
      <c r="B435" s="53" t="s">
        <v>293</v>
      </c>
      <c r="C435" s="54" t="s">
        <v>234</v>
      </c>
      <c r="D435" s="55">
        <v>2</v>
      </c>
      <c r="E435" s="56">
        <v>421.46596858638748</v>
      </c>
      <c r="F435" s="57" t="s">
        <v>293</v>
      </c>
      <c r="G435" s="58">
        <v>30.020703933747413</v>
      </c>
      <c r="H435" s="58">
        <v>0</v>
      </c>
      <c r="I435" s="58">
        <v>7.3747412008281668</v>
      </c>
      <c r="J435" s="58">
        <v>59.72256728778467</v>
      </c>
      <c r="K435" s="58">
        <v>2.8819875776397574</v>
      </c>
      <c r="L435" s="58">
        <v>0</v>
      </c>
      <c r="M435" s="63">
        <f t="shared" si="7"/>
        <v>126.52705061082025</v>
      </c>
      <c r="Q435" t="s">
        <v>180</v>
      </c>
      <c r="R435">
        <v>0</v>
      </c>
      <c r="AC435" s="53" t="s">
        <v>229</v>
      </c>
      <c r="AD435" s="53" t="s">
        <v>298</v>
      </c>
      <c r="AE435" s="56">
        <v>409.73821989528813</v>
      </c>
    </row>
    <row r="436" spans="1:31" x14ac:dyDescent="0.25">
      <c r="A436" s="53" t="s">
        <v>229</v>
      </c>
      <c r="B436" s="53" t="s">
        <v>293</v>
      </c>
      <c r="C436" s="54" t="s">
        <v>234</v>
      </c>
      <c r="D436" s="55">
        <v>8</v>
      </c>
      <c r="E436" s="56">
        <v>343.61256544502623</v>
      </c>
      <c r="F436" s="57" t="s">
        <v>293</v>
      </c>
      <c r="G436" s="58">
        <v>48.341713647214171</v>
      </c>
      <c r="H436" s="58">
        <v>0</v>
      </c>
      <c r="I436" s="58">
        <v>0</v>
      </c>
      <c r="J436" s="58">
        <v>44.212504444105846</v>
      </c>
      <c r="K436" s="58">
        <v>7.4457819086799768</v>
      </c>
      <c r="L436" s="58">
        <v>0</v>
      </c>
      <c r="M436" s="63">
        <f t="shared" si="7"/>
        <v>166.10820244328096</v>
      </c>
      <c r="Q436" t="s">
        <v>180</v>
      </c>
      <c r="R436">
        <v>0</v>
      </c>
      <c r="AC436" s="53" t="s">
        <v>229</v>
      </c>
      <c r="AD436" s="53" t="s">
        <v>298</v>
      </c>
      <c r="AE436" s="56">
        <v>1533.8743455497383</v>
      </c>
    </row>
    <row r="437" spans="1:31" x14ac:dyDescent="0.25">
      <c r="A437" s="53" t="s">
        <v>229</v>
      </c>
      <c r="B437" s="53" t="s">
        <v>293</v>
      </c>
      <c r="C437" s="54" t="s">
        <v>234</v>
      </c>
      <c r="D437" s="55">
        <v>3</v>
      </c>
      <c r="E437" s="56">
        <v>911.46596858638748</v>
      </c>
      <c r="F437" s="57" t="s">
        <v>293</v>
      </c>
      <c r="G437" s="58">
        <v>5.4205679054895031</v>
      </c>
      <c r="H437" s="58">
        <v>0</v>
      </c>
      <c r="I437" s="58">
        <v>20.50663449939686</v>
      </c>
      <c r="J437" s="58">
        <v>59.044172554425877</v>
      </c>
      <c r="K437" s="58">
        <v>14.044459762191968</v>
      </c>
      <c r="L437" s="58">
        <v>0.98416527849579594</v>
      </c>
      <c r="M437" s="63">
        <f t="shared" si="7"/>
        <v>49.406631762652758</v>
      </c>
      <c r="Q437" t="s">
        <v>180</v>
      </c>
      <c r="R437">
        <v>0</v>
      </c>
      <c r="AC437" s="53" t="s">
        <v>229</v>
      </c>
      <c r="AD437" s="53" t="s">
        <v>298</v>
      </c>
      <c r="AE437" s="56">
        <v>318.63874345549755</v>
      </c>
    </row>
    <row r="438" spans="1:31" x14ac:dyDescent="0.25">
      <c r="A438" s="53" t="s">
        <v>229</v>
      </c>
      <c r="B438" s="53" t="s">
        <v>293</v>
      </c>
      <c r="C438" s="54" t="s">
        <v>234</v>
      </c>
      <c r="D438" s="55">
        <v>7</v>
      </c>
      <c r="E438" s="56">
        <v>243.54275741710302</v>
      </c>
      <c r="F438" s="57" t="s">
        <v>293</v>
      </c>
      <c r="G438" s="58">
        <v>45.152275170189903</v>
      </c>
      <c r="H438" s="58">
        <v>0</v>
      </c>
      <c r="I438" s="58">
        <v>0</v>
      </c>
      <c r="J438" s="58">
        <v>30.39054102472231</v>
      </c>
      <c r="K438" s="58">
        <v>16.682192762450729</v>
      </c>
      <c r="L438" s="58">
        <v>7.7749910426370512</v>
      </c>
      <c r="M438" s="63">
        <f t="shared" si="7"/>
        <v>109.96509598603843</v>
      </c>
      <c r="Q438" t="s">
        <v>180</v>
      </c>
      <c r="R438">
        <v>0</v>
      </c>
      <c r="AC438" s="53" t="s">
        <v>229</v>
      </c>
      <c r="AD438" s="53" t="s">
        <v>298</v>
      </c>
      <c r="AE438" s="56">
        <v>1177.2076788830718</v>
      </c>
    </row>
    <row r="439" spans="1:31" x14ac:dyDescent="0.25">
      <c r="A439" s="53" t="s">
        <v>229</v>
      </c>
      <c r="B439" s="53" t="s">
        <v>293</v>
      </c>
      <c r="C439" s="54" t="s">
        <v>234</v>
      </c>
      <c r="D439" s="55">
        <v>1</v>
      </c>
      <c r="E439" s="56">
        <v>185.34031413612564</v>
      </c>
      <c r="F439" s="57" t="s">
        <v>293</v>
      </c>
      <c r="G439" s="58">
        <v>21.563088512241084</v>
      </c>
      <c r="H439" s="58">
        <v>0</v>
      </c>
      <c r="I439" s="58">
        <v>0</v>
      </c>
      <c r="J439" s="58">
        <v>43.220338983050851</v>
      </c>
      <c r="K439" s="58">
        <v>8.6723163841807871</v>
      </c>
      <c r="L439" s="58">
        <v>26.544256120527297</v>
      </c>
      <c r="M439" s="63">
        <f t="shared" si="7"/>
        <v>39.965095986038442</v>
      </c>
      <c r="Q439" t="s">
        <v>180</v>
      </c>
      <c r="R439">
        <v>0</v>
      </c>
      <c r="AC439" s="53" t="s">
        <v>229</v>
      </c>
      <c r="AD439" s="53" t="s">
        <v>298</v>
      </c>
      <c r="AE439" s="56">
        <v>328.88307155322866</v>
      </c>
    </row>
    <row r="440" spans="1:31" x14ac:dyDescent="0.25">
      <c r="A440" s="53" t="s">
        <v>229</v>
      </c>
      <c r="B440" s="53" t="s">
        <v>293</v>
      </c>
      <c r="C440" s="54" t="s">
        <v>234</v>
      </c>
      <c r="D440" s="55">
        <v>4</v>
      </c>
      <c r="E440" s="56">
        <v>260.15706806282719</v>
      </c>
      <c r="F440" s="57" t="s">
        <v>293</v>
      </c>
      <c r="G440" s="58">
        <v>0</v>
      </c>
      <c r="H440" s="58">
        <v>0</v>
      </c>
      <c r="I440" s="58">
        <v>0</v>
      </c>
      <c r="J440" s="58">
        <v>69.048098208895183</v>
      </c>
      <c r="K440" s="58">
        <v>4.1658281344334798</v>
      </c>
      <c r="L440" s="58">
        <v>26.786073656671356</v>
      </c>
      <c r="M440" s="63">
        <f t="shared" si="7"/>
        <v>0</v>
      </c>
      <c r="Q440" t="s">
        <v>180</v>
      </c>
      <c r="R440">
        <v>0</v>
      </c>
      <c r="AC440" s="53" t="s">
        <v>229</v>
      </c>
      <c r="AD440" s="53" t="s">
        <v>298</v>
      </c>
      <c r="AE440" s="56">
        <v>519.26701570680632</v>
      </c>
    </row>
    <row r="441" spans="1:31" x14ac:dyDescent="0.25">
      <c r="A441" s="53" t="s">
        <v>229</v>
      </c>
      <c r="B441" s="53" t="s">
        <v>293</v>
      </c>
      <c r="C441" s="54" t="s">
        <v>234</v>
      </c>
      <c r="D441" s="55">
        <v>6</v>
      </c>
      <c r="E441" s="56">
        <v>193.80453752181501</v>
      </c>
      <c r="F441" s="57" t="s">
        <v>293</v>
      </c>
      <c r="G441" s="58">
        <v>0</v>
      </c>
      <c r="H441" s="58">
        <v>0</v>
      </c>
      <c r="I441" s="58">
        <v>0</v>
      </c>
      <c r="J441" s="58">
        <v>22.998649257091419</v>
      </c>
      <c r="K441" s="58">
        <v>17.199459702836563</v>
      </c>
      <c r="L441" s="58">
        <v>59.801891040072022</v>
      </c>
      <c r="M441" s="63">
        <f t="shared" si="7"/>
        <v>0</v>
      </c>
      <c r="Q441" t="s">
        <v>180</v>
      </c>
      <c r="R441">
        <v>0</v>
      </c>
      <c r="AC441" s="53" t="s">
        <v>229</v>
      </c>
      <c r="AD441" s="53" t="s">
        <v>298</v>
      </c>
      <c r="AE441" s="56">
        <v>66.998254799301961</v>
      </c>
    </row>
    <row r="442" spans="1:31" x14ac:dyDescent="0.25">
      <c r="A442" s="53" t="s">
        <v>229</v>
      </c>
      <c r="B442" s="53" t="s">
        <v>298</v>
      </c>
      <c r="C442" s="54" t="s">
        <v>235</v>
      </c>
      <c r="D442" s="55">
        <v>8</v>
      </c>
      <c r="E442" s="56">
        <v>345.04363001745202</v>
      </c>
      <c r="F442" s="57" t="s">
        <v>298</v>
      </c>
      <c r="G442" s="58">
        <v>30.261494107531234</v>
      </c>
      <c r="H442" s="58">
        <v>0</v>
      </c>
      <c r="I442" s="58">
        <v>11.349957007738604</v>
      </c>
      <c r="J442" s="58">
        <v>58.388548884730163</v>
      </c>
      <c r="K442" s="58">
        <v>0</v>
      </c>
      <c r="L442" s="58">
        <v>0</v>
      </c>
      <c r="M442" s="63">
        <f t="shared" si="7"/>
        <v>104.41535776614312</v>
      </c>
      <c r="Q442" t="s">
        <v>180</v>
      </c>
      <c r="R442">
        <v>0</v>
      </c>
      <c r="AC442" s="53" t="s">
        <v>229</v>
      </c>
      <c r="AD442" s="53" t="s">
        <v>298</v>
      </c>
      <c r="AE442" s="56">
        <v>108.30715532286217</v>
      </c>
    </row>
    <row r="443" spans="1:31" x14ac:dyDescent="0.25">
      <c r="A443" s="53" t="s">
        <v>229</v>
      </c>
      <c r="B443" s="53" t="s">
        <v>298</v>
      </c>
      <c r="C443" s="54" t="s">
        <v>235</v>
      </c>
      <c r="D443" s="55">
        <v>5</v>
      </c>
      <c r="E443" s="56">
        <v>557.8917975567191</v>
      </c>
      <c r="F443" s="57" t="s">
        <v>298</v>
      </c>
      <c r="G443" s="58">
        <v>11.442979053529871</v>
      </c>
      <c r="H443" s="58">
        <v>7.6365774919292324</v>
      </c>
      <c r="I443" s="58">
        <v>16.857904351960755</v>
      </c>
      <c r="J443" s="58">
        <v>64.062539102580146</v>
      </c>
      <c r="K443" s="58">
        <v>0</v>
      </c>
      <c r="L443" s="58">
        <v>0</v>
      </c>
      <c r="M443" s="63">
        <f t="shared" si="7"/>
        <v>63.839441535776643</v>
      </c>
      <c r="Q443" t="s">
        <v>180</v>
      </c>
      <c r="R443">
        <v>0</v>
      </c>
      <c r="AC443" s="53" t="s">
        <v>229</v>
      </c>
      <c r="AD443" s="53" t="s">
        <v>298</v>
      </c>
      <c r="AE443" s="56">
        <v>502.26876090750437</v>
      </c>
    </row>
    <row r="444" spans="1:31" x14ac:dyDescent="0.25">
      <c r="A444" s="53" t="s">
        <v>229</v>
      </c>
      <c r="B444" s="53" t="s">
        <v>298</v>
      </c>
      <c r="C444" s="54" t="s">
        <v>235</v>
      </c>
      <c r="D444" s="55">
        <v>7</v>
      </c>
      <c r="E444" s="56">
        <v>1477.3821989528797</v>
      </c>
      <c r="F444" s="57" t="s">
        <v>298</v>
      </c>
      <c r="G444" s="58">
        <v>37.438278167599883</v>
      </c>
      <c r="H444" s="58">
        <v>0</v>
      </c>
      <c r="I444" s="58">
        <v>9.2033453823800411</v>
      </c>
      <c r="J444" s="58">
        <v>53.358376450020081</v>
      </c>
      <c r="K444" s="58">
        <v>0</v>
      </c>
      <c r="L444" s="58">
        <v>0</v>
      </c>
      <c r="M444" s="63">
        <f t="shared" si="7"/>
        <v>553.10645724258302</v>
      </c>
      <c r="Q444" t="s">
        <v>180</v>
      </c>
      <c r="R444">
        <v>0</v>
      </c>
      <c r="AC444" s="53" t="s">
        <v>229</v>
      </c>
      <c r="AD444" s="53" t="s">
        <v>298</v>
      </c>
      <c r="AE444" s="56">
        <v>196.33507853403142</v>
      </c>
    </row>
    <row r="445" spans="1:31" x14ac:dyDescent="0.25">
      <c r="A445" s="53" t="s">
        <v>229</v>
      </c>
      <c r="B445" s="53" t="s">
        <v>298</v>
      </c>
      <c r="C445" s="54" t="s">
        <v>235</v>
      </c>
      <c r="D445" s="55">
        <v>2</v>
      </c>
      <c r="E445" s="56">
        <v>3119.0418848167537</v>
      </c>
      <c r="F445" s="57" t="s">
        <v>298</v>
      </c>
      <c r="G445" s="58">
        <v>13.519948120283507</v>
      </c>
      <c r="H445" s="58">
        <v>22.123856668294902</v>
      </c>
      <c r="I445" s="58">
        <v>5.7565111226374528</v>
      </c>
      <c r="J445" s="58">
        <v>58.599684088784144</v>
      </c>
      <c r="K445" s="58">
        <v>0</v>
      </c>
      <c r="L445" s="58">
        <v>0</v>
      </c>
      <c r="M445" s="63">
        <f t="shared" si="7"/>
        <v>421.69284467713794</v>
      </c>
      <c r="Q445" t="s">
        <v>180</v>
      </c>
      <c r="R445">
        <v>0</v>
      </c>
      <c r="AC445" s="53" t="s">
        <v>229</v>
      </c>
      <c r="AD445" s="53" t="s">
        <v>298</v>
      </c>
      <c r="AE445" s="56">
        <v>746.30017452006996</v>
      </c>
    </row>
    <row r="446" spans="1:31" x14ac:dyDescent="0.25">
      <c r="A446" s="53" t="s">
        <v>229</v>
      </c>
      <c r="B446" s="53" t="s">
        <v>298</v>
      </c>
      <c r="C446" s="54" t="s">
        <v>235</v>
      </c>
      <c r="D446" s="55">
        <v>1</v>
      </c>
      <c r="E446" s="56">
        <v>4770.959860383944</v>
      </c>
      <c r="F446" s="57" t="s">
        <v>298</v>
      </c>
      <c r="G446" s="58">
        <v>6.5133735221819045</v>
      </c>
      <c r="H446" s="58">
        <v>35.456660423738739</v>
      </c>
      <c r="I446" s="58">
        <v>15.100081938429124</v>
      </c>
      <c r="J446" s="58">
        <v>42.929884115650246</v>
      </c>
      <c r="K446" s="58">
        <v>0</v>
      </c>
      <c r="L446" s="58">
        <v>0</v>
      </c>
      <c r="M446" s="63">
        <f t="shared" si="7"/>
        <v>310.75043630017456</v>
      </c>
      <c r="Q446" t="s">
        <v>180</v>
      </c>
      <c r="R446">
        <v>0</v>
      </c>
      <c r="AC446" s="53" t="s">
        <v>229</v>
      </c>
      <c r="AD446" s="53" t="s">
        <v>298</v>
      </c>
      <c r="AE446" s="56">
        <v>664.99127399650956</v>
      </c>
    </row>
    <row r="447" spans="1:31" x14ac:dyDescent="0.25">
      <c r="A447" s="53" t="s">
        <v>229</v>
      </c>
      <c r="B447" s="53" t="s">
        <v>298</v>
      </c>
      <c r="C447" s="54" t="s">
        <v>235</v>
      </c>
      <c r="D447" s="55">
        <v>6</v>
      </c>
      <c r="E447" s="56">
        <v>833.22862129144846</v>
      </c>
      <c r="F447" s="57" t="s">
        <v>298</v>
      </c>
      <c r="G447" s="58">
        <v>48.219671581769433</v>
      </c>
      <c r="H447" s="58">
        <v>0</v>
      </c>
      <c r="I447" s="58">
        <v>6.5578920911528158</v>
      </c>
      <c r="J447" s="58">
        <v>44.028569034852545</v>
      </c>
      <c r="K447" s="58">
        <v>1.1938672922252018</v>
      </c>
      <c r="L447" s="58">
        <v>0</v>
      </c>
      <c r="M447" s="63">
        <f t="shared" si="7"/>
        <v>401.7801047120418</v>
      </c>
      <c r="Q447" t="s">
        <v>180</v>
      </c>
      <c r="R447">
        <v>0</v>
      </c>
      <c r="AC447" s="53" t="s">
        <v>229</v>
      </c>
      <c r="AD447" s="53" t="s">
        <v>298</v>
      </c>
      <c r="AE447" s="56">
        <v>744.18848167539272</v>
      </c>
    </row>
    <row r="448" spans="1:31" x14ac:dyDescent="0.25">
      <c r="A448" s="53" t="s">
        <v>229</v>
      </c>
      <c r="B448" s="53" t="s">
        <v>298</v>
      </c>
      <c r="C448" s="54" t="s">
        <v>235</v>
      </c>
      <c r="D448" s="55">
        <v>3</v>
      </c>
      <c r="E448" s="56">
        <v>9055.5322862129142</v>
      </c>
      <c r="F448" s="57" t="s">
        <v>298</v>
      </c>
      <c r="G448" s="58">
        <v>0.47602345041840005</v>
      </c>
      <c r="H448" s="58">
        <v>26.784509772934896</v>
      </c>
      <c r="I448" s="58">
        <v>8.4315894557914906</v>
      </c>
      <c r="J448" s="58">
        <v>64.195713090837614</v>
      </c>
      <c r="K448" s="58">
        <v>0.11216423001761493</v>
      </c>
      <c r="L448" s="58">
        <v>0</v>
      </c>
      <c r="M448" s="63">
        <f t="shared" si="7"/>
        <v>43.106457242582941</v>
      </c>
      <c r="Q448" t="s">
        <v>180</v>
      </c>
      <c r="R448">
        <v>0</v>
      </c>
      <c r="AC448" s="53" t="s">
        <v>229</v>
      </c>
      <c r="AD448" s="53" t="s">
        <v>298</v>
      </c>
      <c r="AE448" s="56">
        <v>1660.2094240837696</v>
      </c>
    </row>
    <row r="449" spans="1:31" x14ac:dyDescent="0.25">
      <c r="A449" s="53" t="s">
        <v>229</v>
      </c>
      <c r="B449" s="53" t="s">
        <v>298</v>
      </c>
      <c r="C449" s="54" t="s">
        <v>235</v>
      </c>
      <c r="D449" s="55">
        <v>4</v>
      </c>
      <c r="E449" s="56">
        <v>1193.0541012216406</v>
      </c>
      <c r="F449" s="57" t="s">
        <v>298</v>
      </c>
      <c r="G449" s="58">
        <v>22.917702817354673</v>
      </c>
      <c r="H449" s="58">
        <v>3.0718820397296764</v>
      </c>
      <c r="I449" s="58">
        <v>6.2373833416225377</v>
      </c>
      <c r="J449" s="58">
        <v>66.542816184429952</v>
      </c>
      <c r="K449" s="58">
        <v>1.230215616863171</v>
      </c>
      <c r="L449" s="58">
        <v>0</v>
      </c>
      <c r="M449" s="63">
        <f t="shared" si="7"/>
        <v>273.42059336823741</v>
      </c>
      <c r="Q449" t="s">
        <v>180</v>
      </c>
      <c r="R449">
        <v>0</v>
      </c>
      <c r="AC449" s="53" t="s">
        <v>229</v>
      </c>
      <c r="AD449" s="53" t="s">
        <v>298</v>
      </c>
      <c r="AE449" s="56">
        <v>3559.1623036649216</v>
      </c>
    </row>
    <row r="450" spans="1:31" x14ac:dyDescent="0.25">
      <c r="A450" s="53" t="s">
        <v>229</v>
      </c>
      <c r="B450" s="53" t="s">
        <v>298</v>
      </c>
      <c r="C450" s="54" t="s">
        <v>236</v>
      </c>
      <c r="D450" s="55">
        <v>5</v>
      </c>
      <c r="E450" s="56">
        <v>298.21989528795814</v>
      </c>
      <c r="F450" s="57" t="s">
        <v>298</v>
      </c>
      <c r="G450" s="58">
        <v>53.563904494382008</v>
      </c>
      <c r="H450" s="58">
        <v>7.8827247191011303</v>
      </c>
      <c r="I450" s="58">
        <v>6.1329588014981375</v>
      </c>
      <c r="J450" s="58">
        <v>32.420411985018724</v>
      </c>
      <c r="K450" s="58">
        <v>0</v>
      </c>
      <c r="L450" s="58">
        <v>0</v>
      </c>
      <c r="M450" s="63">
        <f t="shared" si="7"/>
        <v>159.73821989528793</v>
      </c>
      <c r="Q450" t="s">
        <v>185</v>
      </c>
      <c r="R450">
        <v>0</v>
      </c>
      <c r="AC450" s="53" t="s">
        <v>229</v>
      </c>
      <c r="AD450" s="53" t="s">
        <v>298</v>
      </c>
      <c r="AE450" s="56">
        <v>2410.1221640488657</v>
      </c>
    </row>
    <row r="451" spans="1:31" x14ac:dyDescent="0.25">
      <c r="A451" s="53" t="s">
        <v>229</v>
      </c>
      <c r="B451" s="53" t="s">
        <v>298</v>
      </c>
      <c r="C451" s="54" t="s">
        <v>236</v>
      </c>
      <c r="D451" s="55">
        <v>8</v>
      </c>
      <c r="E451" s="56">
        <v>1148.4991273996511</v>
      </c>
      <c r="F451" s="57" t="s">
        <v>298</v>
      </c>
      <c r="G451" s="58">
        <v>48.004072391314253</v>
      </c>
      <c r="H451" s="58">
        <v>0.66404291206370125</v>
      </c>
      <c r="I451" s="58">
        <v>1.8325760914160667</v>
      </c>
      <c r="J451" s="58">
        <v>49.499308605205968</v>
      </c>
      <c r="K451" s="58">
        <v>0</v>
      </c>
      <c r="L451" s="58">
        <v>0</v>
      </c>
      <c r="M451" s="63">
        <f t="shared" ref="M451:M514" si="8">G451/100*E451</f>
        <v>551.32635253054104</v>
      </c>
      <c r="Q451" t="s">
        <v>185</v>
      </c>
      <c r="R451">
        <v>0</v>
      </c>
      <c r="AC451" s="53" t="s">
        <v>229</v>
      </c>
      <c r="AD451" s="53" t="s">
        <v>298</v>
      </c>
      <c r="AE451" s="56">
        <v>2367.0157068062831</v>
      </c>
    </row>
    <row r="452" spans="1:31" x14ac:dyDescent="0.25">
      <c r="A452" s="53" t="s">
        <v>229</v>
      </c>
      <c r="B452" s="53" t="s">
        <v>298</v>
      </c>
      <c r="C452" s="54" t="s">
        <v>236</v>
      </c>
      <c r="D452" s="55">
        <v>2</v>
      </c>
      <c r="E452" s="56">
        <v>3308.6736474694594</v>
      </c>
      <c r="F452" s="57" t="s">
        <v>298</v>
      </c>
      <c r="G452" s="58">
        <v>16.015866066766183</v>
      </c>
      <c r="H452" s="58">
        <v>9.3714231461017903</v>
      </c>
      <c r="I452" s="58">
        <v>13.87014932458449</v>
      </c>
      <c r="J452" s="58">
        <v>60.742561462547542</v>
      </c>
      <c r="K452" s="58">
        <v>0</v>
      </c>
      <c r="L452" s="58">
        <v>0</v>
      </c>
      <c r="M452" s="63">
        <f t="shared" si="8"/>
        <v>529.91273996509608</v>
      </c>
      <c r="Q452" t="s">
        <v>185</v>
      </c>
      <c r="R452">
        <v>0</v>
      </c>
      <c r="AC452" s="53" t="s">
        <v>229</v>
      </c>
      <c r="AD452" s="53" t="s">
        <v>298</v>
      </c>
      <c r="AE452" s="56">
        <v>2375.5671902268764</v>
      </c>
    </row>
    <row r="453" spans="1:31" x14ac:dyDescent="0.25">
      <c r="A453" s="53" t="s">
        <v>229</v>
      </c>
      <c r="B453" s="53" t="s">
        <v>298</v>
      </c>
      <c r="C453" s="54" t="s">
        <v>236</v>
      </c>
      <c r="D453" s="55">
        <v>1</v>
      </c>
      <c r="E453" s="56">
        <v>3178.6561954624785</v>
      </c>
      <c r="F453" s="57" t="s">
        <v>298</v>
      </c>
      <c r="G453" s="58">
        <v>21.478337734782059</v>
      </c>
      <c r="H453" s="58">
        <v>10.650224830759266</v>
      </c>
      <c r="I453" s="58">
        <v>2.3932534301103026</v>
      </c>
      <c r="J453" s="58">
        <v>65.478184004348378</v>
      </c>
      <c r="K453" s="58">
        <v>0</v>
      </c>
      <c r="L453" s="58">
        <v>0</v>
      </c>
      <c r="M453" s="63">
        <f t="shared" si="8"/>
        <v>682.72251308900536</v>
      </c>
      <c r="Q453" t="s">
        <v>185</v>
      </c>
      <c r="R453">
        <v>0</v>
      </c>
      <c r="AC453" s="53" t="s">
        <v>229</v>
      </c>
      <c r="AD453" s="53" t="s">
        <v>298</v>
      </c>
      <c r="AE453" s="56">
        <v>1833.5078534031416</v>
      </c>
    </row>
    <row r="454" spans="1:31" x14ac:dyDescent="0.25">
      <c r="A454" s="53" t="s">
        <v>229</v>
      </c>
      <c r="B454" s="53" t="s">
        <v>298</v>
      </c>
      <c r="C454" s="54" t="s">
        <v>236</v>
      </c>
      <c r="D454" s="55">
        <v>6</v>
      </c>
      <c r="E454" s="56">
        <v>1403.7347294938918</v>
      </c>
      <c r="F454" s="57" t="s">
        <v>298</v>
      </c>
      <c r="G454" s="58">
        <v>13.347589327896166</v>
      </c>
      <c r="H454" s="58">
        <v>10.739239625034191</v>
      </c>
      <c r="I454" s="58">
        <v>10.121341721162695</v>
      </c>
      <c r="J454" s="58">
        <v>64.885496183206101</v>
      </c>
      <c r="K454" s="58">
        <v>0.90633314270084697</v>
      </c>
      <c r="L454" s="58">
        <v>0</v>
      </c>
      <c r="M454" s="63">
        <f t="shared" si="8"/>
        <v>187.36474694589884</v>
      </c>
      <c r="Q454" t="s">
        <v>185</v>
      </c>
      <c r="R454">
        <v>0</v>
      </c>
      <c r="AC454" s="53" t="s">
        <v>229</v>
      </c>
      <c r="AD454" s="53" t="s">
        <v>298</v>
      </c>
      <c r="AE454" s="56">
        <v>1370.8551483420592</v>
      </c>
    </row>
    <row r="455" spans="1:31" x14ac:dyDescent="0.25">
      <c r="A455" s="53" t="s">
        <v>229</v>
      </c>
      <c r="B455" s="53" t="s">
        <v>298</v>
      </c>
      <c r="C455" s="54" t="s">
        <v>236</v>
      </c>
      <c r="D455" s="55">
        <v>3</v>
      </c>
      <c r="E455" s="56">
        <v>2890.20942408377</v>
      </c>
      <c r="F455" s="57" t="s">
        <v>298</v>
      </c>
      <c r="G455" s="58">
        <v>17.682613867603809</v>
      </c>
      <c r="H455" s="58">
        <v>3.7310774172901242</v>
      </c>
      <c r="I455" s="58">
        <v>2.1423956427488853</v>
      </c>
      <c r="J455" s="58">
        <v>75.080460602986548</v>
      </c>
      <c r="K455" s="58">
        <v>1.3634524693706254</v>
      </c>
      <c r="L455" s="58">
        <v>0</v>
      </c>
      <c r="M455" s="63">
        <f t="shared" si="8"/>
        <v>511.06457242582889</v>
      </c>
      <c r="Q455" t="s">
        <v>185</v>
      </c>
      <c r="R455">
        <v>0</v>
      </c>
      <c r="AC455" s="53" t="s">
        <v>229</v>
      </c>
      <c r="AD455" s="53" t="s">
        <v>298</v>
      </c>
      <c r="AE455" s="56">
        <v>1045.3752181500874</v>
      </c>
    </row>
    <row r="456" spans="1:31" x14ac:dyDescent="0.25">
      <c r="A456" s="53" t="s">
        <v>229</v>
      </c>
      <c r="B456" s="53" t="s">
        <v>298</v>
      </c>
      <c r="C456" s="54" t="s">
        <v>236</v>
      </c>
      <c r="D456" s="55">
        <v>7</v>
      </c>
      <c r="E456" s="56">
        <v>831.22164048865636</v>
      </c>
      <c r="F456" s="57" t="s">
        <v>298</v>
      </c>
      <c r="G456" s="58">
        <v>55.084087425728022</v>
      </c>
      <c r="H456" s="58">
        <v>2.7714207730584306</v>
      </c>
      <c r="I456" s="58">
        <v>8.368850910159777</v>
      </c>
      <c r="J456" s="58">
        <v>31.220474920741566</v>
      </c>
      <c r="K456" s="58">
        <v>1.5284805475655618</v>
      </c>
      <c r="L456" s="58">
        <v>1.0266854227466475</v>
      </c>
      <c r="M456" s="63">
        <f t="shared" si="8"/>
        <v>457.87085514834217</v>
      </c>
      <c r="Q456" t="s">
        <v>185</v>
      </c>
      <c r="R456">
        <v>0</v>
      </c>
      <c r="AC456" s="53" t="s">
        <v>229</v>
      </c>
      <c r="AD456" s="53" t="s">
        <v>298</v>
      </c>
      <c r="AE456" s="56">
        <v>3730.1919720767887</v>
      </c>
    </row>
    <row r="457" spans="1:31" x14ac:dyDescent="0.25">
      <c r="A457" s="53" t="s">
        <v>229</v>
      </c>
      <c r="B457" s="53" t="s">
        <v>298</v>
      </c>
      <c r="C457" s="54" t="s">
        <v>236</v>
      </c>
      <c r="D457" s="55">
        <v>4</v>
      </c>
      <c r="E457" s="56">
        <v>3422.6003490401399</v>
      </c>
      <c r="F457" s="57" t="s">
        <v>298</v>
      </c>
      <c r="G457" s="58">
        <v>21.727047905565612</v>
      </c>
      <c r="H457" s="58">
        <v>40.34367590444382</v>
      </c>
      <c r="I457" s="58">
        <v>16.792698161792828</v>
      </c>
      <c r="J457" s="58">
        <v>20.202432246386049</v>
      </c>
      <c r="K457" s="58">
        <v>0.61545521760191768</v>
      </c>
      <c r="L457" s="58">
        <v>0.31869056420977487</v>
      </c>
      <c r="M457" s="63">
        <f t="shared" si="8"/>
        <v>743.63001745200711</v>
      </c>
      <c r="Q457" t="s">
        <v>185</v>
      </c>
      <c r="R457">
        <v>0</v>
      </c>
      <c r="AC457" s="53" t="s">
        <v>229</v>
      </c>
      <c r="AD457" s="53" t="s">
        <v>298</v>
      </c>
      <c r="AE457" s="56">
        <v>806.45724258289715</v>
      </c>
    </row>
    <row r="458" spans="1:31" x14ac:dyDescent="0.25">
      <c r="A458" s="53" t="s">
        <v>229</v>
      </c>
      <c r="B458" s="53" t="s">
        <v>298</v>
      </c>
      <c r="C458" s="54" t="s">
        <v>237</v>
      </c>
      <c r="D458" s="55">
        <v>2</v>
      </c>
      <c r="E458" s="56">
        <v>205.18324607329853</v>
      </c>
      <c r="F458" s="57" t="s">
        <v>298</v>
      </c>
      <c r="G458" s="58">
        <v>13.387768988687599</v>
      </c>
      <c r="H458" s="58">
        <v>13.141107425363622</v>
      </c>
      <c r="I458" s="58">
        <v>0</v>
      </c>
      <c r="J458" s="58">
        <v>67.627796206515242</v>
      </c>
      <c r="K458" s="58">
        <v>0</v>
      </c>
      <c r="L458" s="58">
        <v>5.8433273794335365</v>
      </c>
      <c r="M458" s="63">
        <f t="shared" si="8"/>
        <v>27.469458987783625</v>
      </c>
      <c r="Q458" t="s">
        <v>185</v>
      </c>
      <c r="R458">
        <v>0</v>
      </c>
      <c r="AC458" s="53" t="s">
        <v>229</v>
      </c>
      <c r="AD458" s="53" t="s">
        <v>298</v>
      </c>
      <c r="AE458" s="56">
        <v>1302.4432809773125</v>
      </c>
    </row>
    <row r="459" spans="1:31" x14ac:dyDescent="0.25">
      <c r="A459" s="53" t="s">
        <v>229</v>
      </c>
      <c r="B459" s="53" t="s">
        <v>298</v>
      </c>
      <c r="C459" s="54" t="s">
        <v>237</v>
      </c>
      <c r="D459" s="55">
        <v>5</v>
      </c>
      <c r="E459" s="56">
        <v>314.48516579406635</v>
      </c>
      <c r="F459" s="57" t="s">
        <v>298</v>
      </c>
      <c r="G459" s="58">
        <v>44.916759156492795</v>
      </c>
      <c r="H459" s="58">
        <v>0</v>
      </c>
      <c r="I459" s="58">
        <v>16.076581576026648</v>
      </c>
      <c r="J459" s="58">
        <v>28.551609322974471</v>
      </c>
      <c r="K459" s="58">
        <v>0</v>
      </c>
      <c r="L459" s="58">
        <v>10.455049944506106</v>
      </c>
      <c r="M459" s="63">
        <f t="shared" si="8"/>
        <v>141.25654450261786</v>
      </c>
      <c r="Q459" t="s">
        <v>185</v>
      </c>
      <c r="R459">
        <v>35.078534031413639</v>
      </c>
      <c r="AC459" s="53" t="s">
        <v>229</v>
      </c>
      <c r="AD459" s="53" t="s">
        <v>298</v>
      </c>
      <c r="AE459" s="56">
        <v>597.38219895287978</v>
      </c>
    </row>
    <row r="460" spans="1:31" x14ac:dyDescent="0.25">
      <c r="A460" s="53" t="s">
        <v>229</v>
      </c>
      <c r="B460" s="53" t="s">
        <v>298</v>
      </c>
      <c r="C460" s="54" t="s">
        <v>237</v>
      </c>
      <c r="D460" s="55">
        <v>1</v>
      </c>
      <c r="E460" s="56">
        <v>480.33158813263532</v>
      </c>
      <c r="F460" s="57" t="s">
        <v>298</v>
      </c>
      <c r="G460" s="58">
        <v>25.051774879191957</v>
      </c>
      <c r="H460" s="58">
        <v>0</v>
      </c>
      <c r="I460" s="58">
        <v>15.645096828107402</v>
      </c>
      <c r="J460" s="58">
        <v>51.160847291356312</v>
      </c>
      <c r="K460" s="58">
        <v>0</v>
      </c>
      <c r="L460" s="58">
        <v>8.1422810013443279</v>
      </c>
      <c r="M460" s="63">
        <f t="shared" si="8"/>
        <v>120.3315881326353</v>
      </c>
      <c r="Q460" t="s">
        <v>185</v>
      </c>
      <c r="R460">
        <v>125.13089005235605</v>
      </c>
      <c r="AC460" s="53" t="s">
        <v>229</v>
      </c>
      <c r="AD460" s="53" t="s">
        <v>298</v>
      </c>
      <c r="AE460" s="56">
        <v>711.69284467713805</v>
      </c>
    </row>
    <row r="461" spans="1:31" x14ac:dyDescent="0.25">
      <c r="A461" s="53" t="s">
        <v>229</v>
      </c>
      <c r="B461" s="53" t="s">
        <v>298</v>
      </c>
      <c r="C461" s="54" t="s">
        <v>237</v>
      </c>
      <c r="D461" s="55">
        <v>8</v>
      </c>
      <c r="E461" s="56">
        <v>1630.5410122164051</v>
      </c>
      <c r="F461" s="57" t="s">
        <v>298</v>
      </c>
      <c r="G461" s="58">
        <v>14.324092903778229</v>
      </c>
      <c r="H461" s="58">
        <v>6.5118270362838491</v>
      </c>
      <c r="I461" s="58">
        <v>16.521459916515042</v>
      </c>
      <c r="J461" s="58">
        <v>59.40276142566627</v>
      </c>
      <c r="K461" s="58">
        <v>0</v>
      </c>
      <c r="L461" s="58">
        <v>3.2398587177566101</v>
      </c>
      <c r="M461" s="63">
        <f t="shared" si="8"/>
        <v>233.56020942408378</v>
      </c>
      <c r="Q461" t="s">
        <v>185</v>
      </c>
      <c r="R461">
        <v>318.49912739965089</v>
      </c>
      <c r="AC461" s="53" t="s">
        <v>229</v>
      </c>
      <c r="AD461" s="53" t="s">
        <v>298</v>
      </c>
      <c r="AE461" s="56">
        <v>562.65270506108209</v>
      </c>
    </row>
    <row r="462" spans="1:31" x14ac:dyDescent="0.25">
      <c r="A462" s="53" t="s">
        <v>229</v>
      </c>
      <c r="B462" s="53" t="s">
        <v>298</v>
      </c>
      <c r="C462" s="54" t="s">
        <v>237</v>
      </c>
      <c r="D462" s="55">
        <v>3</v>
      </c>
      <c r="E462" s="56">
        <v>707.9232111692844</v>
      </c>
      <c r="F462" s="57" t="s">
        <v>298</v>
      </c>
      <c r="G462" s="58">
        <v>5.1819347204417721</v>
      </c>
      <c r="H462" s="58">
        <v>48.653978897544626</v>
      </c>
      <c r="I462" s="58">
        <v>2.6254807218223091</v>
      </c>
      <c r="J462" s="58">
        <v>34.668671728626371</v>
      </c>
      <c r="K462" s="58">
        <v>0</v>
      </c>
      <c r="L462" s="58">
        <v>8.8699339315649333</v>
      </c>
      <c r="M462" s="63">
        <f t="shared" si="8"/>
        <v>36.684118673647475</v>
      </c>
      <c r="Q462" t="s">
        <v>185</v>
      </c>
      <c r="R462">
        <v>0</v>
      </c>
      <c r="AC462" s="53" t="s">
        <v>229</v>
      </c>
      <c r="AD462" s="53" t="s">
        <v>298</v>
      </c>
      <c r="AE462" s="56">
        <v>1688.8307155322864</v>
      </c>
    </row>
    <row r="463" spans="1:31" x14ac:dyDescent="0.25">
      <c r="A463" s="53" t="s">
        <v>229</v>
      </c>
      <c r="B463" s="53" t="s">
        <v>298</v>
      </c>
      <c r="C463" s="54" t="s">
        <v>237</v>
      </c>
      <c r="D463" s="55">
        <v>6</v>
      </c>
      <c r="E463" s="56">
        <v>196.85863874345557</v>
      </c>
      <c r="F463" s="57" t="s">
        <v>298</v>
      </c>
      <c r="G463" s="58">
        <v>19.228723404255316</v>
      </c>
      <c r="H463" s="58">
        <v>0</v>
      </c>
      <c r="I463" s="58">
        <v>6.2765957446808658</v>
      </c>
      <c r="J463" s="58">
        <v>27.278368794326248</v>
      </c>
      <c r="K463" s="58">
        <v>0</v>
      </c>
      <c r="L463" s="58">
        <v>47.216312056737578</v>
      </c>
      <c r="M463" s="63">
        <f t="shared" si="8"/>
        <v>37.853403141361262</v>
      </c>
      <c r="Q463" t="s">
        <v>185</v>
      </c>
      <c r="R463">
        <v>4.7120418848168084</v>
      </c>
      <c r="AC463" s="53" t="s">
        <v>229</v>
      </c>
      <c r="AD463" s="53" t="s">
        <v>298</v>
      </c>
      <c r="AE463" s="56">
        <v>1510.4712041884818</v>
      </c>
    </row>
    <row r="464" spans="1:31" x14ac:dyDescent="0.25">
      <c r="A464" s="53" t="s">
        <v>229</v>
      </c>
      <c r="B464" s="53" t="s">
        <v>298</v>
      </c>
      <c r="C464" s="54" t="s">
        <v>237</v>
      </c>
      <c r="D464" s="55">
        <v>4</v>
      </c>
      <c r="E464" s="56">
        <v>988.8132635253055</v>
      </c>
      <c r="F464" s="57" t="s">
        <v>298</v>
      </c>
      <c r="G464" s="58">
        <v>4.057607793995663</v>
      </c>
      <c r="H464" s="58">
        <v>0</v>
      </c>
      <c r="I464" s="58">
        <v>4.1387952487689548</v>
      </c>
      <c r="J464" s="58">
        <v>67.403236908522899</v>
      </c>
      <c r="K464" s="58">
        <v>6.0819993293210288</v>
      </c>
      <c r="L464" s="58">
        <v>18.31836071939145</v>
      </c>
      <c r="M464" s="63">
        <f t="shared" si="8"/>
        <v>40.12216404886567</v>
      </c>
      <c r="Q464" t="s">
        <v>185</v>
      </c>
      <c r="R464">
        <v>0</v>
      </c>
      <c r="AC464" s="53" t="s">
        <v>229</v>
      </c>
      <c r="AD464" s="53" t="s">
        <v>298</v>
      </c>
      <c r="AE464" s="56">
        <v>545.20069808027915</v>
      </c>
    </row>
    <row r="465" spans="1:31" x14ac:dyDescent="0.25">
      <c r="A465" s="53" t="s">
        <v>229</v>
      </c>
      <c r="B465" s="53" t="s">
        <v>298</v>
      </c>
      <c r="C465" s="54" t="s">
        <v>237</v>
      </c>
      <c r="D465" s="55">
        <v>7</v>
      </c>
      <c r="E465" s="56">
        <v>694.27574171029664</v>
      </c>
      <c r="F465" s="57" t="s">
        <v>298</v>
      </c>
      <c r="G465" s="58">
        <v>5.0927555175707599</v>
      </c>
      <c r="H465" s="58">
        <v>8.6798049369061374</v>
      </c>
      <c r="I465" s="58">
        <v>1.75958976421497</v>
      </c>
      <c r="J465" s="58">
        <v>43.288421899351469</v>
      </c>
      <c r="K465" s="58">
        <v>2.5086722638379197</v>
      </c>
      <c r="L465" s="58">
        <v>38.670755618118747</v>
      </c>
      <c r="M465" s="63">
        <f t="shared" si="8"/>
        <v>35.357766143106453</v>
      </c>
      <c r="Q465" t="s">
        <v>185</v>
      </c>
      <c r="R465">
        <v>0</v>
      </c>
      <c r="AC465" s="53" t="s">
        <v>229</v>
      </c>
      <c r="AD465" s="53" t="s">
        <v>298</v>
      </c>
      <c r="AE465" s="56">
        <v>79.057591623036672</v>
      </c>
    </row>
    <row r="466" spans="1:31" x14ac:dyDescent="0.25">
      <c r="A466" s="53" t="s">
        <v>229</v>
      </c>
      <c r="B466" s="53" t="s">
        <v>298</v>
      </c>
      <c r="C466" s="54" t="s">
        <v>238</v>
      </c>
      <c r="D466" s="55">
        <v>1</v>
      </c>
      <c r="E466" s="56">
        <v>153.35078534031419</v>
      </c>
      <c r="F466" s="57" t="s">
        <v>298</v>
      </c>
      <c r="G466" s="58">
        <v>3.8124502105383034</v>
      </c>
      <c r="H466" s="58">
        <v>0</v>
      </c>
      <c r="I466" s="58">
        <v>0</v>
      </c>
      <c r="J466" s="58">
        <v>96.187549789461698</v>
      </c>
      <c r="K466" s="58">
        <v>0</v>
      </c>
      <c r="L466" s="58">
        <v>0</v>
      </c>
      <c r="M466" s="63">
        <f t="shared" si="8"/>
        <v>5.8464223385689502</v>
      </c>
      <c r="Q466" t="s">
        <v>185</v>
      </c>
      <c r="R466">
        <v>0</v>
      </c>
      <c r="AC466" s="53" t="s">
        <v>229</v>
      </c>
      <c r="AD466" s="53" t="s">
        <v>298</v>
      </c>
      <c r="AE466" s="56">
        <v>213.78708551483419</v>
      </c>
    </row>
    <row r="467" spans="1:31" x14ac:dyDescent="0.25">
      <c r="A467" s="53" t="s">
        <v>229</v>
      </c>
      <c r="B467" s="53" t="s">
        <v>298</v>
      </c>
      <c r="C467" s="54" t="s">
        <v>238</v>
      </c>
      <c r="D467" s="55">
        <v>7</v>
      </c>
      <c r="E467" s="56">
        <v>992.7050610820246</v>
      </c>
      <c r="F467" s="57" t="s">
        <v>298</v>
      </c>
      <c r="G467" s="58">
        <v>28.678668119967654</v>
      </c>
      <c r="H467" s="58">
        <v>3.1011567807039118</v>
      </c>
      <c r="I467" s="58">
        <v>0</v>
      </c>
      <c r="J467" s="58">
        <v>66.576421363524489</v>
      </c>
      <c r="K467" s="58">
        <v>1.6437537358039427</v>
      </c>
      <c r="L467" s="58">
        <v>0</v>
      </c>
      <c r="M467" s="63">
        <f t="shared" si="8"/>
        <v>284.69458987783599</v>
      </c>
      <c r="Q467" t="s">
        <v>185</v>
      </c>
      <c r="R467">
        <v>0</v>
      </c>
      <c r="AC467" s="53" t="s">
        <v>229</v>
      </c>
      <c r="AD467" s="53" t="s">
        <v>298</v>
      </c>
      <c r="AE467" s="56">
        <v>118.499127399651</v>
      </c>
    </row>
    <row r="468" spans="1:31" x14ac:dyDescent="0.25">
      <c r="A468" s="53" t="s">
        <v>229</v>
      </c>
      <c r="B468" s="53" t="s">
        <v>298</v>
      </c>
      <c r="C468" s="54" t="s">
        <v>238</v>
      </c>
      <c r="D468" s="55">
        <v>2</v>
      </c>
      <c r="E468" s="56">
        <v>409.73821989528813</v>
      </c>
      <c r="F468" s="57" t="s">
        <v>298</v>
      </c>
      <c r="G468" s="58">
        <v>4.7491268421501047</v>
      </c>
      <c r="H468" s="58">
        <v>6.205809694181788</v>
      </c>
      <c r="I468" s="58">
        <v>0</v>
      </c>
      <c r="J468" s="58">
        <v>80.46256069511881</v>
      </c>
      <c r="K468" s="58">
        <v>5.1878354203935579</v>
      </c>
      <c r="L468" s="58">
        <v>3.3946673481557212</v>
      </c>
      <c r="M468" s="63">
        <f t="shared" si="8"/>
        <v>19.458987783595148</v>
      </c>
      <c r="Q468" t="s">
        <v>185</v>
      </c>
      <c r="R468">
        <v>26.038394415357782</v>
      </c>
      <c r="AC468" s="53" t="s">
        <v>229</v>
      </c>
      <c r="AD468" s="53" t="s">
        <v>298</v>
      </c>
      <c r="AE468" s="56">
        <v>206.282722513089</v>
      </c>
    </row>
    <row r="469" spans="1:31" x14ac:dyDescent="0.25">
      <c r="A469" s="53" t="s">
        <v>229</v>
      </c>
      <c r="B469" s="53" t="s">
        <v>298</v>
      </c>
      <c r="C469" s="54" t="s">
        <v>238</v>
      </c>
      <c r="D469" s="55">
        <v>5</v>
      </c>
      <c r="E469" s="56">
        <v>1533.8743455497383</v>
      </c>
      <c r="F469" s="57" t="s">
        <v>298</v>
      </c>
      <c r="G469" s="58">
        <v>4.051609379799979</v>
      </c>
      <c r="H469" s="58">
        <v>2.6703530509380951</v>
      </c>
      <c r="I469" s="58">
        <v>1.4688648439544438</v>
      </c>
      <c r="J469" s="58">
        <v>89.861305480652163</v>
      </c>
      <c r="K469" s="58">
        <v>0.99555130786997525</v>
      </c>
      <c r="L469" s="58">
        <v>0.95231593678533599</v>
      </c>
      <c r="M469" s="63">
        <f t="shared" si="8"/>
        <v>62.146596858638738</v>
      </c>
      <c r="Q469" t="s">
        <v>185</v>
      </c>
      <c r="R469">
        <v>12.303664921466002</v>
      </c>
      <c r="AC469" s="53" t="s">
        <v>229</v>
      </c>
      <c r="AD469" s="53" t="s">
        <v>298</v>
      </c>
      <c r="AE469" s="56">
        <v>340.31413612565444</v>
      </c>
    </row>
    <row r="470" spans="1:31" x14ac:dyDescent="0.25">
      <c r="A470" s="53" t="s">
        <v>229</v>
      </c>
      <c r="B470" s="53" t="s">
        <v>298</v>
      </c>
      <c r="C470" s="54" t="s">
        <v>238</v>
      </c>
      <c r="D470" s="55">
        <v>6</v>
      </c>
      <c r="E470" s="56">
        <v>318.63874345549755</v>
      </c>
      <c r="F470" s="57" t="s">
        <v>298</v>
      </c>
      <c r="G470" s="58">
        <v>20.276043378245152</v>
      </c>
      <c r="H470" s="58">
        <v>3.7298718370029604</v>
      </c>
      <c r="I470" s="58">
        <v>4.2556687479461095</v>
      </c>
      <c r="J470" s="58">
        <v>43.761638733705766</v>
      </c>
      <c r="K470" s="58">
        <v>20.478694271004482</v>
      </c>
      <c r="L470" s="58">
        <v>7.498083032095515</v>
      </c>
      <c r="M470" s="63">
        <f t="shared" si="8"/>
        <v>64.607329842931961</v>
      </c>
      <c r="Q470" t="s">
        <v>185</v>
      </c>
      <c r="R470">
        <v>19.127399650959862</v>
      </c>
      <c r="AC470" s="53" t="s">
        <v>229</v>
      </c>
      <c r="AD470" s="53" t="s">
        <v>298</v>
      </c>
      <c r="AE470" s="56">
        <v>39.965095986038378</v>
      </c>
    </row>
    <row r="471" spans="1:31" x14ac:dyDescent="0.25">
      <c r="A471" s="53" t="s">
        <v>229</v>
      </c>
      <c r="B471" s="53" t="s">
        <v>298</v>
      </c>
      <c r="C471" s="54" t="s">
        <v>238</v>
      </c>
      <c r="D471" s="55">
        <v>8</v>
      </c>
      <c r="E471" s="56">
        <v>1177.2076788830718</v>
      </c>
      <c r="F471" s="57" t="s">
        <v>298</v>
      </c>
      <c r="G471" s="58">
        <v>4.5794170842351853</v>
      </c>
      <c r="H471" s="58">
        <v>2.0458386455955151</v>
      </c>
      <c r="I471" s="58">
        <v>3.7269843152370488</v>
      </c>
      <c r="J471" s="58">
        <v>81.996619918759436</v>
      </c>
      <c r="K471" s="58">
        <v>0</v>
      </c>
      <c r="L471" s="58">
        <v>7.6511400361727944</v>
      </c>
      <c r="M471" s="63">
        <f t="shared" si="8"/>
        <v>53.909249563699866</v>
      </c>
      <c r="Q471" t="s">
        <v>185</v>
      </c>
      <c r="R471">
        <v>0</v>
      </c>
      <c r="AC471" s="53" t="s">
        <v>229</v>
      </c>
      <c r="AD471" s="53" t="s">
        <v>298</v>
      </c>
      <c r="AE471" s="56">
        <v>302.44328097731244</v>
      </c>
    </row>
    <row r="472" spans="1:31" x14ac:dyDescent="0.25">
      <c r="A472" s="53" t="s">
        <v>229</v>
      </c>
      <c r="B472" s="53" t="s">
        <v>298</v>
      </c>
      <c r="C472" s="54" t="s">
        <v>238</v>
      </c>
      <c r="D472" s="55">
        <v>3</v>
      </c>
      <c r="E472" s="56">
        <v>328.88307155322866</v>
      </c>
      <c r="F472" s="57" t="s">
        <v>298</v>
      </c>
      <c r="G472" s="58">
        <v>7.450252056248341</v>
      </c>
      <c r="H472" s="58">
        <v>1.8784823560626118</v>
      </c>
      <c r="I472" s="58">
        <v>0</v>
      </c>
      <c r="J472" s="58">
        <v>49.296895728309906</v>
      </c>
      <c r="K472" s="58">
        <v>0</v>
      </c>
      <c r="L472" s="58">
        <v>41.374369859379144</v>
      </c>
      <c r="M472" s="63">
        <f t="shared" si="8"/>
        <v>24.502617801047119</v>
      </c>
      <c r="Q472" t="s">
        <v>185</v>
      </c>
      <c r="R472">
        <v>0</v>
      </c>
      <c r="AC472" s="53" t="s">
        <v>229</v>
      </c>
      <c r="AD472" s="53" t="s">
        <v>298</v>
      </c>
      <c r="AE472" s="56">
        <v>8.9005235602094519</v>
      </c>
    </row>
    <row r="473" spans="1:31" x14ac:dyDescent="0.25">
      <c r="A473" s="53" t="s">
        <v>229</v>
      </c>
      <c r="B473" s="53" t="s">
        <v>298</v>
      </c>
      <c r="C473" s="54" t="s">
        <v>238</v>
      </c>
      <c r="D473" s="55">
        <v>4</v>
      </c>
      <c r="E473" s="56">
        <v>519.26701570680632</v>
      </c>
      <c r="F473" s="57" t="s">
        <v>298</v>
      </c>
      <c r="G473" s="58">
        <v>4.0397929690125753</v>
      </c>
      <c r="H473" s="58">
        <v>0</v>
      </c>
      <c r="I473" s="58">
        <v>0</v>
      </c>
      <c r="J473" s="58">
        <v>68.747059218928541</v>
      </c>
      <c r="K473" s="58">
        <v>0</v>
      </c>
      <c r="L473" s="58">
        <v>27.213147812058885</v>
      </c>
      <c r="M473" s="63">
        <f t="shared" si="8"/>
        <v>20.977312390924986</v>
      </c>
      <c r="Q473" t="s">
        <v>185</v>
      </c>
      <c r="R473">
        <v>0</v>
      </c>
      <c r="AC473" s="53" t="s">
        <v>229</v>
      </c>
      <c r="AD473" s="53" t="s">
        <v>298</v>
      </c>
      <c r="AE473" s="56">
        <v>4938.7085514834207</v>
      </c>
    </row>
    <row r="474" spans="1:31" x14ac:dyDescent="0.25">
      <c r="A474" s="53" t="s">
        <v>229</v>
      </c>
      <c r="B474" s="53" t="s">
        <v>298</v>
      </c>
      <c r="C474" s="54" t="s">
        <v>47</v>
      </c>
      <c r="D474" s="55">
        <v>8</v>
      </c>
      <c r="E474" s="56">
        <v>66.998254799301961</v>
      </c>
      <c r="F474" s="57" t="s">
        <v>298</v>
      </c>
      <c r="G474" s="58">
        <v>27.116436572023954</v>
      </c>
      <c r="H474" s="58">
        <v>0</v>
      </c>
      <c r="I474" s="58">
        <v>0</v>
      </c>
      <c r="J474" s="58">
        <v>72.883563427976043</v>
      </c>
      <c r="K474" s="58">
        <v>0</v>
      </c>
      <c r="L474" s="58">
        <v>0</v>
      </c>
      <c r="M474" s="63">
        <f t="shared" si="8"/>
        <v>18.167539267015712</v>
      </c>
      <c r="Q474" t="s">
        <v>185</v>
      </c>
      <c r="R474">
        <v>0</v>
      </c>
      <c r="AC474" s="53" t="s">
        <v>229</v>
      </c>
      <c r="AD474" s="53" t="s">
        <v>298</v>
      </c>
      <c r="AE474" s="56">
        <v>12135.846422338567</v>
      </c>
    </row>
    <row r="475" spans="1:31" x14ac:dyDescent="0.25">
      <c r="A475" s="53" t="s">
        <v>229</v>
      </c>
      <c r="B475" s="53" t="s">
        <v>298</v>
      </c>
      <c r="C475" s="54" t="s">
        <v>47</v>
      </c>
      <c r="D475" s="55">
        <v>1</v>
      </c>
      <c r="E475" s="56">
        <v>108.30715532286217</v>
      </c>
      <c r="F475" s="57" t="s">
        <v>298</v>
      </c>
      <c r="G475" s="58">
        <v>17.563648082500798</v>
      </c>
      <c r="H475" s="58">
        <v>0</v>
      </c>
      <c r="I475" s="58">
        <v>50.290041894940394</v>
      </c>
      <c r="J475" s="58">
        <v>0</v>
      </c>
      <c r="K475" s="58">
        <v>32.146310022558815</v>
      </c>
      <c r="L475" s="58">
        <v>0</v>
      </c>
      <c r="M475" s="63">
        <f t="shared" si="8"/>
        <v>19.022687609075042</v>
      </c>
      <c r="Q475" t="s">
        <v>185</v>
      </c>
      <c r="R475">
        <v>0</v>
      </c>
      <c r="AC475" s="53" t="s">
        <v>229</v>
      </c>
      <c r="AD475" s="53" t="s">
        <v>298</v>
      </c>
      <c r="AE475" s="56">
        <v>5875.7940663176269</v>
      </c>
    </row>
    <row r="476" spans="1:31" x14ac:dyDescent="0.25">
      <c r="A476" s="53" t="s">
        <v>229</v>
      </c>
      <c r="B476" s="53" t="s">
        <v>298</v>
      </c>
      <c r="C476" s="54" t="s">
        <v>47</v>
      </c>
      <c r="D476" s="55">
        <v>2</v>
      </c>
      <c r="E476" s="56">
        <v>502.26876090750437</v>
      </c>
      <c r="F476" s="57" t="s">
        <v>298</v>
      </c>
      <c r="G476" s="58">
        <v>24.947880472550381</v>
      </c>
      <c r="H476" s="58">
        <v>0.93467685892981889</v>
      </c>
      <c r="I476" s="58">
        <v>43.182765809589995</v>
      </c>
      <c r="J476" s="58">
        <v>19.756775538568451</v>
      </c>
      <c r="K476" s="58">
        <v>0</v>
      </c>
      <c r="L476" s="58">
        <v>11.177901320361357</v>
      </c>
      <c r="M476" s="63">
        <f t="shared" si="8"/>
        <v>125.30541012216403</v>
      </c>
      <c r="Q476" t="s">
        <v>185</v>
      </c>
      <c r="R476">
        <v>8.3420593368237625</v>
      </c>
      <c r="AC476" s="53" t="s">
        <v>229</v>
      </c>
      <c r="AD476" s="53" t="s">
        <v>298</v>
      </c>
      <c r="AE476" s="56">
        <v>8987.1029668411884</v>
      </c>
    </row>
    <row r="477" spans="1:31" x14ac:dyDescent="0.25">
      <c r="A477" s="53" t="s">
        <v>229</v>
      </c>
      <c r="B477" s="53" t="s">
        <v>298</v>
      </c>
      <c r="C477" s="54" t="s">
        <v>47</v>
      </c>
      <c r="D477" s="55">
        <v>7</v>
      </c>
      <c r="E477" s="56">
        <v>196.33507853403142</v>
      </c>
      <c r="F477" s="57" t="s">
        <v>298</v>
      </c>
      <c r="G477" s="58">
        <v>0</v>
      </c>
      <c r="H477" s="58">
        <v>0</v>
      </c>
      <c r="I477" s="58">
        <v>0</v>
      </c>
      <c r="J477" s="58">
        <v>32.426666666666662</v>
      </c>
      <c r="K477" s="58">
        <v>0</v>
      </c>
      <c r="L477" s="58">
        <v>67.573333333333338</v>
      </c>
      <c r="M477" s="63">
        <f t="shared" si="8"/>
        <v>0</v>
      </c>
      <c r="Q477" t="s">
        <v>185</v>
      </c>
      <c r="R477">
        <v>0</v>
      </c>
      <c r="AC477" s="53" t="s">
        <v>229</v>
      </c>
      <c r="AD477" s="53" t="s">
        <v>298</v>
      </c>
      <c r="AE477" s="56">
        <v>16435.846422338567</v>
      </c>
    </row>
    <row r="478" spans="1:31" x14ac:dyDescent="0.25">
      <c r="A478" s="53" t="s">
        <v>229</v>
      </c>
      <c r="B478" s="53" t="s">
        <v>298</v>
      </c>
      <c r="C478" s="54" t="s">
        <v>47</v>
      </c>
      <c r="D478" s="55">
        <v>4</v>
      </c>
      <c r="E478" s="56">
        <v>746.30017452006996</v>
      </c>
      <c r="F478" s="57" t="s">
        <v>298</v>
      </c>
      <c r="G478" s="58">
        <v>0</v>
      </c>
      <c r="H478" s="58">
        <v>6.5313471926665549</v>
      </c>
      <c r="I478" s="58">
        <v>1.1248041531230306</v>
      </c>
      <c r="J478" s="58">
        <v>40.5888267895143</v>
      </c>
      <c r="K478" s="58">
        <v>12.302691579168904</v>
      </c>
      <c r="L478" s="58">
        <v>39.452330285527196</v>
      </c>
      <c r="M478" s="63">
        <f t="shared" si="8"/>
        <v>0</v>
      </c>
      <c r="Q478" t="s">
        <v>185</v>
      </c>
      <c r="R478">
        <v>23.211169284467747</v>
      </c>
      <c r="AC478" s="53" t="s">
        <v>229</v>
      </c>
      <c r="AD478" s="53" t="s">
        <v>298</v>
      </c>
      <c r="AE478" s="56">
        <v>5905.1657940663172</v>
      </c>
    </row>
    <row r="479" spans="1:31" x14ac:dyDescent="0.25">
      <c r="A479" s="53" t="s">
        <v>229</v>
      </c>
      <c r="B479" s="53" t="s">
        <v>298</v>
      </c>
      <c r="C479" s="54" t="s">
        <v>47</v>
      </c>
      <c r="D479" s="55">
        <v>6</v>
      </c>
      <c r="E479" s="56">
        <v>664.99127399650956</v>
      </c>
      <c r="F479" s="57" t="s">
        <v>298</v>
      </c>
      <c r="G479" s="58">
        <v>0</v>
      </c>
      <c r="H479" s="58">
        <v>0</v>
      </c>
      <c r="I479" s="58">
        <v>0</v>
      </c>
      <c r="J479" s="58">
        <v>31.64759605290784</v>
      </c>
      <c r="K479" s="58">
        <v>8.0568969137098474</v>
      </c>
      <c r="L479" s="58">
        <v>60.295507033382322</v>
      </c>
      <c r="M479" s="63">
        <f t="shared" si="8"/>
        <v>0</v>
      </c>
      <c r="Q479" t="s">
        <v>185</v>
      </c>
      <c r="R479">
        <v>0</v>
      </c>
      <c r="AC479" s="53" t="s">
        <v>229</v>
      </c>
      <c r="AD479" s="53" t="s">
        <v>298</v>
      </c>
      <c r="AE479" s="56">
        <v>7464.5200698080289</v>
      </c>
    </row>
    <row r="480" spans="1:31" x14ac:dyDescent="0.25">
      <c r="A480" s="53" t="s">
        <v>229</v>
      </c>
      <c r="B480" s="53" t="s">
        <v>298</v>
      </c>
      <c r="C480" s="54" t="s">
        <v>47</v>
      </c>
      <c r="D480" s="55">
        <v>5</v>
      </c>
      <c r="E480" s="56">
        <v>744.18848167539272</v>
      </c>
      <c r="F480" s="57" t="s">
        <v>298</v>
      </c>
      <c r="G480" s="58">
        <v>0</v>
      </c>
      <c r="H480" s="58">
        <v>0</v>
      </c>
      <c r="I480" s="58">
        <v>0</v>
      </c>
      <c r="J480" s="58">
        <v>35.765208010881295</v>
      </c>
      <c r="K480" s="58">
        <v>0</v>
      </c>
      <c r="L480" s="58">
        <v>64.234791989118705</v>
      </c>
      <c r="M480" s="63">
        <f t="shared" si="8"/>
        <v>0</v>
      </c>
      <c r="Q480" t="s">
        <v>185</v>
      </c>
      <c r="R480">
        <v>0</v>
      </c>
      <c r="AC480" s="53" t="s">
        <v>229</v>
      </c>
      <c r="AD480" s="53" t="s">
        <v>298</v>
      </c>
      <c r="AE480" s="56">
        <v>5511.6753926701567</v>
      </c>
    </row>
    <row r="481" spans="1:31" x14ac:dyDescent="0.25">
      <c r="A481" s="53" t="s">
        <v>229</v>
      </c>
      <c r="B481" s="53" t="s">
        <v>298</v>
      </c>
      <c r="C481" s="54" t="s">
        <v>47</v>
      </c>
      <c r="D481" s="55">
        <v>3</v>
      </c>
      <c r="E481" s="56">
        <v>1660.2094240837696</v>
      </c>
      <c r="F481" s="57" t="s">
        <v>298</v>
      </c>
      <c r="G481" s="58">
        <v>1.0480395248607168</v>
      </c>
      <c r="H481" s="58">
        <v>0</v>
      </c>
      <c r="I481" s="58">
        <v>0</v>
      </c>
      <c r="J481" s="58">
        <v>52.896037001997279</v>
      </c>
      <c r="K481" s="58">
        <v>0.72847682119205448</v>
      </c>
      <c r="L481" s="58">
        <v>45.327446651949963</v>
      </c>
      <c r="M481" s="63">
        <f t="shared" si="8"/>
        <v>17.399650959860381</v>
      </c>
      <c r="Q481" t="s">
        <v>185</v>
      </c>
      <c r="R481">
        <v>6.1431064572425891</v>
      </c>
      <c r="AC481" s="53" t="s">
        <v>229</v>
      </c>
      <c r="AD481" s="53" t="s">
        <v>298</v>
      </c>
      <c r="AE481" s="56">
        <v>2621.1518324607332</v>
      </c>
    </row>
    <row r="482" spans="1:31" x14ac:dyDescent="0.25">
      <c r="A482" s="53" t="s">
        <v>229</v>
      </c>
      <c r="B482" s="53" t="s">
        <v>298</v>
      </c>
      <c r="C482" s="54" t="s">
        <v>239</v>
      </c>
      <c r="D482" s="55">
        <v>1</v>
      </c>
      <c r="E482" s="56">
        <v>3559.1623036649216</v>
      </c>
      <c r="F482" s="57" t="s">
        <v>298</v>
      </c>
      <c r="G482" s="58">
        <v>9.7675786996175358</v>
      </c>
      <c r="H482" s="58">
        <v>41.566146905952728</v>
      </c>
      <c r="I482" s="58">
        <v>14.038442679219376</v>
      </c>
      <c r="J482" s="58">
        <v>33.745219182112393</v>
      </c>
      <c r="K482" s="58">
        <v>0.88261253309797028</v>
      </c>
      <c r="L482" s="58">
        <v>0</v>
      </c>
      <c r="M482" s="63">
        <f t="shared" si="8"/>
        <v>347.64397905759165</v>
      </c>
      <c r="Q482" t="s">
        <v>185</v>
      </c>
      <c r="R482">
        <v>65.619546247818533</v>
      </c>
      <c r="AC482" s="53" t="s">
        <v>229</v>
      </c>
      <c r="AD482" s="53" t="s">
        <v>298</v>
      </c>
      <c r="AE482" s="56">
        <v>825.58464223385704</v>
      </c>
    </row>
    <row r="483" spans="1:31" x14ac:dyDescent="0.25">
      <c r="A483" s="53" t="s">
        <v>229</v>
      </c>
      <c r="B483" s="53" t="s">
        <v>298</v>
      </c>
      <c r="C483" s="54" t="s">
        <v>239</v>
      </c>
      <c r="D483" s="55">
        <v>2</v>
      </c>
      <c r="E483" s="56">
        <v>2410.1221640488657</v>
      </c>
      <c r="F483" s="57" t="s">
        <v>298</v>
      </c>
      <c r="G483" s="58">
        <v>18.703837798696593</v>
      </c>
      <c r="H483" s="58">
        <v>26.097031136857346</v>
      </c>
      <c r="I483" s="58">
        <v>6.0897900072411293</v>
      </c>
      <c r="J483" s="58">
        <v>46.545981173062998</v>
      </c>
      <c r="K483" s="58">
        <v>2.5633598841419256</v>
      </c>
      <c r="L483" s="58">
        <v>0</v>
      </c>
      <c r="M483" s="63">
        <f t="shared" si="8"/>
        <v>450.78534031413602</v>
      </c>
      <c r="Q483" t="s">
        <v>185</v>
      </c>
      <c r="R483">
        <v>0</v>
      </c>
      <c r="AC483" s="53" t="s">
        <v>229</v>
      </c>
      <c r="AD483" s="53" t="s">
        <v>298</v>
      </c>
      <c r="AE483" s="56">
        <v>399.80802792321111</v>
      </c>
    </row>
    <row r="484" spans="1:31" x14ac:dyDescent="0.25">
      <c r="A484" s="53" t="s">
        <v>229</v>
      </c>
      <c r="B484" s="53" t="s">
        <v>298</v>
      </c>
      <c r="C484" s="54" t="s">
        <v>239</v>
      </c>
      <c r="D484" s="55">
        <v>3</v>
      </c>
      <c r="E484" s="56">
        <v>2367.0157068062831</v>
      </c>
      <c r="F484" s="57" t="s">
        <v>298</v>
      </c>
      <c r="G484" s="58">
        <v>19.759640197596404</v>
      </c>
      <c r="H484" s="58">
        <v>12.475116124751162</v>
      </c>
      <c r="I484" s="58">
        <v>7.2550320725503186</v>
      </c>
      <c r="J484" s="58">
        <v>55.19427855194278</v>
      </c>
      <c r="K484" s="58">
        <v>5.3159330531593305</v>
      </c>
      <c r="L484" s="58">
        <v>0</v>
      </c>
      <c r="M484" s="63">
        <f t="shared" si="8"/>
        <v>467.71378708551492</v>
      </c>
      <c r="Q484" t="s">
        <v>185</v>
      </c>
      <c r="R484">
        <v>0</v>
      </c>
      <c r="AC484" s="53" t="s">
        <v>229</v>
      </c>
      <c r="AD484" s="53" t="s">
        <v>298</v>
      </c>
      <c r="AE484" s="56">
        <v>1001.867364746946</v>
      </c>
    </row>
    <row r="485" spans="1:31" x14ac:dyDescent="0.25">
      <c r="A485" s="53" t="s">
        <v>229</v>
      </c>
      <c r="B485" s="53" t="s">
        <v>298</v>
      </c>
      <c r="C485" s="54" t="s">
        <v>239</v>
      </c>
      <c r="D485" s="55">
        <v>4</v>
      </c>
      <c r="E485" s="56">
        <v>2375.5671902268764</v>
      </c>
      <c r="F485" s="57" t="s">
        <v>298</v>
      </c>
      <c r="G485" s="58">
        <v>15.398178078166325</v>
      </c>
      <c r="H485" s="58">
        <v>10.079341757272992</v>
      </c>
      <c r="I485" s="58">
        <v>19.872171613282397</v>
      </c>
      <c r="J485" s="58">
        <v>52.159858947987068</v>
      </c>
      <c r="K485" s="58">
        <v>0.81545694975021998</v>
      </c>
      <c r="L485" s="58">
        <v>1.674992653540994</v>
      </c>
      <c r="M485" s="63">
        <f t="shared" si="8"/>
        <v>365.79406631762657</v>
      </c>
      <c r="Q485" t="s">
        <v>185</v>
      </c>
      <c r="R485">
        <v>0</v>
      </c>
      <c r="AC485" s="53" t="s">
        <v>229</v>
      </c>
      <c r="AD485" s="53" t="s">
        <v>298</v>
      </c>
      <c r="AE485" s="56">
        <v>4153.7521815008731</v>
      </c>
    </row>
    <row r="486" spans="1:31" x14ac:dyDescent="0.25">
      <c r="A486" s="53" t="s">
        <v>229</v>
      </c>
      <c r="B486" s="53" t="s">
        <v>298</v>
      </c>
      <c r="C486" s="54" t="s">
        <v>239</v>
      </c>
      <c r="D486" s="55">
        <v>5</v>
      </c>
      <c r="E486" s="56">
        <v>1833.5078534031416</v>
      </c>
      <c r="F486" s="57" t="s">
        <v>298</v>
      </c>
      <c r="G486" s="58">
        <v>27.327241576242145</v>
      </c>
      <c r="H486" s="58">
        <v>24.719208071578144</v>
      </c>
      <c r="I486" s="58">
        <v>11.203122025509231</v>
      </c>
      <c r="J486" s="58">
        <v>35.731962687987824</v>
      </c>
      <c r="K486" s="58">
        <v>1.0184656386826576</v>
      </c>
      <c r="L486" s="58">
        <v>0</v>
      </c>
      <c r="M486" s="63">
        <f t="shared" si="8"/>
        <v>501.04712041884818</v>
      </c>
      <c r="Q486" t="s">
        <v>185</v>
      </c>
      <c r="R486">
        <v>145.8987783595114</v>
      </c>
      <c r="AC486" s="53" t="s">
        <v>229</v>
      </c>
      <c r="AD486" s="53" t="s">
        <v>298</v>
      </c>
      <c r="AE486" s="56">
        <v>1218.7958115183246</v>
      </c>
    </row>
    <row r="487" spans="1:31" x14ac:dyDescent="0.25">
      <c r="A487" s="53" t="s">
        <v>229</v>
      </c>
      <c r="B487" s="53" t="s">
        <v>298</v>
      </c>
      <c r="C487" s="54" t="s">
        <v>239</v>
      </c>
      <c r="D487" s="55">
        <v>6</v>
      </c>
      <c r="E487" s="56">
        <v>1370.8551483420592</v>
      </c>
      <c r="F487" s="57" t="s">
        <v>298</v>
      </c>
      <c r="G487" s="58">
        <v>6.2762571610439206</v>
      </c>
      <c r="H487" s="58">
        <v>10.082749840865693</v>
      </c>
      <c r="I487" s="58">
        <v>20.929344366645449</v>
      </c>
      <c r="J487" s="58">
        <v>58.383195416931891</v>
      </c>
      <c r="K487" s="58">
        <v>4.3284532145130479</v>
      </c>
      <c r="L487" s="58">
        <v>0</v>
      </c>
      <c r="M487" s="63">
        <f t="shared" si="8"/>
        <v>86.038394415357743</v>
      </c>
      <c r="Q487" t="s">
        <v>185</v>
      </c>
      <c r="R487">
        <v>499.65095986038398</v>
      </c>
      <c r="AC487" s="53" t="s">
        <v>229</v>
      </c>
      <c r="AD487" s="53" t="s">
        <v>298</v>
      </c>
      <c r="AE487" s="56">
        <v>912.37347294938922</v>
      </c>
    </row>
    <row r="488" spans="1:31" x14ac:dyDescent="0.25">
      <c r="A488" s="53" t="s">
        <v>229</v>
      </c>
      <c r="B488" s="53" t="s">
        <v>298</v>
      </c>
      <c r="C488" s="54" t="s">
        <v>239</v>
      </c>
      <c r="D488" s="55">
        <v>7</v>
      </c>
      <c r="E488" s="56">
        <v>1045.3752181500874</v>
      </c>
      <c r="F488" s="57" t="s">
        <v>298</v>
      </c>
      <c r="G488" s="58">
        <v>35.242070116861427</v>
      </c>
      <c r="H488" s="58">
        <v>19.432387312186975</v>
      </c>
      <c r="I488" s="58">
        <v>1.3856427378964971</v>
      </c>
      <c r="J488" s="58">
        <v>40.500834724540894</v>
      </c>
      <c r="K488" s="58">
        <v>3.4390651085141872</v>
      </c>
      <c r="L488" s="58">
        <v>0</v>
      </c>
      <c r="M488" s="63">
        <f t="shared" si="8"/>
        <v>368.41186736474697</v>
      </c>
      <c r="Q488" t="s">
        <v>185</v>
      </c>
      <c r="R488">
        <v>0</v>
      </c>
      <c r="AC488" s="53" t="s">
        <v>229</v>
      </c>
      <c r="AD488" s="53" t="s">
        <v>298</v>
      </c>
      <c r="AE488" s="56">
        <v>1787.993019197208</v>
      </c>
    </row>
    <row r="489" spans="1:31" x14ac:dyDescent="0.25">
      <c r="A489" s="53" t="s">
        <v>229</v>
      </c>
      <c r="B489" s="53" t="s">
        <v>180</v>
      </c>
      <c r="C489" s="54" t="s">
        <v>275</v>
      </c>
      <c r="D489" s="55">
        <v>7</v>
      </c>
      <c r="E489" s="56">
        <v>176.09075043630017</v>
      </c>
      <c r="F489" s="57" t="s">
        <v>180</v>
      </c>
      <c r="G489" s="58">
        <v>0</v>
      </c>
      <c r="H489" s="58">
        <v>0</v>
      </c>
      <c r="I489" s="58">
        <v>0</v>
      </c>
      <c r="J489" s="58">
        <v>0</v>
      </c>
      <c r="K489" s="58">
        <v>0</v>
      </c>
      <c r="L489" s="58">
        <v>100</v>
      </c>
      <c r="M489" s="63">
        <f t="shared" si="8"/>
        <v>0</v>
      </c>
      <c r="Q489" t="s">
        <v>185</v>
      </c>
      <c r="R489">
        <v>0</v>
      </c>
      <c r="AC489" s="53" t="s">
        <v>229</v>
      </c>
      <c r="AD489" s="53" t="s">
        <v>298</v>
      </c>
      <c r="AE489" s="56">
        <v>1533.5951134380455</v>
      </c>
    </row>
    <row r="490" spans="1:31" x14ac:dyDescent="0.25">
      <c r="A490" s="53" t="s">
        <v>229</v>
      </c>
      <c r="B490" s="53" t="s">
        <v>298</v>
      </c>
      <c r="C490" s="54" t="s">
        <v>239</v>
      </c>
      <c r="D490" s="55">
        <v>8</v>
      </c>
      <c r="E490" s="56">
        <v>3730.1919720767887</v>
      </c>
      <c r="F490" s="57" t="s">
        <v>298</v>
      </c>
      <c r="G490" s="58">
        <v>8.1968747075886608</v>
      </c>
      <c r="H490" s="58">
        <v>13.609993449985966</v>
      </c>
      <c r="I490" s="58">
        <v>23.584729110133811</v>
      </c>
      <c r="J490" s="58">
        <v>53.621222045475811</v>
      </c>
      <c r="K490" s="58">
        <v>0.98718068681575744</v>
      </c>
      <c r="L490" s="58">
        <v>0</v>
      </c>
      <c r="M490" s="63">
        <f t="shared" si="8"/>
        <v>305.75916230366499</v>
      </c>
      <c r="Q490" t="s">
        <v>185</v>
      </c>
      <c r="R490">
        <v>434.38045375218155</v>
      </c>
      <c r="AC490" s="53" t="s">
        <v>229</v>
      </c>
      <c r="AD490" s="53" t="s">
        <v>298</v>
      </c>
      <c r="AE490" s="56">
        <v>2098.8481675392673</v>
      </c>
    </row>
    <row r="491" spans="1:31" x14ac:dyDescent="0.25">
      <c r="A491" s="53" t="s">
        <v>229</v>
      </c>
      <c r="B491" s="53" t="s">
        <v>298</v>
      </c>
      <c r="C491" s="54" t="s">
        <v>240</v>
      </c>
      <c r="D491" s="55">
        <v>1</v>
      </c>
      <c r="E491" s="56">
        <v>806.45724258289715</v>
      </c>
      <c r="F491" s="57" t="s">
        <v>298</v>
      </c>
      <c r="G491" s="58">
        <v>11.577580610257522</v>
      </c>
      <c r="H491" s="58">
        <v>7.7688811945466343</v>
      </c>
      <c r="I491" s="58">
        <v>16.122051504003458</v>
      </c>
      <c r="J491" s="58">
        <v>57.130491235663271</v>
      </c>
      <c r="K491" s="58">
        <v>2.7266825362475684</v>
      </c>
      <c r="L491" s="58">
        <v>4.6743129192815402</v>
      </c>
      <c r="M491" s="63">
        <f t="shared" si="8"/>
        <v>93.368237347294965</v>
      </c>
      <c r="Q491" t="s">
        <v>185</v>
      </c>
      <c r="R491">
        <v>0</v>
      </c>
      <c r="AC491" s="53" t="s">
        <v>229</v>
      </c>
      <c r="AD491" s="53" t="s">
        <v>298</v>
      </c>
      <c r="AE491" s="56">
        <v>1413.1588132635254</v>
      </c>
    </row>
    <row r="492" spans="1:31" x14ac:dyDescent="0.25">
      <c r="A492" s="53" t="s">
        <v>229</v>
      </c>
      <c r="B492" s="53" t="s">
        <v>298</v>
      </c>
      <c r="C492" s="54" t="s">
        <v>240</v>
      </c>
      <c r="D492" s="55">
        <v>6</v>
      </c>
      <c r="E492" s="56">
        <v>1302.4432809773125</v>
      </c>
      <c r="F492" s="57" t="s">
        <v>298</v>
      </c>
      <c r="G492" s="58">
        <v>7.9324668363928739</v>
      </c>
      <c r="H492" s="58">
        <v>0</v>
      </c>
      <c r="I492" s="58">
        <v>31.247487605520568</v>
      </c>
      <c r="J492" s="58">
        <v>39.876725177542546</v>
      </c>
      <c r="K492" s="58">
        <v>16.065925231140287</v>
      </c>
      <c r="L492" s="58">
        <v>4.8773951494037249</v>
      </c>
      <c r="M492" s="63">
        <f t="shared" si="8"/>
        <v>103.31588132635257</v>
      </c>
      <c r="Q492" t="s">
        <v>185</v>
      </c>
      <c r="R492">
        <v>249.73821989528801</v>
      </c>
      <c r="AC492" s="53" t="s">
        <v>229</v>
      </c>
      <c r="AD492" s="53" t="s">
        <v>298</v>
      </c>
      <c r="AE492" s="56">
        <v>5131.6753926701567</v>
      </c>
    </row>
    <row r="493" spans="1:31" x14ac:dyDescent="0.25">
      <c r="A493" s="53" t="s">
        <v>229</v>
      </c>
      <c r="B493" s="53" t="s">
        <v>298</v>
      </c>
      <c r="C493" s="54" t="s">
        <v>240</v>
      </c>
      <c r="D493" s="55">
        <v>8</v>
      </c>
      <c r="E493" s="56">
        <v>597.38219895287978</v>
      </c>
      <c r="F493" s="57" t="s">
        <v>298</v>
      </c>
      <c r="G493" s="58">
        <v>7.0698217937481767</v>
      </c>
      <c r="H493" s="58">
        <v>14.110429447852763</v>
      </c>
      <c r="I493" s="58">
        <v>11.189015483494012</v>
      </c>
      <c r="J493" s="58">
        <v>40.490797546012267</v>
      </c>
      <c r="K493" s="58">
        <v>0</v>
      </c>
      <c r="L493" s="58">
        <v>27.139935728892784</v>
      </c>
      <c r="M493" s="63">
        <f t="shared" si="8"/>
        <v>42.233856893542786</v>
      </c>
      <c r="Q493" t="s">
        <v>185</v>
      </c>
      <c r="R493">
        <v>314.83420593368237</v>
      </c>
      <c r="AC493" s="53" t="s">
        <v>229</v>
      </c>
      <c r="AD493" s="53" t="s">
        <v>298</v>
      </c>
      <c r="AE493" s="56">
        <v>1778.3420593368237</v>
      </c>
    </row>
    <row r="494" spans="1:31" x14ac:dyDescent="0.25">
      <c r="A494" s="53" t="s">
        <v>229</v>
      </c>
      <c r="B494" s="53" t="s">
        <v>298</v>
      </c>
      <c r="C494" s="54" t="s">
        <v>240</v>
      </c>
      <c r="D494" s="55">
        <v>5</v>
      </c>
      <c r="E494" s="56">
        <v>711.69284467713805</v>
      </c>
      <c r="F494" s="57" t="s">
        <v>298</v>
      </c>
      <c r="G494" s="58">
        <v>9.5144678764100092</v>
      </c>
      <c r="H494" s="58">
        <v>0</v>
      </c>
      <c r="I494" s="58">
        <v>1.8146150073565519</v>
      </c>
      <c r="J494" s="58">
        <v>55.713585090730746</v>
      </c>
      <c r="K494" s="58">
        <v>0</v>
      </c>
      <c r="L494" s="58">
        <v>32.957332025502694</v>
      </c>
      <c r="M494" s="63">
        <f t="shared" si="8"/>
        <v>67.71378708551488</v>
      </c>
      <c r="Q494" t="s">
        <v>185</v>
      </c>
      <c r="R494">
        <v>511.69284467713788</v>
      </c>
      <c r="AC494" s="53" t="s">
        <v>229</v>
      </c>
      <c r="AD494" s="53" t="s">
        <v>298</v>
      </c>
      <c r="AE494" s="56">
        <v>1095.584642233857</v>
      </c>
    </row>
    <row r="495" spans="1:31" x14ac:dyDescent="0.25">
      <c r="A495" s="53" t="s">
        <v>229</v>
      </c>
      <c r="B495" s="53" t="s">
        <v>298</v>
      </c>
      <c r="C495" s="54" t="s">
        <v>240</v>
      </c>
      <c r="D495" s="55">
        <v>2</v>
      </c>
      <c r="E495" s="56">
        <v>562.65270506108209</v>
      </c>
      <c r="F495" s="57" t="s">
        <v>298</v>
      </c>
      <c r="G495" s="58">
        <v>5.8622828784119108</v>
      </c>
      <c r="H495" s="58">
        <v>1.5818858560794093</v>
      </c>
      <c r="I495" s="58">
        <v>49.782878411910673</v>
      </c>
      <c r="J495" s="58">
        <v>0</v>
      </c>
      <c r="K495" s="58">
        <v>0</v>
      </c>
      <c r="L495" s="58">
        <v>42.772952853598021</v>
      </c>
      <c r="M495" s="63">
        <f t="shared" si="8"/>
        <v>32.984293193717278</v>
      </c>
      <c r="Q495" t="s">
        <v>185</v>
      </c>
      <c r="R495">
        <v>658.63874345549743</v>
      </c>
      <c r="AC495" s="53" t="s">
        <v>229</v>
      </c>
      <c r="AD495" s="53" t="s">
        <v>298</v>
      </c>
      <c r="AE495" s="56">
        <v>999.3891797556721</v>
      </c>
    </row>
    <row r="496" spans="1:31" x14ac:dyDescent="0.25">
      <c r="A496" s="53" t="s">
        <v>229</v>
      </c>
      <c r="B496" s="53" t="s">
        <v>298</v>
      </c>
      <c r="C496" s="54" t="s">
        <v>240</v>
      </c>
      <c r="D496" s="55">
        <v>3</v>
      </c>
      <c r="E496" s="56">
        <v>1688.8307155322864</v>
      </c>
      <c r="F496" s="57" t="s">
        <v>298</v>
      </c>
      <c r="G496" s="58">
        <v>3.0587992146326348</v>
      </c>
      <c r="H496" s="58">
        <v>4.4745272295132805</v>
      </c>
      <c r="I496" s="58">
        <v>11.883848300093007</v>
      </c>
      <c r="J496" s="58">
        <v>61.113981605869583</v>
      </c>
      <c r="K496" s="58">
        <v>1.250387516792395</v>
      </c>
      <c r="L496" s="58">
        <v>18.2184561330991</v>
      </c>
      <c r="M496" s="63">
        <f t="shared" si="8"/>
        <v>51.657940663176284</v>
      </c>
      <c r="Q496" t="s">
        <v>185</v>
      </c>
      <c r="R496">
        <v>118.15008726003497</v>
      </c>
      <c r="AC496" s="53" t="s">
        <v>229</v>
      </c>
      <c r="AD496" s="53" t="s">
        <v>298</v>
      </c>
      <c r="AE496" s="56">
        <v>1298.6212914485166</v>
      </c>
    </row>
    <row r="497" spans="1:31" x14ac:dyDescent="0.25">
      <c r="A497" s="53" t="s">
        <v>229</v>
      </c>
      <c r="B497" s="53" t="s">
        <v>298</v>
      </c>
      <c r="C497" s="54" t="s">
        <v>240</v>
      </c>
      <c r="D497" s="55">
        <v>4</v>
      </c>
      <c r="E497" s="56">
        <v>1510.4712041884818</v>
      </c>
      <c r="F497" s="57" t="s">
        <v>298</v>
      </c>
      <c r="G497" s="58">
        <v>3.0155979202772998</v>
      </c>
      <c r="H497" s="58">
        <v>3.6395147313691534</v>
      </c>
      <c r="I497" s="58">
        <v>1.2940496822645882</v>
      </c>
      <c r="J497" s="58">
        <v>55.274407856730214</v>
      </c>
      <c r="K497" s="58">
        <v>5.7770075101097627</v>
      </c>
      <c r="L497" s="58">
        <v>30.999422299248991</v>
      </c>
      <c r="M497" s="63">
        <f t="shared" si="8"/>
        <v>45.549738219895346</v>
      </c>
      <c r="Q497" t="s">
        <v>185</v>
      </c>
      <c r="R497">
        <v>111.8673647469459</v>
      </c>
      <c r="AC497" s="53" t="s">
        <v>229</v>
      </c>
      <c r="AD497" s="53" t="s">
        <v>298</v>
      </c>
      <c r="AE497" s="56">
        <v>283.73472949389179</v>
      </c>
    </row>
    <row r="498" spans="1:31" x14ac:dyDescent="0.25">
      <c r="A498" s="53" t="s">
        <v>229</v>
      </c>
      <c r="B498" s="53" t="s">
        <v>298</v>
      </c>
      <c r="C498" s="54" t="s">
        <v>240</v>
      </c>
      <c r="D498" s="55">
        <v>7</v>
      </c>
      <c r="E498" s="56">
        <v>545.20069808027915</v>
      </c>
      <c r="F498" s="57" t="s">
        <v>298</v>
      </c>
      <c r="G498" s="58">
        <v>9.6991037131882258</v>
      </c>
      <c r="H498" s="58">
        <v>0</v>
      </c>
      <c r="I498" s="58">
        <v>0</v>
      </c>
      <c r="J498" s="58">
        <v>90.300896286811778</v>
      </c>
      <c r="K498" s="58">
        <v>0</v>
      </c>
      <c r="L498" s="58">
        <v>0</v>
      </c>
      <c r="M498" s="63">
        <f t="shared" si="8"/>
        <v>52.879581151832483</v>
      </c>
      <c r="Q498" t="s">
        <v>185</v>
      </c>
      <c r="R498">
        <v>10.453752181500876</v>
      </c>
      <c r="AC498" s="53" t="s">
        <v>229</v>
      </c>
      <c r="AD498" s="53" t="s">
        <v>298</v>
      </c>
      <c r="AE498" s="56">
        <v>2811.7452006980802</v>
      </c>
    </row>
    <row r="499" spans="1:31" x14ac:dyDescent="0.25">
      <c r="A499" s="53" t="s">
        <v>229</v>
      </c>
      <c r="B499" s="53" t="s">
        <v>298</v>
      </c>
      <c r="C499" s="54" t="s">
        <v>189</v>
      </c>
      <c r="D499" s="55">
        <v>6</v>
      </c>
      <c r="E499" s="56">
        <v>79.057591623036672</v>
      </c>
      <c r="F499" s="57" t="s">
        <v>298</v>
      </c>
      <c r="G499" s="58">
        <v>21.41280353200888</v>
      </c>
      <c r="H499" s="58">
        <v>0</v>
      </c>
      <c r="I499" s="58">
        <v>0</v>
      </c>
      <c r="J499" s="58">
        <v>0</v>
      </c>
      <c r="K499" s="58">
        <v>0</v>
      </c>
      <c r="L499" s="58">
        <v>78.58719646799112</v>
      </c>
      <c r="M499" s="63">
        <f t="shared" si="8"/>
        <v>16.928446771378752</v>
      </c>
      <c r="Q499" t="s">
        <v>185</v>
      </c>
      <c r="R499">
        <v>84.62478184991275</v>
      </c>
      <c r="AC499" s="53" t="s">
        <v>229</v>
      </c>
      <c r="AD499" s="53" t="s">
        <v>298</v>
      </c>
      <c r="AE499" s="56">
        <v>63.682373472949408</v>
      </c>
    </row>
    <row r="500" spans="1:31" x14ac:dyDescent="0.25">
      <c r="A500" s="53" t="s">
        <v>229</v>
      </c>
      <c r="B500" s="53" t="s">
        <v>298</v>
      </c>
      <c r="C500" s="54" t="s">
        <v>189</v>
      </c>
      <c r="D500" s="55">
        <v>3</v>
      </c>
      <c r="E500" s="56">
        <v>213.78708551483419</v>
      </c>
      <c r="F500" s="57" t="s">
        <v>298</v>
      </c>
      <c r="G500" s="58">
        <v>10.204081632653063</v>
      </c>
      <c r="H500" s="58">
        <v>0</v>
      </c>
      <c r="I500" s="58">
        <v>0</v>
      </c>
      <c r="J500" s="58">
        <v>55.510204081632665</v>
      </c>
      <c r="K500" s="58">
        <v>0</v>
      </c>
      <c r="L500" s="58">
        <v>34.285714285714285</v>
      </c>
      <c r="M500" s="63">
        <f t="shared" si="8"/>
        <v>21.815008726003491</v>
      </c>
      <c r="Q500" t="s">
        <v>185</v>
      </c>
      <c r="R500">
        <v>274.04886561954629</v>
      </c>
      <c r="AC500" s="53" t="s">
        <v>229</v>
      </c>
      <c r="AD500" s="53" t="s">
        <v>298</v>
      </c>
      <c r="AE500" s="56">
        <v>3811.1343804537519</v>
      </c>
    </row>
    <row r="501" spans="1:31" x14ac:dyDescent="0.25">
      <c r="A501" s="53" t="s">
        <v>229</v>
      </c>
      <c r="B501" s="53" t="s">
        <v>298</v>
      </c>
      <c r="C501" s="54" t="s">
        <v>189</v>
      </c>
      <c r="D501" s="55">
        <v>7</v>
      </c>
      <c r="E501" s="56">
        <v>118.499127399651</v>
      </c>
      <c r="F501" s="57" t="s">
        <v>298</v>
      </c>
      <c r="G501" s="58">
        <v>6.9219440353461295</v>
      </c>
      <c r="H501" s="58">
        <v>0</v>
      </c>
      <c r="I501" s="58">
        <v>0</v>
      </c>
      <c r="J501" s="58">
        <v>0</v>
      </c>
      <c r="K501" s="58">
        <v>0</v>
      </c>
      <c r="L501" s="58">
        <v>93.078055964653871</v>
      </c>
      <c r="M501" s="63">
        <f t="shared" si="8"/>
        <v>8.202443280977354</v>
      </c>
      <c r="Q501" t="s">
        <v>185</v>
      </c>
      <c r="R501">
        <v>290.90750436300181</v>
      </c>
      <c r="AC501" s="53" t="s">
        <v>229</v>
      </c>
      <c r="AD501" s="53" t="s">
        <v>298</v>
      </c>
      <c r="AE501" s="56">
        <v>1490.4537521815009</v>
      </c>
    </row>
    <row r="502" spans="1:31" x14ac:dyDescent="0.25">
      <c r="A502" s="53" t="s">
        <v>229</v>
      </c>
      <c r="B502" s="53" t="s">
        <v>298</v>
      </c>
      <c r="C502" s="54" t="s">
        <v>189</v>
      </c>
      <c r="D502" s="55">
        <v>5</v>
      </c>
      <c r="E502" s="56">
        <v>206.282722513089</v>
      </c>
      <c r="F502" s="57" t="s">
        <v>298</v>
      </c>
      <c r="G502" s="58">
        <v>16.412859560067695</v>
      </c>
      <c r="H502" s="58">
        <v>0</v>
      </c>
      <c r="I502" s="58">
        <v>0</v>
      </c>
      <c r="J502" s="58">
        <v>0</v>
      </c>
      <c r="K502" s="58">
        <v>0</v>
      </c>
      <c r="L502" s="58">
        <v>83.587140439932313</v>
      </c>
      <c r="M502" s="63">
        <f t="shared" si="8"/>
        <v>33.85689354275744</v>
      </c>
      <c r="Q502" t="s">
        <v>185</v>
      </c>
      <c r="R502">
        <v>345.74171029668412</v>
      </c>
      <c r="AC502" s="53" t="s">
        <v>229</v>
      </c>
      <c r="AD502" s="53" t="s">
        <v>298</v>
      </c>
      <c r="AE502" s="56">
        <v>1525.0959860383948</v>
      </c>
    </row>
    <row r="503" spans="1:31" x14ac:dyDescent="0.25">
      <c r="A503" s="53" t="s">
        <v>229</v>
      </c>
      <c r="B503" s="53" t="s">
        <v>298</v>
      </c>
      <c r="C503" s="54" t="s">
        <v>189</v>
      </c>
      <c r="D503" s="55">
        <v>4</v>
      </c>
      <c r="E503" s="56">
        <v>340.31413612565444</v>
      </c>
      <c r="F503" s="57" t="s">
        <v>298</v>
      </c>
      <c r="G503" s="58">
        <v>5.3846153846153886</v>
      </c>
      <c r="H503" s="58">
        <v>0</v>
      </c>
      <c r="I503" s="58">
        <v>0</v>
      </c>
      <c r="J503" s="58">
        <v>0</v>
      </c>
      <c r="K503" s="58">
        <v>21.076923076923073</v>
      </c>
      <c r="L503" s="58">
        <v>73.538461538461547</v>
      </c>
      <c r="M503" s="63">
        <f t="shared" si="8"/>
        <v>18.324607329842944</v>
      </c>
      <c r="Q503" t="s">
        <v>185</v>
      </c>
      <c r="R503">
        <v>30.785340314136178</v>
      </c>
      <c r="AC503" s="53" t="s">
        <v>229</v>
      </c>
      <c r="AD503" s="53" t="s">
        <v>298</v>
      </c>
      <c r="AE503" s="56">
        <v>472.4432809773125</v>
      </c>
    </row>
    <row r="504" spans="1:31" x14ac:dyDescent="0.25">
      <c r="A504" s="53" t="s">
        <v>229</v>
      </c>
      <c r="B504" s="53" t="s">
        <v>298</v>
      </c>
      <c r="C504" s="54" t="s">
        <v>189</v>
      </c>
      <c r="D504" s="55">
        <v>1</v>
      </c>
      <c r="E504" s="56">
        <v>39.965095986038378</v>
      </c>
      <c r="F504" s="57" t="s">
        <v>298</v>
      </c>
      <c r="G504" s="58">
        <v>0</v>
      </c>
      <c r="H504" s="58">
        <v>0</v>
      </c>
      <c r="I504" s="58">
        <v>0</v>
      </c>
      <c r="J504" s="58">
        <v>0</v>
      </c>
      <c r="K504" s="58">
        <v>100</v>
      </c>
      <c r="L504" s="58">
        <v>0</v>
      </c>
      <c r="M504" s="63">
        <f t="shared" si="8"/>
        <v>0</v>
      </c>
      <c r="Q504" t="s">
        <v>185</v>
      </c>
      <c r="R504">
        <v>60.506108202443329</v>
      </c>
      <c r="AC504" s="53" t="s">
        <v>229</v>
      </c>
      <c r="AD504" s="53" t="s">
        <v>298</v>
      </c>
      <c r="AE504" s="56">
        <v>4169.7556719022687</v>
      </c>
    </row>
    <row r="505" spans="1:31" x14ac:dyDescent="0.25">
      <c r="A505" s="53" t="s">
        <v>229</v>
      </c>
      <c r="B505" s="53" t="s">
        <v>298</v>
      </c>
      <c r="C505" s="54" t="s">
        <v>189</v>
      </c>
      <c r="D505" s="55">
        <v>8</v>
      </c>
      <c r="E505" s="56">
        <v>302.44328097731244</v>
      </c>
      <c r="F505" s="57" t="s">
        <v>298</v>
      </c>
      <c r="G505" s="58">
        <v>80.900173110213515</v>
      </c>
      <c r="H505" s="58">
        <v>0</v>
      </c>
      <c r="I505" s="58">
        <v>0</v>
      </c>
      <c r="J505" s="58">
        <v>19.099826889786485</v>
      </c>
      <c r="K505" s="58">
        <v>0</v>
      </c>
      <c r="L505" s="58">
        <v>0</v>
      </c>
      <c r="M505" s="63">
        <f t="shared" si="8"/>
        <v>244.67713787085523</v>
      </c>
      <c r="Q505" t="s">
        <v>185</v>
      </c>
      <c r="R505">
        <v>437.22513089005247</v>
      </c>
      <c r="AC505" s="53" t="s">
        <v>229</v>
      </c>
      <c r="AD505" s="53" t="s">
        <v>298</v>
      </c>
      <c r="AE505" s="56">
        <v>165.44502617801049</v>
      </c>
    </row>
    <row r="506" spans="1:31" x14ac:dyDescent="0.25">
      <c r="A506" s="53" t="s">
        <v>229</v>
      </c>
      <c r="B506" s="53" t="s">
        <v>298</v>
      </c>
      <c r="C506" s="54" t="s">
        <v>189</v>
      </c>
      <c r="D506" s="55">
        <v>2</v>
      </c>
      <c r="E506" s="56">
        <v>8.9005235602094519</v>
      </c>
      <c r="F506" s="57" t="s">
        <v>298</v>
      </c>
      <c r="G506" s="58">
        <v>100</v>
      </c>
      <c r="H506" s="58">
        <v>0</v>
      </c>
      <c r="I506" s="58">
        <v>0</v>
      </c>
      <c r="J506" s="58">
        <v>0</v>
      </c>
      <c r="K506" s="58">
        <v>0</v>
      </c>
      <c r="L506" s="58">
        <v>0</v>
      </c>
      <c r="M506" s="63">
        <f t="shared" si="8"/>
        <v>8.9005235602094519</v>
      </c>
      <c r="Q506" t="s">
        <v>185</v>
      </c>
      <c r="R506">
        <v>244.34554973821997</v>
      </c>
      <c r="AC506" s="53" t="s">
        <v>229</v>
      </c>
      <c r="AD506" s="53" t="s">
        <v>298</v>
      </c>
      <c r="AE506" s="56">
        <v>43.455497382198928</v>
      </c>
    </row>
    <row r="507" spans="1:31" x14ac:dyDescent="0.25">
      <c r="A507" s="53" t="s">
        <v>229</v>
      </c>
      <c r="B507" s="53" t="s">
        <v>175</v>
      </c>
      <c r="C507" s="54" t="s">
        <v>241</v>
      </c>
      <c r="D507" s="55">
        <v>5</v>
      </c>
      <c r="E507" s="56">
        <v>138.21989528795814</v>
      </c>
      <c r="F507" s="57" t="s">
        <v>175</v>
      </c>
      <c r="G507" s="58">
        <v>0</v>
      </c>
      <c r="H507" s="58">
        <v>0</v>
      </c>
      <c r="I507" s="58">
        <v>0</v>
      </c>
      <c r="J507" s="58">
        <v>0</v>
      </c>
      <c r="K507" s="58">
        <v>39.141414141414153</v>
      </c>
      <c r="L507" s="58">
        <v>60.858585858585855</v>
      </c>
      <c r="M507" s="63">
        <f t="shared" si="8"/>
        <v>0</v>
      </c>
      <c r="Q507" t="s">
        <v>185</v>
      </c>
      <c r="R507">
        <v>192.40837696335078</v>
      </c>
      <c r="AC507" s="53" t="s">
        <v>229</v>
      </c>
      <c r="AD507" s="53" t="s">
        <v>298</v>
      </c>
      <c r="AE507" s="56">
        <v>162.30366492146598</v>
      </c>
    </row>
    <row r="508" spans="1:31" x14ac:dyDescent="0.25">
      <c r="A508" s="53" t="s">
        <v>229</v>
      </c>
      <c r="B508" s="53" t="s">
        <v>175</v>
      </c>
      <c r="C508" s="54" t="s">
        <v>241</v>
      </c>
      <c r="D508" s="55">
        <v>4</v>
      </c>
      <c r="E508" s="56">
        <v>189.35427574171027</v>
      </c>
      <c r="F508" s="57" t="s">
        <v>175</v>
      </c>
      <c r="G508" s="58">
        <v>0</v>
      </c>
      <c r="H508" s="58">
        <v>0</v>
      </c>
      <c r="I508" s="58">
        <v>0</v>
      </c>
      <c r="J508" s="58">
        <v>32.626728110599075</v>
      </c>
      <c r="K508" s="58">
        <v>22.857142857142865</v>
      </c>
      <c r="L508" s="58">
        <v>44.516129032258057</v>
      </c>
      <c r="M508" s="63">
        <f t="shared" si="8"/>
        <v>0</v>
      </c>
      <c r="Q508" t="s">
        <v>185</v>
      </c>
      <c r="R508">
        <v>110.45375218150089</v>
      </c>
      <c r="AC508" s="53" t="s">
        <v>229</v>
      </c>
      <c r="AD508" s="53" t="s">
        <v>298</v>
      </c>
      <c r="AE508" s="56">
        <v>208.20244328097732</v>
      </c>
    </row>
    <row r="509" spans="1:31" x14ac:dyDescent="0.25">
      <c r="A509" s="53" t="s">
        <v>229</v>
      </c>
      <c r="B509" s="53" t="s">
        <v>175</v>
      </c>
      <c r="C509" s="54" t="s">
        <v>241</v>
      </c>
      <c r="D509" s="55">
        <v>7</v>
      </c>
      <c r="E509" s="56">
        <v>164.74694589877839</v>
      </c>
      <c r="F509" s="57" t="s">
        <v>175</v>
      </c>
      <c r="G509" s="58">
        <v>0</v>
      </c>
      <c r="H509" s="58">
        <v>0</v>
      </c>
      <c r="I509" s="58">
        <v>0</v>
      </c>
      <c r="J509" s="58">
        <v>0</v>
      </c>
      <c r="K509" s="58">
        <v>0</v>
      </c>
      <c r="L509" s="58">
        <v>100</v>
      </c>
      <c r="M509" s="63">
        <f t="shared" si="8"/>
        <v>0</v>
      </c>
      <c r="Q509" t="s">
        <v>185</v>
      </c>
      <c r="R509">
        <v>570.5759162303666</v>
      </c>
      <c r="AC509" s="53" t="s">
        <v>229</v>
      </c>
      <c r="AD509" s="53" t="s">
        <v>298</v>
      </c>
      <c r="AE509" s="56">
        <v>724.258289703316</v>
      </c>
    </row>
    <row r="510" spans="1:31" x14ac:dyDescent="0.25">
      <c r="A510" s="53" t="s">
        <v>229</v>
      </c>
      <c r="B510" s="53" t="s">
        <v>175</v>
      </c>
      <c r="C510" s="54" t="s">
        <v>241</v>
      </c>
      <c r="D510" s="55">
        <v>3</v>
      </c>
      <c r="E510" s="56">
        <v>252.35602094240841</v>
      </c>
      <c r="F510" s="57" t="s">
        <v>175</v>
      </c>
      <c r="G510" s="58">
        <v>0</v>
      </c>
      <c r="H510" s="58">
        <v>0</v>
      </c>
      <c r="I510" s="58">
        <v>17.150760719225449</v>
      </c>
      <c r="J510" s="58">
        <v>0</v>
      </c>
      <c r="K510" s="58">
        <v>0</v>
      </c>
      <c r="L510" s="58">
        <v>82.84923928077454</v>
      </c>
      <c r="M510" s="63">
        <f t="shared" si="8"/>
        <v>0</v>
      </c>
      <c r="Q510" t="s">
        <v>185</v>
      </c>
      <c r="R510">
        <v>203.89179755671901</v>
      </c>
      <c r="AC510" s="53" t="s">
        <v>229</v>
      </c>
      <c r="AD510" s="53" t="s">
        <v>298</v>
      </c>
      <c r="AE510" s="56">
        <v>294.7643979057591</v>
      </c>
    </row>
    <row r="511" spans="1:31" x14ac:dyDescent="0.25">
      <c r="A511" s="53" t="s">
        <v>229</v>
      </c>
      <c r="B511" s="53" t="s">
        <v>175</v>
      </c>
      <c r="C511" s="54" t="s">
        <v>241</v>
      </c>
      <c r="D511" s="55">
        <v>2</v>
      </c>
      <c r="E511" s="56">
        <v>830.71553228621281</v>
      </c>
      <c r="F511" s="57" t="s">
        <v>175</v>
      </c>
      <c r="G511" s="58">
        <v>0</v>
      </c>
      <c r="H511" s="58">
        <v>0</v>
      </c>
      <c r="I511" s="58">
        <v>0</v>
      </c>
      <c r="J511" s="58">
        <v>0</v>
      </c>
      <c r="K511" s="58">
        <v>0</v>
      </c>
      <c r="L511" s="58">
        <v>100</v>
      </c>
      <c r="M511" s="63">
        <f t="shared" si="8"/>
        <v>0</v>
      </c>
      <c r="Q511" t="s">
        <v>185</v>
      </c>
      <c r="R511">
        <v>88.987783595113441</v>
      </c>
      <c r="AC511" s="53" t="s">
        <v>229</v>
      </c>
      <c r="AD511" s="53" t="s">
        <v>298</v>
      </c>
      <c r="AE511" s="56">
        <v>877.66143106457253</v>
      </c>
    </row>
    <row r="512" spans="1:31" x14ac:dyDescent="0.25">
      <c r="A512" s="53" t="s">
        <v>229</v>
      </c>
      <c r="B512" s="53" t="s">
        <v>175</v>
      </c>
      <c r="C512" s="54" t="s">
        <v>241</v>
      </c>
      <c r="D512" s="55">
        <v>1</v>
      </c>
      <c r="E512" s="56">
        <v>608.72600349040135</v>
      </c>
      <c r="F512" s="57" t="s">
        <v>175</v>
      </c>
      <c r="G512" s="58">
        <v>0</v>
      </c>
      <c r="H512" s="58">
        <v>0</v>
      </c>
      <c r="I512" s="58">
        <v>51.892201834862384</v>
      </c>
      <c r="J512" s="58">
        <v>48.107798165137609</v>
      </c>
      <c r="K512" s="58">
        <v>0</v>
      </c>
      <c r="L512" s="58">
        <v>0</v>
      </c>
      <c r="M512" s="63">
        <f t="shared" si="8"/>
        <v>0</v>
      </c>
      <c r="Q512" t="s">
        <v>185</v>
      </c>
      <c r="R512">
        <v>49.301919720767941</v>
      </c>
      <c r="AC512" s="53" t="s">
        <v>229</v>
      </c>
      <c r="AD512" s="53" t="s">
        <v>298</v>
      </c>
      <c r="AE512" s="56">
        <v>869.28446771378719</v>
      </c>
    </row>
    <row r="513" spans="1:31" x14ac:dyDescent="0.25">
      <c r="A513" s="53" t="s">
        <v>229</v>
      </c>
      <c r="B513" s="53" t="s">
        <v>175</v>
      </c>
      <c r="C513" s="54" t="s">
        <v>241</v>
      </c>
      <c r="D513" s="55">
        <v>6</v>
      </c>
      <c r="E513" s="56">
        <v>47.81849912739969</v>
      </c>
      <c r="F513" s="57" t="s">
        <v>175</v>
      </c>
      <c r="G513" s="58">
        <v>0</v>
      </c>
      <c r="H513" s="58">
        <v>0</v>
      </c>
      <c r="I513" s="58">
        <v>100</v>
      </c>
      <c r="J513" s="58">
        <v>0</v>
      </c>
      <c r="K513" s="58">
        <v>0</v>
      </c>
      <c r="L513" s="58">
        <v>0</v>
      </c>
      <c r="M513" s="63">
        <f t="shared" si="8"/>
        <v>0</v>
      </c>
      <c r="Q513" t="s">
        <v>185</v>
      </c>
      <c r="R513">
        <v>57.574171029668463</v>
      </c>
      <c r="AC513" s="53" t="s">
        <v>229</v>
      </c>
      <c r="AD513" s="53" t="s">
        <v>298</v>
      </c>
      <c r="AE513" s="56">
        <v>16738.045375218153</v>
      </c>
    </row>
    <row r="514" spans="1:31" x14ac:dyDescent="0.25">
      <c r="A514" s="53" t="s">
        <v>229</v>
      </c>
      <c r="B514" s="53" t="s">
        <v>175</v>
      </c>
      <c r="C514" s="54" t="s">
        <v>241</v>
      </c>
      <c r="D514" s="55">
        <v>8</v>
      </c>
      <c r="E514" s="56">
        <v>104.53752181500876</v>
      </c>
      <c r="F514" s="57" t="s">
        <v>175</v>
      </c>
      <c r="G514" s="58">
        <v>0</v>
      </c>
      <c r="H514" s="58">
        <v>0</v>
      </c>
      <c r="I514" s="58">
        <v>100</v>
      </c>
      <c r="J514" s="58">
        <v>0</v>
      </c>
      <c r="K514" s="58">
        <v>0</v>
      </c>
      <c r="L514" s="58">
        <v>0</v>
      </c>
      <c r="M514" s="63">
        <f t="shared" si="8"/>
        <v>0</v>
      </c>
      <c r="Q514" t="s">
        <v>185</v>
      </c>
      <c r="R514">
        <v>278.02792321116937</v>
      </c>
      <c r="AC514" s="53" t="s">
        <v>229</v>
      </c>
      <c r="AD514" s="53" t="s">
        <v>298</v>
      </c>
      <c r="AE514" s="56">
        <v>2457.9406631762658</v>
      </c>
    </row>
    <row r="515" spans="1:31" x14ac:dyDescent="0.25">
      <c r="A515" s="53" t="s">
        <v>229</v>
      </c>
      <c r="B515" s="53" t="s">
        <v>175</v>
      </c>
      <c r="C515" s="54" t="s">
        <v>48</v>
      </c>
      <c r="D515" s="55">
        <v>2</v>
      </c>
      <c r="E515" s="56">
        <v>34.205933682373484</v>
      </c>
      <c r="F515" s="57" t="s">
        <v>175</v>
      </c>
      <c r="G515" s="58">
        <v>29.591836734693967</v>
      </c>
      <c r="H515" s="58">
        <v>0</v>
      </c>
      <c r="I515" s="58">
        <v>0</v>
      </c>
      <c r="J515" s="58">
        <v>0</v>
      </c>
      <c r="K515" s="58">
        <v>0</v>
      </c>
      <c r="L515" s="58">
        <v>70.408163265306044</v>
      </c>
      <c r="M515" s="63">
        <f t="shared" ref="M515:M578" si="9">G515/100*E515</f>
        <v>10.122164048865653</v>
      </c>
      <c r="Q515" t="s">
        <v>185</v>
      </c>
      <c r="R515">
        <v>29.040139616055871</v>
      </c>
      <c r="AC515" s="53" t="s">
        <v>229</v>
      </c>
      <c r="AD515" s="53" t="s">
        <v>298</v>
      </c>
      <c r="AE515" s="56">
        <v>1022.8621291448516</v>
      </c>
    </row>
    <row r="516" spans="1:31" x14ac:dyDescent="0.25">
      <c r="A516" s="53" t="s">
        <v>229</v>
      </c>
      <c r="B516" s="53" t="s">
        <v>175</v>
      </c>
      <c r="C516" s="54" t="s">
        <v>48</v>
      </c>
      <c r="D516" s="55">
        <v>4</v>
      </c>
      <c r="E516" s="56">
        <v>488.65619546247819</v>
      </c>
      <c r="F516" s="57" t="s">
        <v>175</v>
      </c>
      <c r="G516" s="58">
        <v>0</v>
      </c>
      <c r="H516" s="58">
        <v>0</v>
      </c>
      <c r="I516" s="58">
        <v>0</v>
      </c>
      <c r="J516" s="58">
        <v>93.071428571428555</v>
      </c>
      <c r="K516" s="58">
        <v>0</v>
      </c>
      <c r="L516" s="58">
        <v>6.9285714285714324</v>
      </c>
      <c r="M516" s="63">
        <f t="shared" si="9"/>
        <v>0</v>
      </c>
      <c r="Q516" t="s">
        <v>185</v>
      </c>
      <c r="R516">
        <v>8.603839441535813</v>
      </c>
      <c r="AC516" s="53" t="s">
        <v>229</v>
      </c>
      <c r="AD516" s="53" t="s">
        <v>298</v>
      </c>
      <c r="AE516" s="56">
        <v>2361.256544502618</v>
      </c>
    </row>
    <row r="517" spans="1:31" x14ac:dyDescent="0.25">
      <c r="A517" s="53" t="s">
        <v>229</v>
      </c>
      <c r="B517" s="53" t="s">
        <v>175</v>
      </c>
      <c r="C517" s="54" t="s">
        <v>48</v>
      </c>
      <c r="D517" s="55">
        <v>5</v>
      </c>
      <c r="E517" s="56">
        <v>738.39441535776632</v>
      </c>
      <c r="F517" s="57" t="s">
        <v>175</v>
      </c>
      <c r="G517" s="58">
        <v>0.16544552115339228</v>
      </c>
      <c r="H517" s="58">
        <v>0</v>
      </c>
      <c r="I517" s="58">
        <v>0</v>
      </c>
      <c r="J517" s="58">
        <v>60.576695816591808</v>
      </c>
      <c r="K517" s="58">
        <v>34.53084377215788</v>
      </c>
      <c r="L517" s="58">
        <v>4.7270148900969025</v>
      </c>
      <c r="M517" s="63">
        <f t="shared" si="9"/>
        <v>1.2216404886562005</v>
      </c>
      <c r="Q517" t="s">
        <v>185</v>
      </c>
      <c r="R517">
        <v>0</v>
      </c>
      <c r="AC517" s="53" t="s">
        <v>229</v>
      </c>
      <c r="AD517" s="53" t="s">
        <v>298</v>
      </c>
      <c r="AE517" s="56">
        <v>2276.2652705061082</v>
      </c>
    </row>
    <row r="518" spans="1:31" x14ac:dyDescent="0.25">
      <c r="A518" s="53" t="s">
        <v>229</v>
      </c>
      <c r="B518" s="53" t="s">
        <v>175</v>
      </c>
      <c r="C518" s="54" t="s">
        <v>48</v>
      </c>
      <c r="D518" s="55">
        <v>7</v>
      </c>
      <c r="E518" s="56">
        <v>37.347294938917983</v>
      </c>
      <c r="F518" s="57" t="s">
        <v>175</v>
      </c>
      <c r="G518" s="58">
        <v>0</v>
      </c>
      <c r="H518" s="58">
        <v>0</v>
      </c>
      <c r="I518" s="58">
        <v>0</v>
      </c>
      <c r="J518" s="58">
        <v>0</v>
      </c>
      <c r="K518" s="58">
        <v>0</v>
      </c>
      <c r="L518" s="58">
        <v>100</v>
      </c>
      <c r="M518" s="63">
        <f t="shared" si="9"/>
        <v>0</v>
      </c>
      <c r="Q518" t="s">
        <v>185</v>
      </c>
      <c r="R518">
        <v>157.26003490401402</v>
      </c>
      <c r="AC518" s="53" t="s">
        <v>229</v>
      </c>
      <c r="AD518" s="53" t="s">
        <v>298</v>
      </c>
      <c r="AE518" s="56">
        <v>6457.4171029668396</v>
      </c>
    </row>
    <row r="519" spans="1:31" x14ac:dyDescent="0.25">
      <c r="A519" s="53" t="s">
        <v>229</v>
      </c>
      <c r="B519" s="53" t="s">
        <v>175</v>
      </c>
      <c r="C519" s="54" t="s">
        <v>48</v>
      </c>
      <c r="D519" s="55">
        <v>1</v>
      </c>
      <c r="E519" s="56">
        <v>601.91972076788829</v>
      </c>
      <c r="F519" s="57" t="s">
        <v>175</v>
      </c>
      <c r="G519" s="58">
        <v>2.3775007248477831</v>
      </c>
      <c r="H519" s="58">
        <v>0</v>
      </c>
      <c r="I519" s="58">
        <v>3.1023485068135699</v>
      </c>
      <c r="J519" s="58">
        <v>58.306755581327927</v>
      </c>
      <c r="K519" s="58">
        <v>7.7703682226732376</v>
      </c>
      <c r="L519" s="58">
        <v>28.443026964337488</v>
      </c>
      <c r="M519" s="63">
        <f t="shared" si="9"/>
        <v>14.310645724258295</v>
      </c>
      <c r="Q519" t="s">
        <v>185</v>
      </c>
      <c r="R519">
        <v>7.9406631762653026</v>
      </c>
      <c r="AC519" s="53" t="s">
        <v>229</v>
      </c>
      <c r="AD519" s="53" t="s">
        <v>298</v>
      </c>
      <c r="AE519" s="56">
        <v>511.34380453752192</v>
      </c>
    </row>
    <row r="520" spans="1:31" x14ac:dyDescent="0.25">
      <c r="A520" s="53" t="s">
        <v>229</v>
      </c>
      <c r="B520" s="53" t="s">
        <v>175</v>
      </c>
      <c r="C520" s="54" t="s">
        <v>48</v>
      </c>
      <c r="D520" s="55">
        <v>3</v>
      </c>
      <c r="E520" s="56">
        <v>583.76963350785354</v>
      </c>
      <c r="F520" s="57" t="s">
        <v>175</v>
      </c>
      <c r="G520" s="58">
        <v>33.004484304932724</v>
      </c>
      <c r="H520" s="58">
        <v>10.014947683109119</v>
      </c>
      <c r="I520" s="58">
        <v>5.8893871449925319</v>
      </c>
      <c r="J520" s="58">
        <v>0</v>
      </c>
      <c r="K520" s="58">
        <v>1.5246636771300492</v>
      </c>
      <c r="L520" s="58">
        <v>49.566517189835572</v>
      </c>
      <c r="M520" s="63">
        <f t="shared" si="9"/>
        <v>192.67015706806282</v>
      </c>
      <c r="Q520" t="s">
        <v>185</v>
      </c>
      <c r="R520">
        <v>0</v>
      </c>
      <c r="AC520" s="53" t="s">
        <v>229</v>
      </c>
      <c r="AD520" s="53" t="s">
        <v>298</v>
      </c>
      <c r="AE520" s="56">
        <v>589.00523560209433</v>
      </c>
    </row>
    <row r="521" spans="1:31" x14ac:dyDescent="0.25">
      <c r="A521" s="53" t="s">
        <v>229</v>
      </c>
      <c r="B521" s="53" t="s">
        <v>175</v>
      </c>
      <c r="C521" s="54" t="s">
        <v>48</v>
      </c>
      <c r="D521" s="55">
        <v>8</v>
      </c>
      <c r="E521" s="56">
        <v>426.00349040139616</v>
      </c>
      <c r="F521" s="57" t="s">
        <v>175</v>
      </c>
      <c r="G521" s="58">
        <v>0</v>
      </c>
      <c r="H521" s="58">
        <v>0</v>
      </c>
      <c r="I521" s="58">
        <v>0</v>
      </c>
      <c r="J521" s="58">
        <v>0</v>
      </c>
      <c r="K521" s="58">
        <v>0</v>
      </c>
      <c r="L521" s="58">
        <v>100</v>
      </c>
      <c r="M521" s="63">
        <f t="shared" si="9"/>
        <v>0</v>
      </c>
      <c r="Q521" t="s">
        <v>185</v>
      </c>
      <c r="R521">
        <v>0</v>
      </c>
      <c r="AC521" s="53" t="s">
        <v>229</v>
      </c>
      <c r="AD521" s="53" t="s">
        <v>298</v>
      </c>
      <c r="AE521" s="56">
        <v>2018.7958115183249</v>
      </c>
    </row>
    <row r="522" spans="1:31" x14ac:dyDescent="0.25">
      <c r="A522" s="53" t="s">
        <v>229</v>
      </c>
      <c r="B522" s="53" t="s">
        <v>175</v>
      </c>
      <c r="C522" s="54" t="s">
        <v>48</v>
      </c>
      <c r="D522" s="55">
        <v>6</v>
      </c>
      <c r="E522" s="56">
        <v>149.56369982548</v>
      </c>
      <c r="F522" s="57" t="s">
        <v>175</v>
      </c>
      <c r="G522" s="58">
        <v>44.107351225204191</v>
      </c>
      <c r="H522" s="58">
        <v>0</v>
      </c>
      <c r="I522" s="58">
        <v>22.170361726954511</v>
      </c>
      <c r="J522" s="58">
        <v>0</v>
      </c>
      <c r="K522" s="58">
        <v>33.722287047841299</v>
      </c>
      <c r="L522" s="58">
        <v>0</v>
      </c>
      <c r="M522" s="63">
        <f t="shared" si="9"/>
        <v>65.96858638743457</v>
      </c>
      <c r="Q522" t="s">
        <v>185</v>
      </c>
      <c r="R522">
        <v>148.49912739965097</v>
      </c>
      <c r="AC522" s="53" t="s">
        <v>229</v>
      </c>
      <c r="AD522" s="53" t="s">
        <v>298</v>
      </c>
      <c r="AE522" s="56">
        <v>3117.8534031413619</v>
      </c>
    </row>
    <row r="523" spans="1:31" x14ac:dyDescent="0.25">
      <c r="A523" s="53" t="s">
        <v>229</v>
      </c>
      <c r="B523" s="53" t="s">
        <v>293</v>
      </c>
      <c r="C523" s="54" t="s">
        <v>294</v>
      </c>
      <c r="D523" s="55">
        <v>1</v>
      </c>
      <c r="E523" s="56">
        <v>762.51308900523554</v>
      </c>
      <c r="F523" s="57" t="s">
        <v>293</v>
      </c>
      <c r="G523" s="58">
        <v>44.516158564496948</v>
      </c>
      <c r="H523" s="58">
        <v>0</v>
      </c>
      <c r="I523" s="58">
        <v>21.836949555982795</v>
      </c>
      <c r="J523" s="58">
        <v>33.646891879520268</v>
      </c>
      <c r="K523" s="58">
        <v>0</v>
      </c>
      <c r="L523" s="58">
        <v>0</v>
      </c>
      <c r="M523" s="63">
        <f t="shared" si="9"/>
        <v>339.44153577661439</v>
      </c>
      <c r="Q523" t="s">
        <v>185</v>
      </c>
      <c r="R523">
        <v>199.37172774869109</v>
      </c>
      <c r="AC523" s="53" t="s">
        <v>229</v>
      </c>
      <c r="AD523" s="53" t="s">
        <v>298</v>
      </c>
      <c r="AE523" s="56">
        <v>18084.485165794064</v>
      </c>
    </row>
    <row r="524" spans="1:31" x14ac:dyDescent="0.25">
      <c r="A524" s="53" t="s">
        <v>229</v>
      </c>
      <c r="B524" s="53" t="s">
        <v>293</v>
      </c>
      <c r="C524" s="54" t="s">
        <v>294</v>
      </c>
      <c r="D524" s="55">
        <v>8</v>
      </c>
      <c r="E524" s="56">
        <v>419.33682373472948</v>
      </c>
      <c r="F524" s="57" t="s">
        <v>293</v>
      </c>
      <c r="G524" s="58">
        <v>19.119360745796577</v>
      </c>
      <c r="H524" s="58">
        <v>0</v>
      </c>
      <c r="I524" s="58">
        <v>7.9990011653071447</v>
      </c>
      <c r="J524" s="58">
        <v>72.881638088896281</v>
      </c>
      <c r="K524" s="58">
        <v>0</v>
      </c>
      <c r="L524" s="58">
        <v>0</v>
      </c>
      <c r="M524" s="63">
        <f t="shared" si="9"/>
        <v>80.174520069808054</v>
      </c>
      <c r="Q524" t="s">
        <v>185</v>
      </c>
      <c r="R524">
        <v>183.82198952879583</v>
      </c>
      <c r="AC524" s="53" t="s">
        <v>229</v>
      </c>
      <c r="AD524" s="53" t="s">
        <v>298</v>
      </c>
      <c r="AE524" s="56">
        <v>3013.1588132635256</v>
      </c>
    </row>
    <row r="525" spans="1:31" x14ac:dyDescent="0.25">
      <c r="A525" s="53" t="s">
        <v>229</v>
      </c>
      <c r="B525" s="53" t="s">
        <v>293</v>
      </c>
      <c r="C525" s="54" t="s">
        <v>294</v>
      </c>
      <c r="D525" s="55">
        <v>3</v>
      </c>
      <c r="E525" s="56">
        <v>1678.6561954624783</v>
      </c>
      <c r="F525" s="57" t="s">
        <v>293</v>
      </c>
      <c r="G525" s="58">
        <v>14.412550552569472</v>
      </c>
      <c r="H525" s="58">
        <v>0</v>
      </c>
      <c r="I525" s="58">
        <v>10.296609728965453</v>
      </c>
      <c r="J525" s="58">
        <v>75.290839718465079</v>
      </c>
      <c r="K525" s="58">
        <v>0</v>
      </c>
      <c r="L525" s="58">
        <v>0</v>
      </c>
      <c r="M525" s="63">
        <f t="shared" si="9"/>
        <v>241.93717277486911</v>
      </c>
      <c r="Q525" t="s">
        <v>185</v>
      </c>
      <c r="R525">
        <v>638.46422338568948</v>
      </c>
      <c r="AC525" s="53" t="s">
        <v>229</v>
      </c>
      <c r="AD525" s="53" t="s">
        <v>298</v>
      </c>
      <c r="AE525" s="56">
        <v>524.43280977312395</v>
      </c>
    </row>
    <row r="526" spans="1:31" x14ac:dyDescent="0.25">
      <c r="A526" s="53" t="s">
        <v>229</v>
      </c>
      <c r="B526" s="53" t="s">
        <v>293</v>
      </c>
      <c r="C526" s="54" t="s">
        <v>294</v>
      </c>
      <c r="D526" s="55">
        <v>2</v>
      </c>
      <c r="E526" s="56">
        <v>1044.7818499127402</v>
      </c>
      <c r="F526" s="57" t="s">
        <v>293</v>
      </c>
      <c r="G526" s="58">
        <v>22.570407242842343</v>
      </c>
      <c r="H526" s="58">
        <v>1.4164968429492515</v>
      </c>
      <c r="I526" s="58">
        <v>14.220091537767679</v>
      </c>
      <c r="J526" s="58">
        <v>60.991213710620386</v>
      </c>
      <c r="K526" s="58">
        <v>0</v>
      </c>
      <c r="L526" s="58">
        <v>0.80179066582033254</v>
      </c>
      <c r="M526" s="63">
        <f t="shared" si="9"/>
        <v>235.81151832460733</v>
      </c>
      <c r="Q526" t="s">
        <v>185</v>
      </c>
      <c r="R526">
        <v>39.249563699825522</v>
      </c>
      <c r="AC526" s="53" t="s">
        <v>229</v>
      </c>
      <c r="AD526" s="53" t="s">
        <v>298</v>
      </c>
      <c r="AE526" s="56">
        <v>18640.471204188478</v>
      </c>
    </row>
    <row r="527" spans="1:31" x14ac:dyDescent="0.25">
      <c r="A527" s="53" t="s">
        <v>229</v>
      </c>
      <c r="B527" s="53" t="s">
        <v>293</v>
      </c>
      <c r="C527" s="54" t="s">
        <v>294</v>
      </c>
      <c r="D527" s="55">
        <v>4</v>
      </c>
      <c r="E527" s="56">
        <v>1411.3438045375219</v>
      </c>
      <c r="F527" s="57" t="s">
        <v>293</v>
      </c>
      <c r="G527" s="58">
        <v>4.5839000865586756</v>
      </c>
      <c r="H527" s="58">
        <v>2.0588598986026949</v>
      </c>
      <c r="I527" s="58">
        <v>17.573884011376283</v>
      </c>
      <c r="J527" s="58">
        <v>71.831334240138503</v>
      </c>
      <c r="K527" s="58">
        <v>1.3898850006182746</v>
      </c>
      <c r="L527" s="58">
        <v>2.5621367627055758</v>
      </c>
      <c r="M527" s="63">
        <f t="shared" si="9"/>
        <v>64.69458987783598</v>
      </c>
      <c r="Q527" t="s">
        <v>185</v>
      </c>
      <c r="R527">
        <v>342.37347294938922</v>
      </c>
      <c r="AC527" s="53" t="s">
        <v>229</v>
      </c>
      <c r="AD527" s="53" t="s">
        <v>298</v>
      </c>
      <c r="AE527" s="56">
        <v>2920.5933682373475</v>
      </c>
    </row>
    <row r="528" spans="1:31" x14ac:dyDescent="0.25">
      <c r="A528" s="53" t="s">
        <v>229</v>
      </c>
      <c r="B528" s="53" t="s">
        <v>293</v>
      </c>
      <c r="C528" s="54" t="s">
        <v>294</v>
      </c>
      <c r="D528" s="55">
        <v>7</v>
      </c>
      <c r="E528" s="56">
        <v>738.53403141361252</v>
      </c>
      <c r="F528" s="57" t="s">
        <v>293</v>
      </c>
      <c r="G528" s="58">
        <v>2.7765962474597119</v>
      </c>
      <c r="H528" s="58">
        <v>1.6966775367455931</v>
      </c>
      <c r="I528" s="58">
        <v>5.2767144004915183</v>
      </c>
      <c r="J528" s="58">
        <v>76.074011059123777</v>
      </c>
      <c r="K528" s="58">
        <v>0.54350394631126342</v>
      </c>
      <c r="L528" s="58">
        <v>13.632496809868138</v>
      </c>
      <c r="M528" s="63">
        <f t="shared" si="9"/>
        <v>20.506108202443297</v>
      </c>
      <c r="Q528" t="s">
        <v>185</v>
      </c>
      <c r="R528">
        <v>161.91972076788829</v>
      </c>
      <c r="AC528" s="53" t="s">
        <v>229</v>
      </c>
      <c r="AD528" s="53" t="s">
        <v>298</v>
      </c>
      <c r="AE528" s="56">
        <v>3006.0907504363004</v>
      </c>
    </row>
    <row r="529" spans="1:31" x14ac:dyDescent="0.25">
      <c r="A529" s="53" t="s">
        <v>229</v>
      </c>
      <c r="B529" s="53" t="s">
        <v>293</v>
      </c>
      <c r="C529" s="54" t="s">
        <v>294</v>
      </c>
      <c r="D529" s="55">
        <v>5</v>
      </c>
      <c r="E529" s="56">
        <v>1055.6893542757418</v>
      </c>
      <c r="F529" s="57" t="s">
        <v>293</v>
      </c>
      <c r="G529" s="58">
        <v>13.291233406622476</v>
      </c>
      <c r="H529" s="58">
        <v>0</v>
      </c>
      <c r="I529" s="58">
        <v>7.7862822568646584</v>
      </c>
      <c r="J529" s="58">
        <v>67.795209204675075</v>
      </c>
      <c r="K529" s="58">
        <v>0</v>
      </c>
      <c r="L529" s="58">
        <v>11.12727513183779</v>
      </c>
      <c r="M529" s="63">
        <f t="shared" si="9"/>
        <v>140.3141361256545</v>
      </c>
      <c r="Q529" t="s">
        <v>185</v>
      </c>
      <c r="R529">
        <v>635.72425828970336</v>
      </c>
      <c r="AC529" s="53" t="s">
        <v>229</v>
      </c>
      <c r="AD529" s="53" t="s">
        <v>298</v>
      </c>
      <c r="AE529" s="56">
        <v>2665.7940663176264</v>
      </c>
    </row>
    <row r="530" spans="1:31" x14ac:dyDescent="0.25">
      <c r="A530" s="53" t="s">
        <v>229</v>
      </c>
      <c r="B530" s="53" t="s">
        <v>293</v>
      </c>
      <c r="C530" s="54" t="s">
        <v>294</v>
      </c>
      <c r="D530" s="55">
        <v>6</v>
      </c>
      <c r="E530" s="56">
        <v>2293.5776614310648</v>
      </c>
      <c r="F530" s="57" t="s">
        <v>293</v>
      </c>
      <c r="G530" s="58">
        <v>2.7118747241709911</v>
      </c>
      <c r="H530" s="58">
        <v>0</v>
      </c>
      <c r="I530" s="58">
        <v>24.954725997169426</v>
      </c>
      <c r="J530" s="58">
        <v>40.79225700415455</v>
      </c>
      <c r="K530" s="58">
        <v>0</v>
      </c>
      <c r="L530" s="58">
        <v>31.541142274505024</v>
      </c>
      <c r="M530" s="63">
        <f t="shared" si="9"/>
        <v>62.198952879581157</v>
      </c>
      <c r="Q530" t="s">
        <v>185</v>
      </c>
      <c r="R530">
        <v>482.54799301919712</v>
      </c>
      <c r="AC530" s="53" t="s">
        <v>229</v>
      </c>
      <c r="AD530" s="53" t="s">
        <v>298</v>
      </c>
      <c r="AE530" s="56">
        <v>642.23385689354279</v>
      </c>
    </row>
    <row r="531" spans="1:31" x14ac:dyDescent="0.25">
      <c r="A531" s="53" t="s">
        <v>229</v>
      </c>
      <c r="B531" s="53" t="s">
        <v>293</v>
      </c>
      <c r="C531" s="54" t="s">
        <v>295</v>
      </c>
      <c r="D531" s="55">
        <v>4</v>
      </c>
      <c r="E531" s="56">
        <v>820.05235602094228</v>
      </c>
      <c r="F531" s="57" t="s">
        <v>293</v>
      </c>
      <c r="G531" s="58">
        <v>40.624401455659843</v>
      </c>
      <c r="H531" s="58">
        <v>22.750005320394131</v>
      </c>
      <c r="I531" s="58">
        <v>36.625593223946026</v>
      </c>
      <c r="J531" s="58">
        <v>0</v>
      </c>
      <c r="K531" s="58">
        <v>0</v>
      </c>
      <c r="L531" s="58">
        <v>0</v>
      </c>
      <c r="M531" s="63">
        <f t="shared" si="9"/>
        <v>333.14136125654449</v>
      </c>
      <c r="Q531" t="s">
        <v>185</v>
      </c>
      <c r="R531">
        <v>328.79581151832468</v>
      </c>
      <c r="AC531" s="53" t="s">
        <v>229</v>
      </c>
      <c r="AD531" s="53" t="s">
        <v>298</v>
      </c>
      <c r="AE531" s="56">
        <v>426.5270506108202</v>
      </c>
    </row>
    <row r="532" spans="1:31" x14ac:dyDescent="0.25">
      <c r="A532" s="53" t="s">
        <v>229</v>
      </c>
      <c r="B532" s="53" t="s">
        <v>293</v>
      </c>
      <c r="C532" s="54" t="s">
        <v>295</v>
      </c>
      <c r="D532" s="55">
        <v>3</v>
      </c>
      <c r="E532" s="56">
        <v>793.66492146596863</v>
      </c>
      <c r="F532" s="57" t="s">
        <v>293</v>
      </c>
      <c r="G532" s="58">
        <v>38.456802339644227</v>
      </c>
      <c r="H532" s="58">
        <v>5.1410603162037969</v>
      </c>
      <c r="I532" s="58">
        <v>36.495371286584422</v>
      </c>
      <c r="J532" s="58">
        <v>19.906766057567562</v>
      </c>
      <c r="K532" s="58">
        <v>0</v>
      </c>
      <c r="L532" s="58">
        <v>0</v>
      </c>
      <c r="M532" s="63">
        <f t="shared" si="9"/>
        <v>305.21815008726014</v>
      </c>
      <c r="Q532" t="s">
        <v>185</v>
      </c>
      <c r="R532">
        <v>1300.698080279232</v>
      </c>
      <c r="AC532" s="53" t="s">
        <v>229</v>
      </c>
      <c r="AD532" s="53" t="s">
        <v>298</v>
      </c>
      <c r="AE532" s="56">
        <v>1598.7783595113442</v>
      </c>
    </row>
    <row r="533" spans="1:31" x14ac:dyDescent="0.25">
      <c r="A533" s="53" t="s">
        <v>229</v>
      </c>
      <c r="B533" s="53" t="s">
        <v>293</v>
      </c>
      <c r="C533" s="54" t="s">
        <v>295</v>
      </c>
      <c r="D533" s="55">
        <v>7</v>
      </c>
      <c r="E533" s="56">
        <v>437.41710296684118</v>
      </c>
      <c r="F533" s="57" t="s">
        <v>293</v>
      </c>
      <c r="G533" s="58">
        <v>33.218959463772748</v>
      </c>
      <c r="H533" s="58">
        <v>0</v>
      </c>
      <c r="I533" s="58">
        <v>24.976061283115232</v>
      </c>
      <c r="J533" s="58">
        <v>41.306255984679211</v>
      </c>
      <c r="K533" s="58">
        <v>0.49872326843281206</v>
      </c>
      <c r="L533" s="58">
        <v>0</v>
      </c>
      <c r="M533" s="63">
        <f t="shared" si="9"/>
        <v>145.30541012216406</v>
      </c>
      <c r="Q533" t="s">
        <v>185</v>
      </c>
      <c r="R533">
        <v>444.85165794066336</v>
      </c>
      <c r="AC533" s="53" t="s">
        <v>229</v>
      </c>
      <c r="AD533" s="53" t="s">
        <v>298</v>
      </c>
      <c r="AE533" s="56">
        <v>994.0837696335077</v>
      </c>
    </row>
    <row r="534" spans="1:31" x14ac:dyDescent="0.25">
      <c r="A534" s="53" t="s">
        <v>229</v>
      </c>
      <c r="B534" s="53" t="s">
        <v>293</v>
      </c>
      <c r="C534" s="54" t="s">
        <v>295</v>
      </c>
      <c r="D534" s="55">
        <v>5</v>
      </c>
      <c r="E534" s="56">
        <v>701.81500872600338</v>
      </c>
      <c r="F534" s="57" t="s">
        <v>293</v>
      </c>
      <c r="G534" s="58">
        <v>43.109364897796787</v>
      </c>
      <c r="H534" s="58">
        <v>0</v>
      </c>
      <c r="I534" s="58">
        <v>26.714577012980556</v>
      </c>
      <c r="J534" s="58">
        <v>29.129158999353471</v>
      </c>
      <c r="K534" s="58">
        <v>1.0468990898691983</v>
      </c>
      <c r="L534" s="58">
        <v>0</v>
      </c>
      <c r="M534" s="63">
        <f t="shared" si="9"/>
        <v>302.54799301919718</v>
      </c>
      <c r="Q534" t="s">
        <v>185</v>
      </c>
      <c r="R534">
        <v>151.65794066317628</v>
      </c>
      <c r="AC534" s="53" t="s">
        <v>229</v>
      </c>
      <c r="AD534" s="53" t="s">
        <v>298</v>
      </c>
      <c r="AE534" s="56">
        <v>1086.212914485166</v>
      </c>
    </row>
    <row r="535" spans="1:31" x14ac:dyDescent="0.25">
      <c r="A535" s="53" t="s">
        <v>229</v>
      </c>
      <c r="B535" s="53" t="s">
        <v>293</v>
      </c>
      <c r="C535" s="54" t="s">
        <v>295</v>
      </c>
      <c r="D535" s="55">
        <v>2</v>
      </c>
      <c r="E535" s="56">
        <v>1028.848167539267</v>
      </c>
      <c r="F535" s="57" t="s">
        <v>293</v>
      </c>
      <c r="G535" s="58">
        <v>2.2051464726137784</v>
      </c>
      <c r="H535" s="58">
        <v>2.1864875409224318</v>
      </c>
      <c r="I535" s="58">
        <v>55.727443895984926</v>
      </c>
      <c r="J535" s="58">
        <v>38.688446728750023</v>
      </c>
      <c r="K535" s="58">
        <v>1.1924753617288337</v>
      </c>
      <c r="L535" s="58">
        <v>0</v>
      </c>
      <c r="M535" s="63">
        <f t="shared" si="9"/>
        <v>22.687609075043646</v>
      </c>
      <c r="Q535" t="s">
        <v>185</v>
      </c>
      <c r="R535">
        <v>350.95986038394415</v>
      </c>
      <c r="AC535" s="53" t="s">
        <v>229</v>
      </c>
      <c r="AD535" s="53" t="s">
        <v>298</v>
      </c>
      <c r="AE535" s="56">
        <v>563.52530541012209</v>
      </c>
    </row>
    <row r="536" spans="1:31" x14ac:dyDescent="0.25">
      <c r="A536" s="53" t="s">
        <v>229</v>
      </c>
      <c r="B536" s="53" t="s">
        <v>293</v>
      </c>
      <c r="C536" s="54" t="s">
        <v>295</v>
      </c>
      <c r="D536" s="59">
        <v>6</v>
      </c>
      <c r="E536" s="56">
        <v>1162.0942408376964</v>
      </c>
      <c r="F536" s="57" t="s">
        <v>293</v>
      </c>
      <c r="G536" s="58">
        <v>42.908632185979464</v>
      </c>
      <c r="H536" s="58">
        <v>0</v>
      </c>
      <c r="I536" s="58">
        <v>8.0750285336697338</v>
      </c>
      <c r="J536" s="58">
        <v>44.24971466330269</v>
      </c>
      <c r="K536" s="58">
        <v>0</v>
      </c>
      <c r="L536" s="58">
        <v>4.7666246170481159</v>
      </c>
      <c r="M536" s="63">
        <f t="shared" si="9"/>
        <v>498.63874345549749</v>
      </c>
      <c r="Q536" t="s">
        <v>185</v>
      </c>
      <c r="R536">
        <v>167.01570680628274</v>
      </c>
      <c r="AC536" s="53" t="s">
        <v>229</v>
      </c>
      <c r="AD536" s="53" t="s">
        <v>298</v>
      </c>
      <c r="AE536" s="56">
        <v>1008.0279232111693</v>
      </c>
    </row>
    <row r="537" spans="1:31" x14ac:dyDescent="0.25">
      <c r="A537" s="53" t="s">
        <v>229</v>
      </c>
      <c r="B537" s="53" t="s">
        <v>293</v>
      </c>
      <c r="C537" s="54" t="s">
        <v>295</v>
      </c>
      <c r="D537" s="55">
        <v>8</v>
      </c>
      <c r="E537" s="56">
        <v>334.34554973822003</v>
      </c>
      <c r="F537" s="57" t="s">
        <v>293</v>
      </c>
      <c r="G537" s="58">
        <v>0</v>
      </c>
      <c r="H537" s="58">
        <v>0.88735776177054826</v>
      </c>
      <c r="I537" s="58">
        <v>9.1084664369976025</v>
      </c>
      <c r="J537" s="58">
        <v>30.180603403277996</v>
      </c>
      <c r="K537" s="58">
        <v>40.395657166718856</v>
      </c>
      <c r="L537" s="58">
        <v>19.427915231234991</v>
      </c>
      <c r="M537" s="63">
        <f t="shared" si="9"/>
        <v>0</v>
      </c>
      <c r="Q537" t="s">
        <v>185</v>
      </c>
      <c r="R537">
        <v>123.0366492146597</v>
      </c>
      <c r="AC537" s="53" t="s">
        <v>229</v>
      </c>
      <c r="AD537" s="53" t="s">
        <v>298</v>
      </c>
      <c r="AE537" s="56">
        <v>300.17452006980801</v>
      </c>
    </row>
    <row r="538" spans="1:31" x14ac:dyDescent="0.25">
      <c r="A538" s="53" t="s">
        <v>229</v>
      </c>
      <c r="B538" s="53" t="s">
        <v>293</v>
      </c>
      <c r="C538" s="54" t="s">
        <v>295</v>
      </c>
      <c r="D538" s="55">
        <v>1</v>
      </c>
      <c r="E538" s="56">
        <v>1023.5951134380455</v>
      </c>
      <c r="F538" s="57" t="s">
        <v>293</v>
      </c>
      <c r="G538" s="58">
        <v>15.135033758439612</v>
      </c>
      <c r="H538" s="58">
        <v>14.77187478687854</v>
      </c>
      <c r="I538" s="58">
        <v>22.490281661324417</v>
      </c>
      <c r="J538" s="58">
        <v>35.190615835777116</v>
      </c>
      <c r="K538" s="58">
        <v>0</v>
      </c>
      <c r="L538" s="58">
        <v>12.412193957580305</v>
      </c>
      <c r="M538" s="63">
        <f t="shared" si="9"/>
        <v>154.92146596858643</v>
      </c>
      <c r="Q538" t="s">
        <v>185</v>
      </c>
      <c r="R538">
        <v>82.024432809773174</v>
      </c>
      <c r="AC538" s="53" t="s">
        <v>229</v>
      </c>
      <c r="AD538" s="53" t="s">
        <v>298</v>
      </c>
      <c r="AE538" s="56">
        <v>417.10296684118669</v>
      </c>
    </row>
    <row r="539" spans="1:31" x14ac:dyDescent="0.25">
      <c r="A539" s="53" t="s">
        <v>229</v>
      </c>
      <c r="B539" s="53" t="s">
        <v>293</v>
      </c>
      <c r="C539" s="54" t="s">
        <v>296</v>
      </c>
      <c r="D539" s="55">
        <v>7</v>
      </c>
      <c r="E539" s="56">
        <v>673.3158813263525</v>
      </c>
      <c r="F539" s="57" t="s">
        <v>293</v>
      </c>
      <c r="G539" s="58">
        <v>3.7661024856794874</v>
      </c>
      <c r="H539" s="58">
        <v>29.366786760322434</v>
      </c>
      <c r="I539" s="58">
        <v>66.867110753998077</v>
      </c>
      <c r="J539" s="58">
        <v>0</v>
      </c>
      <c r="K539" s="58">
        <v>0</v>
      </c>
      <c r="L539" s="58">
        <v>0</v>
      </c>
      <c r="M539" s="63">
        <f t="shared" si="9"/>
        <v>25.35776614310651</v>
      </c>
      <c r="Q539" t="s">
        <v>185</v>
      </c>
      <c r="R539">
        <v>82.722513089005275</v>
      </c>
      <c r="AC539" s="53" t="s">
        <v>229</v>
      </c>
      <c r="AD539" s="53" t="s">
        <v>298</v>
      </c>
      <c r="AE539" s="56">
        <v>496.33507853403148</v>
      </c>
    </row>
    <row r="540" spans="1:31" x14ac:dyDescent="0.25">
      <c r="A540" s="53" t="s">
        <v>229</v>
      </c>
      <c r="B540" s="53" t="s">
        <v>293</v>
      </c>
      <c r="C540" s="54" t="s">
        <v>296</v>
      </c>
      <c r="D540" s="55">
        <v>4</v>
      </c>
      <c r="E540" s="56">
        <v>801.39616055846432</v>
      </c>
      <c r="F540" s="57" t="s">
        <v>293</v>
      </c>
      <c r="G540" s="58">
        <v>32.467334494773517</v>
      </c>
      <c r="H540" s="58">
        <v>4.0418118466898987</v>
      </c>
      <c r="I540" s="58">
        <v>10.675087108013939</v>
      </c>
      <c r="J540" s="58">
        <v>52.81576655052266</v>
      </c>
      <c r="K540" s="58">
        <v>0</v>
      </c>
      <c r="L540" s="58">
        <v>0</v>
      </c>
      <c r="M540" s="63">
        <f t="shared" si="9"/>
        <v>260.19197207678889</v>
      </c>
      <c r="Q540" t="s">
        <v>185</v>
      </c>
      <c r="R540">
        <v>468.41186736474702</v>
      </c>
      <c r="AC540" s="53" t="s">
        <v>229</v>
      </c>
      <c r="AD540" s="53" t="s">
        <v>298</v>
      </c>
      <c r="AE540" s="56">
        <v>910.99476439790578</v>
      </c>
    </row>
    <row r="541" spans="1:31" x14ac:dyDescent="0.25">
      <c r="A541" s="53" t="s">
        <v>229</v>
      </c>
      <c r="B541" s="53" t="s">
        <v>293</v>
      </c>
      <c r="C541" s="54" t="s">
        <v>296</v>
      </c>
      <c r="D541" s="55">
        <v>5</v>
      </c>
      <c r="E541" s="56">
        <v>1109.9650959860382</v>
      </c>
      <c r="F541" s="57" t="s">
        <v>293</v>
      </c>
      <c r="G541" s="58">
        <v>3.572270876244088</v>
      </c>
      <c r="H541" s="58">
        <v>23.773211113032815</v>
      </c>
      <c r="I541" s="58">
        <v>31.114290655807299</v>
      </c>
      <c r="J541" s="58">
        <v>41.540227354915807</v>
      </c>
      <c r="K541" s="58">
        <v>0</v>
      </c>
      <c r="L541" s="58">
        <v>0</v>
      </c>
      <c r="M541" s="63">
        <f t="shared" si="9"/>
        <v>39.650959860383978</v>
      </c>
      <c r="Q541" t="s">
        <v>185</v>
      </c>
      <c r="R541">
        <v>682.02443280977309</v>
      </c>
      <c r="AC541" s="53" t="s">
        <v>229</v>
      </c>
      <c r="AD541" s="53" t="s">
        <v>298</v>
      </c>
      <c r="AE541" s="56">
        <v>3938.9179755671903</v>
      </c>
    </row>
    <row r="542" spans="1:31" x14ac:dyDescent="0.25">
      <c r="A542" s="53" t="s">
        <v>229</v>
      </c>
      <c r="B542" s="53" t="s">
        <v>293</v>
      </c>
      <c r="C542" s="54" t="s">
        <v>296</v>
      </c>
      <c r="D542" s="55">
        <v>6</v>
      </c>
      <c r="E542" s="56">
        <v>930.97731239092502</v>
      </c>
      <c r="F542" s="57" t="s">
        <v>293</v>
      </c>
      <c r="G542" s="58">
        <v>21.728371918642797</v>
      </c>
      <c r="H542" s="58">
        <v>1.4415596588246355</v>
      </c>
      <c r="I542" s="58">
        <v>24.67710188396288</v>
      </c>
      <c r="J542" s="58">
        <v>52.152966538569686</v>
      </c>
      <c r="K542" s="58">
        <v>0</v>
      </c>
      <c r="L542" s="58">
        <v>0</v>
      </c>
      <c r="M542" s="63">
        <f t="shared" si="9"/>
        <v>202.28621291448519</v>
      </c>
      <c r="Q542" t="s">
        <v>185</v>
      </c>
      <c r="R542">
        <v>212.04188481675391</v>
      </c>
      <c r="AC542" s="53" t="s">
        <v>229</v>
      </c>
      <c r="AD542" s="53" t="s">
        <v>298</v>
      </c>
      <c r="AE542" s="56">
        <v>3011.5183246073302</v>
      </c>
    </row>
    <row r="543" spans="1:31" x14ac:dyDescent="0.25">
      <c r="A543" s="53" t="s">
        <v>229</v>
      </c>
      <c r="B543" s="53" t="s">
        <v>293</v>
      </c>
      <c r="C543" s="54" t="s">
        <v>296</v>
      </c>
      <c r="D543" s="55">
        <v>8</v>
      </c>
      <c r="E543" s="56">
        <v>19014.328097731242</v>
      </c>
      <c r="F543" s="57" t="s">
        <v>293</v>
      </c>
      <c r="G543" s="58">
        <v>0.74133495361723223</v>
      </c>
      <c r="H543" s="58">
        <v>2.2677855681533443</v>
      </c>
      <c r="I543" s="58">
        <v>6.4189676013587622</v>
      </c>
      <c r="J543" s="58">
        <v>90.571911876870658</v>
      </c>
      <c r="K543" s="58">
        <v>0</v>
      </c>
      <c r="L543" s="58">
        <v>0</v>
      </c>
      <c r="M543" s="63">
        <f t="shared" si="9"/>
        <v>140.95986038394426</v>
      </c>
      <c r="Q543" t="s">
        <v>185</v>
      </c>
      <c r="R543">
        <v>1322.8621291448519</v>
      </c>
      <c r="AC543" s="53" t="s">
        <v>229</v>
      </c>
      <c r="AD543" s="53" t="s">
        <v>298</v>
      </c>
      <c r="AE543" s="56">
        <v>1629.668411867365</v>
      </c>
    </row>
    <row r="544" spans="1:31" x14ac:dyDescent="0.25">
      <c r="A544" s="53" t="s">
        <v>229</v>
      </c>
      <c r="B544" s="53" t="s">
        <v>293</v>
      </c>
      <c r="C544" s="54" t="s">
        <v>296</v>
      </c>
      <c r="D544" s="55">
        <v>2</v>
      </c>
      <c r="E544" s="56">
        <v>509.33682373472953</v>
      </c>
      <c r="F544" s="57" t="s">
        <v>293</v>
      </c>
      <c r="G544" s="58">
        <v>1.2403632002741198</v>
      </c>
      <c r="H544" s="58">
        <v>0</v>
      </c>
      <c r="I544" s="58">
        <v>41.497344526297752</v>
      </c>
      <c r="J544" s="58">
        <v>56.881959910913139</v>
      </c>
      <c r="K544" s="58">
        <v>0.38033236251499281</v>
      </c>
      <c r="L544" s="58">
        <v>0</v>
      </c>
      <c r="M544" s="63">
        <f t="shared" si="9"/>
        <v>6.3176265270506446</v>
      </c>
      <c r="Q544" t="s">
        <v>185</v>
      </c>
      <c r="R544">
        <v>328.09773123909247</v>
      </c>
      <c r="AC544" s="53" t="s">
        <v>229</v>
      </c>
      <c r="AD544" s="53" t="s">
        <v>298</v>
      </c>
      <c r="AE544" s="56">
        <v>9367.8883071553228</v>
      </c>
    </row>
    <row r="545" spans="1:31" x14ac:dyDescent="0.25">
      <c r="A545" s="53" t="s">
        <v>229</v>
      </c>
      <c r="B545" s="53" t="s">
        <v>293</v>
      </c>
      <c r="C545" s="54" t="s">
        <v>296</v>
      </c>
      <c r="D545" s="55">
        <v>3</v>
      </c>
      <c r="E545" s="56">
        <v>851.25654450261766</v>
      </c>
      <c r="F545" s="57" t="s">
        <v>293</v>
      </c>
      <c r="G545" s="58">
        <v>13.758533735162072</v>
      </c>
      <c r="H545" s="58">
        <v>0</v>
      </c>
      <c r="I545" s="58">
        <v>2.5913852840478082</v>
      </c>
      <c r="J545" s="58">
        <v>80.386247616704594</v>
      </c>
      <c r="K545" s="58">
        <v>1.5027574471574732</v>
      </c>
      <c r="L545" s="58">
        <v>1.761075916928057</v>
      </c>
      <c r="M545" s="63">
        <f t="shared" si="9"/>
        <v>117.12041884816757</v>
      </c>
      <c r="Q545" t="s">
        <v>185</v>
      </c>
      <c r="R545">
        <v>0</v>
      </c>
      <c r="AC545" s="53" t="s">
        <v>229</v>
      </c>
      <c r="AD545" s="53" t="s">
        <v>298</v>
      </c>
      <c r="AE545" s="56">
        <v>4086.6317626527052</v>
      </c>
    </row>
    <row r="546" spans="1:31" x14ac:dyDescent="0.25">
      <c r="A546" s="53" t="s">
        <v>229</v>
      </c>
      <c r="B546" s="53" t="s">
        <v>293</v>
      </c>
      <c r="C546" s="54" t="s">
        <v>296</v>
      </c>
      <c r="D546" s="55">
        <v>1</v>
      </c>
      <c r="E546" s="56">
        <v>2144.9738219895289</v>
      </c>
      <c r="F546" s="57" t="s">
        <v>293</v>
      </c>
      <c r="G546" s="58">
        <v>2.4579560155239335</v>
      </c>
      <c r="H546" s="58">
        <v>0.84454099441040809</v>
      </c>
      <c r="I546" s="58">
        <v>5.9565362428502864</v>
      </c>
      <c r="J546" s="58">
        <v>83.371980440495648</v>
      </c>
      <c r="K546" s="58">
        <v>0</v>
      </c>
      <c r="L546" s="58">
        <v>7.3689863067197132</v>
      </c>
      <c r="M546" s="63">
        <f t="shared" si="9"/>
        <v>52.722513089005254</v>
      </c>
      <c r="Q546" t="s">
        <v>185</v>
      </c>
      <c r="R546">
        <v>0</v>
      </c>
      <c r="AC546" s="53" t="s">
        <v>229</v>
      </c>
      <c r="AD546" s="53" t="s">
        <v>298</v>
      </c>
      <c r="AE546" s="56">
        <v>3436.3525305410117</v>
      </c>
    </row>
    <row r="547" spans="1:31" x14ac:dyDescent="0.25">
      <c r="A547" s="53" t="s">
        <v>229</v>
      </c>
      <c r="B547" s="53" t="s">
        <v>185</v>
      </c>
      <c r="C547" s="54" t="s">
        <v>300</v>
      </c>
      <c r="D547" s="55">
        <v>1</v>
      </c>
      <c r="E547" s="56">
        <v>77.661431064572412</v>
      </c>
      <c r="F547" s="57" t="s">
        <v>185</v>
      </c>
      <c r="G547" s="58">
        <v>13.460674157303378</v>
      </c>
      <c r="H547" s="58">
        <v>0</v>
      </c>
      <c r="I547" s="58">
        <v>86.539325842696627</v>
      </c>
      <c r="J547" s="58">
        <v>0</v>
      </c>
      <c r="K547" s="58">
        <v>0</v>
      </c>
      <c r="L547" s="58">
        <v>0</v>
      </c>
      <c r="M547" s="63">
        <f t="shared" si="9"/>
        <v>10.453752181500876</v>
      </c>
      <c r="Q547" t="s">
        <v>185</v>
      </c>
      <c r="R547">
        <v>0</v>
      </c>
      <c r="AC547" s="53" t="s">
        <v>229</v>
      </c>
      <c r="AD547" s="53" t="s">
        <v>298</v>
      </c>
      <c r="AE547" s="56">
        <v>7355.1308900523572</v>
      </c>
    </row>
    <row r="548" spans="1:31" x14ac:dyDescent="0.25">
      <c r="A548" s="53" t="s">
        <v>229</v>
      </c>
      <c r="B548" s="53" t="s">
        <v>185</v>
      </c>
      <c r="C548" s="54" t="s">
        <v>300</v>
      </c>
      <c r="D548" s="55">
        <v>7</v>
      </c>
      <c r="E548" s="56">
        <v>605.67190226876096</v>
      </c>
      <c r="F548" s="57" t="s">
        <v>185</v>
      </c>
      <c r="G548" s="58">
        <v>13.972050136867885</v>
      </c>
      <c r="H548" s="58">
        <v>12.243192623541281</v>
      </c>
      <c r="I548" s="58">
        <v>24.996398213513903</v>
      </c>
      <c r="J548" s="58">
        <v>48.788359026076918</v>
      </c>
      <c r="K548" s="58">
        <v>0</v>
      </c>
      <c r="L548" s="58">
        <v>0</v>
      </c>
      <c r="M548" s="63">
        <f t="shared" si="9"/>
        <v>84.62478184991275</v>
      </c>
      <c r="Q548" t="s">
        <v>185</v>
      </c>
      <c r="R548">
        <v>0</v>
      </c>
      <c r="AC548" s="53" t="s">
        <v>229</v>
      </c>
      <c r="AD548" s="53" t="s">
        <v>298</v>
      </c>
      <c r="AE548" s="56">
        <v>28074.275741710302</v>
      </c>
    </row>
    <row r="549" spans="1:31" x14ac:dyDescent="0.25">
      <c r="A549" s="53" t="s">
        <v>229</v>
      </c>
      <c r="B549" s="53" t="s">
        <v>185</v>
      </c>
      <c r="C549" s="54" t="s">
        <v>300</v>
      </c>
      <c r="D549" s="55">
        <v>3</v>
      </c>
      <c r="E549" s="56">
        <v>855.61954624781856</v>
      </c>
      <c r="F549" s="57" t="s">
        <v>185</v>
      </c>
      <c r="G549" s="58">
        <v>32.029289983070555</v>
      </c>
      <c r="H549" s="58">
        <v>4.2405205295041517</v>
      </c>
      <c r="I549" s="58">
        <v>11.104085503906008</v>
      </c>
      <c r="J549" s="58">
        <v>50.366124788381917</v>
      </c>
      <c r="K549" s="58">
        <v>2.2599791951373742</v>
      </c>
      <c r="L549" s="58">
        <v>0</v>
      </c>
      <c r="M549" s="63">
        <f t="shared" si="9"/>
        <v>274.04886561954629</v>
      </c>
      <c r="Q549" t="s">
        <v>185</v>
      </c>
      <c r="R549">
        <v>0</v>
      </c>
      <c r="AC549" s="53" t="s">
        <v>229</v>
      </c>
      <c r="AD549" s="53" t="s">
        <v>298</v>
      </c>
      <c r="AE549" s="56">
        <v>2163.7696335078535</v>
      </c>
    </row>
    <row r="550" spans="1:31" x14ac:dyDescent="0.25">
      <c r="A550" s="53" t="s">
        <v>229</v>
      </c>
      <c r="B550" s="53" t="s">
        <v>185</v>
      </c>
      <c r="C550" s="54" t="s">
        <v>300</v>
      </c>
      <c r="D550" s="55">
        <v>4</v>
      </c>
      <c r="E550" s="56">
        <v>1126.5794066317628</v>
      </c>
      <c r="F550" s="57" t="s">
        <v>185</v>
      </c>
      <c r="G550" s="58">
        <v>25.82219261691943</v>
      </c>
      <c r="H550" s="58">
        <v>2.4584449986832517</v>
      </c>
      <c r="I550" s="58">
        <v>28.404566790079471</v>
      </c>
      <c r="J550" s="58">
        <v>40.620885164128687</v>
      </c>
      <c r="K550" s="58">
        <v>1.8697814199185174</v>
      </c>
      <c r="L550" s="58">
        <v>0.82412901027063024</v>
      </c>
      <c r="M550" s="63">
        <f t="shared" si="9"/>
        <v>290.90750436300181</v>
      </c>
      <c r="Q550" t="s">
        <v>185</v>
      </c>
      <c r="R550">
        <v>5.0785340314136187</v>
      </c>
      <c r="AC550" s="53" t="s">
        <v>229</v>
      </c>
      <c r="AD550" s="53" t="s">
        <v>298</v>
      </c>
      <c r="AE550" s="56">
        <v>1519.5811518324608</v>
      </c>
    </row>
    <row r="551" spans="1:31" x14ac:dyDescent="0.25">
      <c r="A551" s="53" t="s">
        <v>229</v>
      </c>
      <c r="B551" s="53" t="s">
        <v>185</v>
      </c>
      <c r="C551" s="54" t="s">
        <v>300</v>
      </c>
      <c r="D551" s="55">
        <v>2</v>
      </c>
      <c r="E551" s="56">
        <v>665.32286212914494</v>
      </c>
      <c r="F551" s="57" t="s">
        <v>185</v>
      </c>
      <c r="G551" s="58">
        <v>51.966004774020924</v>
      </c>
      <c r="H551" s="58">
        <v>0</v>
      </c>
      <c r="I551" s="58">
        <v>23.744196416861211</v>
      </c>
      <c r="J551" s="58">
        <v>19.875140991002809</v>
      </c>
      <c r="K551" s="58">
        <v>0</v>
      </c>
      <c r="L551" s="58">
        <v>4.4146578181150478</v>
      </c>
      <c r="M551" s="63">
        <f t="shared" si="9"/>
        <v>345.74171029668412</v>
      </c>
      <c r="Q551" t="s">
        <v>185</v>
      </c>
      <c r="R551">
        <v>0</v>
      </c>
      <c r="AC551" s="53" t="s">
        <v>229</v>
      </c>
      <c r="AD551" s="53" t="s">
        <v>298</v>
      </c>
      <c r="AE551" s="56">
        <v>2516.3176265270508</v>
      </c>
    </row>
    <row r="552" spans="1:31" x14ac:dyDescent="0.25">
      <c r="A552" s="53" t="s">
        <v>229</v>
      </c>
      <c r="B552" s="53" t="s">
        <v>185</v>
      </c>
      <c r="C552" s="54" t="s">
        <v>300</v>
      </c>
      <c r="D552" s="55">
        <v>8</v>
      </c>
      <c r="E552" s="56">
        <v>971.90226876090765</v>
      </c>
      <c r="F552" s="57" t="s">
        <v>185</v>
      </c>
      <c r="G552" s="58">
        <v>3.1675345663494392</v>
      </c>
      <c r="H552" s="58">
        <v>17.157478901059434</v>
      </c>
      <c r="I552" s="58">
        <v>2.7060513557191621</v>
      </c>
      <c r="J552" s="58">
        <v>42.621655593463814</v>
      </c>
      <c r="K552" s="58">
        <v>24.196444604058172</v>
      </c>
      <c r="L552" s="58">
        <v>10.15083497934997</v>
      </c>
      <c r="M552" s="63">
        <f t="shared" si="9"/>
        <v>30.785340314136178</v>
      </c>
      <c r="Q552" t="s">
        <v>185</v>
      </c>
      <c r="R552">
        <v>0</v>
      </c>
      <c r="AC552" s="53" t="s">
        <v>229</v>
      </c>
      <c r="AD552" s="53" t="s">
        <v>298</v>
      </c>
      <c r="AE552" s="56">
        <v>1052.931937172775</v>
      </c>
    </row>
    <row r="553" spans="1:31" x14ac:dyDescent="0.25">
      <c r="A553" s="53" t="s">
        <v>229</v>
      </c>
      <c r="B553" s="53" t="s">
        <v>185</v>
      </c>
      <c r="C553" s="54" t="s">
        <v>300</v>
      </c>
      <c r="D553" s="55">
        <v>6</v>
      </c>
      <c r="E553" s="56">
        <v>2168.2547993019198</v>
      </c>
      <c r="F553" s="57" t="s">
        <v>185</v>
      </c>
      <c r="G553" s="58">
        <v>2.7905441842869925</v>
      </c>
      <c r="H553" s="58">
        <v>0.83788765383408081</v>
      </c>
      <c r="I553" s="58">
        <v>0</v>
      </c>
      <c r="J553" s="58">
        <v>90.388841042811947</v>
      </c>
      <c r="K553" s="58">
        <v>0</v>
      </c>
      <c r="L553" s="58">
        <v>5.9827271190669755</v>
      </c>
      <c r="M553" s="63">
        <f t="shared" si="9"/>
        <v>60.506108202443329</v>
      </c>
      <c r="Q553" t="s">
        <v>185</v>
      </c>
      <c r="R553">
        <v>37.486910994764393</v>
      </c>
      <c r="AC553" s="53" t="s">
        <v>229</v>
      </c>
      <c r="AD553" s="53" t="s">
        <v>298</v>
      </c>
      <c r="AE553" s="56">
        <v>1436.0558464223386</v>
      </c>
    </row>
    <row r="554" spans="1:31" x14ac:dyDescent="0.25">
      <c r="A554" s="53" t="s">
        <v>229</v>
      </c>
      <c r="B554" s="53" t="s">
        <v>185</v>
      </c>
      <c r="C554" s="54" t="s">
        <v>300</v>
      </c>
      <c r="D554" s="55">
        <v>5</v>
      </c>
      <c r="E554" s="56">
        <v>2405.8638743455504</v>
      </c>
      <c r="F554" s="57" t="s">
        <v>185</v>
      </c>
      <c r="G554" s="58">
        <v>18.17331128133705</v>
      </c>
      <c r="H554" s="58">
        <v>1.0467444289693602</v>
      </c>
      <c r="I554" s="58">
        <v>14.004468430826368</v>
      </c>
      <c r="J554" s="58">
        <v>55.971448467966567</v>
      </c>
      <c r="K554" s="58">
        <v>0</v>
      </c>
      <c r="L554" s="58">
        <v>10.804027390900648</v>
      </c>
      <c r="M554" s="63">
        <f t="shared" si="9"/>
        <v>437.22513089005247</v>
      </c>
      <c r="Q554" t="s">
        <v>185</v>
      </c>
      <c r="R554">
        <v>235.79406631762657</v>
      </c>
      <c r="AC554" s="53" t="s">
        <v>229</v>
      </c>
      <c r="AD554" s="53" t="s">
        <v>298</v>
      </c>
      <c r="AE554" s="56">
        <v>689.5462478184993</v>
      </c>
    </row>
    <row r="555" spans="1:31" x14ac:dyDescent="0.25">
      <c r="A555" s="53" t="s">
        <v>229</v>
      </c>
      <c r="B555" s="53" t="s">
        <v>185</v>
      </c>
      <c r="C555" s="54" t="s">
        <v>301</v>
      </c>
      <c r="D555" s="55">
        <v>3</v>
      </c>
      <c r="E555" s="56">
        <v>1627.5392670157071</v>
      </c>
      <c r="F555" s="57" t="s">
        <v>185</v>
      </c>
      <c r="G555" s="58">
        <v>15.013189217010876</v>
      </c>
      <c r="H555" s="58">
        <v>0</v>
      </c>
      <c r="I555" s="58">
        <v>16.349267623152976</v>
      </c>
      <c r="J555" s="58">
        <v>68.637543159836142</v>
      </c>
      <c r="K555" s="58">
        <v>0</v>
      </c>
      <c r="L555" s="58">
        <v>0</v>
      </c>
      <c r="M555" s="63">
        <f t="shared" si="9"/>
        <v>244.34554973821997</v>
      </c>
      <c r="Q555" t="s">
        <v>185</v>
      </c>
      <c r="R555">
        <v>28.987783595113466</v>
      </c>
      <c r="AC555" s="53" t="s">
        <v>229</v>
      </c>
      <c r="AD555" s="53" t="s">
        <v>298</v>
      </c>
      <c r="AE555" s="56">
        <v>9578.3071553228619</v>
      </c>
    </row>
    <row r="556" spans="1:31" x14ac:dyDescent="0.25">
      <c r="A556" s="53" t="s">
        <v>229</v>
      </c>
      <c r="B556" s="53" t="s">
        <v>185</v>
      </c>
      <c r="C556" s="54" t="s">
        <v>301</v>
      </c>
      <c r="D556" s="55">
        <v>2</v>
      </c>
      <c r="E556" s="56">
        <v>3786.8237347294935</v>
      </c>
      <c r="F556" s="57" t="s">
        <v>185</v>
      </c>
      <c r="G556" s="58">
        <v>5.0809963822384034</v>
      </c>
      <c r="H556" s="58">
        <v>0</v>
      </c>
      <c r="I556" s="58">
        <v>9.258704518745537</v>
      </c>
      <c r="J556" s="58">
        <v>85.660299099016072</v>
      </c>
      <c r="K556" s="58">
        <v>0</v>
      </c>
      <c r="L556" s="58">
        <v>0</v>
      </c>
      <c r="M556" s="63">
        <f t="shared" si="9"/>
        <v>192.40837696335078</v>
      </c>
      <c r="Q556" t="s">
        <v>185</v>
      </c>
      <c r="R556">
        <v>97.993019197207715</v>
      </c>
      <c r="AC556" s="53" t="s">
        <v>229</v>
      </c>
      <c r="AD556" s="53" t="s">
        <v>298</v>
      </c>
      <c r="AE556" s="56">
        <v>693.40314136125664</v>
      </c>
    </row>
    <row r="557" spans="1:31" x14ac:dyDescent="0.25">
      <c r="A557" s="53" t="s">
        <v>229</v>
      </c>
      <c r="B557" s="53" t="s">
        <v>185</v>
      </c>
      <c r="C557" s="54" t="s">
        <v>301</v>
      </c>
      <c r="D557" s="55">
        <v>1</v>
      </c>
      <c r="E557" s="56">
        <v>7361.1169284467724</v>
      </c>
      <c r="F557" s="57" t="s">
        <v>185</v>
      </c>
      <c r="G557" s="58">
        <v>1.5005026174038389</v>
      </c>
      <c r="H557" s="58">
        <v>1.031076928912829</v>
      </c>
      <c r="I557" s="58">
        <v>7.5470848190577335</v>
      </c>
      <c r="J557" s="58">
        <v>89.470639556938011</v>
      </c>
      <c r="K557" s="58">
        <v>0.45069607768758052</v>
      </c>
      <c r="L557" s="58">
        <v>0</v>
      </c>
      <c r="M557" s="63">
        <f t="shared" si="9"/>
        <v>110.45375218150089</v>
      </c>
      <c r="Q557" t="s">
        <v>185</v>
      </c>
      <c r="R557">
        <v>44.415357766143138</v>
      </c>
      <c r="AC557" s="53" t="s">
        <v>229</v>
      </c>
      <c r="AD557" s="53" t="s">
        <v>298</v>
      </c>
      <c r="AE557" s="56">
        <v>1604.0488656195464</v>
      </c>
    </row>
    <row r="558" spans="1:31" x14ac:dyDescent="0.25">
      <c r="A558" s="53" t="s">
        <v>229</v>
      </c>
      <c r="B558" s="53" t="s">
        <v>185</v>
      </c>
      <c r="C558" s="54" t="s">
        <v>301</v>
      </c>
      <c r="D558" s="55">
        <v>8</v>
      </c>
      <c r="E558" s="56">
        <v>1779.0924956369986</v>
      </c>
      <c r="F558" s="57" t="s">
        <v>185</v>
      </c>
      <c r="G558" s="58">
        <v>32.071177728512289</v>
      </c>
      <c r="H558" s="58">
        <v>0.92111200486551159</v>
      </c>
      <c r="I558" s="58">
        <v>15.302819250161853</v>
      </c>
      <c r="J558" s="58">
        <v>48.056738145219832</v>
      </c>
      <c r="K558" s="58">
        <v>1.22716838986875</v>
      </c>
      <c r="L558" s="58">
        <v>2.4209844813717596</v>
      </c>
      <c r="M558" s="63">
        <f t="shared" si="9"/>
        <v>570.5759162303666</v>
      </c>
      <c r="Q558" t="s">
        <v>185</v>
      </c>
      <c r="R558">
        <v>83.280977312390974</v>
      </c>
      <c r="AC558" s="53" t="s">
        <v>229</v>
      </c>
      <c r="AD558" s="53" t="s">
        <v>298</v>
      </c>
      <c r="AE558" s="56">
        <v>1362.408376963351</v>
      </c>
    </row>
    <row r="559" spans="1:31" x14ac:dyDescent="0.25">
      <c r="A559" s="53" t="s">
        <v>229</v>
      </c>
      <c r="B559" s="53" t="s">
        <v>185</v>
      </c>
      <c r="C559" s="54" t="s">
        <v>301</v>
      </c>
      <c r="D559" s="55">
        <v>6</v>
      </c>
      <c r="E559" s="56">
        <v>487.4869109947644</v>
      </c>
      <c r="F559" s="57" t="s">
        <v>185</v>
      </c>
      <c r="G559" s="58">
        <v>41.825081444885974</v>
      </c>
      <c r="H559" s="58">
        <v>1.7112376042673596</v>
      </c>
      <c r="I559" s="58">
        <v>5.5382522464468575</v>
      </c>
      <c r="J559" s="58">
        <v>41.567321805749472</v>
      </c>
      <c r="K559" s="58">
        <v>0</v>
      </c>
      <c r="L559" s="58">
        <v>9.3581068986503446</v>
      </c>
      <c r="M559" s="63">
        <f t="shared" si="9"/>
        <v>203.89179755671901</v>
      </c>
      <c r="Q559" t="s">
        <v>185</v>
      </c>
      <c r="R559">
        <v>33.856893542757447</v>
      </c>
      <c r="AC559" s="53" t="s">
        <v>229</v>
      </c>
      <c r="AD559" s="53" t="s">
        <v>298</v>
      </c>
      <c r="AE559" s="56">
        <v>823.56020942408372</v>
      </c>
    </row>
    <row r="560" spans="1:31" x14ac:dyDescent="0.25">
      <c r="A560" s="53" t="s">
        <v>229</v>
      </c>
      <c r="B560" s="53" t="s">
        <v>185</v>
      </c>
      <c r="C560" s="54" t="s">
        <v>301</v>
      </c>
      <c r="D560" s="55">
        <v>4</v>
      </c>
      <c r="E560" s="56">
        <v>1866.841186736475</v>
      </c>
      <c r="F560" s="57" t="s">
        <v>185</v>
      </c>
      <c r="G560" s="58">
        <v>4.7667570346826205</v>
      </c>
      <c r="H560" s="58">
        <v>13.742170702066</v>
      </c>
      <c r="I560" s="58">
        <v>18.564083387865757</v>
      </c>
      <c r="J560" s="58">
        <v>58.567822754043185</v>
      </c>
      <c r="K560" s="58">
        <v>0.4515284659250261</v>
      </c>
      <c r="L560" s="58">
        <v>3.9076376554174055</v>
      </c>
      <c r="M560" s="63">
        <f t="shared" si="9"/>
        <v>88.987783595113441</v>
      </c>
      <c r="Q560" t="s">
        <v>185</v>
      </c>
      <c r="R560">
        <v>4.3804537521815226</v>
      </c>
      <c r="AC560" s="53" t="s">
        <v>229</v>
      </c>
      <c r="AD560" s="53" t="s">
        <v>298</v>
      </c>
      <c r="AE560" s="56">
        <v>380.10471204188485</v>
      </c>
    </row>
    <row r="561" spans="1:20" x14ac:dyDescent="0.25">
      <c r="A561" s="53" t="s">
        <v>229</v>
      </c>
      <c r="B561" s="53" t="s">
        <v>185</v>
      </c>
      <c r="C561" s="54" t="s">
        <v>301</v>
      </c>
      <c r="D561" s="55">
        <v>7</v>
      </c>
      <c r="E561" s="56">
        <v>1720.4712041884818</v>
      </c>
      <c r="F561" s="57" t="s">
        <v>185</v>
      </c>
      <c r="G561" s="58">
        <v>2.8656056318026462</v>
      </c>
      <c r="H561" s="58">
        <v>1.2294208940689566</v>
      </c>
      <c r="I561" s="58">
        <v>1.314628282766805</v>
      </c>
      <c r="J561" s="58">
        <v>84.994370226103896</v>
      </c>
      <c r="K561" s="58">
        <v>0.88351947090268967</v>
      </c>
      <c r="L561" s="58">
        <v>8.7124554943550088</v>
      </c>
      <c r="M561" s="63">
        <f t="shared" si="9"/>
        <v>49.301919720767941</v>
      </c>
      <c r="Q561" t="s">
        <v>185</v>
      </c>
      <c r="R561">
        <v>21.762652705061079</v>
      </c>
    </row>
    <row r="562" spans="1:20" x14ac:dyDescent="0.25">
      <c r="A562" s="53" t="s">
        <v>229</v>
      </c>
      <c r="B562" s="53" t="s">
        <v>185</v>
      </c>
      <c r="C562" s="54" t="s">
        <v>301</v>
      </c>
      <c r="D562" s="55">
        <v>5</v>
      </c>
      <c r="E562" s="56">
        <v>1718.7434554973825</v>
      </c>
      <c r="F562" s="57" t="s">
        <v>185</v>
      </c>
      <c r="G562" s="58">
        <v>3.3497827058202376</v>
      </c>
      <c r="H562" s="58">
        <v>0</v>
      </c>
      <c r="I562" s="58">
        <v>16.30924820275375</v>
      </c>
      <c r="J562" s="58">
        <v>68.000893546159773</v>
      </c>
      <c r="K562" s="58">
        <v>0</v>
      </c>
      <c r="L562" s="58">
        <v>12.340075545266238</v>
      </c>
      <c r="M562" s="63">
        <f t="shared" si="9"/>
        <v>57.574171029668463</v>
      </c>
      <c r="Q562" t="s">
        <v>185</v>
      </c>
      <c r="R562">
        <v>452.89703315881326</v>
      </c>
    </row>
    <row r="563" spans="1:20" x14ac:dyDescent="0.25">
      <c r="A563" s="53" t="s">
        <v>229</v>
      </c>
      <c r="B563" s="53" t="s">
        <v>293</v>
      </c>
      <c r="C563" s="54" t="s">
        <v>297</v>
      </c>
      <c r="D563" s="55">
        <v>5</v>
      </c>
      <c r="E563" s="56">
        <v>138.0977312390925</v>
      </c>
      <c r="F563" s="57" t="s">
        <v>293</v>
      </c>
      <c r="G563" s="58">
        <v>4.9791482370782489</v>
      </c>
      <c r="H563" s="58">
        <v>0</v>
      </c>
      <c r="I563" s="58">
        <v>39.959560217363823</v>
      </c>
      <c r="J563" s="58">
        <v>55.061291545557935</v>
      </c>
      <c r="K563" s="58">
        <v>0</v>
      </c>
      <c r="L563" s="58">
        <v>0</v>
      </c>
      <c r="M563" s="63">
        <f t="shared" si="9"/>
        <v>6.8760907504363322</v>
      </c>
      <c r="Q563" t="s">
        <v>185</v>
      </c>
      <c r="R563">
        <v>499.72076788830719</v>
      </c>
    </row>
    <row r="564" spans="1:20" x14ac:dyDescent="0.25">
      <c r="A564" s="53" t="s">
        <v>229</v>
      </c>
      <c r="B564" s="53" t="s">
        <v>293</v>
      </c>
      <c r="C564" s="54" t="s">
        <v>297</v>
      </c>
      <c r="D564" s="55">
        <v>2</v>
      </c>
      <c r="E564" s="56">
        <v>448.95287958115193</v>
      </c>
      <c r="F564" s="57" t="s">
        <v>293</v>
      </c>
      <c r="G564" s="58">
        <v>23.148688046647234</v>
      </c>
      <c r="H564" s="58">
        <v>0</v>
      </c>
      <c r="I564" s="58">
        <v>15.315840621963069</v>
      </c>
      <c r="J564" s="58">
        <v>61.535471331389701</v>
      </c>
      <c r="K564" s="58">
        <v>0</v>
      </c>
      <c r="L564" s="58">
        <v>0</v>
      </c>
      <c r="M564" s="63">
        <f t="shared" si="9"/>
        <v>103.92670157068066</v>
      </c>
      <c r="Q564" t="s">
        <v>185</v>
      </c>
      <c r="R564">
        <v>324.69458987783605</v>
      </c>
    </row>
    <row r="565" spans="1:20" x14ac:dyDescent="0.25">
      <c r="A565" s="53" t="s">
        <v>229</v>
      </c>
      <c r="B565" s="53" t="s">
        <v>293</v>
      </c>
      <c r="C565" s="54" t="s">
        <v>297</v>
      </c>
      <c r="D565" s="55">
        <v>6</v>
      </c>
      <c r="E565" s="56">
        <v>2126.8062827225135</v>
      </c>
      <c r="F565" s="57" t="s">
        <v>293</v>
      </c>
      <c r="G565" s="58">
        <v>43.990940869479587</v>
      </c>
      <c r="H565" s="58">
        <v>0</v>
      </c>
      <c r="I565" s="58">
        <v>3.0246336139694416</v>
      </c>
      <c r="J565" s="58">
        <v>52.984425516550971</v>
      </c>
      <c r="K565" s="58">
        <v>0</v>
      </c>
      <c r="L565" s="58">
        <v>0</v>
      </c>
      <c r="M565" s="63">
        <f t="shared" si="9"/>
        <v>935.6020942408378</v>
      </c>
      <c r="Q565" t="s">
        <v>185</v>
      </c>
      <c r="R565">
        <v>573.7870855148343</v>
      </c>
    </row>
    <row r="566" spans="1:20" x14ac:dyDescent="0.25">
      <c r="A566" s="53" t="s">
        <v>229</v>
      </c>
      <c r="B566" s="53" t="s">
        <v>293</v>
      </c>
      <c r="C566" s="54" t="s">
        <v>297</v>
      </c>
      <c r="D566" s="55">
        <v>3</v>
      </c>
      <c r="E566" s="56">
        <v>782.129144851658</v>
      </c>
      <c r="F566" s="57" t="s">
        <v>293</v>
      </c>
      <c r="G566" s="58">
        <v>12.810157086754728</v>
      </c>
      <c r="H566" s="58">
        <v>0</v>
      </c>
      <c r="I566" s="58">
        <v>13.758479114601929</v>
      </c>
      <c r="J566" s="58">
        <v>70.307479471617299</v>
      </c>
      <c r="K566" s="58">
        <v>0</v>
      </c>
      <c r="L566" s="58">
        <v>3.1238843270260586</v>
      </c>
      <c r="M566" s="63">
        <f t="shared" si="9"/>
        <v>100.19197207678882</v>
      </c>
      <c r="Q566" t="s">
        <v>185</v>
      </c>
      <c r="R566">
        <v>763.87434554973834</v>
      </c>
    </row>
    <row r="567" spans="1:20" x14ac:dyDescent="0.25">
      <c r="A567" s="53" t="s">
        <v>229</v>
      </c>
      <c r="B567" s="53" t="s">
        <v>293</v>
      </c>
      <c r="C567" s="54" t="s">
        <v>297</v>
      </c>
      <c r="D567" s="55">
        <v>8</v>
      </c>
      <c r="E567" s="56">
        <v>298.84816753926702</v>
      </c>
      <c r="F567" s="57" t="s">
        <v>293</v>
      </c>
      <c r="G567" s="58">
        <v>22.173557580004672</v>
      </c>
      <c r="H567" s="58">
        <v>0</v>
      </c>
      <c r="I567" s="58">
        <v>0</v>
      </c>
      <c r="J567" s="58">
        <v>60.861948142957253</v>
      </c>
      <c r="K567" s="58">
        <v>0</v>
      </c>
      <c r="L567" s="58">
        <v>16.964494277038082</v>
      </c>
      <c r="M567" s="63">
        <f t="shared" si="9"/>
        <v>66.265270506108209</v>
      </c>
      <c r="Q567" t="s">
        <v>185</v>
      </c>
      <c r="R567">
        <v>162.89703315881331</v>
      </c>
    </row>
    <row r="568" spans="1:20" x14ac:dyDescent="0.25">
      <c r="A568" s="53" t="s">
        <v>229</v>
      </c>
      <c r="B568" s="53" t="s">
        <v>293</v>
      </c>
      <c r="C568" s="54" t="s">
        <v>297</v>
      </c>
      <c r="D568" s="55">
        <v>7</v>
      </c>
      <c r="E568" s="56">
        <v>898.5514834205934</v>
      </c>
      <c r="F568" s="57" t="s">
        <v>293</v>
      </c>
      <c r="G568" s="58">
        <v>11.10377376813565</v>
      </c>
      <c r="H568" s="58">
        <v>0</v>
      </c>
      <c r="I568" s="58">
        <v>0</v>
      </c>
      <c r="J568" s="58">
        <v>79.942509759745178</v>
      </c>
      <c r="K568" s="58">
        <v>0</v>
      </c>
      <c r="L568" s="58">
        <v>8.953716472119174</v>
      </c>
      <c r="M568" s="63">
        <f t="shared" si="9"/>
        <v>99.773123909249605</v>
      </c>
      <c r="Q568" t="s">
        <v>185</v>
      </c>
      <c r="R568">
        <v>728.97033158813269</v>
      </c>
    </row>
    <row r="569" spans="1:20" x14ac:dyDescent="0.25">
      <c r="A569" s="53" t="s">
        <v>229</v>
      </c>
      <c r="B569" s="53" t="s">
        <v>293</v>
      </c>
      <c r="C569" s="54" t="s">
        <v>297</v>
      </c>
      <c r="D569" s="55">
        <v>1</v>
      </c>
      <c r="E569" s="56">
        <v>2536.4572425828969</v>
      </c>
      <c r="F569" s="57" t="s">
        <v>293</v>
      </c>
      <c r="G569" s="58">
        <v>16.299135125465291</v>
      </c>
      <c r="H569" s="58">
        <v>1.0279415710855311</v>
      </c>
      <c r="I569" s="58">
        <v>8.5806287369529173</v>
      </c>
      <c r="J569" s="58">
        <v>69.279408830389642</v>
      </c>
      <c r="K569" s="58">
        <v>0.30136439634234363</v>
      </c>
      <c r="L569" s="58">
        <v>4.5115213397642746</v>
      </c>
      <c r="M569" s="63">
        <f t="shared" si="9"/>
        <v>413.42059336823735</v>
      </c>
      <c r="Q569" t="s">
        <v>298</v>
      </c>
      <c r="R569">
        <v>44.153577661431086</v>
      </c>
      <c r="T569">
        <f>MEDIAN(R569:R879)</f>
        <v>105.41012216404891</v>
      </c>
    </row>
    <row r="570" spans="1:20" x14ac:dyDescent="0.25">
      <c r="A570" s="53" t="s">
        <v>229</v>
      </c>
      <c r="B570" s="53" t="s">
        <v>293</v>
      </c>
      <c r="C570" s="54" t="s">
        <v>297</v>
      </c>
      <c r="D570" s="55">
        <v>4</v>
      </c>
      <c r="E570" s="56">
        <v>791.93717277486905</v>
      </c>
      <c r="F570" s="57" t="s">
        <v>293</v>
      </c>
      <c r="G570" s="58">
        <v>15.434792190048045</v>
      </c>
      <c r="H570" s="58">
        <v>0</v>
      </c>
      <c r="I570" s="58">
        <v>0</v>
      </c>
      <c r="J570" s="58">
        <v>65.181365419366216</v>
      </c>
      <c r="K570" s="58">
        <v>0</v>
      </c>
      <c r="L570" s="58">
        <v>19.383842390585748</v>
      </c>
      <c r="M570" s="63">
        <f t="shared" si="9"/>
        <v>122.23385689354278</v>
      </c>
      <c r="Q570" t="s">
        <v>298</v>
      </c>
      <c r="R570">
        <v>39.267015706806284</v>
      </c>
    </row>
    <row r="571" spans="1:20" x14ac:dyDescent="0.25">
      <c r="A571" s="53" t="s">
        <v>229</v>
      </c>
      <c r="B571" s="53" t="s">
        <v>293</v>
      </c>
      <c r="C571" s="54" t="s">
        <v>243</v>
      </c>
      <c r="D571" s="55">
        <v>6</v>
      </c>
      <c r="E571" s="56">
        <v>2356.30017452007</v>
      </c>
      <c r="F571" s="57" t="s">
        <v>293</v>
      </c>
      <c r="G571" s="58">
        <v>3.7262250399952608</v>
      </c>
      <c r="H571" s="58">
        <v>7.0110209160395813</v>
      </c>
      <c r="I571" s="58">
        <v>13.58283462700717</v>
      </c>
      <c r="J571" s="58">
        <v>75.679919416958001</v>
      </c>
      <c r="K571" s="58">
        <v>0</v>
      </c>
      <c r="L571" s="58">
        <v>0</v>
      </c>
      <c r="M571" s="63">
        <f t="shared" si="9"/>
        <v>87.801047120418886</v>
      </c>
      <c r="Q571" t="s">
        <v>298</v>
      </c>
      <c r="R571">
        <v>10.296684118673646</v>
      </c>
    </row>
    <row r="572" spans="1:20" x14ac:dyDescent="0.25">
      <c r="A572" s="53" t="s">
        <v>229</v>
      </c>
      <c r="B572" s="53" t="s">
        <v>293</v>
      </c>
      <c r="C572" s="54" t="s">
        <v>243</v>
      </c>
      <c r="D572" s="55">
        <v>5</v>
      </c>
      <c r="E572" s="56">
        <v>2649.3019197207682</v>
      </c>
      <c r="F572" s="57" t="s">
        <v>293</v>
      </c>
      <c r="G572" s="58">
        <v>1.7799150225618403</v>
      </c>
      <c r="H572" s="58">
        <v>6.136820262837194</v>
      </c>
      <c r="I572" s="58">
        <v>9.0352755179341901</v>
      </c>
      <c r="J572" s="58">
        <v>82.691610948255985</v>
      </c>
      <c r="K572" s="58">
        <v>0.35637824841079041</v>
      </c>
      <c r="L572" s="58">
        <v>0</v>
      </c>
      <c r="M572" s="63">
        <f t="shared" si="9"/>
        <v>47.155322862129175</v>
      </c>
      <c r="Q572" t="s">
        <v>298</v>
      </c>
      <c r="R572">
        <v>101.04712041884821</v>
      </c>
    </row>
    <row r="573" spans="1:20" x14ac:dyDescent="0.25">
      <c r="A573" s="53" t="s">
        <v>229</v>
      </c>
      <c r="B573" s="53" t="s">
        <v>293</v>
      </c>
      <c r="C573" s="54" t="s">
        <v>243</v>
      </c>
      <c r="D573" s="55">
        <v>7</v>
      </c>
      <c r="E573" s="56">
        <v>2912.3211169284473</v>
      </c>
      <c r="F573" s="57" t="s">
        <v>293</v>
      </c>
      <c r="G573" s="58">
        <v>3.7554831132098099</v>
      </c>
      <c r="H573" s="58">
        <v>1.028907691938926</v>
      </c>
      <c r="I573" s="58">
        <v>24.467269109997837</v>
      </c>
      <c r="J573" s="58">
        <v>70.339653395335461</v>
      </c>
      <c r="K573" s="58">
        <v>0.40868668951796455</v>
      </c>
      <c r="L573" s="58">
        <v>0</v>
      </c>
      <c r="M573" s="63">
        <f t="shared" si="9"/>
        <v>109.37172774869116</v>
      </c>
      <c r="Q573" t="s">
        <v>298</v>
      </c>
      <c r="R573">
        <v>157.94066317626528</v>
      </c>
    </row>
    <row r="574" spans="1:20" x14ac:dyDescent="0.25">
      <c r="A574" s="53" t="s">
        <v>229</v>
      </c>
      <c r="B574" s="53" t="s">
        <v>293</v>
      </c>
      <c r="C574" s="54" t="s">
        <v>243</v>
      </c>
      <c r="D574" s="55">
        <v>3</v>
      </c>
      <c r="E574" s="56">
        <v>4748.7783595113433</v>
      </c>
      <c r="F574" s="57" t="s">
        <v>293</v>
      </c>
      <c r="G574" s="58">
        <v>8.071884015361718</v>
      </c>
      <c r="H574" s="58">
        <v>0.38992300766248328</v>
      </c>
      <c r="I574" s="58">
        <v>7.1887690413627121</v>
      </c>
      <c r="J574" s="58">
        <v>83.982286249793276</v>
      </c>
      <c r="K574" s="58">
        <v>0.36713768581981177</v>
      </c>
      <c r="L574" s="58">
        <v>0</v>
      </c>
      <c r="M574" s="63">
        <f t="shared" si="9"/>
        <v>383.3158813263525</v>
      </c>
      <c r="Q574" t="s">
        <v>298</v>
      </c>
      <c r="R574">
        <v>21.465968586387444</v>
      </c>
    </row>
    <row r="575" spans="1:20" x14ac:dyDescent="0.25">
      <c r="A575" s="53" t="s">
        <v>229</v>
      </c>
      <c r="B575" s="53" t="s">
        <v>293</v>
      </c>
      <c r="C575" s="54" t="s">
        <v>243</v>
      </c>
      <c r="D575" s="55">
        <v>4</v>
      </c>
      <c r="E575" s="56">
        <v>3379.0052356020947</v>
      </c>
      <c r="F575" s="57" t="s">
        <v>293</v>
      </c>
      <c r="G575" s="58">
        <v>3.7357256852445806</v>
      </c>
      <c r="H575" s="58">
        <v>0.84909899440648373</v>
      </c>
      <c r="I575" s="58">
        <v>21.160331995640878</v>
      </c>
      <c r="J575" s="58">
        <v>72.968799227340568</v>
      </c>
      <c r="K575" s="58">
        <v>0.87853855808116055</v>
      </c>
      <c r="L575" s="58">
        <v>0.40750553928632188</v>
      </c>
      <c r="M575" s="63">
        <f t="shared" si="9"/>
        <v>126.23036649214662</v>
      </c>
      <c r="Q575" t="s">
        <v>298</v>
      </c>
      <c r="R575">
        <v>157.06806282722513</v>
      </c>
    </row>
    <row r="576" spans="1:20" x14ac:dyDescent="0.25">
      <c r="A576" s="53" t="s">
        <v>229</v>
      </c>
      <c r="B576" s="53" t="s">
        <v>293</v>
      </c>
      <c r="C576" s="54" t="s">
        <v>243</v>
      </c>
      <c r="D576" s="55">
        <v>8</v>
      </c>
      <c r="E576" s="56">
        <v>3987.9755671902271</v>
      </c>
      <c r="F576" s="57" t="s">
        <v>293</v>
      </c>
      <c r="G576" s="58">
        <v>4.3547137774549149</v>
      </c>
      <c r="H576" s="58">
        <v>0</v>
      </c>
      <c r="I576" s="58">
        <v>15.212396777398027</v>
      </c>
      <c r="J576" s="58">
        <v>77.484234894600263</v>
      </c>
      <c r="K576" s="58">
        <v>1.953078845219705</v>
      </c>
      <c r="L576" s="58">
        <v>0.99557570532709505</v>
      </c>
      <c r="M576" s="63">
        <f t="shared" si="9"/>
        <v>173.6649214659686</v>
      </c>
      <c r="Q576" t="s">
        <v>298</v>
      </c>
      <c r="R576">
        <v>158.28970331588133</v>
      </c>
    </row>
    <row r="577" spans="1:18" x14ac:dyDescent="0.25">
      <c r="A577" s="53" t="s">
        <v>229</v>
      </c>
      <c r="B577" s="53" t="s">
        <v>293</v>
      </c>
      <c r="C577" s="54" t="s">
        <v>243</v>
      </c>
      <c r="D577" s="55">
        <v>2</v>
      </c>
      <c r="E577" s="56">
        <v>1400.5061082024436</v>
      </c>
      <c r="F577" s="57" t="s">
        <v>293</v>
      </c>
      <c r="G577" s="58">
        <v>18.489950030529975</v>
      </c>
      <c r="H577" s="58">
        <v>1.3831948061658079</v>
      </c>
      <c r="I577" s="58">
        <v>5.4654886665254372</v>
      </c>
      <c r="J577" s="58">
        <v>70.729853331505694</v>
      </c>
      <c r="K577" s="58">
        <v>0.51838652195042956</v>
      </c>
      <c r="L577" s="58">
        <v>3.4131266433226588</v>
      </c>
      <c r="M577" s="63">
        <f t="shared" si="9"/>
        <v>258.95287958115188</v>
      </c>
      <c r="Q577" t="s">
        <v>298</v>
      </c>
      <c r="R577">
        <v>108.7260034904014</v>
      </c>
    </row>
    <row r="578" spans="1:18" x14ac:dyDescent="0.25">
      <c r="A578" s="53" t="s">
        <v>229</v>
      </c>
      <c r="B578" s="53" t="s">
        <v>293</v>
      </c>
      <c r="C578" s="54" t="s">
        <v>243</v>
      </c>
      <c r="D578" s="55">
        <v>1</v>
      </c>
      <c r="E578" s="56">
        <v>2086.0034904013964</v>
      </c>
      <c r="F578" s="57" t="s">
        <v>293</v>
      </c>
      <c r="G578" s="58">
        <v>4.4625527073154432</v>
      </c>
      <c r="H578" s="58">
        <v>0.68101198045646205</v>
      </c>
      <c r="I578" s="58">
        <v>10.441904825647546</v>
      </c>
      <c r="J578" s="58">
        <v>66.946656850277748</v>
      </c>
      <c r="K578" s="58">
        <v>0</v>
      </c>
      <c r="L578" s="58">
        <v>17.467873636302791</v>
      </c>
      <c r="M578" s="63">
        <f t="shared" si="9"/>
        <v>93.089005235602158</v>
      </c>
      <c r="Q578" t="s">
        <v>298</v>
      </c>
      <c r="R578">
        <v>47.417102966841234</v>
      </c>
    </row>
    <row r="579" spans="1:18" x14ac:dyDescent="0.25">
      <c r="A579" s="53" t="s">
        <v>229</v>
      </c>
      <c r="B579" s="53" t="s">
        <v>298</v>
      </c>
      <c r="C579" s="54" t="s">
        <v>244</v>
      </c>
      <c r="D579" s="55">
        <v>8</v>
      </c>
      <c r="E579" s="56">
        <v>4938.7085514834207</v>
      </c>
      <c r="F579" s="57" t="s">
        <v>298</v>
      </c>
      <c r="G579" s="58">
        <v>3.130168063663477</v>
      </c>
      <c r="H579" s="58">
        <v>13.894582102421305</v>
      </c>
      <c r="I579" s="58">
        <v>10.161208249113034</v>
      </c>
      <c r="J579" s="58">
        <v>71.0030107283701</v>
      </c>
      <c r="K579" s="58">
        <v>1.8110308564320747</v>
      </c>
      <c r="L579" s="58">
        <v>0</v>
      </c>
      <c r="M579" s="63">
        <f t="shared" ref="M579:M642" si="10">G579/100*E579</f>
        <v>154.58987783595114</v>
      </c>
      <c r="Q579" t="s">
        <v>298</v>
      </c>
      <c r="R579">
        <v>849.56369982548006</v>
      </c>
    </row>
    <row r="580" spans="1:18" x14ac:dyDescent="0.25">
      <c r="A580" s="53" t="s">
        <v>229</v>
      </c>
      <c r="B580" s="53" t="s">
        <v>298</v>
      </c>
      <c r="C580" s="54" t="s">
        <v>244</v>
      </c>
      <c r="D580" s="55">
        <v>4</v>
      </c>
      <c r="E580" s="56">
        <v>12135.846422338567</v>
      </c>
      <c r="F580" s="57" t="s">
        <v>298</v>
      </c>
      <c r="G580" s="58">
        <v>0.25582987241581684</v>
      </c>
      <c r="H580" s="58">
        <v>18.171255018809752</v>
      </c>
      <c r="I580" s="58">
        <v>7.2414665853686611</v>
      </c>
      <c r="J580" s="58">
        <v>73.171082452285361</v>
      </c>
      <c r="K580" s="58">
        <v>0.43716852846772419</v>
      </c>
      <c r="L580" s="58">
        <v>0.7231975426526932</v>
      </c>
      <c r="M580" s="63">
        <f t="shared" si="10"/>
        <v>31.04712041884823</v>
      </c>
      <c r="Q580" t="s">
        <v>298</v>
      </c>
      <c r="R580">
        <v>281.15183246073298</v>
      </c>
    </row>
    <row r="581" spans="1:18" x14ac:dyDescent="0.25">
      <c r="A581" s="53" t="s">
        <v>229</v>
      </c>
      <c r="B581" s="53" t="s">
        <v>298</v>
      </c>
      <c r="C581" s="54" t="s">
        <v>244</v>
      </c>
      <c r="D581" s="55">
        <v>7</v>
      </c>
      <c r="E581" s="56">
        <v>5875.7940663176269</v>
      </c>
      <c r="F581" s="57" t="s">
        <v>298</v>
      </c>
      <c r="G581" s="58">
        <v>2.1150459037135829</v>
      </c>
      <c r="H581" s="58">
        <v>21.931609258560727</v>
      </c>
      <c r="I581" s="58">
        <v>9.4180579358031142</v>
      </c>
      <c r="J581" s="58">
        <v>64.238467638698722</v>
      </c>
      <c r="K581" s="58">
        <v>0.53848872678454185</v>
      </c>
      <c r="L581" s="58">
        <v>1.7583305364393207</v>
      </c>
      <c r="M581" s="63">
        <f t="shared" si="10"/>
        <v>124.27574171029673</v>
      </c>
      <c r="Q581" t="s">
        <v>298</v>
      </c>
      <c r="R581">
        <v>141.29144851657941</v>
      </c>
    </row>
    <row r="582" spans="1:18" x14ac:dyDescent="0.25">
      <c r="A582" s="53" t="s">
        <v>229</v>
      </c>
      <c r="B582" s="53" t="s">
        <v>298</v>
      </c>
      <c r="C582" s="54" t="s">
        <v>244</v>
      </c>
      <c r="D582" s="55">
        <v>1</v>
      </c>
      <c r="E582" s="56">
        <v>8987.1029668411884</v>
      </c>
      <c r="F582" s="57" t="s">
        <v>298</v>
      </c>
      <c r="G582" s="58">
        <v>0.21380259864339288</v>
      </c>
      <c r="H582" s="58">
        <v>28.652655249620846</v>
      </c>
      <c r="I582" s="58">
        <v>5.2677775598540464</v>
      </c>
      <c r="J582" s="58">
        <v>64.47866925844869</v>
      </c>
      <c r="K582" s="58">
        <v>0.16486685399476855</v>
      </c>
      <c r="L582" s="58">
        <v>1.2222284794382485</v>
      </c>
      <c r="M582" s="63">
        <f t="shared" si="10"/>
        <v>19.214659685863921</v>
      </c>
      <c r="Q582" t="s">
        <v>298</v>
      </c>
      <c r="R582">
        <v>187.36474694589884</v>
      </c>
    </row>
    <row r="583" spans="1:18" x14ac:dyDescent="0.25">
      <c r="A583" s="53" t="s">
        <v>229</v>
      </c>
      <c r="B583" s="53" t="s">
        <v>298</v>
      </c>
      <c r="C583" s="54" t="s">
        <v>244</v>
      </c>
      <c r="D583" s="55">
        <v>2</v>
      </c>
      <c r="E583" s="56">
        <v>16435.846422338567</v>
      </c>
      <c r="F583" s="57" t="s">
        <v>298</v>
      </c>
      <c r="G583" s="58">
        <v>0.14334649289532325</v>
      </c>
      <c r="H583" s="58">
        <v>6.3114929908874098</v>
      </c>
      <c r="I583" s="58">
        <v>4.916253793372932</v>
      </c>
      <c r="J583" s="58">
        <v>87.371280158509379</v>
      </c>
      <c r="K583" s="58">
        <v>0.42101395876293046</v>
      </c>
      <c r="L583" s="58">
        <v>0.83661260557203765</v>
      </c>
      <c r="M583" s="63">
        <f t="shared" si="10"/>
        <v>23.560209424083794</v>
      </c>
      <c r="Q583" t="s">
        <v>298</v>
      </c>
      <c r="R583">
        <v>273.8568935427574</v>
      </c>
    </row>
    <row r="584" spans="1:18" x14ac:dyDescent="0.25">
      <c r="A584" s="53" t="s">
        <v>229</v>
      </c>
      <c r="B584" s="53" t="s">
        <v>298</v>
      </c>
      <c r="C584" s="54" t="s">
        <v>244</v>
      </c>
      <c r="D584" s="55">
        <v>3</v>
      </c>
      <c r="E584" s="56">
        <v>5905.1657940663172</v>
      </c>
      <c r="F584" s="57" t="s">
        <v>298</v>
      </c>
      <c r="G584" s="58">
        <v>0.22431331753190345</v>
      </c>
      <c r="H584" s="58">
        <v>10.652666048007189</v>
      </c>
      <c r="I584" s="58">
        <v>10.444016242766709</v>
      </c>
      <c r="J584" s="58">
        <v>71.331043899209732</v>
      </c>
      <c r="K584" s="58">
        <v>2.490498454336429</v>
      </c>
      <c r="L584" s="58">
        <v>4.8574620381480402</v>
      </c>
      <c r="M584" s="63">
        <f t="shared" si="10"/>
        <v>13.246073298429327</v>
      </c>
      <c r="Q584" t="s">
        <v>298</v>
      </c>
      <c r="R584">
        <v>32.582897033158829</v>
      </c>
    </row>
    <row r="585" spans="1:18" x14ac:dyDescent="0.25">
      <c r="A585" s="53" t="s">
        <v>229</v>
      </c>
      <c r="B585" s="53" t="s">
        <v>298</v>
      </c>
      <c r="C585" s="54" t="s">
        <v>244</v>
      </c>
      <c r="D585" s="55">
        <v>6</v>
      </c>
      <c r="E585" s="56">
        <v>7464.5200698080289</v>
      </c>
      <c r="F585" s="57" t="s">
        <v>298</v>
      </c>
      <c r="G585" s="58">
        <v>1.7418059137233266</v>
      </c>
      <c r="H585" s="58">
        <v>19.711631756511895</v>
      </c>
      <c r="I585" s="58">
        <v>11.811548290107709</v>
      </c>
      <c r="J585" s="58">
        <v>60.769153435566039</v>
      </c>
      <c r="K585" s="58">
        <v>1.7296483422449886</v>
      </c>
      <c r="L585" s="58">
        <v>4.2362122618460329</v>
      </c>
      <c r="M585" s="63">
        <f t="shared" si="10"/>
        <v>130.01745200698085</v>
      </c>
      <c r="Q585" t="s">
        <v>298</v>
      </c>
      <c r="R585">
        <v>142.93193717277489</v>
      </c>
    </row>
    <row r="586" spans="1:18" x14ac:dyDescent="0.25">
      <c r="A586" s="53" t="s">
        <v>229</v>
      </c>
      <c r="B586" s="53" t="s">
        <v>298</v>
      </c>
      <c r="C586" s="54" t="s">
        <v>244</v>
      </c>
      <c r="D586" s="55">
        <v>5</v>
      </c>
      <c r="E586" s="56">
        <v>5511.6753926701567</v>
      </c>
      <c r="F586" s="57" t="s">
        <v>298</v>
      </c>
      <c r="G586" s="58">
        <v>0.31600378697925113</v>
      </c>
      <c r="H586" s="58">
        <v>5.0528942210569978</v>
      </c>
      <c r="I586" s="58">
        <v>9.0979326766280693</v>
      </c>
      <c r="J586" s="58">
        <v>75.419781583755253</v>
      </c>
      <c r="K586" s="58">
        <v>1.4413319021338171</v>
      </c>
      <c r="L586" s="58">
        <v>8.6720558294466148</v>
      </c>
      <c r="M586" s="63">
        <f t="shared" si="10"/>
        <v>17.417102966841206</v>
      </c>
      <c r="Q586" t="s">
        <v>298</v>
      </c>
      <c r="R586">
        <v>210.47120418848169</v>
      </c>
    </row>
    <row r="587" spans="1:18" x14ac:dyDescent="0.25">
      <c r="A587" s="53" t="s">
        <v>229</v>
      </c>
      <c r="B587" s="53" t="s">
        <v>293</v>
      </c>
      <c r="C587" s="54" t="s">
        <v>245</v>
      </c>
      <c r="D587" s="55">
        <v>8</v>
      </c>
      <c r="E587" s="56">
        <v>374.64223385689348</v>
      </c>
      <c r="F587" s="57" t="s">
        <v>293</v>
      </c>
      <c r="G587" s="58">
        <v>72.348255461871716</v>
      </c>
      <c r="H587" s="58">
        <v>0</v>
      </c>
      <c r="I587" s="58">
        <v>2.366422881632269</v>
      </c>
      <c r="J587" s="58">
        <v>25.285321656496023</v>
      </c>
      <c r="K587" s="58">
        <v>0</v>
      </c>
      <c r="L587" s="58">
        <v>0</v>
      </c>
      <c r="M587" s="63">
        <f t="shared" si="10"/>
        <v>271.04712041884812</v>
      </c>
      <c r="Q587" t="s">
        <v>298</v>
      </c>
      <c r="R587">
        <v>145.02617801047126</v>
      </c>
    </row>
    <row r="588" spans="1:18" x14ac:dyDescent="0.25">
      <c r="A588" s="53" t="s">
        <v>229</v>
      </c>
      <c r="B588" s="53" t="s">
        <v>293</v>
      </c>
      <c r="C588" s="54" t="s">
        <v>245</v>
      </c>
      <c r="D588" s="55">
        <v>5</v>
      </c>
      <c r="E588" s="56">
        <v>510.64572425828965</v>
      </c>
      <c r="F588" s="57" t="s">
        <v>293</v>
      </c>
      <c r="G588" s="58">
        <v>27.781954887218053</v>
      </c>
      <c r="H588" s="58">
        <v>0</v>
      </c>
      <c r="I588" s="58">
        <v>30.071770334928228</v>
      </c>
      <c r="J588" s="58">
        <v>42.146274777853719</v>
      </c>
      <c r="K588" s="58">
        <v>0</v>
      </c>
      <c r="L588" s="58">
        <v>0</v>
      </c>
      <c r="M588" s="63">
        <f t="shared" si="10"/>
        <v>141.86736474694592</v>
      </c>
      <c r="Q588" t="s">
        <v>298</v>
      </c>
      <c r="R588">
        <v>430.01745200698082</v>
      </c>
    </row>
    <row r="589" spans="1:18" x14ac:dyDescent="0.25">
      <c r="A589" s="53" t="s">
        <v>229</v>
      </c>
      <c r="B589" s="53" t="s">
        <v>293</v>
      </c>
      <c r="C589" s="54" t="s">
        <v>245</v>
      </c>
      <c r="D589" s="55">
        <v>3</v>
      </c>
      <c r="E589" s="56">
        <v>905.42757417102985</v>
      </c>
      <c r="F589" s="57" t="s">
        <v>293</v>
      </c>
      <c r="G589" s="58">
        <v>15.905630192170545</v>
      </c>
      <c r="H589" s="58">
        <v>0</v>
      </c>
      <c r="I589" s="58">
        <v>2.9085792486652147</v>
      </c>
      <c r="J589" s="58">
        <v>81.185790559164246</v>
      </c>
      <c r="K589" s="58">
        <v>0</v>
      </c>
      <c r="L589" s="58">
        <v>0</v>
      </c>
      <c r="M589" s="63">
        <f t="shared" si="10"/>
        <v>144.01396160558468</v>
      </c>
      <c r="Q589" t="s">
        <v>298</v>
      </c>
      <c r="R589">
        <v>85.165794066317673</v>
      </c>
    </row>
    <row r="590" spans="1:18" x14ac:dyDescent="0.25">
      <c r="A590" s="53" t="s">
        <v>229</v>
      </c>
      <c r="B590" s="53" t="s">
        <v>293</v>
      </c>
      <c r="C590" s="54" t="s">
        <v>245</v>
      </c>
      <c r="D590" s="55">
        <v>1</v>
      </c>
      <c r="E590" s="56">
        <v>1575.9860383944153</v>
      </c>
      <c r="F590" s="57" t="s">
        <v>293</v>
      </c>
      <c r="G590" s="58">
        <v>14.209780297661235</v>
      </c>
      <c r="H590" s="58">
        <v>0.7674078667611639</v>
      </c>
      <c r="I590" s="58">
        <v>33.410480155917796</v>
      </c>
      <c r="J590" s="58">
        <v>51.182671863926302</v>
      </c>
      <c r="K590" s="58">
        <v>0.42965981573352025</v>
      </c>
      <c r="L590" s="58">
        <v>0</v>
      </c>
      <c r="M590" s="63">
        <f t="shared" si="10"/>
        <v>223.94415357766144</v>
      </c>
      <c r="Q590" t="s">
        <v>298</v>
      </c>
      <c r="R590">
        <v>70.226876090750451</v>
      </c>
    </row>
    <row r="591" spans="1:18" x14ac:dyDescent="0.25">
      <c r="A591" s="53" t="s">
        <v>229</v>
      </c>
      <c r="B591" s="53" t="s">
        <v>293</v>
      </c>
      <c r="C591" s="54" t="s">
        <v>245</v>
      </c>
      <c r="D591" s="55">
        <v>7</v>
      </c>
      <c r="E591" s="56">
        <v>466.80628272251317</v>
      </c>
      <c r="F591" s="57" t="s">
        <v>293</v>
      </c>
      <c r="G591" s="58">
        <v>36.107372513832807</v>
      </c>
      <c r="H591" s="58">
        <v>0</v>
      </c>
      <c r="I591" s="58">
        <v>18.079856437864521</v>
      </c>
      <c r="J591" s="58">
        <v>42.627486167190057</v>
      </c>
      <c r="K591" s="58">
        <v>3.1852848811126071</v>
      </c>
      <c r="L591" s="58">
        <v>0</v>
      </c>
      <c r="M591" s="63">
        <f t="shared" si="10"/>
        <v>168.5514834205934</v>
      </c>
      <c r="Q591" t="s">
        <v>298</v>
      </c>
      <c r="R591">
        <v>468.37696335078539</v>
      </c>
    </row>
    <row r="592" spans="1:18" x14ac:dyDescent="0.25">
      <c r="A592" s="53" t="s">
        <v>229</v>
      </c>
      <c r="B592" s="53" t="s">
        <v>293</v>
      </c>
      <c r="C592" s="54" t="s">
        <v>245</v>
      </c>
      <c r="D592" s="55">
        <v>6</v>
      </c>
      <c r="E592" s="56">
        <v>1681.3787085514834</v>
      </c>
      <c r="F592" s="57" t="s">
        <v>293</v>
      </c>
      <c r="G592" s="58">
        <v>13.249535513737376</v>
      </c>
      <c r="H592" s="58">
        <v>0</v>
      </c>
      <c r="I592" s="58">
        <v>31.52278837071713</v>
      </c>
      <c r="J592" s="58">
        <v>53.838888139252461</v>
      </c>
      <c r="K592" s="58">
        <v>0.6809005324725188</v>
      </c>
      <c r="L592" s="58">
        <v>0.70788744382051483</v>
      </c>
      <c r="M592" s="63">
        <f t="shared" si="10"/>
        <v>222.77486910994764</v>
      </c>
      <c r="Q592" t="s">
        <v>298</v>
      </c>
      <c r="R592">
        <v>64.938917975567193</v>
      </c>
    </row>
    <row r="593" spans="1:18" x14ac:dyDescent="0.25">
      <c r="A593" s="53" t="s">
        <v>229</v>
      </c>
      <c r="B593" s="53" t="s">
        <v>293</v>
      </c>
      <c r="C593" s="54" t="s">
        <v>245</v>
      </c>
      <c r="D593" s="55">
        <v>4</v>
      </c>
      <c r="E593" s="56">
        <v>2086.30017452007</v>
      </c>
      <c r="F593" s="57" t="s">
        <v>293</v>
      </c>
      <c r="G593" s="58">
        <v>23.183738341210425</v>
      </c>
      <c r="H593" s="58">
        <v>1.4295871847421471</v>
      </c>
      <c r="I593" s="58">
        <v>5.6388807562005931</v>
      </c>
      <c r="J593" s="58">
        <v>68.643607009912586</v>
      </c>
      <c r="K593" s="58">
        <v>0</v>
      </c>
      <c r="L593" s="58">
        <v>1.1041867079342509</v>
      </c>
      <c r="M593" s="63">
        <f t="shared" si="10"/>
        <v>483.68237347294945</v>
      </c>
      <c r="Q593" t="s">
        <v>298</v>
      </c>
      <c r="R593">
        <v>398.77835951134381</v>
      </c>
    </row>
    <row r="594" spans="1:18" x14ac:dyDescent="0.25">
      <c r="A594" s="53" t="s">
        <v>229</v>
      </c>
      <c r="B594" s="53" t="s">
        <v>293</v>
      </c>
      <c r="C594" s="54" t="s">
        <v>245</v>
      </c>
      <c r="D594" s="55">
        <v>2</v>
      </c>
      <c r="E594" s="56">
        <v>875.60209424083769</v>
      </c>
      <c r="F594" s="57" t="s">
        <v>293</v>
      </c>
      <c r="G594" s="58">
        <v>23.678545802439611</v>
      </c>
      <c r="H594" s="58">
        <v>0</v>
      </c>
      <c r="I594" s="58">
        <v>7.7114725344813824</v>
      </c>
      <c r="J594" s="58">
        <v>55.249940205692418</v>
      </c>
      <c r="K594" s="58">
        <v>0</v>
      </c>
      <c r="L594" s="58">
        <v>13.36004145738659</v>
      </c>
      <c r="M594" s="63">
        <f t="shared" si="10"/>
        <v>207.32984293193718</v>
      </c>
      <c r="Q594" t="s">
        <v>298</v>
      </c>
      <c r="R594">
        <v>0</v>
      </c>
    </row>
    <row r="595" spans="1:18" x14ac:dyDescent="0.25">
      <c r="A595" s="53" t="s">
        <v>229</v>
      </c>
      <c r="B595" s="53" t="s">
        <v>185</v>
      </c>
      <c r="C595" s="54" t="s">
        <v>246</v>
      </c>
      <c r="D595" s="55">
        <v>2</v>
      </c>
      <c r="E595" s="56">
        <v>1043.7172774869109</v>
      </c>
      <c r="F595" s="57" t="s">
        <v>185</v>
      </c>
      <c r="G595" s="58">
        <v>26.638240949753371</v>
      </c>
      <c r="H595" s="58">
        <v>4.3742162026586398</v>
      </c>
      <c r="I595" s="58">
        <v>31.465596522029937</v>
      </c>
      <c r="J595" s="58">
        <v>35.717749352060871</v>
      </c>
      <c r="K595" s="58">
        <v>1.1487333834963653</v>
      </c>
      <c r="L595" s="58">
        <v>0.65546359000083521</v>
      </c>
      <c r="M595" s="63">
        <f t="shared" si="10"/>
        <v>278.02792321116937</v>
      </c>
      <c r="Q595" t="s">
        <v>298</v>
      </c>
      <c r="R595">
        <v>168.93542757417103</v>
      </c>
    </row>
    <row r="596" spans="1:18" x14ac:dyDescent="0.25">
      <c r="A596" s="53" t="s">
        <v>229</v>
      </c>
      <c r="B596" s="53" t="s">
        <v>185</v>
      </c>
      <c r="C596" s="54" t="s">
        <v>246</v>
      </c>
      <c r="D596" s="55">
        <v>4</v>
      </c>
      <c r="E596" s="56">
        <v>399.07504363001749</v>
      </c>
      <c r="F596" s="57" t="s">
        <v>185</v>
      </c>
      <c r="G596" s="58">
        <v>7.2768618533257587</v>
      </c>
      <c r="H596" s="58">
        <v>0.80465299339660223</v>
      </c>
      <c r="I596" s="58">
        <v>52.975904141339051</v>
      </c>
      <c r="J596" s="58">
        <v>22.705208378886603</v>
      </c>
      <c r="K596" s="58">
        <v>3.2404775440591225</v>
      </c>
      <c r="L596" s="58">
        <v>12.996895088992877</v>
      </c>
      <c r="M596" s="63">
        <f t="shared" si="10"/>
        <v>29.040139616055871</v>
      </c>
      <c r="Q596" t="s">
        <v>298</v>
      </c>
      <c r="R596">
        <v>0</v>
      </c>
    </row>
    <row r="597" spans="1:18" x14ac:dyDescent="0.25">
      <c r="A597" s="53" t="s">
        <v>229</v>
      </c>
      <c r="B597" s="53" t="s">
        <v>185</v>
      </c>
      <c r="C597" s="54" t="s">
        <v>246</v>
      </c>
      <c r="D597" s="55">
        <v>7</v>
      </c>
      <c r="E597" s="56">
        <v>1879.6509598603841</v>
      </c>
      <c r="F597" s="57" t="s">
        <v>185</v>
      </c>
      <c r="G597" s="58">
        <v>0.45773601723241669</v>
      </c>
      <c r="H597" s="58">
        <v>0</v>
      </c>
      <c r="I597" s="58">
        <v>48.020500631360022</v>
      </c>
      <c r="J597" s="58">
        <v>42.08757334917923</v>
      </c>
      <c r="K597" s="58">
        <v>2.6052885686696881</v>
      </c>
      <c r="L597" s="58">
        <v>6.8289014335586415</v>
      </c>
      <c r="M597" s="63">
        <f t="shared" si="10"/>
        <v>8.603839441535813</v>
      </c>
      <c r="Q597" t="s">
        <v>298</v>
      </c>
      <c r="R597">
        <v>52.705061082024478</v>
      </c>
    </row>
    <row r="598" spans="1:18" x14ac:dyDescent="0.25">
      <c r="A598" s="53" t="s">
        <v>229</v>
      </c>
      <c r="B598" s="53" t="s">
        <v>185</v>
      </c>
      <c r="C598" s="60" t="s">
        <v>246</v>
      </c>
      <c r="D598" s="55">
        <v>6</v>
      </c>
      <c r="E598" s="56">
        <v>1466.7539267015709</v>
      </c>
      <c r="F598" s="57" t="s">
        <v>185</v>
      </c>
      <c r="G598" s="58">
        <v>0</v>
      </c>
      <c r="H598" s="58">
        <v>0</v>
      </c>
      <c r="I598" s="58">
        <v>47.343684930691893</v>
      </c>
      <c r="J598" s="58">
        <v>40.16181807365102</v>
      </c>
      <c r="K598" s="58">
        <v>0.60324825986079056</v>
      </c>
      <c r="L598" s="58">
        <v>11.891248735796294</v>
      </c>
      <c r="M598" s="63">
        <f t="shared" si="10"/>
        <v>0</v>
      </c>
      <c r="Q598" t="s">
        <v>298</v>
      </c>
      <c r="R598">
        <v>105.41012216404891</v>
      </c>
    </row>
    <row r="599" spans="1:18" x14ac:dyDescent="0.25">
      <c r="A599" s="53" t="s">
        <v>229</v>
      </c>
      <c r="B599" s="53" t="s">
        <v>185</v>
      </c>
      <c r="C599" s="54" t="s">
        <v>246</v>
      </c>
      <c r="D599" s="55">
        <v>1</v>
      </c>
      <c r="E599" s="56">
        <v>1065.2879581151835</v>
      </c>
      <c r="F599" s="57" t="s">
        <v>185</v>
      </c>
      <c r="G599" s="58">
        <v>14.762209007060831</v>
      </c>
      <c r="H599" s="58">
        <v>0</v>
      </c>
      <c r="I599" s="58">
        <v>7.4949624023197492</v>
      </c>
      <c r="J599" s="58">
        <v>54.746809521469174</v>
      </c>
      <c r="K599" s="58">
        <v>0</v>
      </c>
      <c r="L599" s="58">
        <v>22.996019069150243</v>
      </c>
      <c r="M599" s="63">
        <f t="shared" si="10"/>
        <v>157.26003490401402</v>
      </c>
      <c r="Q599" t="s">
        <v>298</v>
      </c>
      <c r="R599">
        <v>5.7591623036649535</v>
      </c>
    </row>
    <row r="600" spans="1:18" x14ac:dyDescent="0.25">
      <c r="A600" s="53" t="s">
        <v>229</v>
      </c>
      <c r="B600" s="53" t="s">
        <v>185</v>
      </c>
      <c r="C600" s="54" t="s">
        <v>246</v>
      </c>
      <c r="D600" s="55">
        <v>8</v>
      </c>
      <c r="E600" s="56">
        <v>1840.3315881326353</v>
      </c>
      <c r="F600" s="57" t="s">
        <v>185</v>
      </c>
      <c r="G600" s="58">
        <v>0.4314800238973569</v>
      </c>
      <c r="H600" s="58">
        <v>0</v>
      </c>
      <c r="I600" s="58">
        <v>31.733222065224602</v>
      </c>
      <c r="J600" s="58">
        <v>41.526396146077325</v>
      </c>
      <c r="K600" s="58">
        <v>3.9108211396762469</v>
      </c>
      <c r="L600" s="58">
        <v>22.398080625124461</v>
      </c>
      <c r="M600" s="63">
        <f t="shared" si="10"/>
        <v>7.9406631762653026</v>
      </c>
      <c r="Q600" t="s">
        <v>298</v>
      </c>
      <c r="R600">
        <v>0</v>
      </c>
    </row>
    <row r="601" spans="1:18" x14ac:dyDescent="0.25">
      <c r="A601" s="53" t="s">
        <v>229</v>
      </c>
      <c r="B601" s="53" t="s">
        <v>185</v>
      </c>
      <c r="C601" s="54" t="s">
        <v>246</v>
      </c>
      <c r="D601" s="55">
        <v>3</v>
      </c>
      <c r="E601" s="56">
        <v>3049.1273996509599</v>
      </c>
      <c r="F601" s="57" t="s">
        <v>185</v>
      </c>
      <c r="G601" s="58">
        <v>0</v>
      </c>
      <c r="H601" s="58">
        <v>0</v>
      </c>
      <c r="I601" s="58">
        <v>24.886243310534301</v>
      </c>
      <c r="J601" s="58">
        <v>35.268866439630251</v>
      </c>
      <c r="K601" s="58">
        <v>5.5375897890850814</v>
      </c>
      <c r="L601" s="58">
        <v>34.307300460750362</v>
      </c>
      <c r="M601" s="63">
        <f t="shared" si="10"/>
        <v>0</v>
      </c>
      <c r="Q601" t="s">
        <v>298</v>
      </c>
      <c r="R601">
        <v>83.071553228621326</v>
      </c>
    </row>
    <row r="602" spans="1:18" x14ac:dyDescent="0.25">
      <c r="A602" s="53" t="s">
        <v>229</v>
      </c>
      <c r="B602" s="53" t="s">
        <v>185</v>
      </c>
      <c r="C602" s="54" t="s">
        <v>246</v>
      </c>
      <c r="D602" s="55">
        <v>5</v>
      </c>
      <c r="E602" s="56">
        <v>7185.2006980802798</v>
      </c>
      <c r="F602" s="57" t="s">
        <v>185</v>
      </c>
      <c r="G602" s="58">
        <v>0</v>
      </c>
      <c r="H602" s="58">
        <v>0.2834505673869116</v>
      </c>
      <c r="I602" s="58">
        <v>14.740886833514688</v>
      </c>
      <c r="J602" s="58">
        <v>62.716170526970316</v>
      </c>
      <c r="K602" s="58">
        <v>0.86832543136950069</v>
      </c>
      <c r="L602" s="58">
        <v>21.391166640758584</v>
      </c>
      <c r="M602" s="63">
        <f t="shared" si="10"/>
        <v>0</v>
      </c>
      <c r="Q602" t="s">
        <v>298</v>
      </c>
      <c r="R602">
        <v>778.27225130890054</v>
      </c>
    </row>
    <row r="603" spans="1:18" x14ac:dyDescent="0.25">
      <c r="A603" s="53" t="s">
        <v>229</v>
      </c>
      <c r="B603" s="53" t="s">
        <v>298</v>
      </c>
      <c r="C603" s="54" t="s">
        <v>248</v>
      </c>
      <c r="D603" s="55">
        <v>3</v>
      </c>
      <c r="E603" s="56">
        <v>2621.1518324607332</v>
      </c>
      <c r="F603" s="57" t="s">
        <v>298</v>
      </c>
      <c r="G603" s="58">
        <v>16.036806221369975</v>
      </c>
      <c r="H603" s="58">
        <v>7.9931021625652505</v>
      </c>
      <c r="I603" s="58">
        <v>22.278816448279535</v>
      </c>
      <c r="J603" s="58">
        <v>53.691275167785236</v>
      </c>
      <c r="K603" s="58">
        <v>0</v>
      </c>
      <c r="L603" s="58">
        <v>0</v>
      </c>
      <c r="M603" s="63">
        <f t="shared" si="10"/>
        <v>420.34904013961597</v>
      </c>
      <c r="Q603" t="s">
        <v>298</v>
      </c>
      <c r="R603">
        <v>667.19022687609083</v>
      </c>
    </row>
    <row r="604" spans="1:18" x14ac:dyDescent="0.25">
      <c r="A604" s="53" t="s">
        <v>229</v>
      </c>
      <c r="B604" s="53" t="s">
        <v>298</v>
      </c>
      <c r="C604" s="54" t="s">
        <v>248</v>
      </c>
      <c r="D604" s="55">
        <v>1</v>
      </c>
      <c r="E604" s="56">
        <v>825.58464223385704</v>
      </c>
      <c r="F604" s="57" t="s">
        <v>298</v>
      </c>
      <c r="G604" s="58">
        <v>18.367648924026547</v>
      </c>
      <c r="H604" s="58">
        <v>2.8199382742146861</v>
      </c>
      <c r="I604" s="58">
        <v>10.780873462140111</v>
      </c>
      <c r="J604" s="58">
        <v>65.989515072083876</v>
      </c>
      <c r="K604" s="58">
        <v>2.0420242675347753</v>
      </c>
      <c r="L604" s="58">
        <v>0</v>
      </c>
      <c r="M604" s="63">
        <f t="shared" si="10"/>
        <v>151.64048865619546</v>
      </c>
      <c r="Q604" t="s">
        <v>298</v>
      </c>
      <c r="R604">
        <v>95.619546247818548</v>
      </c>
    </row>
    <row r="605" spans="1:18" x14ac:dyDescent="0.25">
      <c r="A605" s="53" t="s">
        <v>229</v>
      </c>
      <c r="B605" s="53" t="s">
        <v>298</v>
      </c>
      <c r="C605" s="54" t="s">
        <v>248</v>
      </c>
      <c r="D605" s="55">
        <v>5</v>
      </c>
      <c r="E605" s="56">
        <v>399.80802792321111</v>
      </c>
      <c r="F605" s="57" t="s">
        <v>298</v>
      </c>
      <c r="G605" s="58">
        <v>0</v>
      </c>
      <c r="H605" s="58">
        <v>0</v>
      </c>
      <c r="I605" s="58">
        <v>0</v>
      </c>
      <c r="J605" s="58">
        <v>24.785018988170592</v>
      </c>
      <c r="K605" s="58">
        <v>75.214981011829408</v>
      </c>
      <c r="L605" s="58">
        <v>0</v>
      </c>
      <c r="M605" s="63">
        <f t="shared" si="10"/>
        <v>0</v>
      </c>
      <c r="Q605" t="s">
        <v>298</v>
      </c>
      <c r="R605">
        <v>824.258289703316</v>
      </c>
    </row>
    <row r="606" spans="1:18" x14ac:dyDescent="0.25">
      <c r="A606" s="53" t="s">
        <v>229</v>
      </c>
      <c r="B606" s="53" t="s">
        <v>298</v>
      </c>
      <c r="C606" s="54" t="s">
        <v>248</v>
      </c>
      <c r="D606" s="55">
        <v>4</v>
      </c>
      <c r="E606" s="56">
        <v>1001.867364746946</v>
      </c>
      <c r="F606" s="57" t="s">
        <v>298</v>
      </c>
      <c r="G606" s="58">
        <v>21.711637953559666</v>
      </c>
      <c r="H606" s="58">
        <v>3.5239604926228498</v>
      </c>
      <c r="I606" s="58">
        <v>11.115369205845976</v>
      </c>
      <c r="J606" s="58">
        <v>59.135645478774379</v>
      </c>
      <c r="K606" s="58">
        <v>2.6895674743498184</v>
      </c>
      <c r="L606" s="58">
        <v>1.8238193948473191</v>
      </c>
      <c r="M606" s="63">
        <f t="shared" si="10"/>
        <v>217.52181500872601</v>
      </c>
      <c r="Q606" t="s">
        <v>298</v>
      </c>
      <c r="R606">
        <v>462.8272251308901</v>
      </c>
    </row>
    <row r="607" spans="1:18" x14ac:dyDescent="0.25">
      <c r="A607" s="53" t="s">
        <v>229</v>
      </c>
      <c r="B607" s="53" t="s">
        <v>298</v>
      </c>
      <c r="C607" s="54" t="s">
        <v>248</v>
      </c>
      <c r="D607" s="55">
        <v>6</v>
      </c>
      <c r="E607" s="56">
        <v>4153.7521815008731</v>
      </c>
      <c r="F607" s="57" t="s">
        <v>298</v>
      </c>
      <c r="G607" s="58">
        <v>5.0712154951472614</v>
      </c>
      <c r="H607" s="58">
        <v>32.721314230494514</v>
      </c>
      <c r="I607" s="58">
        <v>15.520356287550943</v>
      </c>
      <c r="J607" s="58">
        <v>43.422545271207092</v>
      </c>
      <c r="K607" s="58">
        <v>2.331834796857275</v>
      </c>
      <c r="L607" s="58">
        <v>0.93273391874290934</v>
      </c>
      <c r="M607" s="63">
        <f t="shared" si="10"/>
        <v>210.64572425828968</v>
      </c>
      <c r="Q607" t="s">
        <v>298</v>
      </c>
      <c r="R607">
        <v>2.617801047120456</v>
      </c>
    </row>
    <row r="608" spans="1:18" x14ac:dyDescent="0.25">
      <c r="A608" s="53" t="s">
        <v>229</v>
      </c>
      <c r="B608" s="53" t="s">
        <v>298</v>
      </c>
      <c r="C608" s="54" t="s">
        <v>248</v>
      </c>
      <c r="D608" s="55">
        <v>8</v>
      </c>
      <c r="E608" s="56">
        <v>1218.7958115183246</v>
      </c>
      <c r="F608" s="57" t="s">
        <v>298</v>
      </c>
      <c r="G608" s="58">
        <v>36.55368930509615</v>
      </c>
      <c r="H608" s="58">
        <v>1.2400303564013342</v>
      </c>
      <c r="I608" s="58">
        <v>3.0943482681100294</v>
      </c>
      <c r="J608" s="58">
        <v>51.783438578403995</v>
      </c>
      <c r="K608" s="58">
        <v>1.2028008075948278</v>
      </c>
      <c r="L608" s="58">
        <v>6.1256926843936581</v>
      </c>
      <c r="M608" s="63">
        <f t="shared" si="10"/>
        <v>445.51483420593365</v>
      </c>
      <c r="Q608" t="s">
        <v>298</v>
      </c>
      <c r="R608">
        <v>18.499127399650995</v>
      </c>
    </row>
    <row r="609" spans="1:18" x14ac:dyDescent="0.25">
      <c r="A609" s="53" t="s">
        <v>229</v>
      </c>
      <c r="B609" s="53" t="s">
        <v>298</v>
      </c>
      <c r="C609" s="54" t="s">
        <v>248</v>
      </c>
      <c r="D609" s="55">
        <v>2</v>
      </c>
      <c r="E609" s="56">
        <v>912.37347294938922</v>
      </c>
      <c r="F609" s="57" t="s">
        <v>298</v>
      </c>
      <c r="G609" s="58">
        <v>45.677996901241421</v>
      </c>
      <c r="H609" s="58">
        <v>14.596683180627021</v>
      </c>
      <c r="I609" s="58">
        <v>4.0953346467989089</v>
      </c>
      <c r="J609" s="58">
        <v>23.82409763002353</v>
      </c>
      <c r="K609" s="58">
        <v>0</v>
      </c>
      <c r="L609" s="58">
        <v>11.805887641309132</v>
      </c>
      <c r="M609" s="63">
        <f t="shared" si="10"/>
        <v>416.75392670157072</v>
      </c>
      <c r="Q609" t="s">
        <v>298</v>
      </c>
      <c r="R609">
        <v>1112.9144851657941</v>
      </c>
    </row>
    <row r="610" spans="1:18" x14ac:dyDescent="0.25">
      <c r="A610" s="53" t="s">
        <v>229</v>
      </c>
      <c r="B610" s="53" t="s">
        <v>298</v>
      </c>
      <c r="C610" s="54" t="s">
        <v>248</v>
      </c>
      <c r="D610" s="55">
        <v>7</v>
      </c>
      <c r="E610" s="56">
        <v>1787.993019197208</v>
      </c>
      <c r="F610" s="57" t="s">
        <v>298</v>
      </c>
      <c r="G610" s="58">
        <v>22.742357396634521</v>
      </c>
      <c r="H610" s="58">
        <v>4.2946941006520145</v>
      </c>
      <c r="I610" s="58">
        <v>0.75449966813727365</v>
      </c>
      <c r="J610" s="58">
        <v>63.971420762893835</v>
      </c>
      <c r="K610" s="58">
        <v>0</v>
      </c>
      <c r="L610" s="58">
        <v>8.2370280716823476</v>
      </c>
      <c r="M610" s="63">
        <f t="shared" si="10"/>
        <v>406.63176265270516</v>
      </c>
      <c r="Q610" t="s">
        <v>298</v>
      </c>
      <c r="R610">
        <v>26.003490401396196</v>
      </c>
    </row>
    <row r="611" spans="1:18" x14ac:dyDescent="0.25">
      <c r="A611" s="53" t="s">
        <v>229</v>
      </c>
      <c r="B611" s="53" t="s">
        <v>293</v>
      </c>
      <c r="C611" s="54" t="s">
        <v>249</v>
      </c>
      <c r="D611" s="55">
        <v>7</v>
      </c>
      <c r="E611" s="56">
        <v>1261.5183246073298</v>
      </c>
      <c r="F611" s="57" t="s">
        <v>293</v>
      </c>
      <c r="G611" s="58">
        <v>0.40949021235388111</v>
      </c>
      <c r="H611" s="58">
        <v>2.1124714671093603</v>
      </c>
      <c r="I611" s="58">
        <v>18.962440340319567</v>
      </c>
      <c r="J611" s="58">
        <v>77.886145120011079</v>
      </c>
      <c r="K611" s="58">
        <v>0.62945286020612623</v>
      </c>
      <c r="L611" s="58">
        <v>0</v>
      </c>
      <c r="M611" s="63">
        <f t="shared" si="10"/>
        <v>5.1657940663176776</v>
      </c>
      <c r="Q611" t="s">
        <v>298</v>
      </c>
      <c r="R611">
        <v>0</v>
      </c>
    </row>
    <row r="612" spans="1:18" x14ac:dyDescent="0.25">
      <c r="A612" s="53" t="s">
        <v>229</v>
      </c>
      <c r="B612" s="53" t="s">
        <v>293</v>
      </c>
      <c r="C612" s="54" t="s">
        <v>249</v>
      </c>
      <c r="D612" s="55">
        <v>4</v>
      </c>
      <c r="E612" s="56">
        <v>542.84467713787092</v>
      </c>
      <c r="F612" s="57" t="s">
        <v>293</v>
      </c>
      <c r="G612" s="58">
        <v>0</v>
      </c>
      <c r="H612" s="58">
        <v>0</v>
      </c>
      <c r="I612" s="58">
        <v>67.413599099823159</v>
      </c>
      <c r="J612" s="58">
        <v>30.959652788940684</v>
      </c>
      <c r="K612" s="58">
        <v>1.6267481112361359</v>
      </c>
      <c r="L612" s="58">
        <v>0</v>
      </c>
      <c r="M612" s="63">
        <f t="shared" si="10"/>
        <v>0</v>
      </c>
      <c r="Q612" t="s">
        <v>298</v>
      </c>
      <c r="R612">
        <v>485.68935427574161</v>
      </c>
    </row>
    <row r="613" spans="1:18" x14ac:dyDescent="0.25">
      <c r="A613" s="53" t="s">
        <v>229</v>
      </c>
      <c r="B613" s="53" t="s">
        <v>293</v>
      </c>
      <c r="C613" s="54" t="s">
        <v>249</v>
      </c>
      <c r="D613" s="55">
        <v>1</v>
      </c>
      <c r="E613" s="56">
        <v>326.0383944153578</v>
      </c>
      <c r="F613" s="57" t="s">
        <v>293</v>
      </c>
      <c r="G613" s="58">
        <v>3.2009420832887407</v>
      </c>
      <c r="H613" s="58">
        <v>0</v>
      </c>
      <c r="I613" s="58">
        <v>22.775934054169785</v>
      </c>
      <c r="J613" s="58">
        <v>70.211968739963595</v>
      </c>
      <c r="K613" s="58">
        <v>3.8111551225778806</v>
      </c>
      <c r="L613" s="58">
        <v>0</v>
      </c>
      <c r="M613" s="63">
        <f t="shared" si="10"/>
        <v>10.436300174520115</v>
      </c>
      <c r="Q613" t="s">
        <v>298</v>
      </c>
      <c r="R613">
        <v>423.73472949389185</v>
      </c>
    </row>
    <row r="614" spans="1:18" x14ac:dyDescent="0.25">
      <c r="A614" s="53" t="s">
        <v>229</v>
      </c>
      <c r="B614" s="53" t="s">
        <v>293</v>
      </c>
      <c r="C614" s="54" t="s">
        <v>249</v>
      </c>
      <c r="D614" s="55">
        <v>8</v>
      </c>
      <c r="E614" s="56">
        <v>2281.2216404886562</v>
      </c>
      <c r="F614" s="57" t="s">
        <v>293</v>
      </c>
      <c r="G614" s="58">
        <v>1.2607677830989792</v>
      </c>
      <c r="H614" s="58">
        <v>3.1932310234557884</v>
      </c>
      <c r="I614" s="58">
        <v>10.086907293786433</v>
      </c>
      <c r="J614" s="58">
        <v>81.87340300197377</v>
      </c>
      <c r="K614" s="58">
        <v>3.1748703275854142</v>
      </c>
      <c r="L614" s="58">
        <v>0.41082057009960599</v>
      </c>
      <c r="M614" s="63">
        <f t="shared" si="10"/>
        <v>28.760907504362997</v>
      </c>
      <c r="Q614" t="s">
        <v>298</v>
      </c>
      <c r="R614">
        <v>0</v>
      </c>
    </row>
    <row r="615" spans="1:18" x14ac:dyDescent="0.25">
      <c r="A615" s="53" t="s">
        <v>229</v>
      </c>
      <c r="B615" s="53" t="s">
        <v>293</v>
      </c>
      <c r="C615" s="54" t="s">
        <v>249</v>
      </c>
      <c r="D615" s="55">
        <v>6</v>
      </c>
      <c r="E615" s="56">
        <v>948.53403141361252</v>
      </c>
      <c r="F615" s="57" t="s">
        <v>293</v>
      </c>
      <c r="G615" s="58">
        <v>31.452963146952218</v>
      </c>
      <c r="H615" s="58">
        <v>0.57036669058527401</v>
      </c>
      <c r="I615" s="58">
        <v>20.087946863903156</v>
      </c>
      <c r="J615" s="58">
        <v>42.058103806737684</v>
      </c>
      <c r="K615" s="58">
        <v>4.2851097495906254</v>
      </c>
      <c r="L615" s="58">
        <v>1.5455097422310538</v>
      </c>
      <c r="M615" s="63">
        <f t="shared" si="10"/>
        <v>298.3420593368237</v>
      </c>
      <c r="Q615" t="s">
        <v>298</v>
      </c>
      <c r="R615">
        <v>185.51483420593377</v>
      </c>
    </row>
    <row r="616" spans="1:18" x14ac:dyDescent="0.25">
      <c r="A616" s="53" t="s">
        <v>229</v>
      </c>
      <c r="B616" s="53" t="s">
        <v>293</v>
      </c>
      <c r="C616" s="54" t="s">
        <v>249</v>
      </c>
      <c r="D616" s="55">
        <v>2</v>
      </c>
      <c r="E616" s="56">
        <v>1502.5305410122164</v>
      </c>
      <c r="F616" s="57" t="s">
        <v>293</v>
      </c>
      <c r="G616" s="58">
        <v>15.416690864742439</v>
      </c>
      <c r="H616" s="58">
        <v>0.42975782565770487</v>
      </c>
      <c r="I616" s="58">
        <v>24.447412741738773</v>
      </c>
      <c r="J616" s="58">
        <v>53.185434694233123</v>
      </c>
      <c r="K616" s="58">
        <v>4.3544921307857587</v>
      </c>
      <c r="L616" s="58">
        <v>2.1662117428422074</v>
      </c>
      <c r="M616" s="63">
        <f t="shared" si="10"/>
        <v>231.64048865619552</v>
      </c>
      <c r="Q616" t="s">
        <v>298</v>
      </c>
      <c r="R616">
        <v>145.89877835951134</v>
      </c>
    </row>
    <row r="617" spans="1:18" x14ac:dyDescent="0.25">
      <c r="A617" s="53" t="s">
        <v>229</v>
      </c>
      <c r="B617" s="53" t="s">
        <v>293</v>
      </c>
      <c r="C617" s="54" t="s">
        <v>249</v>
      </c>
      <c r="D617" s="55">
        <v>5</v>
      </c>
      <c r="E617" s="56">
        <v>352.73996509598607</v>
      </c>
      <c r="F617" s="57" t="s">
        <v>293</v>
      </c>
      <c r="G617" s="58">
        <v>19.315258262418364</v>
      </c>
      <c r="H617" s="58">
        <v>0</v>
      </c>
      <c r="I617" s="58">
        <v>10.449238076390271</v>
      </c>
      <c r="J617" s="58">
        <v>58.386107263012065</v>
      </c>
      <c r="K617" s="58">
        <v>0</v>
      </c>
      <c r="L617" s="58">
        <v>11.849396398179296</v>
      </c>
      <c r="M617" s="63">
        <f t="shared" si="10"/>
        <v>68.132635253054104</v>
      </c>
      <c r="Q617" t="s">
        <v>298</v>
      </c>
      <c r="R617">
        <v>260.90750436300181</v>
      </c>
    </row>
    <row r="618" spans="1:18" x14ac:dyDescent="0.25">
      <c r="A618" s="53" t="s">
        <v>229</v>
      </c>
      <c r="B618" s="53" t="s">
        <v>293</v>
      </c>
      <c r="C618" s="54" t="s">
        <v>249</v>
      </c>
      <c r="D618" s="55">
        <v>3</v>
      </c>
      <c r="E618" s="56">
        <v>977.24258289703323</v>
      </c>
      <c r="F618" s="57" t="s">
        <v>293</v>
      </c>
      <c r="G618" s="58">
        <v>4.6610472176584086</v>
      </c>
      <c r="H618" s="58">
        <v>4.5271090792199447</v>
      </c>
      <c r="I618" s="58">
        <v>6.4576041145796115</v>
      </c>
      <c r="J618" s="58">
        <v>54.744981784413163</v>
      </c>
      <c r="K618" s="58">
        <v>1.6322594471033669</v>
      </c>
      <c r="L618" s="58">
        <v>27.976998357025501</v>
      </c>
      <c r="M618" s="63">
        <f t="shared" si="10"/>
        <v>45.549738219895339</v>
      </c>
      <c r="Q618" t="s">
        <v>298</v>
      </c>
      <c r="R618">
        <v>10.994764397905804</v>
      </c>
    </row>
    <row r="619" spans="1:18" x14ac:dyDescent="0.25">
      <c r="A619" s="53" t="s">
        <v>229</v>
      </c>
      <c r="B619" s="53" t="s">
        <v>185</v>
      </c>
      <c r="C619" s="54" t="s">
        <v>250</v>
      </c>
      <c r="D619" s="55">
        <v>3</v>
      </c>
      <c r="E619" s="56">
        <v>1502.8097731239095</v>
      </c>
      <c r="F619" s="57" t="s">
        <v>185</v>
      </c>
      <c r="G619" s="58">
        <v>9.8814321050736833</v>
      </c>
      <c r="H619" s="58">
        <v>2.3434868948218002</v>
      </c>
      <c r="I619" s="58">
        <v>36.759531302621028</v>
      </c>
      <c r="J619" s="58">
        <v>51.015549697483486</v>
      </c>
      <c r="K619" s="58">
        <v>0</v>
      </c>
      <c r="L619" s="58">
        <v>0</v>
      </c>
      <c r="M619" s="63">
        <f t="shared" si="10"/>
        <v>148.49912739965097</v>
      </c>
      <c r="Q619" t="s">
        <v>298</v>
      </c>
      <c r="R619">
        <v>224.60732984293202</v>
      </c>
    </row>
    <row r="620" spans="1:18" x14ac:dyDescent="0.25">
      <c r="A620" s="53" t="s">
        <v>229</v>
      </c>
      <c r="B620" s="53" t="s">
        <v>185</v>
      </c>
      <c r="C620" s="54" t="s">
        <v>250</v>
      </c>
      <c r="D620" s="55">
        <v>5</v>
      </c>
      <c r="E620" s="56">
        <v>1417.9406631762654</v>
      </c>
      <c r="F620" s="57" t="s">
        <v>185</v>
      </c>
      <c r="G620" s="58">
        <v>14.060653800708939</v>
      </c>
      <c r="H620" s="58">
        <v>1.4264966522252842</v>
      </c>
      <c r="I620" s="58">
        <v>29.077638834186693</v>
      </c>
      <c r="J620" s="58">
        <v>55.435210712879091</v>
      </c>
      <c r="K620" s="58">
        <v>0</v>
      </c>
      <c r="L620" s="58">
        <v>0</v>
      </c>
      <c r="M620" s="63">
        <f t="shared" si="10"/>
        <v>199.37172774869109</v>
      </c>
      <c r="Q620" t="s">
        <v>298</v>
      </c>
      <c r="R620">
        <v>60.034904013961629</v>
      </c>
    </row>
    <row r="621" spans="1:18" x14ac:dyDescent="0.25">
      <c r="A621" s="53" t="s">
        <v>229</v>
      </c>
      <c r="B621" s="53" t="s">
        <v>185</v>
      </c>
      <c r="C621" s="54" t="s">
        <v>250</v>
      </c>
      <c r="D621" s="55">
        <v>8</v>
      </c>
      <c r="E621" s="56">
        <v>30519.77312390925</v>
      </c>
      <c r="F621" s="57" t="s">
        <v>185</v>
      </c>
      <c r="G621" s="58">
        <v>0.6023045740952423</v>
      </c>
      <c r="H621" s="58">
        <v>3.8443877828181074</v>
      </c>
      <c r="I621" s="58">
        <v>2.2528238209085978</v>
      </c>
      <c r="J621" s="58">
        <v>93.262571742749103</v>
      </c>
      <c r="K621" s="58">
        <v>3.7912079428951466E-2</v>
      </c>
      <c r="L621" s="58">
        <v>0</v>
      </c>
      <c r="M621" s="63">
        <f t="shared" si="10"/>
        <v>183.82198952879583</v>
      </c>
      <c r="Q621" t="s">
        <v>298</v>
      </c>
      <c r="R621">
        <v>463.69982547993021</v>
      </c>
    </row>
    <row r="622" spans="1:18" x14ac:dyDescent="0.25">
      <c r="A622" s="53" t="s">
        <v>229</v>
      </c>
      <c r="B622" s="53" t="s">
        <v>185</v>
      </c>
      <c r="C622" s="54" t="s">
        <v>250</v>
      </c>
      <c r="D622" s="55">
        <v>4</v>
      </c>
      <c r="E622" s="56">
        <v>1952.7574171029669</v>
      </c>
      <c r="F622" s="57" t="s">
        <v>185</v>
      </c>
      <c r="G622" s="58">
        <v>32.695521614399475</v>
      </c>
      <c r="H622" s="58">
        <v>0</v>
      </c>
      <c r="I622" s="58">
        <v>17.116352229361979</v>
      </c>
      <c r="J622" s="58">
        <v>49.70820337286515</v>
      </c>
      <c r="K622" s="58">
        <v>0.4799227833734005</v>
      </c>
      <c r="L622" s="58">
        <v>0</v>
      </c>
      <c r="M622" s="63">
        <f t="shared" si="10"/>
        <v>638.46422338568948</v>
      </c>
      <c r="Q622" t="s">
        <v>298</v>
      </c>
      <c r="R622">
        <v>22.164048865619602</v>
      </c>
    </row>
    <row r="623" spans="1:18" x14ac:dyDescent="0.25">
      <c r="A623" s="53" t="s">
        <v>229</v>
      </c>
      <c r="B623" s="53" t="s">
        <v>185</v>
      </c>
      <c r="C623" s="54" t="s">
        <v>250</v>
      </c>
      <c r="D623" s="55">
        <v>6</v>
      </c>
      <c r="E623" s="56">
        <v>2464.8516579406632</v>
      </c>
      <c r="F623" s="57" t="s">
        <v>185</v>
      </c>
      <c r="G623" s="58">
        <v>1.5923702172250718</v>
      </c>
      <c r="H623" s="58">
        <v>6.4225834773004058</v>
      </c>
      <c r="I623" s="58">
        <v>10.123481265399755</v>
      </c>
      <c r="J623" s="58">
        <v>80.907134158429855</v>
      </c>
      <c r="K623" s="58">
        <v>0.95443088164490575</v>
      </c>
      <c r="L623" s="58">
        <v>0</v>
      </c>
      <c r="M623" s="63">
        <f t="shared" si="10"/>
        <v>39.249563699825522</v>
      </c>
      <c r="Q623" t="s">
        <v>298</v>
      </c>
      <c r="R623">
        <v>144.85165794066319</v>
      </c>
    </row>
    <row r="624" spans="1:18" x14ac:dyDescent="0.25">
      <c r="A624" s="53" t="s">
        <v>229</v>
      </c>
      <c r="B624" s="53" t="s">
        <v>185</v>
      </c>
      <c r="C624" s="54" t="s">
        <v>250</v>
      </c>
      <c r="D624" s="55">
        <v>1</v>
      </c>
      <c r="E624" s="56">
        <v>1883.6474694589879</v>
      </c>
      <c r="F624" s="57" t="s">
        <v>185</v>
      </c>
      <c r="G624" s="58">
        <v>18.176090722948498</v>
      </c>
      <c r="H624" s="58">
        <v>2.944419223036514</v>
      </c>
      <c r="I624" s="58">
        <v>10.300834777130255</v>
      </c>
      <c r="J624" s="58">
        <v>67.115710672361544</v>
      </c>
      <c r="K624" s="58">
        <v>1.4629446045231769</v>
      </c>
      <c r="L624" s="58">
        <v>0</v>
      </c>
      <c r="M624" s="63">
        <f t="shared" si="10"/>
        <v>342.37347294938922</v>
      </c>
      <c r="Q624" t="s">
        <v>298</v>
      </c>
      <c r="R624">
        <v>327.22513089005236</v>
      </c>
    </row>
    <row r="625" spans="1:18" x14ac:dyDescent="0.25">
      <c r="A625" s="53" t="s">
        <v>229</v>
      </c>
      <c r="B625" s="53" t="s">
        <v>185</v>
      </c>
      <c r="C625" s="54" t="s">
        <v>250</v>
      </c>
      <c r="D625" s="55">
        <v>7</v>
      </c>
      <c r="E625" s="56">
        <v>7154.4502617801054</v>
      </c>
      <c r="F625" s="57" t="s">
        <v>185</v>
      </c>
      <c r="G625" s="58">
        <v>2.2632028296133671</v>
      </c>
      <c r="H625" s="58">
        <v>6.934016343456519</v>
      </c>
      <c r="I625" s="58">
        <v>5.2111233077204542</v>
      </c>
      <c r="J625" s="58">
        <v>84.678619343822419</v>
      </c>
      <c r="K625" s="58">
        <v>0.91303817538724197</v>
      </c>
      <c r="L625" s="58">
        <v>0</v>
      </c>
      <c r="M625" s="63">
        <f t="shared" si="10"/>
        <v>161.91972076788829</v>
      </c>
      <c r="Q625" t="s">
        <v>298</v>
      </c>
      <c r="R625">
        <v>43.106457242582941</v>
      </c>
    </row>
    <row r="626" spans="1:18" x14ac:dyDescent="0.25">
      <c r="A626" s="53" t="s">
        <v>229</v>
      </c>
      <c r="B626" s="53" t="s">
        <v>185</v>
      </c>
      <c r="C626" s="54" t="s">
        <v>250</v>
      </c>
      <c r="D626" s="55">
        <v>2</v>
      </c>
      <c r="E626" s="56">
        <v>2592.5479930191977</v>
      </c>
      <c r="F626" s="57" t="s">
        <v>185</v>
      </c>
      <c r="G626" s="58">
        <v>24.521214650663396</v>
      </c>
      <c r="H626" s="58">
        <v>1.601448641225691</v>
      </c>
      <c r="I626" s="58">
        <v>16.153830619374904</v>
      </c>
      <c r="J626" s="58">
        <v>53.186404852140313</v>
      </c>
      <c r="K626" s="58">
        <v>4.5371012365956913</v>
      </c>
      <c r="L626" s="58">
        <v>0</v>
      </c>
      <c r="M626" s="63">
        <f t="shared" si="10"/>
        <v>635.72425828970336</v>
      </c>
      <c r="Q626" t="s">
        <v>298</v>
      </c>
      <c r="R626">
        <v>90.261780104712074</v>
      </c>
    </row>
    <row r="627" spans="1:18" x14ac:dyDescent="0.25">
      <c r="A627" s="53" t="s">
        <v>229</v>
      </c>
      <c r="B627" s="53" t="s">
        <v>293</v>
      </c>
      <c r="C627" s="54" t="s">
        <v>252</v>
      </c>
      <c r="D627" s="55">
        <v>1</v>
      </c>
      <c r="E627" s="56">
        <v>2671.8848167539268</v>
      </c>
      <c r="F627" s="57" t="s">
        <v>293</v>
      </c>
      <c r="G627" s="58">
        <v>1.1966113429872181</v>
      </c>
      <c r="H627" s="58">
        <v>0</v>
      </c>
      <c r="I627" s="58">
        <v>72.658867791429074</v>
      </c>
      <c r="J627" s="58">
        <v>25.650069562831888</v>
      </c>
      <c r="K627" s="58">
        <v>0.49445130275181509</v>
      </c>
      <c r="L627" s="58">
        <v>0</v>
      </c>
      <c r="M627" s="63">
        <f t="shared" si="10"/>
        <v>31.97207678883073</v>
      </c>
      <c r="Q627" t="s">
        <v>298</v>
      </c>
      <c r="R627">
        <v>1800.523560209424</v>
      </c>
    </row>
    <row r="628" spans="1:18" x14ac:dyDescent="0.25">
      <c r="A628" s="53" t="s">
        <v>229</v>
      </c>
      <c r="B628" s="53" t="s">
        <v>293</v>
      </c>
      <c r="C628" s="54" t="s">
        <v>252</v>
      </c>
      <c r="D628" s="55">
        <v>6</v>
      </c>
      <c r="E628" s="56">
        <v>1228.3071553228622</v>
      </c>
      <c r="F628" s="57" t="s">
        <v>293</v>
      </c>
      <c r="G628" s="58">
        <v>1.5415873376715648</v>
      </c>
      <c r="H628" s="58">
        <v>0</v>
      </c>
      <c r="I628" s="58">
        <v>36.61447529197806</v>
      </c>
      <c r="J628" s="58">
        <v>54.417322610894828</v>
      </c>
      <c r="K628" s="58">
        <v>7.4266147594555436</v>
      </c>
      <c r="L628" s="58">
        <v>0</v>
      </c>
      <c r="M628" s="63">
        <f t="shared" si="10"/>
        <v>18.935427574171044</v>
      </c>
      <c r="Q628" t="s">
        <v>298</v>
      </c>
      <c r="R628">
        <v>0</v>
      </c>
    </row>
    <row r="629" spans="1:18" x14ac:dyDescent="0.25">
      <c r="A629" s="53" t="s">
        <v>229</v>
      </c>
      <c r="B629" s="53" t="s">
        <v>293</v>
      </c>
      <c r="C629" s="54" t="s">
        <v>252</v>
      </c>
      <c r="D629" s="55">
        <v>8</v>
      </c>
      <c r="E629" s="56">
        <v>1382.6527050610819</v>
      </c>
      <c r="F629" s="57" t="s">
        <v>293</v>
      </c>
      <c r="G629" s="58">
        <v>24.733042183121704</v>
      </c>
      <c r="H629" s="58">
        <v>0</v>
      </c>
      <c r="I629" s="58">
        <v>14.621462651149878</v>
      </c>
      <c r="J629" s="58">
        <v>56.168429555953857</v>
      </c>
      <c r="K629" s="58">
        <v>3.227475828642111</v>
      </c>
      <c r="L629" s="58">
        <v>1.2495897811324548</v>
      </c>
      <c r="M629" s="63">
        <f t="shared" si="10"/>
        <v>341.97207678883069</v>
      </c>
      <c r="Q629" t="s">
        <v>298</v>
      </c>
      <c r="R629">
        <v>244.10122164048869</v>
      </c>
    </row>
    <row r="630" spans="1:18" x14ac:dyDescent="0.25">
      <c r="A630" s="53" t="s">
        <v>229</v>
      </c>
      <c r="B630" s="53" t="s">
        <v>293</v>
      </c>
      <c r="C630" s="54" t="s">
        <v>252</v>
      </c>
      <c r="D630" s="55">
        <v>2</v>
      </c>
      <c r="E630" s="56">
        <v>3342.1116928446768</v>
      </c>
      <c r="F630" s="57" t="s">
        <v>293</v>
      </c>
      <c r="G630" s="58">
        <v>14.904205156055001</v>
      </c>
      <c r="H630" s="58">
        <v>1.0887557897265321</v>
      </c>
      <c r="I630" s="58">
        <v>12.597191688903047</v>
      </c>
      <c r="J630" s="58">
        <v>69.80569494994856</v>
      </c>
      <c r="K630" s="58">
        <v>1.0046839997284636</v>
      </c>
      <c r="L630" s="58">
        <v>0.59946841563839726</v>
      </c>
      <c r="M630" s="63">
        <f t="shared" si="10"/>
        <v>498.1151832460734</v>
      </c>
      <c r="Q630" t="s">
        <v>298</v>
      </c>
      <c r="R630">
        <v>355.72425828970336</v>
      </c>
    </row>
    <row r="631" spans="1:18" x14ac:dyDescent="0.25">
      <c r="A631" s="53" t="s">
        <v>229</v>
      </c>
      <c r="B631" s="53" t="s">
        <v>293</v>
      </c>
      <c r="C631" s="54" t="s">
        <v>252</v>
      </c>
      <c r="D631" s="55">
        <v>5</v>
      </c>
      <c r="E631" s="56">
        <v>636.8411867364747</v>
      </c>
      <c r="F631" s="57" t="s">
        <v>293</v>
      </c>
      <c r="G631" s="58">
        <v>31.32827272478146</v>
      </c>
      <c r="H631" s="58">
        <v>0</v>
      </c>
      <c r="I631" s="58">
        <v>4.8505110849250483</v>
      </c>
      <c r="J631" s="58">
        <v>52.212874407388121</v>
      </c>
      <c r="K631" s="58">
        <v>7.1825929681291241</v>
      </c>
      <c r="L631" s="58">
        <v>4.4257488147762425</v>
      </c>
      <c r="M631" s="63">
        <f t="shared" si="10"/>
        <v>199.51134380453755</v>
      </c>
      <c r="Q631" t="s">
        <v>298</v>
      </c>
      <c r="R631">
        <v>257.43455497382206</v>
      </c>
    </row>
    <row r="632" spans="1:18" x14ac:dyDescent="0.25">
      <c r="A632" s="53" t="s">
        <v>229</v>
      </c>
      <c r="B632" s="53" t="s">
        <v>293</v>
      </c>
      <c r="C632" s="54" t="s">
        <v>252</v>
      </c>
      <c r="D632" s="55">
        <v>7</v>
      </c>
      <c r="E632" s="56">
        <v>2018.324607329843</v>
      </c>
      <c r="F632" s="57" t="s">
        <v>293</v>
      </c>
      <c r="G632" s="58">
        <v>0.36143536532641835</v>
      </c>
      <c r="H632" s="58">
        <v>0</v>
      </c>
      <c r="I632" s="58">
        <v>21.814094249891912</v>
      </c>
      <c r="J632" s="58">
        <v>73.17769130998704</v>
      </c>
      <c r="K632" s="58">
        <v>2.2377864245568535</v>
      </c>
      <c r="L632" s="58">
        <v>2.4089926502377845</v>
      </c>
      <c r="M632" s="63">
        <f t="shared" si="10"/>
        <v>7.2949389179756166</v>
      </c>
      <c r="Q632" t="s">
        <v>298</v>
      </c>
      <c r="R632">
        <v>308.81326352530544</v>
      </c>
    </row>
    <row r="633" spans="1:18" x14ac:dyDescent="0.25">
      <c r="A633" s="53" t="s">
        <v>229</v>
      </c>
      <c r="B633" s="53" t="s">
        <v>293</v>
      </c>
      <c r="C633" s="54" t="s">
        <v>252</v>
      </c>
      <c r="D633" s="55">
        <v>3</v>
      </c>
      <c r="E633" s="56">
        <v>641.90226876090753</v>
      </c>
      <c r="F633" s="57" t="s">
        <v>293</v>
      </c>
      <c r="G633" s="58">
        <v>27.041135368804543</v>
      </c>
      <c r="H633" s="58">
        <v>2.6399499741714476</v>
      </c>
      <c r="I633" s="58">
        <v>9.1106821456730351</v>
      </c>
      <c r="J633" s="58">
        <v>50.327614801120149</v>
      </c>
      <c r="K633" s="58">
        <v>2.9335798374160587</v>
      </c>
      <c r="L633" s="58">
        <v>7.9470378728147635</v>
      </c>
      <c r="M633" s="63">
        <f t="shared" si="10"/>
        <v>173.57766143106454</v>
      </c>
      <c r="Q633" t="s">
        <v>298</v>
      </c>
      <c r="R633">
        <v>3.4904013961606082</v>
      </c>
    </row>
    <row r="634" spans="1:18" x14ac:dyDescent="0.25">
      <c r="A634" s="53" t="s">
        <v>229</v>
      </c>
      <c r="B634" s="53" t="s">
        <v>293</v>
      </c>
      <c r="C634" s="54" t="s">
        <v>252</v>
      </c>
      <c r="D634" s="55">
        <v>4</v>
      </c>
      <c r="E634" s="56">
        <v>379.9301919720769</v>
      </c>
      <c r="F634" s="57" t="s">
        <v>293</v>
      </c>
      <c r="G634" s="58">
        <v>15.999081304547541</v>
      </c>
      <c r="H634" s="58">
        <v>0</v>
      </c>
      <c r="I634" s="58">
        <v>10.528249885163072</v>
      </c>
      <c r="J634" s="58">
        <v>55.723472668810295</v>
      </c>
      <c r="K634" s="58">
        <v>0</v>
      </c>
      <c r="L634" s="58">
        <v>17.7491961414791</v>
      </c>
      <c r="M634" s="63">
        <f t="shared" si="10"/>
        <v>60.785340314136135</v>
      </c>
      <c r="Q634" t="s">
        <v>298</v>
      </c>
      <c r="R634">
        <v>0</v>
      </c>
    </row>
    <row r="635" spans="1:18" x14ac:dyDescent="0.25">
      <c r="A635" s="53" t="s">
        <v>229</v>
      </c>
      <c r="B635" s="53" t="s">
        <v>293</v>
      </c>
      <c r="C635" s="54" t="s">
        <v>253</v>
      </c>
      <c r="D635" s="55">
        <v>2</v>
      </c>
      <c r="E635" s="56">
        <v>1910.8027923211168</v>
      </c>
      <c r="F635" s="57" t="s">
        <v>293</v>
      </c>
      <c r="G635" s="58">
        <v>14.691886856213864</v>
      </c>
      <c r="H635" s="58">
        <v>0</v>
      </c>
      <c r="I635" s="58">
        <v>32.745755281352459</v>
      </c>
      <c r="J635" s="58">
        <v>52.562357862433672</v>
      </c>
      <c r="K635" s="58">
        <v>0</v>
      </c>
      <c r="L635" s="58">
        <v>0</v>
      </c>
      <c r="M635" s="63">
        <f t="shared" si="10"/>
        <v>280.73298429319368</v>
      </c>
      <c r="Q635" t="s">
        <v>298</v>
      </c>
      <c r="R635">
        <v>3.1413612565444979</v>
      </c>
    </row>
    <row r="636" spans="1:18" x14ac:dyDescent="0.25">
      <c r="A636" s="53" t="s">
        <v>229</v>
      </c>
      <c r="B636" s="53" t="s">
        <v>293</v>
      </c>
      <c r="C636" s="54" t="s">
        <v>253</v>
      </c>
      <c r="D636" s="55">
        <v>3</v>
      </c>
      <c r="E636" s="56">
        <v>578.48167539267024</v>
      </c>
      <c r="F636" s="57" t="s">
        <v>293</v>
      </c>
      <c r="G636" s="58">
        <v>0</v>
      </c>
      <c r="H636" s="58">
        <v>0</v>
      </c>
      <c r="I636" s="58">
        <v>19.084683380094731</v>
      </c>
      <c r="J636" s="58">
        <v>80.079645216761691</v>
      </c>
      <c r="K636" s="58">
        <v>0.83567140314357558</v>
      </c>
      <c r="L636" s="58">
        <v>0</v>
      </c>
      <c r="M636" s="63">
        <f t="shared" si="10"/>
        <v>0</v>
      </c>
      <c r="Q636" t="s">
        <v>298</v>
      </c>
      <c r="R636">
        <v>3.4904013961606082</v>
      </c>
    </row>
    <row r="637" spans="1:18" x14ac:dyDescent="0.25">
      <c r="A637" s="53" t="s">
        <v>229</v>
      </c>
      <c r="B637" s="53" t="s">
        <v>293</v>
      </c>
      <c r="C637" s="54" t="s">
        <v>253</v>
      </c>
      <c r="D637" s="55">
        <v>1</v>
      </c>
      <c r="E637" s="56">
        <v>1834.258289703316</v>
      </c>
      <c r="F637" s="57" t="s">
        <v>293</v>
      </c>
      <c r="G637" s="58">
        <v>17.972845684709284</v>
      </c>
      <c r="H637" s="58">
        <v>0.49760710921667284</v>
      </c>
      <c r="I637" s="58">
        <v>23.894655718675967</v>
      </c>
      <c r="J637" s="58">
        <v>57.048799748817835</v>
      </c>
      <c r="K637" s="58">
        <v>0.58609173858024954</v>
      </c>
      <c r="L637" s="58">
        <v>0</v>
      </c>
      <c r="M637" s="63">
        <f t="shared" si="10"/>
        <v>329.66841186736474</v>
      </c>
      <c r="Q637" t="s">
        <v>298</v>
      </c>
      <c r="R637">
        <v>46.771378708551481</v>
      </c>
    </row>
    <row r="638" spans="1:18" x14ac:dyDescent="0.25">
      <c r="A638" s="53" t="s">
        <v>229</v>
      </c>
      <c r="B638" s="53" t="s">
        <v>293</v>
      </c>
      <c r="C638" s="54" t="s">
        <v>253</v>
      </c>
      <c r="D638" s="55">
        <v>8</v>
      </c>
      <c r="E638" s="56">
        <v>10308.429319371726</v>
      </c>
      <c r="F638" s="57" t="s">
        <v>293</v>
      </c>
      <c r="G638" s="58">
        <v>2.4390821994572303</v>
      </c>
      <c r="H638" s="58">
        <v>9.5805970477743205</v>
      </c>
      <c r="I638" s="58">
        <v>27.510991699298941</v>
      </c>
      <c r="J638" s="58">
        <v>60.25161129762153</v>
      </c>
      <c r="K638" s="58">
        <v>0.21771775584799061</v>
      </c>
      <c r="L638" s="58">
        <v>0</v>
      </c>
      <c r="M638" s="63">
        <f t="shared" si="10"/>
        <v>251.4310645724259</v>
      </c>
      <c r="Q638" t="s">
        <v>298</v>
      </c>
      <c r="R638">
        <v>5.4101221640489054</v>
      </c>
    </row>
    <row r="639" spans="1:18" x14ac:dyDescent="0.25">
      <c r="A639" s="53" t="s">
        <v>229</v>
      </c>
      <c r="B639" s="53" t="s">
        <v>293</v>
      </c>
      <c r="C639" s="54" t="s">
        <v>253</v>
      </c>
      <c r="D639" s="55">
        <v>7</v>
      </c>
      <c r="E639" s="56">
        <v>7836.9458987783601</v>
      </c>
      <c r="F639" s="57" t="s">
        <v>293</v>
      </c>
      <c r="G639" s="58">
        <v>9.4397815867473405</v>
      </c>
      <c r="H639" s="58">
        <v>0</v>
      </c>
      <c r="I639" s="58">
        <v>18.730361624470838</v>
      </c>
      <c r="J639" s="58">
        <v>71.095651554257032</v>
      </c>
      <c r="K639" s="58">
        <v>0.73420523452479314</v>
      </c>
      <c r="L639" s="58">
        <v>0</v>
      </c>
      <c r="M639" s="63">
        <f t="shared" si="10"/>
        <v>739.79057591623052</v>
      </c>
      <c r="Q639" t="s">
        <v>298</v>
      </c>
      <c r="R639">
        <v>14.310645724258295</v>
      </c>
    </row>
    <row r="640" spans="1:18" x14ac:dyDescent="0.25">
      <c r="A640" s="53" t="s">
        <v>229</v>
      </c>
      <c r="B640" s="53" t="s">
        <v>293</v>
      </c>
      <c r="C640" s="54" t="s">
        <v>253</v>
      </c>
      <c r="D640" s="55">
        <v>6</v>
      </c>
      <c r="E640" s="56">
        <v>6507.4869109947649</v>
      </c>
      <c r="F640" s="57" t="s">
        <v>293</v>
      </c>
      <c r="G640" s="58">
        <v>4.6199973718015768</v>
      </c>
      <c r="H640" s="58">
        <v>0</v>
      </c>
      <c r="I640" s="58">
        <v>2.3358783948680402</v>
      </c>
      <c r="J640" s="58">
        <v>91.351349901710748</v>
      </c>
      <c r="K640" s="58">
        <v>1.4025997709712803</v>
      </c>
      <c r="L640" s="58">
        <v>0.29017456064836067</v>
      </c>
      <c r="M640" s="63">
        <f t="shared" si="10"/>
        <v>300.64572425828976</v>
      </c>
      <c r="Q640" t="s">
        <v>298</v>
      </c>
      <c r="R640">
        <v>128.27225130890056</v>
      </c>
    </row>
    <row r="641" spans="1:18" x14ac:dyDescent="0.25">
      <c r="A641" s="53" t="s">
        <v>229</v>
      </c>
      <c r="B641" s="53" t="s">
        <v>293</v>
      </c>
      <c r="C641" s="54" t="s">
        <v>253</v>
      </c>
      <c r="D641" s="55">
        <v>4</v>
      </c>
      <c r="E641" s="56">
        <v>1718.2198952879583</v>
      </c>
      <c r="F641" s="57" t="s">
        <v>293</v>
      </c>
      <c r="G641" s="58">
        <v>26.788144717329921</v>
      </c>
      <c r="H641" s="58">
        <v>0</v>
      </c>
      <c r="I641" s="58">
        <v>23.308347045320659</v>
      </c>
      <c r="J641" s="58">
        <v>36.818209519166309</v>
      </c>
      <c r="K641" s="58">
        <v>6.8702135007211478</v>
      </c>
      <c r="L641" s="58">
        <v>6.2150852174619615</v>
      </c>
      <c r="M641" s="63">
        <f t="shared" si="10"/>
        <v>460.27923211169286</v>
      </c>
      <c r="Q641" t="s">
        <v>298</v>
      </c>
      <c r="R641">
        <v>113.26352530541016</v>
      </c>
    </row>
    <row r="642" spans="1:18" x14ac:dyDescent="0.25">
      <c r="A642" s="53" t="s">
        <v>229</v>
      </c>
      <c r="B642" s="53" t="s">
        <v>293</v>
      </c>
      <c r="C642" s="54" t="s">
        <v>253</v>
      </c>
      <c r="D642" s="55">
        <v>5</v>
      </c>
      <c r="E642" s="56">
        <v>5421.4834205933685</v>
      </c>
      <c r="F642" s="57" t="s">
        <v>293</v>
      </c>
      <c r="G642" s="58">
        <v>27.596885250651049</v>
      </c>
      <c r="H642" s="58">
        <v>0.41075032753797658</v>
      </c>
      <c r="I642" s="58">
        <v>17.295936597661044</v>
      </c>
      <c r="J642" s="58">
        <v>45.391774048691296</v>
      </c>
      <c r="K642" s="58">
        <v>6.8259880058329125</v>
      </c>
      <c r="L642" s="58">
        <v>2.4786657696257213</v>
      </c>
      <c r="M642" s="63">
        <f t="shared" si="10"/>
        <v>1496.1605584642232</v>
      </c>
      <c r="Q642" t="s">
        <v>298</v>
      </c>
      <c r="R642">
        <v>28.970331588132641</v>
      </c>
    </row>
    <row r="643" spans="1:18" x14ac:dyDescent="0.25">
      <c r="A643" s="53" t="s">
        <v>229</v>
      </c>
      <c r="B643" s="53" t="s">
        <v>298</v>
      </c>
      <c r="C643" s="54" t="s">
        <v>254</v>
      </c>
      <c r="D643" s="55">
        <v>6</v>
      </c>
      <c r="E643" s="56">
        <v>1533.5951134380455</v>
      </c>
      <c r="F643" s="57" t="s">
        <v>298</v>
      </c>
      <c r="G643" s="58">
        <v>3.3456614509246099</v>
      </c>
      <c r="H643" s="58">
        <v>53.302987197724036</v>
      </c>
      <c r="I643" s="58">
        <v>6.4318634423897594</v>
      </c>
      <c r="J643" s="58">
        <v>36.919487908961585</v>
      </c>
      <c r="K643" s="58">
        <v>0</v>
      </c>
      <c r="L643" s="58">
        <v>0</v>
      </c>
      <c r="M643" s="63">
        <f t="shared" ref="M643:M706" si="11">G643/100*E643</f>
        <v>51.308900523560233</v>
      </c>
      <c r="Q643" t="s">
        <v>298</v>
      </c>
      <c r="R643">
        <v>216.75392670157072</v>
      </c>
    </row>
    <row r="644" spans="1:18" x14ac:dyDescent="0.25">
      <c r="A644" s="53" t="s">
        <v>229</v>
      </c>
      <c r="B644" s="53" t="s">
        <v>298</v>
      </c>
      <c r="C644" s="54" t="s">
        <v>254</v>
      </c>
      <c r="D644" s="55">
        <v>1</v>
      </c>
      <c r="E644" s="56">
        <v>2098.8481675392673</v>
      </c>
      <c r="F644" s="57" t="s">
        <v>298</v>
      </c>
      <c r="G644" s="58">
        <v>0.70095789263620023</v>
      </c>
      <c r="H644" s="58">
        <v>9.7111355018958303</v>
      </c>
      <c r="I644" s="58">
        <v>6.9721612452604278</v>
      </c>
      <c r="J644" s="58">
        <v>79.350429056076635</v>
      </c>
      <c r="K644" s="58">
        <v>3.265316304130911</v>
      </c>
      <c r="L644" s="58">
        <v>0</v>
      </c>
      <c r="M644" s="63">
        <f t="shared" si="11"/>
        <v>14.712041884816754</v>
      </c>
      <c r="Q644" t="s">
        <v>298</v>
      </c>
      <c r="R644">
        <v>12.041884816753949</v>
      </c>
    </row>
    <row r="645" spans="1:18" x14ac:dyDescent="0.25">
      <c r="A645" s="53" t="s">
        <v>229</v>
      </c>
      <c r="B645" s="53" t="s">
        <v>298</v>
      </c>
      <c r="C645" s="54" t="s">
        <v>254</v>
      </c>
      <c r="D645" s="55">
        <v>7</v>
      </c>
      <c r="E645" s="56">
        <v>1413.1588132635254</v>
      </c>
      <c r="F645" s="57" t="s">
        <v>298</v>
      </c>
      <c r="G645" s="58">
        <v>1.8376268925828083</v>
      </c>
      <c r="H645" s="58">
        <v>22.855484476498624</v>
      </c>
      <c r="I645" s="58">
        <v>8.9300269222219502</v>
      </c>
      <c r="J645" s="58">
        <v>64.625682317781013</v>
      </c>
      <c r="K645" s="58">
        <v>0.98426655469656987</v>
      </c>
      <c r="L645" s="58">
        <v>0.76691283621903161</v>
      </c>
      <c r="M645" s="63">
        <f t="shared" si="11"/>
        <v>25.968586387434613</v>
      </c>
      <c r="Q645" t="s">
        <v>298</v>
      </c>
      <c r="R645">
        <v>265.21815008726014</v>
      </c>
    </row>
    <row r="646" spans="1:18" x14ac:dyDescent="0.25">
      <c r="A646" s="53" t="s">
        <v>229</v>
      </c>
      <c r="B646" s="53" t="s">
        <v>298</v>
      </c>
      <c r="C646" s="54" t="s">
        <v>254</v>
      </c>
      <c r="D646" s="55">
        <v>2</v>
      </c>
      <c r="E646" s="56">
        <v>5131.6753926701567</v>
      </c>
      <c r="F646" s="57" t="s">
        <v>298</v>
      </c>
      <c r="G646" s="58">
        <v>1.3174854188984686</v>
      </c>
      <c r="H646" s="58">
        <v>23.135914570899015</v>
      </c>
      <c r="I646" s="58">
        <v>7.3104456800829807</v>
      </c>
      <c r="J646" s="58">
        <v>67.584893468686772</v>
      </c>
      <c r="K646" s="58">
        <v>0.16358040435987625</v>
      </c>
      <c r="L646" s="58">
        <v>0.48768045707289737</v>
      </c>
      <c r="M646" s="63">
        <f t="shared" si="11"/>
        <v>67.609075043630043</v>
      </c>
      <c r="Q646" t="s">
        <v>298</v>
      </c>
      <c r="R646">
        <v>804.71204188481693</v>
      </c>
    </row>
    <row r="647" spans="1:18" x14ac:dyDescent="0.25">
      <c r="A647" s="53" t="s">
        <v>229</v>
      </c>
      <c r="B647" s="53" t="s">
        <v>298</v>
      </c>
      <c r="C647" s="54" t="s">
        <v>254</v>
      </c>
      <c r="D647" s="55">
        <v>3</v>
      </c>
      <c r="E647" s="56">
        <v>1778.3420593368237</v>
      </c>
      <c r="F647" s="57" t="s">
        <v>298</v>
      </c>
      <c r="G647" s="58">
        <v>2.3258324419277927</v>
      </c>
      <c r="H647" s="58">
        <v>0</v>
      </c>
      <c r="I647" s="58">
        <v>16.775434498866524</v>
      </c>
      <c r="J647" s="58">
        <v>76.585638720694021</v>
      </c>
      <c r="K647" s="58">
        <v>2.4092483733893348</v>
      </c>
      <c r="L647" s="58">
        <v>1.9038459651223285</v>
      </c>
      <c r="M647" s="63">
        <f t="shared" si="11"/>
        <v>41.361256544502645</v>
      </c>
      <c r="Q647" t="s">
        <v>298</v>
      </c>
      <c r="R647">
        <v>1001.5706806282724</v>
      </c>
    </row>
    <row r="648" spans="1:18" x14ac:dyDescent="0.25">
      <c r="A648" s="53" t="s">
        <v>229</v>
      </c>
      <c r="B648" s="53" t="s">
        <v>298</v>
      </c>
      <c r="C648" s="54" t="s">
        <v>254</v>
      </c>
      <c r="D648" s="55">
        <v>8</v>
      </c>
      <c r="E648" s="56">
        <v>1095.584642233857</v>
      </c>
      <c r="F648" s="57" t="s">
        <v>298</v>
      </c>
      <c r="G648" s="58">
        <v>2.3671089730315251</v>
      </c>
      <c r="H648" s="58">
        <v>10.913232553323667</v>
      </c>
      <c r="I648" s="58">
        <v>37.075680583653245</v>
      </c>
      <c r="J648" s="58">
        <v>43.372572757538578</v>
      </c>
      <c r="K648" s="58">
        <v>0</v>
      </c>
      <c r="L648" s="58">
        <v>6.27140513245297</v>
      </c>
      <c r="M648" s="63">
        <f t="shared" si="11"/>
        <v>25.933682373472962</v>
      </c>
      <c r="Q648" t="s">
        <v>298</v>
      </c>
      <c r="R648">
        <v>52.513089005235599</v>
      </c>
    </row>
    <row r="649" spans="1:18" x14ac:dyDescent="0.25">
      <c r="A649" s="53" t="s">
        <v>229</v>
      </c>
      <c r="B649" s="53" t="s">
        <v>298</v>
      </c>
      <c r="C649" s="54" t="s">
        <v>254</v>
      </c>
      <c r="D649" s="55">
        <v>4</v>
      </c>
      <c r="E649" s="56">
        <v>999.3891797556721</v>
      </c>
      <c r="F649" s="57" t="s">
        <v>298</v>
      </c>
      <c r="G649" s="58">
        <v>0</v>
      </c>
      <c r="H649" s="58">
        <v>1.8632672662184582</v>
      </c>
      <c r="I649" s="58">
        <v>2.5163712564393586</v>
      </c>
      <c r="J649" s="58">
        <v>84.536802584475694</v>
      </c>
      <c r="K649" s="58">
        <v>3.204400593730901</v>
      </c>
      <c r="L649" s="58">
        <v>7.8791582991355984</v>
      </c>
      <c r="M649" s="63">
        <f t="shared" si="11"/>
        <v>0</v>
      </c>
      <c r="Q649" t="s">
        <v>298</v>
      </c>
      <c r="R649">
        <v>170.33158813263523</v>
      </c>
    </row>
    <row r="650" spans="1:18" x14ac:dyDescent="0.25">
      <c r="A650" s="53" t="s">
        <v>229</v>
      </c>
      <c r="B650" s="53" t="s">
        <v>298</v>
      </c>
      <c r="C650" s="54" t="s">
        <v>254</v>
      </c>
      <c r="D650" s="55">
        <v>5</v>
      </c>
      <c r="E650" s="56">
        <v>1298.6212914485166</v>
      </c>
      <c r="F650" s="57" t="s">
        <v>298</v>
      </c>
      <c r="G650" s="58">
        <v>0</v>
      </c>
      <c r="H650" s="58">
        <v>2.6850868823157881</v>
      </c>
      <c r="I650" s="58">
        <v>9.5321928209538918</v>
      </c>
      <c r="J650" s="58">
        <v>71.857655454166718</v>
      </c>
      <c r="K650" s="58">
        <v>5.8270954563169406</v>
      </c>
      <c r="L650" s="58">
        <v>10.097969386246659</v>
      </c>
      <c r="M650" s="63">
        <f t="shared" si="11"/>
        <v>0</v>
      </c>
      <c r="Q650" t="s">
        <v>298</v>
      </c>
      <c r="R650">
        <v>103.49040139616055</v>
      </c>
    </row>
    <row r="651" spans="1:18" x14ac:dyDescent="0.25">
      <c r="A651" s="53" t="s">
        <v>229</v>
      </c>
      <c r="B651" s="53" t="s">
        <v>298</v>
      </c>
      <c r="C651" s="54" t="s">
        <v>255</v>
      </c>
      <c r="D651" s="55">
        <v>6</v>
      </c>
      <c r="E651" s="56">
        <v>283.73472949389179</v>
      </c>
      <c r="F651" s="57" t="s">
        <v>298</v>
      </c>
      <c r="G651" s="58">
        <v>15.450854963710176</v>
      </c>
      <c r="H651" s="58">
        <v>0</v>
      </c>
      <c r="I651" s="58">
        <v>79.185631689014642</v>
      </c>
      <c r="J651" s="58">
        <v>5.3635133472751875</v>
      </c>
      <c r="K651" s="58">
        <v>0</v>
      </c>
      <c r="L651" s="58">
        <v>0</v>
      </c>
      <c r="M651" s="63">
        <f t="shared" si="11"/>
        <v>43.839441535776622</v>
      </c>
      <c r="Q651" t="s">
        <v>298</v>
      </c>
      <c r="R651">
        <v>354.10122164048863</v>
      </c>
    </row>
    <row r="652" spans="1:18" x14ac:dyDescent="0.25">
      <c r="A652" s="53" t="s">
        <v>229</v>
      </c>
      <c r="B652" s="53" t="s">
        <v>298</v>
      </c>
      <c r="C652" s="54" t="s">
        <v>255</v>
      </c>
      <c r="D652" s="55">
        <v>7</v>
      </c>
      <c r="E652" s="56">
        <v>2811.7452006980802</v>
      </c>
      <c r="F652" s="57" t="s">
        <v>298</v>
      </c>
      <c r="G652" s="58">
        <v>4.9778726732169369</v>
      </c>
      <c r="H652" s="58">
        <v>12.30192473605482</v>
      </c>
      <c r="I652" s="58">
        <v>26.335553307306046</v>
      </c>
      <c r="J652" s="58">
        <v>53.676612067306806</v>
      </c>
      <c r="K652" s="58">
        <v>2.7080372161153976</v>
      </c>
      <c r="L652" s="58">
        <v>0</v>
      </c>
      <c r="M652" s="63">
        <f t="shared" si="11"/>
        <v>139.96509598603845</v>
      </c>
      <c r="Q652" t="s">
        <v>298</v>
      </c>
      <c r="R652">
        <v>191.97207678883069</v>
      </c>
    </row>
    <row r="653" spans="1:18" x14ac:dyDescent="0.25">
      <c r="A653" s="53" t="s">
        <v>229</v>
      </c>
      <c r="B653" s="53" t="s">
        <v>298</v>
      </c>
      <c r="C653" s="54" t="s">
        <v>255</v>
      </c>
      <c r="D653" s="55">
        <v>1</v>
      </c>
      <c r="E653" s="56">
        <v>63.682373472949408</v>
      </c>
      <c r="F653" s="57" t="s">
        <v>298</v>
      </c>
      <c r="G653" s="58">
        <v>0</v>
      </c>
      <c r="H653" s="58">
        <v>0</v>
      </c>
      <c r="I653" s="58">
        <v>0</v>
      </c>
      <c r="J653" s="58">
        <v>85.804329953411866</v>
      </c>
      <c r="K653" s="58">
        <v>0</v>
      </c>
      <c r="L653" s="58">
        <v>14.195670046588122</v>
      </c>
      <c r="M653" s="63">
        <f t="shared" si="11"/>
        <v>0</v>
      </c>
      <c r="Q653" t="s">
        <v>298</v>
      </c>
      <c r="R653">
        <v>341.71029668411865</v>
      </c>
    </row>
    <row r="654" spans="1:18" x14ac:dyDescent="0.25">
      <c r="A654" s="53" t="s">
        <v>229</v>
      </c>
      <c r="B654" s="53" t="s">
        <v>298</v>
      </c>
      <c r="C654" s="54" t="s">
        <v>255</v>
      </c>
      <c r="D654" s="55">
        <v>5</v>
      </c>
      <c r="E654" s="56">
        <v>3811.1343804537519</v>
      </c>
      <c r="F654" s="57" t="s">
        <v>298</v>
      </c>
      <c r="G654" s="58">
        <v>16.556612845616321</v>
      </c>
      <c r="H654" s="58">
        <v>1.3943712278709404</v>
      </c>
      <c r="I654" s="58">
        <v>8.5187152551996999</v>
      </c>
      <c r="J654" s="58">
        <v>73.203344659260551</v>
      </c>
      <c r="K654" s="58">
        <v>0.20927016457701819</v>
      </c>
      <c r="L654" s="58">
        <v>0.11768584747547733</v>
      </c>
      <c r="M654" s="63">
        <f t="shared" si="11"/>
        <v>630.9947643979059</v>
      </c>
      <c r="Q654" t="s">
        <v>298</v>
      </c>
      <c r="R654">
        <v>323.90924956369986</v>
      </c>
    </row>
    <row r="655" spans="1:18" x14ac:dyDescent="0.25">
      <c r="A655" s="53" t="s">
        <v>229</v>
      </c>
      <c r="B655" s="53" t="s">
        <v>298</v>
      </c>
      <c r="C655" s="54" t="s">
        <v>255</v>
      </c>
      <c r="D655" s="55">
        <v>3</v>
      </c>
      <c r="E655" s="56">
        <v>1490.4537521815009</v>
      </c>
      <c r="F655" s="57" t="s">
        <v>298</v>
      </c>
      <c r="G655" s="58">
        <v>10.174115663384189</v>
      </c>
      <c r="H655" s="58">
        <v>1.8605903773872141</v>
      </c>
      <c r="I655" s="58">
        <v>27.99784550893996</v>
      </c>
      <c r="J655" s="58">
        <v>56.19240541901339</v>
      </c>
      <c r="K655" s="58">
        <v>2.347692704003371</v>
      </c>
      <c r="L655" s="58">
        <v>1.4273503272718771</v>
      </c>
      <c r="M655" s="63">
        <f t="shared" si="11"/>
        <v>151.64048865619546</v>
      </c>
      <c r="Q655" t="s">
        <v>298</v>
      </c>
      <c r="R655">
        <v>215.35776614310649</v>
      </c>
    </row>
    <row r="656" spans="1:18" x14ac:dyDescent="0.25">
      <c r="A656" s="53" t="s">
        <v>229</v>
      </c>
      <c r="B656" s="53" t="s">
        <v>298</v>
      </c>
      <c r="C656" s="54" t="s">
        <v>255</v>
      </c>
      <c r="D656" s="55">
        <v>2</v>
      </c>
      <c r="E656" s="56">
        <v>1525.0959860383948</v>
      </c>
      <c r="F656" s="57" t="s">
        <v>298</v>
      </c>
      <c r="G656" s="58">
        <v>1.8846981278894146</v>
      </c>
      <c r="H656" s="58">
        <v>9.5630979081796088</v>
      </c>
      <c r="I656" s="58">
        <v>30.473291527440828</v>
      </c>
      <c r="J656" s="58">
        <v>53.966219618254222</v>
      </c>
      <c r="K656" s="58">
        <v>1.0676523092415429</v>
      </c>
      <c r="L656" s="58">
        <v>3.0450405089943668</v>
      </c>
      <c r="M656" s="63">
        <f t="shared" si="11"/>
        <v>28.743455497382236</v>
      </c>
      <c r="Q656" t="s">
        <v>298</v>
      </c>
      <c r="R656">
        <v>163.17626527050615</v>
      </c>
    </row>
    <row r="657" spans="1:18" x14ac:dyDescent="0.25">
      <c r="A657" s="53" t="s">
        <v>229</v>
      </c>
      <c r="B657" s="53" t="s">
        <v>298</v>
      </c>
      <c r="C657" s="54" t="s">
        <v>255</v>
      </c>
      <c r="D657" s="55">
        <v>8</v>
      </c>
      <c r="E657" s="56">
        <v>472.4432809773125</v>
      </c>
      <c r="F657" s="57" t="s">
        <v>298</v>
      </c>
      <c r="G657" s="58">
        <v>6.7784714269882915</v>
      </c>
      <c r="H657" s="58">
        <v>11.384876805437553</v>
      </c>
      <c r="I657" s="58">
        <v>15.832440619112706</v>
      </c>
      <c r="J657" s="58">
        <v>56.071072365261706</v>
      </c>
      <c r="K657" s="58">
        <v>0</v>
      </c>
      <c r="L657" s="58">
        <v>9.9331387831997322</v>
      </c>
      <c r="M657" s="63">
        <f t="shared" si="11"/>
        <v>32.024432809773138</v>
      </c>
      <c r="Q657" t="s">
        <v>298</v>
      </c>
      <c r="R657">
        <v>337.69633507853405</v>
      </c>
    </row>
    <row r="658" spans="1:18" x14ac:dyDescent="0.25">
      <c r="A658" s="53" t="s">
        <v>229</v>
      </c>
      <c r="B658" s="53" t="s">
        <v>298</v>
      </c>
      <c r="C658" s="54" t="s">
        <v>255</v>
      </c>
      <c r="D658" s="55">
        <v>4</v>
      </c>
      <c r="E658" s="56">
        <v>4169.7556719022687</v>
      </c>
      <c r="F658" s="57" t="s">
        <v>298</v>
      </c>
      <c r="G658" s="58">
        <v>2.5790304151477241</v>
      </c>
      <c r="H658" s="58">
        <v>3.7756302134124655</v>
      </c>
      <c r="I658" s="58">
        <v>19.734061031193626</v>
      </c>
      <c r="J658" s="58">
        <v>67.42645243107728</v>
      </c>
      <c r="K658" s="58">
        <v>3.5002322885232724</v>
      </c>
      <c r="L658" s="58">
        <v>2.9845936206456369</v>
      </c>
      <c r="M658" s="63">
        <f t="shared" si="11"/>
        <v>107.53926701570686</v>
      </c>
      <c r="Q658" t="s">
        <v>298</v>
      </c>
      <c r="R658">
        <v>225.65445026178008</v>
      </c>
    </row>
    <row r="659" spans="1:18" x14ac:dyDescent="0.25">
      <c r="A659" s="53" t="s">
        <v>229</v>
      </c>
      <c r="B659" s="53" t="s">
        <v>293</v>
      </c>
      <c r="C659" s="54" t="s">
        <v>256</v>
      </c>
      <c r="D659" s="55">
        <v>3</v>
      </c>
      <c r="E659" s="56">
        <v>1636.474694589878</v>
      </c>
      <c r="F659" s="57" t="s">
        <v>293</v>
      </c>
      <c r="G659" s="58">
        <v>14.503572571184813</v>
      </c>
      <c r="H659" s="58">
        <v>17.350965127439483</v>
      </c>
      <c r="I659" s="58">
        <v>12.722619174576094</v>
      </c>
      <c r="J659" s="58">
        <v>55.156233336888128</v>
      </c>
      <c r="K659" s="58">
        <v>0</v>
      </c>
      <c r="L659" s="58">
        <v>0.26660978991148554</v>
      </c>
      <c r="M659" s="63">
        <f t="shared" si="11"/>
        <v>237.347294938918</v>
      </c>
      <c r="Q659" t="s">
        <v>298</v>
      </c>
      <c r="R659">
        <v>123.21116928446776</v>
      </c>
    </row>
    <row r="660" spans="1:18" x14ac:dyDescent="0.25">
      <c r="A660" s="53" t="s">
        <v>229</v>
      </c>
      <c r="B660" s="53" t="s">
        <v>293</v>
      </c>
      <c r="C660" s="54" t="s">
        <v>256</v>
      </c>
      <c r="D660" s="55">
        <v>6</v>
      </c>
      <c r="E660" s="56">
        <v>1156.5445026178011</v>
      </c>
      <c r="F660" s="57" t="s">
        <v>293</v>
      </c>
      <c r="G660" s="58">
        <v>8.8577033348423129</v>
      </c>
      <c r="H660" s="58">
        <v>0</v>
      </c>
      <c r="I660" s="58">
        <v>11.830390825411195</v>
      </c>
      <c r="J660" s="58">
        <v>76.550475328202808</v>
      </c>
      <c r="K660" s="58">
        <v>1.3731703636637997</v>
      </c>
      <c r="L660" s="58">
        <v>1.3882601478798824</v>
      </c>
      <c r="M660" s="63">
        <f t="shared" si="11"/>
        <v>102.4432809773124</v>
      </c>
      <c r="Q660" t="s">
        <v>298</v>
      </c>
      <c r="R660">
        <v>388.42931937172773</v>
      </c>
    </row>
    <row r="661" spans="1:18" x14ac:dyDescent="0.25">
      <c r="A661" s="53" t="s">
        <v>229</v>
      </c>
      <c r="B661" s="53" t="s">
        <v>293</v>
      </c>
      <c r="C661" s="54" t="s">
        <v>256</v>
      </c>
      <c r="D661" s="55">
        <v>4</v>
      </c>
      <c r="E661" s="56">
        <v>124.2582897033159</v>
      </c>
      <c r="F661" s="57" t="s">
        <v>293</v>
      </c>
      <c r="G661" s="58">
        <v>4.7752808988764022</v>
      </c>
      <c r="H661" s="58">
        <v>0</v>
      </c>
      <c r="I661" s="58">
        <v>37.640449438202239</v>
      </c>
      <c r="J661" s="58">
        <v>37.078651685393261</v>
      </c>
      <c r="K661" s="58">
        <v>0</v>
      </c>
      <c r="L661" s="58">
        <v>20.505617977528097</v>
      </c>
      <c r="M661" s="63">
        <f t="shared" si="11"/>
        <v>5.9336823734729469</v>
      </c>
      <c r="Q661" t="s">
        <v>298</v>
      </c>
      <c r="R661">
        <v>420.24432809773117</v>
      </c>
    </row>
    <row r="662" spans="1:18" x14ac:dyDescent="0.25">
      <c r="A662" s="53" t="s">
        <v>229</v>
      </c>
      <c r="B662" s="53" t="s">
        <v>293</v>
      </c>
      <c r="C662" s="54" t="s">
        <v>256</v>
      </c>
      <c r="D662" s="55">
        <v>5</v>
      </c>
      <c r="E662" s="56">
        <v>844.32809773123927</v>
      </c>
      <c r="F662" s="57" t="s">
        <v>293</v>
      </c>
      <c r="G662" s="58">
        <v>7.1723852831748687</v>
      </c>
      <c r="H662" s="58">
        <v>0</v>
      </c>
      <c r="I662" s="58">
        <v>22.902025630425797</v>
      </c>
      <c r="J662" s="58">
        <v>64.324100868127303</v>
      </c>
      <c r="K662" s="58">
        <v>2.128978916907815</v>
      </c>
      <c r="L662" s="58">
        <v>3.472509301364199</v>
      </c>
      <c r="M662" s="63">
        <f t="shared" si="11"/>
        <v>60.558464223385727</v>
      </c>
      <c r="Q662" t="s">
        <v>298</v>
      </c>
      <c r="R662">
        <v>456.26527050610821</v>
      </c>
    </row>
    <row r="663" spans="1:18" x14ac:dyDescent="0.25">
      <c r="A663" s="53" t="s">
        <v>229</v>
      </c>
      <c r="B663" s="53" t="s">
        <v>293</v>
      </c>
      <c r="C663" s="54" t="s">
        <v>256</v>
      </c>
      <c r="D663" s="55">
        <v>8</v>
      </c>
      <c r="E663" s="56">
        <v>1078.3595113438046</v>
      </c>
      <c r="F663" s="57" t="s">
        <v>293</v>
      </c>
      <c r="G663" s="58">
        <v>9.7103091115067173</v>
      </c>
      <c r="H663" s="58">
        <v>0</v>
      </c>
      <c r="I663" s="58">
        <v>21.039003074931223</v>
      </c>
      <c r="J663" s="58">
        <v>54.215892539245836</v>
      </c>
      <c r="K663" s="58">
        <v>10.519501537465608</v>
      </c>
      <c r="L663" s="58">
        <v>4.5152937368506212</v>
      </c>
      <c r="M663" s="63">
        <f t="shared" si="11"/>
        <v>104.71204188481676</v>
      </c>
      <c r="Q663" t="s">
        <v>298</v>
      </c>
      <c r="R663">
        <v>198.77835951134381</v>
      </c>
    </row>
    <row r="664" spans="1:18" x14ac:dyDescent="0.25">
      <c r="A664" s="53" t="s">
        <v>229</v>
      </c>
      <c r="B664" s="53" t="s">
        <v>293</v>
      </c>
      <c r="C664" s="54" t="s">
        <v>256</v>
      </c>
      <c r="D664" s="55">
        <v>7</v>
      </c>
      <c r="E664" s="56">
        <v>861.43106457242595</v>
      </c>
      <c r="F664" s="57" t="s">
        <v>293</v>
      </c>
      <c r="G664" s="58">
        <v>6.6247974068071365</v>
      </c>
      <c r="H664" s="58">
        <v>6.0777957860615874</v>
      </c>
      <c r="I664" s="58">
        <v>15.9643435980551</v>
      </c>
      <c r="J664" s="58">
        <v>60.899513776337102</v>
      </c>
      <c r="K664" s="58">
        <v>2.5931928687196129</v>
      </c>
      <c r="L664" s="58">
        <v>7.8403565640194506</v>
      </c>
      <c r="M664" s="63">
        <f t="shared" si="11"/>
        <v>57.068062827225191</v>
      </c>
      <c r="Q664" t="s">
        <v>298</v>
      </c>
      <c r="R664">
        <v>87.958115183246122</v>
      </c>
    </row>
    <row r="665" spans="1:18" x14ac:dyDescent="0.25">
      <c r="A665" s="53" t="s">
        <v>229</v>
      </c>
      <c r="B665" s="53" t="s">
        <v>293</v>
      </c>
      <c r="C665" s="54" t="s">
        <v>256</v>
      </c>
      <c r="D665" s="55">
        <v>2</v>
      </c>
      <c r="E665" s="56">
        <v>697.03315881326353</v>
      </c>
      <c r="F665" s="57" t="s">
        <v>293</v>
      </c>
      <c r="G665" s="58">
        <v>34.201301952929406</v>
      </c>
      <c r="H665" s="58">
        <v>0</v>
      </c>
      <c r="I665" s="58">
        <v>20.83124687030546</v>
      </c>
      <c r="J665" s="58">
        <v>35.202804206309466</v>
      </c>
      <c r="K665" s="58">
        <v>0</v>
      </c>
      <c r="L665" s="58">
        <v>9.7646469704556793</v>
      </c>
      <c r="M665" s="63">
        <f t="shared" si="11"/>
        <v>238.39441535776623</v>
      </c>
      <c r="Q665" t="s">
        <v>298</v>
      </c>
      <c r="R665">
        <v>42.931937172774887</v>
      </c>
    </row>
    <row r="666" spans="1:18" x14ac:dyDescent="0.25">
      <c r="A666" s="53" t="s">
        <v>229</v>
      </c>
      <c r="B666" s="53" t="s">
        <v>293</v>
      </c>
      <c r="C666" s="54" t="s">
        <v>256</v>
      </c>
      <c r="D666" s="55">
        <v>1</v>
      </c>
      <c r="E666" s="56">
        <v>1356.5445026178011</v>
      </c>
      <c r="F666" s="57" t="s">
        <v>293</v>
      </c>
      <c r="G666" s="58">
        <v>12.144603113341059</v>
      </c>
      <c r="H666" s="58">
        <v>0</v>
      </c>
      <c r="I666" s="58">
        <v>49.105879325871612</v>
      </c>
      <c r="J666" s="58">
        <v>37.758909044127101</v>
      </c>
      <c r="K666" s="58">
        <v>0.99060851666023364</v>
      </c>
      <c r="L666" s="58">
        <v>0</v>
      </c>
      <c r="M666" s="63">
        <f t="shared" si="11"/>
        <v>164.74694589877848</v>
      </c>
      <c r="Q666" t="s">
        <v>298</v>
      </c>
      <c r="R666">
        <v>20.087260034904009</v>
      </c>
    </row>
    <row r="667" spans="1:18" x14ac:dyDescent="0.25">
      <c r="A667" s="53" t="s">
        <v>229</v>
      </c>
      <c r="B667" s="53" t="s">
        <v>293</v>
      </c>
      <c r="C667" s="54" t="s">
        <v>257</v>
      </c>
      <c r="D667" s="55">
        <v>7</v>
      </c>
      <c r="E667" s="56">
        <v>2331.7626527050606</v>
      </c>
      <c r="F667" s="57" t="s">
        <v>293</v>
      </c>
      <c r="G667" s="58">
        <v>4.8499363820073356</v>
      </c>
      <c r="H667" s="58">
        <v>0</v>
      </c>
      <c r="I667" s="58">
        <v>34.742908464935269</v>
      </c>
      <c r="J667" s="58">
        <v>52.473617244218254</v>
      </c>
      <c r="K667" s="58">
        <v>7.1326996482299236</v>
      </c>
      <c r="L667" s="58">
        <v>0.80083826060923613</v>
      </c>
      <c r="M667" s="63">
        <f t="shared" si="11"/>
        <v>113.08900523560209</v>
      </c>
      <c r="Q667" t="s">
        <v>298</v>
      </c>
      <c r="R667">
        <v>43.176265270506114</v>
      </c>
    </row>
    <row r="668" spans="1:18" x14ac:dyDescent="0.25">
      <c r="A668" s="53" t="s">
        <v>229</v>
      </c>
      <c r="B668" s="53" t="s">
        <v>293</v>
      </c>
      <c r="C668" s="54" t="s">
        <v>257</v>
      </c>
      <c r="D668" s="55">
        <v>6</v>
      </c>
      <c r="E668" s="56">
        <v>1544.6771378708554</v>
      </c>
      <c r="F668" s="57" t="s">
        <v>293</v>
      </c>
      <c r="G668" s="58">
        <v>6.4964410801039412</v>
      </c>
      <c r="H668" s="58">
        <v>0</v>
      </c>
      <c r="I668" s="58">
        <v>21.635973336346176</v>
      </c>
      <c r="J668" s="58">
        <v>63.687718901819004</v>
      </c>
      <c r="K668" s="58">
        <v>4.2368094000677878</v>
      </c>
      <c r="L668" s="58">
        <v>3.9430572816630862</v>
      </c>
      <c r="M668" s="63">
        <f t="shared" si="11"/>
        <v>100.34904013961605</v>
      </c>
      <c r="Q668" t="s">
        <v>298</v>
      </c>
      <c r="R668">
        <v>341.36125654450268</v>
      </c>
    </row>
    <row r="669" spans="1:18" x14ac:dyDescent="0.25">
      <c r="A669" s="53" t="s">
        <v>229</v>
      </c>
      <c r="B669" s="53" t="s">
        <v>293</v>
      </c>
      <c r="C669" s="54" t="s">
        <v>257</v>
      </c>
      <c r="D669" s="55">
        <v>8</v>
      </c>
      <c r="E669" s="56">
        <v>622.51308900523566</v>
      </c>
      <c r="F669" s="57" t="s">
        <v>293</v>
      </c>
      <c r="G669" s="58">
        <v>23.380992430613958</v>
      </c>
      <c r="H669" s="58">
        <v>0</v>
      </c>
      <c r="I669" s="58">
        <v>0</v>
      </c>
      <c r="J669" s="58">
        <v>55.452761424165956</v>
      </c>
      <c r="K669" s="58">
        <v>2.3829548640314027</v>
      </c>
      <c r="L669" s="58">
        <v>18.783291281188671</v>
      </c>
      <c r="M669" s="63">
        <f t="shared" si="11"/>
        <v>145.54973821989529</v>
      </c>
      <c r="Q669" t="s">
        <v>298</v>
      </c>
      <c r="R669">
        <v>25.130890052356044</v>
      </c>
    </row>
    <row r="670" spans="1:18" x14ac:dyDescent="0.25">
      <c r="A670" s="53" t="s">
        <v>229</v>
      </c>
      <c r="B670" s="53" t="s">
        <v>293</v>
      </c>
      <c r="C670" s="54" t="s">
        <v>257</v>
      </c>
      <c r="D670" s="55">
        <v>1</v>
      </c>
      <c r="E670" s="56">
        <v>439.79057591623041</v>
      </c>
      <c r="F670" s="57" t="s">
        <v>293</v>
      </c>
      <c r="G670" s="58">
        <v>1.2698412698412709</v>
      </c>
      <c r="H670" s="58">
        <v>0</v>
      </c>
      <c r="I670" s="58">
        <v>11.031746031746035</v>
      </c>
      <c r="J670" s="58">
        <v>59.126984126984127</v>
      </c>
      <c r="K670" s="58">
        <v>0</v>
      </c>
      <c r="L670" s="58">
        <v>28.571428571428569</v>
      </c>
      <c r="M670" s="63">
        <f t="shared" si="11"/>
        <v>5.5846422338568988</v>
      </c>
      <c r="Q670" t="s">
        <v>298</v>
      </c>
      <c r="R670">
        <v>88.132635253054119</v>
      </c>
    </row>
    <row r="671" spans="1:18" x14ac:dyDescent="0.25">
      <c r="A671" s="53" t="s">
        <v>229</v>
      </c>
      <c r="B671" s="53" t="s">
        <v>293</v>
      </c>
      <c r="C671" s="54" t="s">
        <v>257</v>
      </c>
      <c r="D671" s="55">
        <v>4</v>
      </c>
      <c r="E671" s="56">
        <v>1469.4589877835954</v>
      </c>
      <c r="F671" s="57" t="s">
        <v>293</v>
      </c>
      <c r="G671" s="58">
        <v>15.39192399049881</v>
      </c>
      <c r="H671" s="58">
        <v>3.7292161520190019</v>
      </c>
      <c r="I671" s="58">
        <v>8.5510688836104496</v>
      </c>
      <c r="J671" s="58">
        <v>57.612826603325416</v>
      </c>
      <c r="K671" s="58">
        <v>4.7505938242280275</v>
      </c>
      <c r="L671" s="58">
        <v>9.9643705463182872</v>
      </c>
      <c r="M671" s="63">
        <f t="shared" si="11"/>
        <v>226.1780104712042</v>
      </c>
      <c r="Q671" t="s">
        <v>298</v>
      </c>
      <c r="R671">
        <v>217.24258289703317</v>
      </c>
    </row>
    <row r="672" spans="1:18" x14ac:dyDescent="0.25">
      <c r="A672" s="53" t="s">
        <v>229</v>
      </c>
      <c r="B672" s="53" t="s">
        <v>293</v>
      </c>
      <c r="C672" s="54" t="s">
        <v>257</v>
      </c>
      <c r="D672" s="55">
        <v>3</v>
      </c>
      <c r="E672" s="56">
        <v>504.88656195462488</v>
      </c>
      <c r="F672" s="57" t="s">
        <v>293</v>
      </c>
      <c r="G672" s="58">
        <v>5.1849291393017616</v>
      </c>
      <c r="H672" s="58">
        <v>0</v>
      </c>
      <c r="I672" s="58">
        <v>16.937435188385763</v>
      </c>
      <c r="J672" s="58">
        <v>31.144141030072593</v>
      </c>
      <c r="K672" s="58">
        <v>0</v>
      </c>
      <c r="L672" s="58">
        <v>46.733494642239876</v>
      </c>
      <c r="M672" s="63">
        <f t="shared" si="11"/>
        <v>26.178010471204189</v>
      </c>
      <c r="Q672" t="s">
        <v>298</v>
      </c>
      <c r="R672">
        <v>0</v>
      </c>
    </row>
    <row r="673" spans="1:18" x14ac:dyDescent="0.25">
      <c r="A673" s="53" t="s">
        <v>229</v>
      </c>
      <c r="B673" s="53" t="s">
        <v>293</v>
      </c>
      <c r="C673" s="54" t="s">
        <v>257</v>
      </c>
      <c r="D673" s="55">
        <v>2</v>
      </c>
      <c r="E673" s="56">
        <v>919.02268760907509</v>
      </c>
      <c r="F673" s="57" t="s">
        <v>293</v>
      </c>
      <c r="G673" s="58">
        <v>2.8674515761488824</v>
      </c>
      <c r="H673" s="58">
        <v>0</v>
      </c>
      <c r="I673" s="58">
        <v>0</v>
      </c>
      <c r="J673" s="58">
        <v>48.480820357007211</v>
      </c>
      <c r="K673" s="58">
        <v>4.5575389289783486</v>
      </c>
      <c r="L673" s="58">
        <v>44.094189137865555</v>
      </c>
      <c r="M673" s="63">
        <f t="shared" si="11"/>
        <v>26.352530541012243</v>
      </c>
      <c r="Q673" t="s">
        <v>298</v>
      </c>
      <c r="R673">
        <v>289.04013961605585</v>
      </c>
    </row>
    <row r="674" spans="1:18" x14ac:dyDescent="0.25">
      <c r="A674" s="53" t="s">
        <v>229</v>
      </c>
      <c r="B674" s="53" t="s">
        <v>293</v>
      </c>
      <c r="C674" s="54" t="s">
        <v>257</v>
      </c>
      <c r="D674" s="55">
        <v>5</v>
      </c>
      <c r="E674" s="56">
        <v>874.34554973821992</v>
      </c>
      <c r="F674" s="57" t="s">
        <v>293</v>
      </c>
      <c r="G674" s="58">
        <v>3.1137724550898245</v>
      </c>
      <c r="H674" s="58">
        <v>0</v>
      </c>
      <c r="I674" s="58">
        <v>0</v>
      </c>
      <c r="J674" s="58">
        <v>32.914171656686626</v>
      </c>
      <c r="K674" s="58">
        <v>0</v>
      </c>
      <c r="L674" s="58">
        <v>63.972055888223544</v>
      </c>
      <c r="M674" s="63">
        <f t="shared" si="11"/>
        <v>27.225130890052395</v>
      </c>
      <c r="Q674" t="s">
        <v>298</v>
      </c>
      <c r="R674">
        <v>700.17452006980807</v>
      </c>
    </row>
    <row r="675" spans="1:18" x14ac:dyDescent="0.25">
      <c r="A675" s="53" t="s">
        <v>229</v>
      </c>
      <c r="B675" s="53" t="s">
        <v>185</v>
      </c>
      <c r="C675" s="54" t="s">
        <v>258</v>
      </c>
      <c r="D675" s="55">
        <v>2</v>
      </c>
      <c r="E675" s="56">
        <v>2620.5933682373475</v>
      </c>
      <c r="F675" s="57" t="s">
        <v>185</v>
      </c>
      <c r="G675" s="58">
        <v>18.413692061800742</v>
      </c>
      <c r="H675" s="58">
        <v>3.3231220031965916</v>
      </c>
      <c r="I675" s="58">
        <v>6.7194992008524235</v>
      </c>
      <c r="J675" s="58">
        <v>70.21843367075121</v>
      </c>
      <c r="K675" s="58">
        <v>0.86574320724560516</v>
      </c>
      <c r="L675" s="58">
        <v>0.45950985615343715</v>
      </c>
      <c r="M675" s="63">
        <f t="shared" si="11"/>
        <v>482.54799301919712</v>
      </c>
      <c r="Q675" t="s">
        <v>298</v>
      </c>
      <c r="R675">
        <v>620.50610820244344</v>
      </c>
    </row>
    <row r="676" spans="1:18" x14ac:dyDescent="0.25">
      <c r="A676" s="53" t="s">
        <v>229</v>
      </c>
      <c r="B676" s="53" t="s">
        <v>185</v>
      </c>
      <c r="C676" s="54" t="s">
        <v>258</v>
      </c>
      <c r="D676" s="55">
        <v>7</v>
      </c>
      <c r="E676" s="56">
        <v>4034.3804537521814</v>
      </c>
      <c r="F676" s="57" t="s">
        <v>185</v>
      </c>
      <c r="G676" s="58">
        <v>8.1498464333607323</v>
      </c>
      <c r="H676" s="58">
        <v>10.667474153220576</v>
      </c>
      <c r="I676" s="58">
        <v>7.3538954016524656</v>
      </c>
      <c r="J676" s="58">
        <v>72.327724185664223</v>
      </c>
      <c r="K676" s="58">
        <v>1.0641519228273568</v>
      </c>
      <c r="L676" s="58">
        <v>0.43690790327464551</v>
      </c>
      <c r="M676" s="63">
        <f t="shared" si="11"/>
        <v>328.79581151832468</v>
      </c>
      <c r="Q676" t="s">
        <v>298</v>
      </c>
      <c r="R676">
        <v>30.418848167539302</v>
      </c>
    </row>
    <row r="677" spans="1:18" x14ac:dyDescent="0.25">
      <c r="A677" s="53" t="s">
        <v>229</v>
      </c>
      <c r="B677" s="53" t="s">
        <v>185</v>
      </c>
      <c r="C677" s="54" t="s">
        <v>258</v>
      </c>
      <c r="D677" s="55">
        <v>4</v>
      </c>
      <c r="E677" s="56">
        <v>2933.5078534031418</v>
      </c>
      <c r="F677" s="57" t="s">
        <v>185</v>
      </c>
      <c r="G677" s="58">
        <v>44.339342019156398</v>
      </c>
      <c r="H677" s="58">
        <v>3.2244630852519487</v>
      </c>
      <c r="I677" s="58">
        <v>8.1147004580879294</v>
      </c>
      <c r="J677" s="58">
        <v>31.0666904634422</v>
      </c>
      <c r="K677" s="58">
        <v>0</v>
      </c>
      <c r="L677" s="58">
        <v>13.254803974061513</v>
      </c>
      <c r="M677" s="63">
        <f t="shared" si="11"/>
        <v>1300.698080279232</v>
      </c>
      <c r="Q677" t="s">
        <v>298</v>
      </c>
      <c r="R677">
        <v>46.928446771378709</v>
      </c>
    </row>
    <row r="678" spans="1:18" x14ac:dyDescent="0.25">
      <c r="A678" s="53" t="s">
        <v>229</v>
      </c>
      <c r="B678" s="53" t="s">
        <v>185</v>
      </c>
      <c r="C678" s="54" t="s">
        <v>258</v>
      </c>
      <c r="D678" s="55">
        <v>1</v>
      </c>
      <c r="E678" s="56">
        <v>7729.493891797556</v>
      </c>
      <c r="F678" s="57" t="s">
        <v>185</v>
      </c>
      <c r="G678" s="58">
        <v>5.7552494919846495</v>
      </c>
      <c r="H678" s="58">
        <v>22.461052156242943</v>
      </c>
      <c r="I678" s="58">
        <v>10.6299390381576</v>
      </c>
      <c r="J678" s="58">
        <v>50.264167983743512</v>
      </c>
      <c r="K678" s="58">
        <v>5.6559042673289692</v>
      </c>
      <c r="L678" s="58">
        <v>5.2336870625423346</v>
      </c>
      <c r="M678" s="63">
        <f t="shared" si="11"/>
        <v>444.85165794066336</v>
      </c>
      <c r="Q678" t="s">
        <v>298</v>
      </c>
      <c r="R678">
        <v>934.55497382198962</v>
      </c>
    </row>
    <row r="679" spans="1:18" x14ac:dyDescent="0.25">
      <c r="A679" s="53" t="s">
        <v>229</v>
      </c>
      <c r="B679" s="53" t="s">
        <v>185</v>
      </c>
      <c r="C679" s="54" t="s">
        <v>258</v>
      </c>
      <c r="D679" s="55">
        <v>5</v>
      </c>
      <c r="E679" s="56">
        <v>4529.6684118673647</v>
      </c>
      <c r="F679" s="57" t="s">
        <v>185</v>
      </c>
      <c r="G679" s="58">
        <v>3.3481024850703145</v>
      </c>
      <c r="H679" s="58">
        <v>6.3687150837988833</v>
      </c>
      <c r="I679" s="58">
        <v>8.5994991331150086</v>
      </c>
      <c r="J679" s="58">
        <v>70.267771142361781</v>
      </c>
      <c r="K679" s="58">
        <v>1.2174918127528416</v>
      </c>
      <c r="L679" s="58">
        <v>10.198420342901176</v>
      </c>
      <c r="M679" s="63">
        <f t="shared" si="11"/>
        <v>151.65794066317628</v>
      </c>
      <c r="Q679" t="s">
        <v>298</v>
      </c>
      <c r="R679">
        <v>0</v>
      </c>
    </row>
    <row r="680" spans="1:18" x14ac:dyDescent="0.25">
      <c r="A680" s="53" t="s">
        <v>229</v>
      </c>
      <c r="B680" s="53" t="s">
        <v>185</v>
      </c>
      <c r="C680" s="54" t="s">
        <v>258</v>
      </c>
      <c r="D680" s="55">
        <v>6</v>
      </c>
      <c r="E680" s="56">
        <v>6151.6579406631763</v>
      </c>
      <c r="F680" s="57" t="s">
        <v>185</v>
      </c>
      <c r="G680" s="58">
        <v>5.7051263865641575</v>
      </c>
      <c r="H680" s="58">
        <v>6.5363556412947874</v>
      </c>
      <c r="I680" s="58">
        <v>7.472552412834407</v>
      </c>
      <c r="J680" s="58">
        <v>80.127095804136289</v>
      </c>
      <c r="K680" s="58">
        <v>0.15886975517035909</v>
      </c>
      <c r="L680" s="58">
        <v>0</v>
      </c>
      <c r="M680" s="63">
        <f t="shared" si="11"/>
        <v>350.95986038394415</v>
      </c>
      <c r="Q680" t="s">
        <v>298</v>
      </c>
      <c r="R680">
        <v>230.76788830715532</v>
      </c>
    </row>
    <row r="681" spans="1:18" x14ac:dyDescent="0.25">
      <c r="A681" s="53" t="s">
        <v>229</v>
      </c>
      <c r="B681" s="53" t="s">
        <v>185</v>
      </c>
      <c r="C681" s="54" t="s">
        <v>258</v>
      </c>
      <c r="D681" s="55">
        <v>8</v>
      </c>
      <c r="E681" s="56">
        <v>765.61954624781856</v>
      </c>
      <c r="F681" s="57" t="s">
        <v>185</v>
      </c>
      <c r="G681" s="58">
        <v>21.814451789377706</v>
      </c>
      <c r="H681" s="58">
        <v>4.8324595395486689</v>
      </c>
      <c r="I681" s="58">
        <v>12.628219740141326</v>
      </c>
      <c r="J681" s="58">
        <v>60.724868930932288</v>
      </c>
      <c r="K681" s="58">
        <v>0</v>
      </c>
      <c r="L681" s="58">
        <v>0</v>
      </c>
      <c r="M681" s="63">
        <f t="shared" si="11"/>
        <v>167.01570680628274</v>
      </c>
      <c r="Q681" t="s">
        <v>298</v>
      </c>
      <c r="R681">
        <v>702.33856893542759</v>
      </c>
    </row>
    <row r="682" spans="1:18" x14ac:dyDescent="0.25">
      <c r="A682" s="53" t="s">
        <v>229</v>
      </c>
      <c r="B682" s="53" t="s">
        <v>185</v>
      </c>
      <c r="C682" s="54" t="s">
        <v>258</v>
      </c>
      <c r="D682" s="55">
        <v>2</v>
      </c>
      <c r="E682" s="56">
        <v>3732.4607329842929</v>
      </c>
      <c r="F682" s="57" t="s">
        <v>185</v>
      </c>
      <c r="G682" s="58">
        <v>3.2963950063122462</v>
      </c>
      <c r="H682" s="58">
        <v>6.2561369055968594</v>
      </c>
      <c r="I682" s="58">
        <v>15.21485014261</v>
      </c>
      <c r="J682" s="58">
        <v>75.232617945480897</v>
      </c>
      <c r="K682" s="58">
        <v>0</v>
      </c>
      <c r="L682" s="58">
        <v>0</v>
      </c>
      <c r="M682" s="63">
        <f t="shared" si="11"/>
        <v>123.0366492146597</v>
      </c>
      <c r="Q682" t="s">
        <v>298</v>
      </c>
      <c r="R682">
        <v>79.092495636998322</v>
      </c>
    </row>
    <row r="683" spans="1:18" x14ac:dyDescent="0.25">
      <c r="A683" s="53" t="s">
        <v>229</v>
      </c>
      <c r="B683" s="53" t="s">
        <v>298</v>
      </c>
      <c r="C683" s="54" t="s">
        <v>259</v>
      </c>
      <c r="D683" s="55">
        <v>4</v>
      </c>
      <c r="E683" s="56">
        <v>165.44502617801049</v>
      </c>
      <c r="F683" s="57" t="s">
        <v>298</v>
      </c>
      <c r="G683" s="58">
        <v>18.037974683544313</v>
      </c>
      <c r="H683" s="58">
        <v>2.9535864978903072</v>
      </c>
      <c r="I683" s="58">
        <v>0</v>
      </c>
      <c r="J683" s="58">
        <v>0</v>
      </c>
      <c r="K683" s="58">
        <v>65.822784810126549</v>
      </c>
      <c r="L683" s="58">
        <v>13.185654008438815</v>
      </c>
      <c r="M683" s="63">
        <f t="shared" si="11"/>
        <v>29.842931937172796</v>
      </c>
      <c r="Q683" t="s">
        <v>298</v>
      </c>
      <c r="R683">
        <v>436.21291448516581</v>
      </c>
    </row>
    <row r="684" spans="1:18" x14ac:dyDescent="0.25">
      <c r="A684" s="53" t="s">
        <v>229</v>
      </c>
      <c r="B684" s="53" t="s">
        <v>298</v>
      </c>
      <c r="C684" s="54" t="s">
        <v>259</v>
      </c>
      <c r="D684" s="55">
        <v>6</v>
      </c>
      <c r="E684" s="56">
        <v>43.455497382198928</v>
      </c>
      <c r="F684" s="57" t="s">
        <v>298</v>
      </c>
      <c r="G684" s="58">
        <v>0</v>
      </c>
      <c r="H684" s="58">
        <v>22.891566265060266</v>
      </c>
      <c r="I684" s="58">
        <v>0</v>
      </c>
      <c r="J684" s="58">
        <v>0</v>
      </c>
      <c r="K684" s="58">
        <v>0</v>
      </c>
      <c r="L684" s="58">
        <v>77.108433734939737</v>
      </c>
      <c r="M684" s="63">
        <f t="shared" si="11"/>
        <v>0</v>
      </c>
      <c r="Q684" t="s">
        <v>298</v>
      </c>
      <c r="R684">
        <v>1278.0453752181502</v>
      </c>
    </row>
    <row r="685" spans="1:18" x14ac:dyDescent="0.25">
      <c r="A685" s="53" t="s">
        <v>229</v>
      </c>
      <c r="B685" s="53" t="s">
        <v>298</v>
      </c>
      <c r="C685" s="54" t="s">
        <v>259</v>
      </c>
      <c r="D685" s="55">
        <v>7</v>
      </c>
      <c r="E685" s="56">
        <v>162.30366492146598</v>
      </c>
      <c r="F685" s="57" t="s">
        <v>298</v>
      </c>
      <c r="G685" s="58">
        <v>4.7311827956989383</v>
      </c>
      <c r="H685" s="58">
        <v>0</v>
      </c>
      <c r="I685" s="58">
        <v>0</v>
      </c>
      <c r="J685" s="58">
        <v>0</v>
      </c>
      <c r="K685" s="58">
        <v>29.677419354838726</v>
      </c>
      <c r="L685" s="58">
        <v>65.591397849462339</v>
      </c>
      <c r="M685" s="63">
        <f t="shared" si="11"/>
        <v>7.6788830715532512</v>
      </c>
      <c r="Q685" t="s">
        <v>298</v>
      </c>
      <c r="R685">
        <v>334.15357766143114</v>
      </c>
    </row>
    <row r="686" spans="1:18" x14ac:dyDescent="0.25">
      <c r="A686" s="53" t="s">
        <v>229</v>
      </c>
      <c r="B686" s="53" t="s">
        <v>298</v>
      </c>
      <c r="C686" s="54" t="s">
        <v>259</v>
      </c>
      <c r="D686" s="55">
        <v>1</v>
      </c>
      <c r="E686" s="56">
        <v>208.20244328097732</v>
      </c>
      <c r="F686" s="57" t="s">
        <v>298</v>
      </c>
      <c r="G686" s="58">
        <v>1.0058675607711736</v>
      </c>
      <c r="H686" s="58">
        <v>0</v>
      </c>
      <c r="I686" s="58">
        <v>0</v>
      </c>
      <c r="J686" s="58">
        <v>0</v>
      </c>
      <c r="K686" s="58">
        <v>11.735121542330248</v>
      </c>
      <c r="L686" s="58">
        <v>87.259010896898573</v>
      </c>
      <c r="M686" s="63">
        <f t="shared" si="11"/>
        <v>2.0942408376963528</v>
      </c>
      <c r="Q686" t="s">
        <v>298</v>
      </c>
      <c r="R686">
        <v>436.54450261780096</v>
      </c>
    </row>
    <row r="687" spans="1:18" x14ac:dyDescent="0.25">
      <c r="A687" s="53" t="s">
        <v>229</v>
      </c>
      <c r="B687" s="53" t="s">
        <v>298</v>
      </c>
      <c r="C687" s="54" t="s">
        <v>259</v>
      </c>
      <c r="D687" s="55">
        <v>5</v>
      </c>
      <c r="E687" s="56">
        <v>724.258289703316</v>
      </c>
      <c r="F687" s="57" t="s">
        <v>298</v>
      </c>
      <c r="G687" s="58">
        <v>0</v>
      </c>
      <c r="H687" s="58">
        <v>0</v>
      </c>
      <c r="I687" s="58">
        <v>56.4578313253012</v>
      </c>
      <c r="J687" s="58">
        <v>0</v>
      </c>
      <c r="K687" s="58">
        <v>6.4819277108433759</v>
      </c>
      <c r="L687" s="58">
        <v>37.060240963855414</v>
      </c>
      <c r="M687" s="63">
        <f t="shared" si="11"/>
        <v>0</v>
      </c>
      <c r="Q687" t="s">
        <v>298</v>
      </c>
      <c r="R687">
        <v>249.05759162303667</v>
      </c>
    </row>
    <row r="688" spans="1:18" x14ac:dyDescent="0.25">
      <c r="A688" s="53" t="s">
        <v>229</v>
      </c>
      <c r="B688" s="53" t="s">
        <v>298</v>
      </c>
      <c r="C688" s="54" t="s">
        <v>259</v>
      </c>
      <c r="D688" s="55">
        <v>2</v>
      </c>
      <c r="E688" s="56">
        <v>294.7643979057591</v>
      </c>
      <c r="F688" s="57" t="s">
        <v>298</v>
      </c>
      <c r="G688" s="58">
        <v>0</v>
      </c>
      <c r="H688" s="58">
        <v>0</v>
      </c>
      <c r="I688" s="58">
        <v>0</v>
      </c>
      <c r="J688" s="58">
        <v>0</v>
      </c>
      <c r="K688" s="58">
        <v>3.7892243931320353</v>
      </c>
      <c r="L688" s="58">
        <v>96.210775606867969</v>
      </c>
      <c r="M688" s="63">
        <f t="shared" si="11"/>
        <v>0</v>
      </c>
      <c r="Q688" t="s">
        <v>298</v>
      </c>
      <c r="R688">
        <v>49.075043630017539</v>
      </c>
    </row>
    <row r="689" spans="1:18" x14ac:dyDescent="0.25">
      <c r="A689" s="53" t="s">
        <v>229</v>
      </c>
      <c r="B689" s="53" t="s">
        <v>298</v>
      </c>
      <c r="C689" s="54" t="s">
        <v>259</v>
      </c>
      <c r="D689" s="55">
        <v>3</v>
      </c>
      <c r="E689" s="56">
        <v>877.66143106457253</v>
      </c>
      <c r="F689" s="57" t="s">
        <v>298</v>
      </c>
      <c r="G689" s="58">
        <v>0.91469477033207569</v>
      </c>
      <c r="H689" s="58">
        <v>0</v>
      </c>
      <c r="I689" s="58">
        <v>0</v>
      </c>
      <c r="J689" s="58">
        <v>50.347981706104591</v>
      </c>
      <c r="K689" s="58">
        <v>15.172002386160269</v>
      </c>
      <c r="L689" s="58">
        <v>33.56532113740306</v>
      </c>
      <c r="M689" s="63">
        <f t="shared" si="11"/>
        <v>8.0279232111693002</v>
      </c>
      <c r="Q689" t="s">
        <v>298</v>
      </c>
      <c r="R689">
        <v>85.933682373473005</v>
      </c>
    </row>
    <row r="690" spans="1:18" x14ac:dyDescent="0.25">
      <c r="A690" s="53" t="s">
        <v>229</v>
      </c>
      <c r="B690" s="53" t="s">
        <v>298</v>
      </c>
      <c r="C690" s="54" t="s">
        <v>259</v>
      </c>
      <c r="D690" s="55">
        <v>8</v>
      </c>
      <c r="E690" s="56">
        <v>869.28446771378719</v>
      </c>
      <c r="F690" s="57" t="s">
        <v>298</v>
      </c>
      <c r="G690" s="58">
        <v>7.0467777554707913</v>
      </c>
      <c r="H690" s="58">
        <v>4.2360971692431226</v>
      </c>
      <c r="I690" s="58">
        <v>15.679582413170049</v>
      </c>
      <c r="J690" s="58">
        <v>0</v>
      </c>
      <c r="K690" s="58">
        <v>15.077293716121263</v>
      </c>
      <c r="L690" s="58">
        <v>57.960248945994778</v>
      </c>
      <c r="M690" s="63">
        <f t="shared" si="11"/>
        <v>61.256544502617828</v>
      </c>
      <c r="Q690" t="s">
        <v>298</v>
      </c>
      <c r="R690">
        <v>731.58813263525292</v>
      </c>
    </row>
    <row r="691" spans="1:18" x14ac:dyDescent="0.25">
      <c r="A691" s="53" t="s">
        <v>229</v>
      </c>
      <c r="B691" s="53" t="s">
        <v>177</v>
      </c>
      <c r="C691" s="54" t="s">
        <v>260</v>
      </c>
      <c r="D691" s="55">
        <v>5</v>
      </c>
      <c r="E691" s="56">
        <v>1068.4118673647472</v>
      </c>
      <c r="F691" s="57" t="s">
        <v>177</v>
      </c>
      <c r="G691" s="58">
        <v>0</v>
      </c>
      <c r="H691" s="58">
        <v>0</v>
      </c>
      <c r="I691" s="58">
        <v>9.2290101274093441</v>
      </c>
      <c r="J691" s="58">
        <v>65.991506043776539</v>
      </c>
      <c r="K691" s="58">
        <v>0</v>
      </c>
      <c r="L691" s="58">
        <v>24.779483828814104</v>
      </c>
      <c r="M691" s="63">
        <f t="shared" si="11"/>
        <v>0</v>
      </c>
      <c r="Q691" t="s">
        <v>298</v>
      </c>
      <c r="R691">
        <v>706.98080279232101</v>
      </c>
    </row>
    <row r="692" spans="1:18" x14ac:dyDescent="0.25">
      <c r="A692" s="53" t="s">
        <v>229</v>
      </c>
      <c r="B692" s="53" t="s">
        <v>177</v>
      </c>
      <c r="C692" s="54" t="s">
        <v>260</v>
      </c>
      <c r="D692" s="55">
        <v>8</v>
      </c>
      <c r="E692" s="56">
        <v>2678.3595113438046</v>
      </c>
      <c r="F692" s="57" t="s">
        <v>177</v>
      </c>
      <c r="G692" s="58">
        <v>4.3265784843943447</v>
      </c>
      <c r="H692" s="58">
        <v>0</v>
      </c>
      <c r="I692" s="58">
        <v>7.9494363719293668</v>
      </c>
      <c r="J692" s="58">
        <v>86.505505962077279</v>
      </c>
      <c r="K692" s="58">
        <v>1.2184791815990101</v>
      </c>
      <c r="L692" s="58">
        <v>0</v>
      </c>
      <c r="M692" s="63">
        <f t="shared" si="11"/>
        <v>115.88132635253055</v>
      </c>
      <c r="Q692" t="s">
        <v>298</v>
      </c>
      <c r="R692">
        <v>319.26701570680638</v>
      </c>
    </row>
    <row r="693" spans="1:18" x14ac:dyDescent="0.25">
      <c r="A693" s="53" t="s">
        <v>229</v>
      </c>
      <c r="B693" s="53" t="s">
        <v>177</v>
      </c>
      <c r="C693" s="54" t="s">
        <v>260</v>
      </c>
      <c r="D693" s="55">
        <v>6</v>
      </c>
      <c r="E693" s="56">
        <v>1934.0314136125653</v>
      </c>
      <c r="F693" s="57" t="s">
        <v>177</v>
      </c>
      <c r="G693" s="58">
        <v>22.198159177043859</v>
      </c>
      <c r="H693" s="58">
        <v>0</v>
      </c>
      <c r="I693" s="58">
        <v>3.0229200505323965</v>
      </c>
      <c r="J693" s="58">
        <v>68.579678758346873</v>
      </c>
      <c r="K693" s="58">
        <v>6.1992420140768827</v>
      </c>
      <c r="L693" s="58">
        <v>0</v>
      </c>
      <c r="M693" s="63">
        <f t="shared" si="11"/>
        <v>429.31937172774872</v>
      </c>
      <c r="Q693" t="s">
        <v>298</v>
      </c>
      <c r="R693">
        <v>483.35078534031413</v>
      </c>
    </row>
    <row r="694" spans="1:18" x14ac:dyDescent="0.25">
      <c r="A694" s="53" t="s">
        <v>229</v>
      </c>
      <c r="B694" s="53" t="s">
        <v>177</v>
      </c>
      <c r="C694" s="54" t="s">
        <v>260</v>
      </c>
      <c r="D694" s="55">
        <v>4</v>
      </c>
      <c r="E694" s="56">
        <v>4221.8150087260028</v>
      </c>
      <c r="F694" s="57" t="s">
        <v>177</v>
      </c>
      <c r="G694" s="58">
        <v>3.8981439378281184</v>
      </c>
      <c r="H694" s="58">
        <v>0</v>
      </c>
      <c r="I694" s="58">
        <v>0</v>
      </c>
      <c r="J694" s="58">
        <v>91.93915092389733</v>
      </c>
      <c r="K694" s="58">
        <v>4.1627051382745641</v>
      </c>
      <c r="L694" s="58">
        <v>0</v>
      </c>
      <c r="M694" s="63">
        <f t="shared" si="11"/>
        <v>164.57242582897032</v>
      </c>
      <c r="Q694" t="s">
        <v>298</v>
      </c>
      <c r="R694">
        <v>5.6893542757417199</v>
      </c>
    </row>
    <row r="695" spans="1:18" x14ac:dyDescent="0.25">
      <c r="A695" s="53" t="s">
        <v>229</v>
      </c>
      <c r="B695" s="53" t="s">
        <v>177</v>
      </c>
      <c r="C695" s="54" t="s">
        <v>260</v>
      </c>
      <c r="D695" s="55">
        <v>7</v>
      </c>
      <c r="E695" s="56">
        <v>564.22338568935447</v>
      </c>
      <c r="F695" s="57" t="s">
        <v>177</v>
      </c>
      <c r="G695" s="58">
        <v>3.2786885245901698</v>
      </c>
      <c r="H695" s="58">
        <v>0</v>
      </c>
      <c r="I695" s="58">
        <v>44.849984534488094</v>
      </c>
      <c r="J695" s="58">
        <v>51.871326940921726</v>
      </c>
      <c r="K695" s="58">
        <v>0</v>
      </c>
      <c r="L695" s="58">
        <v>0</v>
      </c>
      <c r="M695" s="63">
        <f t="shared" si="11"/>
        <v>18.499127399650998</v>
      </c>
      <c r="Q695" t="s">
        <v>298</v>
      </c>
      <c r="R695">
        <v>351.69284467713794</v>
      </c>
    </row>
    <row r="696" spans="1:18" x14ac:dyDescent="0.25">
      <c r="A696" s="53" t="s">
        <v>229</v>
      </c>
      <c r="B696" s="53" t="s">
        <v>177</v>
      </c>
      <c r="C696" s="54" t="s">
        <v>260</v>
      </c>
      <c r="D696" s="55">
        <v>3</v>
      </c>
      <c r="E696" s="56">
        <v>1792.3211169284468</v>
      </c>
      <c r="F696" s="57" t="s">
        <v>177</v>
      </c>
      <c r="G696" s="58">
        <v>16.592015579357351</v>
      </c>
      <c r="H696" s="58">
        <v>0</v>
      </c>
      <c r="I696" s="58">
        <v>0</v>
      </c>
      <c r="J696" s="58">
        <v>83.407984420642663</v>
      </c>
      <c r="K696" s="58">
        <v>0</v>
      </c>
      <c r="L696" s="58">
        <v>0</v>
      </c>
      <c r="M696" s="63">
        <f t="shared" si="11"/>
        <v>297.38219895287961</v>
      </c>
      <c r="Q696" t="s">
        <v>298</v>
      </c>
      <c r="R696">
        <v>240.85514834205935</v>
      </c>
    </row>
    <row r="697" spans="1:18" x14ac:dyDescent="0.25">
      <c r="A697" s="53" t="s">
        <v>229</v>
      </c>
      <c r="B697" s="53" t="s">
        <v>177</v>
      </c>
      <c r="C697" s="54" t="s">
        <v>260</v>
      </c>
      <c r="D697" s="55">
        <v>2</v>
      </c>
      <c r="E697" s="56">
        <v>1700.8726003490403</v>
      </c>
      <c r="F697" s="57" t="s">
        <v>177</v>
      </c>
      <c r="G697" s="58">
        <v>4.412066488815924</v>
      </c>
      <c r="H697" s="58">
        <v>0</v>
      </c>
      <c r="I697" s="58">
        <v>4.4633695875230872</v>
      </c>
      <c r="J697" s="58">
        <v>91.124563923660986</v>
      </c>
      <c r="K697" s="58">
        <v>0</v>
      </c>
      <c r="L697" s="58">
        <v>0</v>
      </c>
      <c r="M697" s="63">
        <f t="shared" si="11"/>
        <v>75.043630017452003</v>
      </c>
      <c r="Q697" t="s">
        <v>298</v>
      </c>
      <c r="R697">
        <v>139.61605584642234</v>
      </c>
    </row>
    <row r="698" spans="1:18" x14ac:dyDescent="0.25">
      <c r="A698" s="53" t="s">
        <v>229</v>
      </c>
      <c r="B698" s="53" t="s">
        <v>177</v>
      </c>
      <c r="C698" s="54" t="s">
        <v>260</v>
      </c>
      <c r="D698" s="55">
        <v>1</v>
      </c>
      <c r="E698" s="56">
        <v>4786.0383944153573</v>
      </c>
      <c r="F698" s="57" t="s">
        <v>177</v>
      </c>
      <c r="G698" s="58">
        <v>5.4259043173862329</v>
      </c>
      <c r="H698" s="58">
        <v>0</v>
      </c>
      <c r="I698" s="58">
        <v>18.480163360560091</v>
      </c>
      <c r="J698" s="58">
        <v>76.093932322053675</v>
      </c>
      <c r="K698" s="58">
        <v>0</v>
      </c>
      <c r="L698" s="58">
        <v>0</v>
      </c>
      <c r="M698" s="63">
        <f t="shared" si="11"/>
        <v>259.68586387434561</v>
      </c>
      <c r="Q698" t="s">
        <v>298</v>
      </c>
      <c r="R698">
        <v>21.937172774869133</v>
      </c>
    </row>
    <row r="699" spans="1:18" x14ac:dyDescent="0.25">
      <c r="A699" s="53" t="s">
        <v>229</v>
      </c>
      <c r="B699" s="53" t="s">
        <v>185</v>
      </c>
      <c r="C699" s="54" t="s">
        <v>261</v>
      </c>
      <c r="D699" s="55">
        <v>8</v>
      </c>
      <c r="E699" s="56">
        <v>1145.3752181500874</v>
      </c>
      <c r="F699" s="57" t="s">
        <v>185</v>
      </c>
      <c r="G699" s="58">
        <v>7.161359134542133</v>
      </c>
      <c r="H699" s="58">
        <v>0</v>
      </c>
      <c r="I699" s="58">
        <v>10.178272131647111</v>
      </c>
      <c r="J699" s="58">
        <v>65.625476154197784</v>
      </c>
      <c r="K699" s="58">
        <v>0</v>
      </c>
      <c r="L699" s="58">
        <v>17.034892579612972</v>
      </c>
      <c r="M699" s="63">
        <f t="shared" si="11"/>
        <v>82.024432809773174</v>
      </c>
      <c r="Q699" t="s">
        <v>298</v>
      </c>
      <c r="R699">
        <v>356.38743455497382</v>
      </c>
    </row>
    <row r="700" spans="1:18" x14ac:dyDescent="0.25">
      <c r="A700" s="53" t="s">
        <v>229</v>
      </c>
      <c r="B700" s="53" t="s">
        <v>185</v>
      </c>
      <c r="C700" s="54" t="s">
        <v>261</v>
      </c>
      <c r="D700" s="55">
        <v>3</v>
      </c>
      <c r="E700" s="56">
        <v>1271.3787085514834</v>
      </c>
      <c r="F700" s="57" t="s">
        <v>185</v>
      </c>
      <c r="G700" s="58">
        <v>6.5065202470830501</v>
      </c>
      <c r="H700" s="58">
        <v>1.4413177762525746</v>
      </c>
      <c r="I700" s="58">
        <v>10.940288263555255</v>
      </c>
      <c r="J700" s="58">
        <v>51.612903225806448</v>
      </c>
      <c r="K700" s="58">
        <v>11.118737131091287</v>
      </c>
      <c r="L700" s="58">
        <v>18.380233356211388</v>
      </c>
      <c r="M700" s="63">
        <f t="shared" si="11"/>
        <v>82.722513089005275</v>
      </c>
      <c r="Q700" t="s">
        <v>298</v>
      </c>
      <c r="R700">
        <v>272.91448516579402</v>
      </c>
    </row>
    <row r="701" spans="1:18" x14ac:dyDescent="0.25">
      <c r="A701" s="53" t="s">
        <v>229</v>
      </c>
      <c r="B701" s="53" t="s">
        <v>185</v>
      </c>
      <c r="C701" s="54" t="s">
        <v>261</v>
      </c>
      <c r="D701" s="55">
        <v>4</v>
      </c>
      <c r="E701" s="56">
        <v>2182.1989528795812</v>
      </c>
      <c r="F701" s="57" t="s">
        <v>185</v>
      </c>
      <c r="G701" s="58">
        <v>21.465131158029436</v>
      </c>
      <c r="H701" s="58">
        <v>0</v>
      </c>
      <c r="I701" s="58">
        <v>20.097568777991043</v>
      </c>
      <c r="J701" s="58">
        <v>44.649712092130514</v>
      </c>
      <c r="K701" s="58">
        <v>0.91970569417786208</v>
      </c>
      <c r="L701" s="58">
        <v>12.867882277671146</v>
      </c>
      <c r="M701" s="63">
        <f t="shared" si="11"/>
        <v>468.41186736474702</v>
      </c>
      <c r="Q701" t="s">
        <v>298</v>
      </c>
      <c r="R701">
        <v>12.233856893542766</v>
      </c>
    </row>
    <row r="702" spans="1:18" x14ac:dyDescent="0.25">
      <c r="A702" s="53" t="s">
        <v>229</v>
      </c>
      <c r="B702" s="53" t="s">
        <v>185</v>
      </c>
      <c r="C702" s="54" t="s">
        <v>261</v>
      </c>
      <c r="D702" s="55">
        <v>6</v>
      </c>
      <c r="E702" s="56">
        <v>1672.0767888307159</v>
      </c>
      <c r="F702" s="57" t="s">
        <v>185</v>
      </c>
      <c r="G702" s="58">
        <v>40.789061684584063</v>
      </c>
      <c r="H702" s="58">
        <v>0</v>
      </c>
      <c r="I702" s="58">
        <v>2.9433253313850325</v>
      </c>
      <c r="J702" s="58">
        <v>36.68719340361131</v>
      </c>
      <c r="K702" s="58">
        <v>0</v>
      </c>
      <c r="L702" s="58">
        <v>19.580419580419576</v>
      </c>
      <c r="M702" s="63">
        <f t="shared" si="11"/>
        <v>682.02443280977309</v>
      </c>
      <c r="Q702" t="s">
        <v>298</v>
      </c>
      <c r="R702">
        <v>174.81675392670164</v>
      </c>
    </row>
    <row r="703" spans="1:18" x14ac:dyDescent="0.25">
      <c r="A703" s="53" t="s">
        <v>229</v>
      </c>
      <c r="B703" s="53" t="s">
        <v>185</v>
      </c>
      <c r="C703" s="54" t="s">
        <v>261</v>
      </c>
      <c r="D703" s="55">
        <v>7</v>
      </c>
      <c r="E703" s="56">
        <v>932.98429319371724</v>
      </c>
      <c r="F703" s="57" t="s">
        <v>185</v>
      </c>
      <c r="G703" s="58">
        <v>22.727272727272727</v>
      </c>
      <c r="H703" s="58">
        <v>0</v>
      </c>
      <c r="I703" s="58">
        <v>26.879910213243548</v>
      </c>
      <c r="J703" s="58">
        <v>47.605686494575387</v>
      </c>
      <c r="K703" s="58">
        <v>2.78713056490834</v>
      </c>
      <c r="L703" s="58">
        <v>0</v>
      </c>
      <c r="M703" s="63">
        <f t="shared" si="11"/>
        <v>212.04188481675391</v>
      </c>
      <c r="Q703" t="s">
        <v>298</v>
      </c>
      <c r="R703">
        <v>133.43804537521817</v>
      </c>
    </row>
    <row r="704" spans="1:18" x14ac:dyDescent="0.25">
      <c r="A704" s="53" t="s">
        <v>229</v>
      </c>
      <c r="B704" s="53" t="s">
        <v>185</v>
      </c>
      <c r="C704" s="54" t="s">
        <v>261</v>
      </c>
      <c r="D704" s="55">
        <v>1</v>
      </c>
      <c r="E704" s="56">
        <v>3438.219895287958</v>
      </c>
      <c r="F704" s="57" t="s">
        <v>185</v>
      </c>
      <c r="G704" s="58">
        <v>38.475204304350044</v>
      </c>
      <c r="H704" s="58">
        <v>0</v>
      </c>
      <c r="I704" s="58">
        <v>0</v>
      </c>
      <c r="J704" s="58">
        <v>61.524795695649971</v>
      </c>
      <c r="K704" s="58">
        <v>0</v>
      </c>
      <c r="L704" s="58">
        <v>0</v>
      </c>
      <c r="M704" s="63">
        <f t="shared" si="11"/>
        <v>1322.8621291448519</v>
      </c>
      <c r="Q704" t="s">
        <v>298</v>
      </c>
      <c r="R704">
        <v>0</v>
      </c>
    </row>
    <row r="705" spans="1:18" x14ac:dyDescent="0.25">
      <c r="A705" s="53" t="s">
        <v>229</v>
      </c>
      <c r="B705" s="53" t="s">
        <v>185</v>
      </c>
      <c r="C705" s="54" t="s">
        <v>261</v>
      </c>
      <c r="D705" s="55">
        <v>2</v>
      </c>
      <c r="E705" s="56">
        <v>8997.3821989528788</v>
      </c>
      <c r="F705" s="57" t="s">
        <v>185</v>
      </c>
      <c r="G705" s="58">
        <v>3.6465910192997768</v>
      </c>
      <c r="H705" s="58">
        <v>12.827077877994375</v>
      </c>
      <c r="I705" s="58">
        <v>7.8867229172728166</v>
      </c>
      <c r="J705" s="58">
        <v>75.639608185433033</v>
      </c>
      <c r="K705" s="58">
        <v>0</v>
      </c>
      <c r="L705" s="58">
        <v>0</v>
      </c>
      <c r="M705" s="63">
        <f t="shared" si="11"/>
        <v>328.09773123909247</v>
      </c>
      <c r="Q705" t="s">
        <v>298</v>
      </c>
      <c r="R705">
        <v>308.9877835951134</v>
      </c>
    </row>
    <row r="706" spans="1:18" x14ac:dyDescent="0.25">
      <c r="A706" s="53" t="s">
        <v>229</v>
      </c>
      <c r="B706" s="53" t="s">
        <v>293</v>
      </c>
      <c r="C706" s="54" t="s">
        <v>262</v>
      </c>
      <c r="D706" s="55">
        <v>6</v>
      </c>
      <c r="E706" s="56">
        <v>1124.78184991274</v>
      </c>
      <c r="F706" s="57" t="s">
        <v>293</v>
      </c>
      <c r="G706" s="58">
        <v>8.2544608223429012</v>
      </c>
      <c r="H706" s="58">
        <v>0.97750193948797359</v>
      </c>
      <c r="I706" s="58">
        <v>16.462373933281619</v>
      </c>
      <c r="J706" s="58">
        <v>71.776570985259909</v>
      </c>
      <c r="K706" s="58">
        <v>1.0550814584949568</v>
      </c>
      <c r="L706" s="58">
        <v>1.4740108611326599</v>
      </c>
      <c r="M706" s="63">
        <f t="shared" si="11"/>
        <v>92.84467713787086</v>
      </c>
      <c r="Q706" t="s">
        <v>298</v>
      </c>
      <c r="R706">
        <v>193.63001745200697</v>
      </c>
    </row>
    <row r="707" spans="1:18" x14ac:dyDescent="0.25">
      <c r="A707" s="53" t="s">
        <v>229</v>
      </c>
      <c r="B707" s="53" t="s">
        <v>293</v>
      </c>
      <c r="C707" s="54" t="s">
        <v>262</v>
      </c>
      <c r="D707" s="55">
        <v>1</v>
      </c>
      <c r="E707" s="56">
        <v>3264.9214659685867</v>
      </c>
      <c r="F707" s="57" t="s">
        <v>293</v>
      </c>
      <c r="G707" s="58">
        <v>10.027795595467179</v>
      </c>
      <c r="H707" s="58">
        <v>2.3519350010690623</v>
      </c>
      <c r="I707" s="58">
        <v>22.877913192217232</v>
      </c>
      <c r="J707" s="58">
        <v>63.796236903998285</v>
      </c>
      <c r="K707" s="58">
        <v>0.25657472738935233</v>
      </c>
      <c r="L707" s="58">
        <v>0.6895445798588834</v>
      </c>
      <c r="M707" s="63">
        <f t="shared" ref="M707:M770" si="12">G707/100*E707</f>
        <v>327.39965095986037</v>
      </c>
      <c r="Q707" t="s">
        <v>298</v>
      </c>
      <c r="R707">
        <v>25.322862129144863</v>
      </c>
    </row>
    <row r="708" spans="1:18" x14ac:dyDescent="0.25">
      <c r="A708" s="53" t="s">
        <v>229</v>
      </c>
      <c r="B708" s="53" t="s">
        <v>293</v>
      </c>
      <c r="C708" s="54" t="s">
        <v>262</v>
      </c>
      <c r="D708" s="55">
        <v>5</v>
      </c>
      <c r="E708" s="56">
        <v>1267.3647469458992</v>
      </c>
      <c r="F708" s="57" t="s">
        <v>293</v>
      </c>
      <c r="G708" s="58">
        <v>2.8091434866428009</v>
      </c>
      <c r="H708" s="58">
        <v>2.5750481960892322</v>
      </c>
      <c r="I708" s="58">
        <v>20.999724593775817</v>
      </c>
      <c r="J708" s="58">
        <v>69.829248141007966</v>
      </c>
      <c r="K708" s="58">
        <v>0</v>
      </c>
      <c r="L708" s="58">
        <v>3.7868355824841626</v>
      </c>
      <c r="M708" s="63">
        <f t="shared" si="12"/>
        <v>35.602094240837744</v>
      </c>
      <c r="Q708" t="s">
        <v>298</v>
      </c>
      <c r="R708">
        <v>111.30890052356021</v>
      </c>
    </row>
    <row r="709" spans="1:18" x14ac:dyDescent="0.25">
      <c r="A709" s="53" t="s">
        <v>229</v>
      </c>
      <c r="B709" s="53" t="s">
        <v>293</v>
      </c>
      <c r="C709" s="54" t="s">
        <v>262</v>
      </c>
      <c r="D709" s="55">
        <v>3</v>
      </c>
      <c r="E709" s="56">
        <v>947.29493891797551</v>
      </c>
      <c r="F709" s="57" t="s">
        <v>293</v>
      </c>
      <c r="G709" s="58">
        <v>29.43994104642595</v>
      </c>
      <c r="H709" s="58">
        <v>0</v>
      </c>
      <c r="I709" s="58">
        <v>13.909358879882095</v>
      </c>
      <c r="J709" s="58">
        <v>46.960206337509206</v>
      </c>
      <c r="K709" s="58">
        <v>0.23949889462048457</v>
      </c>
      <c r="L709" s="58">
        <v>9.4509948415622684</v>
      </c>
      <c r="M709" s="63">
        <f t="shared" si="12"/>
        <v>278.88307155322872</v>
      </c>
      <c r="Q709" t="s">
        <v>298</v>
      </c>
      <c r="R709">
        <v>111.57068062827226</v>
      </c>
    </row>
    <row r="710" spans="1:18" x14ac:dyDescent="0.25">
      <c r="A710" s="53" t="s">
        <v>229</v>
      </c>
      <c r="B710" s="53" t="s">
        <v>293</v>
      </c>
      <c r="C710" s="54" t="s">
        <v>262</v>
      </c>
      <c r="D710" s="55">
        <v>4</v>
      </c>
      <c r="E710" s="56">
        <v>2159.8603839441535</v>
      </c>
      <c r="F710" s="57" t="s">
        <v>293</v>
      </c>
      <c r="G710" s="58">
        <v>2.7714932126696836</v>
      </c>
      <c r="H710" s="58">
        <v>0</v>
      </c>
      <c r="I710" s="58">
        <v>11.877828054298641</v>
      </c>
      <c r="J710" s="58">
        <v>79.54104718810602</v>
      </c>
      <c r="K710" s="58">
        <v>0</v>
      </c>
      <c r="L710" s="58">
        <v>5.8096315449256641</v>
      </c>
      <c r="M710" s="63">
        <f t="shared" si="12"/>
        <v>59.860383944153575</v>
      </c>
      <c r="Q710" t="s">
        <v>298</v>
      </c>
      <c r="R710">
        <v>0</v>
      </c>
    </row>
    <row r="711" spans="1:18" x14ac:dyDescent="0.25">
      <c r="A711" s="53" t="s">
        <v>229</v>
      </c>
      <c r="B711" s="53" t="s">
        <v>293</v>
      </c>
      <c r="C711" s="54" t="s">
        <v>262</v>
      </c>
      <c r="D711" s="55">
        <v>7</v>
      </c>
      <c r="E711" s="56">
        <v>1453.7521815008729</v>
      </c>
      <c r="F711" s="57" t="s">
        <v>293</v>
      </c>
      <c r="G711" s="58">
        <v>9.5438175270108054</v>
      </c>
      <c r="H711" s="58">
        <v>0</v>
      </c>
      <c r="I711" s="58">
        <v>22.749099639855938</v>
      </c>
      <c r="J711" s="58">
        <v>53.469387755102041</v>
      </c>
      <c r="K711" s="58">
        <v>0</v>
      </c>
      <c r="L711" s="58">
        <v>14.237695078031216</v>
      </c>
      <c r="M711" s="63">
        <f t="shared" si="12"/>
        <v>138.74345549738226</v>
      </c>
      <c r="Q711" t="s">
        <v>298</v>
      </c>
      <c r="R711">
        <v>11.343804537521853</v>
      </c>
    </row>
    <row r="712" spans="1:18" x14ac:dyDescent="0.25">
      <c r="A712" s="53" t="s">
        <v>229</v>
      </c>
      <c r="B712" s="53" t="s">
        <v>293</v>
      </c>
      <c r="C712" s="54" t="s">
        <v>262</v>
      </c>
      <c r="D712" s="55">
        <v>8</v>
      </c>
      <c r="E712" s="56">
        <v>942.75741710296688</v>
      </c>
      <c r="F712" s="57" t="s">
        <v>293</v>
      </c>
      <c r="G712" s="58">
        <v>24.972232506479084</v>
      </c>
      <c r="H712" s="58">
        <v>1.4253980007404659</v>
      </c>
      <c r="I712" s="58">
        <v>24.139207700851543</v>
      </c>
      <c r="J712" s="58">
        <v>49.463161791928918</v>
      </c>
      <c r="K712" s="58">
        <v>0</v>
      </c>
      <c r="L712" s="58">
        <v>0</v>
      </c>
      <c r="M712" s="63">
        <f t="shared" si="12"/>
        <v>235.4275741710297</v>
      </c>
      <c r="Q712" t="s">
        <v>298</v>
      </c>
      <c r="R712">
        <v>15.410122164048913</v>
      </c>
    </row>
    <row r="713" spans="1:18" x14ac:dyDescent="0.25">
      <c r="A713" s="53" t="s">
        <v>229</v>
      </c>
      <c r="B713" s="53" t="s">
        <v>293</v>
      </c>
      <c r="C713" s="54" t="s">
        <v>262</v>
      </c>
      <c r="D713" s="55">
        <v>2</v>
      </c>
      <c r="E713" s="56">
        <v>981.32635253054116</v>
      </c>
      <c r="F713" s="57" t="s">
        <v>293</v>
      </c>
      <c r="G713" s="58">
        <v>2.6676151520540632</v>
      </c>
      <c r="H713" s="58">
        <v>0</v>
      </c>
      <c r="I713" s="58">
        <v>43.517695180508625</v>
      </c>
      <c r="J713" s="58">
        <v>53.814689667437307</v>
      </c>
      <c r="K713" s="58">
        <v>0</v>
      </c>
      <c r="L713" s="58">
        <v>0</v>
      </c>
      <c r="M713" s="63">
        <f t="shared" si="12"/>
        <v>26.178010471204189</v>
      </c>
      <c r="Q713" t="s">
        <v>298</v>
      </c>
      <c r="R713">
        <v>0</v>
      </c>
    </row>
    <row r="714" spans="1:18" x14ac:dyDescent="0.25">
      <c r="A714" s="53" t="s">
        <v>229</v>
      </c>
      <c r="B714" s="53" t="s">
        <v>298</v>
      </c>
      <c r="C714" s="54" t="s">
        <v>263</v>
      </c>
      <c r="D714" s="55">
        <v>2</v>
      </c>
      <c r="E714" s="56">
        <v>16738.045375218153</v>
      </c>
      <c r="F714" s="57" t="s">
        <v>298</v>
      </c>
      <c r="G714" s="58">
        <v>2.6723248078908139</v>
      </c>
      <c r="H714" s="58">
        <v>12.480580550313315</v>
      </c>
      <c r="I714" s="58">
        <v>8.8792501225119622</v>
      </c>
      <c r="J714" s="58">
        <v>75.663389254397401</v>
      </c>
      <c r="K714" s="58">
        <v>0.22312817358120718</v>
      </c>
      <c r="L714" s="58">
        <v>8.1327091305299914E-2</v>
      </c>
      <c r="M714" s="63">
        <f t="shared" si="12"/>
        <v>447.29493891797574</v>
      </c>
      <c r="Q714" t="s">
        <v>298</v>
      </c>
      <c r="R714">
        <v>0</v>
      </c>
    </row>
    <row r="715" spans="1:18" x14ac:dyDescent="0.25">
      <c r="A715" s="53" t="s">
        <v>229</v>
      </c>
      <c r="B715" s="53" t="s">
        <v>298</v>
      </c>
      <c r="C715" s="54" t="s">
        <v>263</v>
      </c>
      <c r="D715" s="55">
        <v>5</v>
      </c>
      <c r="E715" s="56">
        <v>2457.9406631762658</v>
      </c>
      <c r="F715" s="57" t="s">
        <v>298</v>
      </c>
      <c r="G715" s="58">
        <v>6.2198239136608917</v>
      </c>
      <c r="H715" s="58">
        <v>12.24794092587333</v>
      </c>
      <c r="I715" s="58">
        <v>3.9974439079806858</v>
      </c>
      <c r="J715" s="58">
        <v>76.72536211303607</v>
      </c>
      <c r="K715" s="58">
        <v>0</v>
      </c>
      <c r="L715" s="58">
        <v>0.8094291394490204</v>
      </c>
      <c r="M715" s="63">
        <f t="shared" si="12"/>
        <v>152.8795811518325</v>
      </c>
      <c r="Q715" t="s">
        <v>298</v>
      </c>
      <c r="R715">
        <v>14.101221640488653</v>
      </c>
    </row>
    <row r="716" spans="1:18" x14ac:dyDescent="0.25">
      <c r="A716" s="53" t="s">
        <v>229</v>
      </c>
      <c r="B716" s="53" t="s">
        <v>298</v>
      </c>
      <c r="C716" s="54" t="s">
        <v>263</v>
      </c>
      <c r="D716" s="55">
        <v>7</v>
      </c>
      <c r="E716" s="56">
        <v>1022.8621291448516</v>
      </c>
      <c r="F716" s="57" t="s">
        <v>298</v>
      </c>
      <c r="G716" s="58">
        <v>11.039071830745611</v>
      </c>
      <c r="H716" s="58">
        <v>12.523460160382188</v>
      </c>
      <c r="I716" s="58">
        <v>9.0257635215833467</v>
      </c>
      <c r="J716" s="58">
        <v>65.415458112950006</v>
      </c>
      <c r="K716" s="58">
        <v>0</v>
      </c>
      <c r="L716" s="58">
        <v>1.9962463743388472</v>
      </c>
      <c r="M716" s="63">
        <f t="shared" si="12"/>
        <v>112.9144851657941</v>
      </c>
      <c r="Q716" t="s">
        <v>298</v>
      </c>
      <c r="R716">
        <v>401.62303664921455</v>
      </c>
    </row>
    <row r="717" spans="1:18" x14ac:dyDescent="0.25">
      <c r="A717" s="53" t="s">
        <v>229</v>
      </c>
      <c r="B717" s="53" t="s">
        <v>298</v>
      </c>
      <c r="C717" s="54" t="s">
        <v>263</v>
      </c>
      <c r="D717" s="55">
        <v>1</v>
      </c>
      <c r="E717" s="56">
        <v>2361.256544502618</v>
      </c>
      <c r="F717" s="57" t="s">
        <v>298</v>
      </c>
      <c r="G717" s="58">
        <v>0.39911308203991319</v>
      </c>
      <c r="H717" s="58">
        <v>15.920177383592016</v>
      </c>
      <c r="I717" s="58">
        <v>15.395417590539543</v>
      </c>
      <c r="J717" s="58">
        <v>67.228381374722829</v>
      </c>
      <c r="K717" s="58">
        <v>0</v>
      </c>
      <c r="L717" s="58">
        <v>1.0569105691056908</v>
      </c>
      <c r="M717" s="63">
        <f t="shared" si="12"/>
        <v>9.4240837696335529</v>
      </c>
      <c r="Q717" t="s">
        <v>298</v>
      </c>
      <c r="R717">
        <v>68.534031413612624</v>
      </c>
    </row>
    <row r="718" spans="1:18" x14ac:dyDescent="0.25">
      <c r="A718" s="53" t="s">
        <v>229</v>
      </c>
      <c r="B718" s="53" t="s">
        <v>298</v>
      </c>
      <c r="C718" s="54" t="s">
        <v>263</v>
      </c>
      <c r="D718" s="55">
        <v>4</v>
      </c>
      <c r="E718" s="56">
        <v>2276.2652705061082</v>
      </c>
      <c r="F718" s="57" t="s">
        <v>298</v>
      </c>
      <c r="G718" s="58">
        <v>0.69002530092770242</v>
      </c>
      <c r="H718" s="58">
        <v>3.0131104807176259</v>
      </c>
      <c r="I718" s="58">
        <v>5.0065169056198737</v>
      </c>
      <c r="J718" s="58">
        <v>86.8358506478571</v>
      </c>
      <c r="K718" s="58">
        <v>3.2201180709959365</v>
      </c>
      <c r="L718" s="58">
        <v>1.2343785938817753</v>
      </c>
      <c r="M718" s="63">
        <f t="shared" si="12"/>
        <v>15.706806282722551</v>
      </c>
      <c r="Q718" t="s">
        <v>298</v>
      </c>
      <c r="R718">
        <v>9.3542757417103211</v>
      </c>
    </row>
    <row r="719" spans="1:18" x14ac:dyDescent="0.25">
      <c r="A719" s="53" t="s">
        <v>229</v>
      </c>
      <c r="B719" s="53" t="s">
        <v>298</v>
      </c>
      <c r="C719" s="54" t="s">
        <v>263</v>
      </c>
      <c r="D719" s="55">
        <v>6</v>
      </c>
      <c r="E719" s="56">
        <v>6457.4171029668396</v>
      </c>
      <c r="F719" s="57" t="s">
        <v>298</v>
      </c>
      <c r="G719" s="58">
        <v>2.0242696143347487</v>
      </c>
      <c r="H719" s="58">
        <v>12.948298694629878</v>
      </c>
      <c r="I719" s="58">
        <v>13.064511769952169</v>
      </c>
      <c r="J719" s="58">
        <v>69.522445339315155</v>
      </c>
      <c r="K719" s="58">
        <v>0.26215507688981354</v>
      </c>
      <c r="L719" s="58">
        <v>2.1783195048782469</v>
      </c>
      <c r="M719" s="63">
        <f t="shared" si="12"/>
        <v>130.71553228621295</v>
      </c>
      <c r="Q719" t="s">
        <v>298</v>
      </c>
      <c r="R719">
        <v>13.333333333333384</v>
      </c>
    </row>
    <row r="720" spans="1:18" x14ac:dyDescent="0.25">
      <c r="A720" s="53" t="s">
        <v>229</v>
      </c>
      <c r="B720" s="53" t="s">
        <v>298</v>
      </c>
      <c r="C720" s="54" t="s">
        <v>263</v>
      </c>
      <c r="D720" s="55">
        <v>8</v>
      </c>
      <c r="E720" s="56">
        <v>511.34380453752192</v>
      </c>
      <c r="F720" s="57" t="s">
        <v>298</v>
      </c>
      <c r="G720" s="58">
        <v>26.962457337883961</v>
      </c>
      <c r="H720" s="58">
        <v>34.197952218430039</v>
      </c>
      <c r="I720" s="58">
        <v>13.037542662116039</v>
      </c>
      <c r="J720" s="58">
        <v>25.802047781569954</v>
      </c>
      <c r="K720" s="58">
        <v>0</v>
      </c>
      <c r="L720" s="58">
        <v>0</v>
      </c>
      <c r="M720" s="63">
        <f t="shared" si="12"/>
        <v>137.87085514834209</v>
      </c>
      <c r="Q720" t="s">
        <v>298</v>
      </c>
      <c r="R720">
        <v>399.89528795811515</v>
      </c>
    </row>
    <row r="721" spans="1:18" x14ac:dyDescent="0.25">
      <c r="A721" s="53" t="s">
        <v>229</v>
      </c>
      <c r="B721" s="53" t="s">
        <v>298</v>
      </c>
      <c r="C721" s="54" t="s">
        <v>263</v>
      </c>
      <c r="D721" s="55">
        <v>3</v>
      </c>
      <c r="E721" s="56">
        <v>589.00523560209433</v>
      </c>
      <c r="F721" s="57" t="s">
        <v>298</v>
      </c>
      <c r="G721" s="58">
        <v>2.6666666666666727</v>
      </c>
      <c r="H721" s="58">
        <v>0</v>
      </c>
      <c r="I721" s="58">
        <v>28.444444444444432</v>
      </c>
      <c r="J721" s="58">
        <v>68.888888888888886</v>
      </c>
      <c r="K721" s="58">
        <v>0</v>
      </c>
      <c r="L721" s="58">
        <v>0</v>
      </c>
      <c r="M721" s="63">
        <f t="shared" si="12"/>
        <v>15.706806282722551</v>
      </c>
      <c r="Q721" t="s">
        <v>298</v>
      </c>
      <c r="R721">
        <v>31.465968586387451</v>
      </c>
    </row>
    <row r="722" spans="1:18" x14ac:dyDescent="0.25">
      <c r="A722" s="53" t="s">
        <v>229</v>
      </c>
      <c r="B722" s="53" t="s">
        <v>180</v>
      </c>
      <c r="C722" s="54" t="s">
        <v>268</v>
      </c>
      <c r="D722" s="55">
        <v>1</v>
      </c>
      <c r="E722" s="56">
        <v>142.82722513089007</v>
      </c>
      <c r="F722" s="57" t="s">
        <v>180</v>
      </c>
      <c r="G722" s="58">
        <v>0</v>
      </c>
      <c r="H722" s="58">
        <v>0</v>
      </c>
      <c r="I722" s="58">
        <v>84.323069403714555</v>
      </c>
      <c r="J722" s="58">
        <v>3.5679374389051999</v>
      </c>
      <c r="K722" s="58">
        <v>12.108993157380247</v>
      </c>
      <c r="L722" s="58">
        <v>0</v>
      </c>
      <c r="M722" s="63">
        <f t="shared" si="12"/>
        <v>0</v>
      </c>
      <c r="Q722" t="s">
        <v>298</v>
      </c>
      <c r="R722">
        <v>95.445026178010494</v>
      </c>
    </row>
    <row r="723" spans="1:18" x14ac:dyDescent="0.25">
      <c r="A723" s="53" t="s">
        <v>229</v>
      </c>
      <c r="B723" s="53" t="s">
        <v>180</v>
      </c>
      <c r="C723" s="54" t="s">
        <v>268</v>
      </c>
      <c r="D723" s="55">
        <v>6</v>
      </c>
      <c r="E723" s="56">
        <v>466.17801047120423</v>
      </c>
      <c r="F723" s="57" t="s">
        <v>180</v>
      </c>
      <c r="G723" s="58">
        <v>0</v>
      </c>
      <c r="H723" s="58">
        <v>0</v>
      </c>
      <c r="I723" s="58">
        <v>38.630578017370468</v>
      </c>
      <c r="J723" s="58">
        <v>57.094189877208748</v>
      </c>
      <c r="K723" s="58">
        <v>0</v>
      </c>
      <c r="L723" s="58">
        <v>4.2752321054207822</v>
      </c>
      <c r="M723" s="63">
        <f t="shared" si="12"/>
        <v>0</v>
      </c>
      <c r="Q723" t="s">
        <v>298</v>
      </c>
      <c r="R723">
        <v>21.657940663176259</v>
      </c>
    </row>
    <row r="724" spans="1:18" x14ac:dyDescent="0.25">
      <c r="A724" s="53" t="s">
        <v>229</v>
      </c>
      <c r="B724" s="53" t="s">
        <v>180</v>
      </c>
      <c r="C724" s="54" t="s">
        <v>268</v>
      </c>
      <c r="D724" s="55">
        <v>5</v>
      </c>
      <c r="E724" s="56">
        <v>487.41710296684107</v>
      </c>
      <c r="F724" s="57" t="s">
        <v>180</v>
      </c>
      <c r="G724" s="58">
        <v>0</v>
      </c>
      <c r="H724" s="58">
        <v>0</v>
      </c>
      <c r="I724" s="58">
        <v>38.576390132120736</v>
      </c>
      <c r="J724" s="58">
        <v>36.327831286476417</v>
      </c>
      <c r="K724" s="58">
        <v>14.504636757492213</v>
      </c>
      <c r="L724" s="58">
        <v>10.591141823910627</v>
      </c>
      <c r="M724" s="63">
        <f t="shared" si="12"/>
        <v>0</v>
      </c>
      <c r="Q724" t="s">
        <v>298</v>
      </c>
      <c r="R724">
        <v>46.24781849912744</v>
      </c>
    </row>
    <row r="725" spans="1:18" x14ac:dyDescent="0.25">
      <c r="A725" s="53" t="s">
        <v>229</v>
      </c>
      <c r="B725" s="53" t="s">
        <v>180</v>
      </c>
      <c r="C725" s="54" t="s">
        <v>268</v>
      </c>
      <c r="D725" s="55">
        <v>4</v>
      </c>
      <c r="E725" s="56">
        <v>825.56719022687616</v>
      </c>
      <c r="F725" s="57" t="s">
        <v>180</v>
      </c>
      <c r="G725" s="58">
        <v>0</v>
      </c>
      <c r="H725" s="58">
        <v>0</v>
      </c>
      <c r="I725" s="58">
        <v>34.970933305147447</v>
      </c>
      <c r="J725" s="58">
        <v>43.908677729626881</v>
      </c>
      <c r="K725" s="58">
        <v>4.5830250502061078</v>
      </c>
      <c r="L725" s="58">
        <v>16.537363915019554</v>
      </c>
      <c r="M725" s="63">
        <f t="shared" si="12"/>
        <v>0</v>
      </c>
      <c r="Q725" t="s">
        <v>298</v>
      </c>
      <c r="R725">
        <v>13.507853403141377</v>
      </c>
    </row>
    <row r="726" spans="1:18" x14ac:dyDescent="0.25">
      <c r="A726" s="53" t="s">
        <v>229</v>
      </c>
      <c r="B726" s="53" t="s">
        <v>180</v>
      </c>
      <c r="C726" s="54" t="s">
        <v>268</v>
      </c>
      <c r="D726" s="55">
        <v>2</v>
      </c>
      <c r="E726" s="56">
        <v>332.0244328097732</v>
      </c>
      <c r="F726" s="57" t="s">
        <v>180</v>
      </c>
      <c r="G726" s="58">
        <v>0</v>
      </c>
      <c r="H726" s="58">
        <v>0</v>
      </c>
      <c r="I726" s="58">
        <v>0</v>
      </c>
      <c r="J726" s="58">
        <v>33.760840998685943</v>
      </c>
      <c r="K726" s="58">
        <v>5.6294349540078912</v>
      </c>
      <c r="L726" s="58">
        <v>60.60972404730618</v>
      </c>
      <c r="M726" s="63">
        <f t="shared" si="12"/>
        <v>0</v>
      </c>
      <c r="Q726" t="s">
        <v>298</v>
      </c>
      <c r="R726">
        <v>143.33333333333331</v>
      </c>
    </row>
    <row r="727" spans="1:18" x14ac:dyDescent="0.25">
      <c r="A727" s="53" t="s">
        <v>229</v>
      </c>
      <c r="B727" s="53" t="s">
        <v>180</v>
      </c>
      <c r="C727" s="54" t="s">
        <v>268</v>
      </c>
      <c r="D727" s="55">
        <v>3</v>
      </c>
      <c r="E727" s="56">
        <v>731.62303664921467</v>
      </c>
      <c r="F727" s="57" t="s">
        <v>180</v>
      </c>
      <c r="G727" s="58">
        <v>0</v>
      </c>
      <c r="H727" s="58">
        <v>0</v>
      </c>
      <c r="I727" s="58">
        <v>13.451171222747005</v>
      </c>
      <c r="J727" s="58">
        <v>45.362816659510521</v>
      </c>
      <c r="K727" s="58">
        <v>0</v>
      </c>
      <c r="L727" s="58">
        <v>41.186012117742479</v>
      </c>
      <c r="M727" s="63">
        <f t="shared" si="12"/>
        <v>0</v>
      </c>
      <c r="Q727" t="s">
        <v>298</v>
      </c>
      <c r="R727">
        <v>15.375218150087264</v>
      </c>
    </row>
    <row r="728" spans="1:18" x14ac:dyDescent="0.25">
      <c r="A728" s="53" t="s">
        <v>229</v>
      </c>
      <c r="B728" s="53" t="s">
        <v>180</v>
      </c>
      <c r="C728" s="54" t="s">
        <v>268</v>
      </c>
      <c r="D728" s="55">
        <v>7</v>
      </c>
      <c r="E728" s="56">
        <v>680.6806282722514</v>
      </c>
      <c r="F728" s="57" t="s">
        <v>180</v>
      </c>
      <c r="G728" s="58">
        <v>0</v>
      </c>
      <c r="H728" s="58">
        <v>0</v>
      </c>
      <c r="I728" s="58">
        <v>0</v>
      </c>
      <c r="J728" s="58">
        <v>6.8148603953542057</v>
      </c>
      <c r="K728" s="58">
        <v>0</v>
      </c>
      <c r="L728" s="58">
        <v>93.185139604645784</v>
      </c>
      <c r="M728" s="63">
        <f t="shared" si="12"/>
        <v>0</v>
      </c>
      <c r="Q728" t="s">
        <v>298</v>
      </c>
      <c r="R728">
        <v>104.41535776614312</v>
      </c>
    </row>
    <row r="729" spans="1:18" x14ac:dyDescent="0.25">
      <c r="A729" s="53" t="s">
        <v>229</v>
      </c>
      <c r="B729" s="53" t="s">
        <v>180</v>
      </c>
      <c r="C729" s="54" t="s">
        <v>270</v>
      </c>
      <c r="D729" s="55">
        <v>7</v>
      </c>
      <c r="E729" s="56">
        <v>367.81849912739972</v>
      </c>
      <c r="F729" s="57" t="s">
        <v>180</v>
      </c>
      <c r="G729" s="58">
        <v>1.4376542038337483</v>
      </c>
      <c r="H729" s="58">
        <v>7.7339153539571006</v>
      </c>
      <c r="I729" s="58">
        <v>5.8834693490225938</v>
      </c>
      <c r="J729" s="58">
        <v>84.944961093186564</v>
      </c>
      <c r="K729" s="58">
        <v>0</v>
      </c>
      <c r="L729" s="58">
        <v>0</v>
      </c>
      <c r="M729" s="63">
        <f t="shared" si="12"/>
        <v>5.2879581151832609</v>
      </c>
      <c r="Q729" t="s">
        <v>298</v>
      </c>
      <c r="R729">
        <v>63.839441535776643</v>
      </c>
    </row>
    <row r="730" spans="1:18" x14ac:dyDescent="0.25">
      <c r="A730" s="53" t="s">
        <v>229</v>
      </c>
      <c r="B730" s="53" t="s">
        <v>180</v>
      </c>
      <c r="C730" s="54" t="s">
        <v>270</v>
      </c>
      <c r="D730" s="55">
        <v>4</v>
      </c>
      <c r="E730" s="56">
        <v>203.71727748691103</v>
      </c>
      <c r="F730" s="57" t="s">
        <v>180</v>
      </c>
      <c r="G730" s="58">
        <v>0</v>
      </c>
      <c r="H730" s="58">
        <v>6.9990576544161742</v>
      </c>
      <c r="I730" s="58">
        <v>57.191810160198756</v>
      </c>
      <c r="J730" s="58">
        <v>31.020303263942417</v>
      </c>
      <c r="K730" s="58">
        <v>4.7888289214426543</v>
      </c>
      <c r="L730" s="58">
        <v>0</v>
      </c>
      <c r="M730" s="63">
        <f t="shared" si="12"/>
        <v>0</v>
      </c>
      <c r="Q730" t="s">
        <v>298</v>
      </c>
      <c r="R730">
        <v>553.10645724258302</v>
      </c>
    </row>
    <row r="731" spans="1:18" x14ac:dyDescent="0.25">
      <c r="A731" s="53" t="s">
        <v>229</v>
      </c>
      <c r="B731" s="53" t="s">
        <v>180</v>
      </c>
      <c r="C731" s="54" t="s">
        <v>270</v>
      </c>
      <c r="D731" s="55">
        <v>3</v>
      </c>
      <c r="E731" s="56">
        <v>1145.7417102966842</v>
      </c>
      <c r="F731" s="57" t="s">
        <v>180</v>
      </c>
      <c r="G731" s="58">
        <v>0.28483953024325775</v>
      </c>
      <c r="H731" s="58">
        <v>11.795707605367776</v>
      </c>
      <c r="I731" s="58">
        <v>35.719181733713121</v>
      </c>
      <c r="J731" s="58">
        <v>39.527196843917075</v>
      </c>
      <c r="K731" s="58">
        <v>9.8094469238853943</v>
      </c>
      <c r="L731" s="58">
        <v>2.8636273628733737</v>
      </c>
      <c r="M731" s="63">
        <f t="shared" si="12"/>
        <v>3.2635253054101421</v>
      </c>
      <c r="Q731" t="s">
        <v>298</v>
      </c>
      <c r="R731">
        <v>421.69284467713794</v>
      </c>
    </row>
    <row r="732" spans="1:18" x14ac:dyDescent="0.25">
      <c r="A732" s="53" t="s">
        <v>229</v>
      </c>
      <c r="B732" s="53" t="s">
        <v>180</v>
      </c>
      <c r="C732" s="54" t="s">
        <v>270</v>
      </c>
      <c r="D732" s="55">
        <v>2</v>
      </c>
      <c r="E732" s="56">
        <v>1036.8062827225131</v>
      </c>
      <c r="F732" s="57" t="s">
        <v>180</v>
      </c>
      <c r="G732" s="58">
        <v>0</v>
      </c>
      <c r="H732" s="58">
        <v>2.5332862024272402</v>
      </c>
      <c r="I732" s="58">
        <v>9.8638253463279977</v>
      </c>
      <c r="J732" s="58">
        <v>73.726203100540317</v>
      </c>
      <c r="K732" s="58">
        <v>10.612870103856318</v>
      </c>
      <c r="L732" s="58">
        <v>3.2638152468481207</v>
      </c>
      <c r="M732" s="63">
        <f t="shared" si="12"/>
        <v>0</v>
      </c>
      <c r="Q732" t="s">
        <v>298</v>
      </c>
      <c r="R732">
        <v>310.75043630017456</v>
      </c>
    </row>
    <row r="733" spans="1:18" x14ac:dyDescent="0.25">
      <c r="A733" s="53" t="s">
        <v>229</v>
      </c>
      <c r="B733" s="53" t="s">
        <v>180</v>
      </c>
      <c r="C733" s="54" t="s">
        <v>270</v>
      </c>
      <c r="D733" s="55">
        <v>1</v>
      </c>
      <c r="E733" s="56">
        <v>1073.9616055846423</v>
      </c>
      <c r="F733" s="57" t="s">
        <v>180</v>
      </c>
      <c r="G733" s="58">
        <v>0</v>
      </c>
      <c r="H733" s="58">
        <v>9.2170691280184602</v>
      </c>
      <c r="I733" s="58">
        <v>13.736228021710161</v>
      </c>
      <c r="J733" s="58">
        <v>65.894244206831544</v>
      </c>
      <c r="K733" s="58">
        <v>7.4084305632292251</v>
      </c>
      <c r="L733" s="58">
        <v>3.7440280802105983</v>
      </c>
      <c r="M733" s="63">
        <f t="shared" si="12"/>
        <v>0</v>
      </c>
      <c r="Q733" t="s">
        <v>298</v>
      </c>
      <c r="R733">
        <v>401.7801047120418</v>
      </c>
    </row>
    <row r="734" spans="1:18" x14ac:dyDescent="0.25">
      <c r="A734" s="53" t="s">
        <v>229</v>
      </c>
      <c r="B734" s="53" t="s">
        <v>180</v>
      </c>
      <c r="C734" s="54" t="s">
        <v>270</v>
      </c>
      <c r="D734" s="55">
        <v>6</v>
      </c>
      <c r="E734" s="56">
        <v>1612.3909249563701</v>
      </c>
      <c r="F734" s="57" t="s">
        <v>180</v>
      </c>
      <c r="G734" s="58">
        <v>0</v>
      </c>
      <c r="H734" s="58">
        <v>0</v>
      </c>
      <c r="I734" s="58">
        <v>23.761229570299815</v>
      </c>
      <c r="J734" s="58">
        <v>64.011256629505368</v>
      </c>
      <c r="K734" s="58">
        <v>9.3819677454269925</v>
      </c>
      <c r="L734" s="58">
        <v>2.8455460547678331</v>
      </c>
      <c r="M734" s="63">
        <f t="shared" si="12"/>
        <v>0</v>
      </c>
      <c r="Q734" t="s">
        <v>298</v>
      </c>
      <c r="R734">
        <v>43.106457242582941</v>
      </c>
    </row>
    <row r="735" spans="1:18" x14ac:dyDescent="0.25">
      <c r="A735" s="53" t="s">
        <v>229</v>
      </c>
      <c r="B735" s="53" t="s">
        <v>180</v>
      </c>
      <c r="C735" s="54" t="s">
        <v>270</v>
      </c>
      <c r="D735" s="55">
        <v>5</v>
      </c>
      <c r="E735" s="56">
        <v>386.59685863874347</v>
      </c>
      <c r="F735" s="57" t="s">
        <v>180</v>
      </c>
      <c r="G735" s="58">
        <v>0</v>
      </c>
      <c r="H735" s="58">
        <v>0</v>
      </c>
      <c r="I735" s="58">
        <v>19.352654387865652</v>
      </c>
      <c r="J735" s="58">
        <v>44.226254965691588</v>
      </c>
      <c r="K735" s="58">
        <v>17.375406283856989</v>
      </c>
      <c r="L735" s="58">
        <v>19.045684362585778</v>
      </c>
      <c r="M735" s="63">
        <f t="shared" si="12"/>
        <v>0</v>
      </c>
      <c r="Q735" t="s">
        <v>298</v>
      </c>
      <c r="R735">
        <v>273.42059336823741</v>
      </c>
    </row>
    <row r="736" spans="1:18" x14ac:dyDescent="0.25">
      <c r="A736" s="53" t="s">
        <v>229</v>
      </c>
      <c r="B736" s="53" t="s">
        <v>180</v>
      </c>
      <c r="C736" s="54" t="s">
        <v>270</v>
      </c>
      <c r="D736" s="55">
        <v>8</v>
      </c>
      <c r="E736" s="56">
        <v>812.67015706806285</v>
      </c>
      <c r="F736" s="57" t="s">
        <v>180</v>
      </c>
      <c r="G736" s="58">
        <v>0.50466005239875222</v>
      </c>
      <c r="H736" s="58">
        <v>0</v>
      </c>
      <c r="I736" s="58">
        <v>4.5118756174032537</v>
      </c>
      <c r="J736" s="58">
        <v>53.212644418674572</v>
      </c>
      <c r="K736" s="58">
        <v>4.1983421380406272</v>
      </c>
      <c r="L736" s="58">
        <v>37.572477773482795</v>
      </c>
      <c r="M736" s="63">
        <f t="shared" si="12"/>
        <v>4.1012216404887081</v>
      </c>
      <c r="Q736" t="s">
        <v>298</v>
      </c>
      <c r="R736">
        <v>159.73821989528793</v>
      </c>
    </row>
    <row r="737" spans="1:18" x14ac:dyDescent="0.25">
      <c r="A737" s="53" t="s">
        <v>229</v>
      </c>
      <c r="B737" s="53" t="s">
        <v>180</v>
      </c>
      <c r="C737" s="54" t="s">
        <v>271</v>
      </c>
      <c r="D737" s="55">
        <v>5</v>
      </c>
      <c r="E737" s="56">
        <v>1168.0628272251313</v>
      </c>
      <c r="F737" s="57" t="s">
        <v>180</v>
      </c>
      <c r="G737" s="58">
        <v>9.8087554161063775</v>
      </c>
      <c r="H737" s="58">
        <v>0</v>
      </c>
      <c r="I737" s="58">
        <v>21.748095024652617</v>
      </c>
      <c r="J737" s="58">
        <v>61.945316001792918</v>
      </c>
      <c r="K737" s="58">
        <v>6.4978335574480797</v>
      </c>
      <c r="L737" s="58">
        <v>0</v>
      </c>
      <c r="M737" s="63">
        <f t="shared" si="12"/>
        <v>114.57242582897035</v>
      </c>
      <c r="Q737" t="s">
        <v>298</v>
      </c>
      <c r="R737">
        <v>551.32635253054104</v>
      </c>
    </row>
    <row r="738" spans="1:18" x14ac:dyDescent="0.25">
      <c r="A738" s="53" t="s">
        <v>229</v>
      </c>
      <c r="B738" s="53" t="s">
        <v>180</v>
      </c>
      <c r="C738" s="54" t="s">
        <v>271</v>
      </c>
      <c r="D738" s="55">
        <v>7</v>
      </c>
      <c r="E738" s="56">
        <v>911.16928446771385</v>
      </c>
      <c r="F738" s="57" t="s">
        <v>180</v>
      </c>
      <c r="G738" s="58">
        <v>0</v>
      </c>
      <c r="H738" s="58">
        <v>11.275617697759051</v>
      </c>
      <c r="I738" s="58">
        <v>11.562918981038113</v>
      </c>
      <c r="J738" s="58">
        <v>75.253782800229857</v>
      </c>
      <c r="K738" s="58">
        <v>0</v>
      </c>
      <c r="L738" s="58">
        <v>1.9076805209729912</v>
      </c>
      <c r="M738" s="63">
        <f t="shared" si="12"/>
        <v>0</v>
      </c>
      <c r="Q738" t="s">
        <v>298</v>
      </c>
      <c r="R738">
        <v>529.91273996509608</v>
      </c>
    </row>
    <row r="739" spans="1:18" x14ac:dyDescent="0.25">
      <c r="A739" s="53" t="s">
        <v>229</v>
      </c>
      <c r="B739" s="53" t="s">
        <v>180</v>
      </c>
      <c r="C739" s="54" t="s">
        <v>271</v>
      </c>
      <c r="D739" s="55">
        <v>1</v>
      </c>
      <c r="E739" s="56">
        <v>792.39092495636999</v>
      </c>
      <c r="F739" s="57" t="s">
        <v>180</v>
      </c>
      <c r="G739" s="58">
        <v>0</v>
      </c>
      <c r="H739" s="58">
        <v>0</v>
      </c>
      <c r="I739" s="58">
        <v>8.9793850762047427</v>
      </c>
      <c r="J739" s="58">
        <v>57.900185005726371</v>
      </c>
      <c r="K739" s="58">
        <v>30.40921504713241</v>
      </c>
      <c r="L739" s="58">
        <v>2.7112148709364776</v>
      </c>
      <c r="M739" s="63">
        <f t="shared" si="12"/>
        <v>0</v>
      </c>
      <c r="Q739" t="s">
        <v>298</v>
      </c>
      <c r="R739">
        <v>682.72251308900536</v>
      </c>
    </row>
    <row r="740" spans="1:18" x14ac:dyDescent="0.25">
      <c r="A740" s="53" t="s">
        <v>229</v>
      </c>
      <c r="B740" s="53" t="s">
        <v>180</v>
      </c>
      <c r="C740" s="54" t="s">
        <v>271</v>
      </c>
      <c r="D740" s="55">
        <v>3</v>
      </c>
      <c r="E740" s="56">
        <v>937.57417102966849</v>
      </c>
      <c r="F740" s="57" t="s">
        <v>180</v>
      </c>
      <c r="G740" s="58">
        <v>38.678033616886623</v>
      </c>
      <c r="H740" s="58">
        <v>0.4430132345550315</v>
      </c>
      <c r="I740" s="58">
        <v>5.0555627943338992</v>
      </c>
      <c r="J740" s="58">
        <v>48.595573590454741</v>
      </c>
      <c r="K740" s="58">
        <v>2.3881763862777605</v>
      </c>
      <c r="L740" s="58">
        <v>4.8396403774919445</v>
      </c>
      <c r="M740" s="63">
        <f t="shared" si="12"/>
        <v>362.63525305410121</v>
      </c>
      <c r="Q740" t="s">
        <v>298</v>
      </c>
      <c r="R740">
        <v>187.36474694589884</v>
      </c>
    </row>
    <row r="741" spans="1:18" x14ac:dyDescent="0.25">
      <c r="A741" s="53" t="s">
        <v>229</v>
      </c>
      <c r="B741" s="53" t="s">
        <v>180</v>
      </c>
      <c r="C741" s="54" t="s">
        <v>271</v>
      </c>
      <c r="D741" s="55">
        <v>2</v>
      </c>
      <c r="E741" s="56">
        <v>2203.5776614310648</v>
      </c>
      <c r="F741" s="57" t="s">
        <v>180</v>
      </c>
      <c r="G741" s="58">
        <v>0.73654615293232462</v>
      </c>
      <c r="H741" s="58">
        <v>1.6164416108977151</v>
      </c>
      <c r="I741" s="58">
        <v>16.398843701738404</v>
      </c>
      <c r="J741" s="58">
        <v>76.949273353660956</v>
      </c>
      <c r="K741" s="58">
        <v>2.1700392032629772</v>
      </c>
      <c r="L741" s="58">
        <v>2.1288559775076217</v>
      </c>
      <c r="M741" s="63">
        <f t="shared" si="12"/>
        <v>16.230366492146594</v>
      </c>
      <c r="Q741" t="s">
        <v>298</v>
      </c>
      <c r="R741">
        <v>511.06457242582889</v>
      </c>
    </row>
    <row r="742" spans="1:18" x14ac:dyDescent="0.25">
      <c r="A742" s="53" t="s">
        <v>229</v>
      </c>
      <c r="B742" s="53" t="s">
        <v>180</v>
      </c>
      <c r="C742" s="54" t="s">
        <v>271</v>
      </c>
      <c r="D742" s="55">
        <v>6</v>
      </c>
      <c r="E742" s="56">
        <v>722.14659685863887</v>
      </c>
      <c r="F742" s="57" t="s">
        <v>180</v>
      </c>
      <c r="G742" s="58">
        <v>0</v>
      </c>
      <c r="H742" s="58">
        <v>0</v>
      </c>
      <c r="I742" s="58">
        <v>11.165083738128036</v>
      </c>
      <c r="J742" s="58">
        <v>68.50818047802025</v>
      </c>
      <c r="K742" s="58">
        <v>3.5428599047826212</v>
      </c>
      <c r="L742" s="58">
        <v>16.78387587906909</v>
      </c>
      <c r="M742" s="63">
        <f t="shared" si="12"/>
        <v>0</v>
      </c>
      <c r="Q742" t="s">
        <v>298</v>
      </c>
      <c r="R742">
        <v>457.87085514834217</v>
      </c>
    </row>
    <row r="743" spans="1:18" x14ac:dyDescent="0.25">
      <c r="A743" s="53" t="s">
        <v>229</v>
      </c>
      <c r="B743" s="53" t="s">
        <v>180</v>
      </c>
      <c r="C743" s="54" t="s">
        <v>271</v>
      </c>
      <c r="D743" s="55">
        <v>4</v>
      </c>
      <c r="E743" s="56">
        <v>1701.3263525305413</v>
      </c>
      <c r="F743" s="57" t="s">
        <v>180</v>
      </c>
      <c r="G743" s="58">
        <v>2.1008144759247496</v>
      </c>
      <c r="H743" s="58">
        <v>0.94680261781178998</v>
      </c>
      <c r="I743" s="58">
        <v>0.6883039615944847</v>
      </c>
      <c r="J743" s="58">
        <v>49.678928256365019</v>
      </c>
      <c r="K743" s="58">
        <v>37.745932749317838</v>
      </c>
      <c r="L743" s="58">
        <v>8.8392179389861099</v>
      </c>
      <c r="M743" s="63">
        <f t="shared" si="12"/>
        <v>35.741710296684147</v>
      </c>
      <c r="Q743" t="s">
        <v>298</v>
      </c>
      <c r="R743">
        <v>743.63001745200711</v>
      </c>
    </row>
    <row r="744" spans="1:18" x14ac:dyDescent="0.25">
      <c r="A744" s="53" t="s">
        <v>229</v>
      </c>
      <c r="B744" s="53" t="s">
        <v>180</v>
      </c>
      <c r="C744" s="54" t="s">
        <v>271</v>
      </c>
      <c r="D744" s="55">
        <v>8</v>
      </c>
      <c r="E744" s="56">
        <v>1689.0226876090751</v>
      </c>
      <c r="F744" s="57" t="s">
        <v>180</v>
      </c>
      <c r="G744" s="58">
        <v>1.0570256558622042</v>
      </c>
      <c r="H744" s="58">
        <v>11.495024849918888</v>
      </c>
      <c r="I744" s="58">
        <v>12.582015064940435</v>
      </c>
      <c r="J744" s="58">
        <v>59.495148841198166</v>
      </c>
      <c r="K744" s="58">
        <v>2.9675246174352403</v>
      </c>
      <c r="L744" s="58">
        <v>12.403260970645066</v>
      </c>
      <c r="M744" s="63">
        <f t="shared" si="12"/>
        <v>17.853403141361255</v>
      </c>
      <c r="Q744" t="s">
        <v>298</v>
      </c>
      <c r="R744">
        <v>27.469458987783625</v>
      </c>
    </row>
    <row r="745" spans="1:18" x14ac:dyDescent="0.25">
      <c r="A745" s="53" t="s">
        <v>229</v>
      </c>
      <c r="B745" s="53" t="s">
        <v>180</v>
      </c>
      <c r="C745" s="54" t="s">
        <v>272</v>
      </c>
      <c r="D745" s="55">
        <v>2</v>
      </c>
      <c r="E745" s="56">
        <v>764.86910994764412</v>
      </c>
      <c r="F745" s="57" t="s">
        <v>180</v>
      </c>
      <c r="G745" s="58">
        <v>0</v>
      </c>
      <c r="H745" s="58">
        <v>0</v>
      </c>
      <c r="I745" s="58">
        <v>36.313231569580395</v>
      </c>
      <c r="J745" s="58">
        <v>63.686768430419605</v>
      </c>
      <c r="K745" s="58">
        <v>0</v>
      </c>
      <c r="L745" s="58">
        <v>0</v>
      </c>
      <c r="M745" s="63">
        <f t="shared" si="12"/>
        <v>0</v>
      </c>
      <c r="Q745" t="s">
        <v>298</v>
      </c>
      <c r="R745">
        <v>141.25654450261786</v>
      </c>
    </row>
    <row r="746" spans="1:18" x14ac:dyDescent="0.25">
      <c r="A746" s="53" t="s">
        <v>229</v>
      </c>
      <c r="B746" s="53" t="s">
        <v>180</v>
      </c>
      <c r="C746" s="54" t="s">
        <v>272</v>
      </c>
      <c r="D746" s="55">
        <v>7</v>
      </c>
      <c r="E746" s="56">
        <v>3529.2844677137873</v>
      </c>
      <c r="F746" s="57" t="s">
        <v>180</v>
      </c>
      <c r="G746" s="58">
        <v>0</v>
      </c>
      <c r="H746" s="58">
        <v>1.6377554047906331</v>
      </c>
      <c r="I746" s="58">
        <v>18.736277864588484</v>
      </c>
      <c r="J746" s="58">
        <v>78.945546610756168</v>
      </c>
      <c r="K746" s="58">
        <v>0.68042011986470785</v>
      </c>
      <c r="L746" s="58">
        <v>0</v>
      </c>
      <c r="M746" s="63">
        <f t="shared" si="12"/>
        <v>0</v>
      </c>
      <c r="Q746" t="s">
        <v>298</v>
      </c>
      <c r="R746">
        <v>120.3315881326353</v>
      </c>
    </row>
    <row r="747" spans="1:18" x14ac:dyDescent="0.25">
      <c r="A747" s="53" t="s">
        <v>229</v>
      </c>
      <c r="B747" s="53" t="s">
        <v>180</v>
      </c>
      <c r="C747" s="54" t="s">
        <v>272</v>
      </c>
      <c r="D747" s="55">
        <v>6</v>
      </c>
      <c r="E747" s="56">
        <v>1858.3246073298433</v>
      </c>
      <c r="F747" s="57" t="s">
        <v>180</v>
      </c>
      <c r="G747" s="58">
        <v>0.34090268777821892</v>
      </c>
      <c r="H747" s="58">
        <v>0</v>
      </c>
      <c r="I747" s="58">
        <v>11.998272008414565</v>
      </c>
      <c r="J747" s="58">
        <v>85.451062151349518</v>
      </c>
      <c r="K747" s="58">
        <v>2.2097631524576933</v>
      </c>
      <c r="L747" s="58">
        <v>0</v>
      </c>
      <c r="M747" s="63">
        <f t="shared" si="12"/>
        <v>6.3350785340314681</v>
      </c>
      <c r="Q747" t="s">
        <v>298</v>
      </c>
      <c r="R747">
        <v>233.56020942408378</v>
      </c>
    </row>
    <row r="748" spans="1:18" x14ac:dyDescent="0.25">
      <c r="A748" s="53" t="s">
        <v>229</v>
      </c>
      <c r="B748" s="53" t="s">
        <v>180</v>
      </c>
      <c r="C748" s="54" t="s">
        <v>272</v>
      </c>
      <c r="D748" s="55">
        <v>5</v>
      </c>
      <c r="E748" s="56">
        <v>1326.8935427574172</v>
      </c>
      <c r="F748" s="57" t="s">
        <v>180</v>
      </c>
      <c r="G748" s="58">
        <v>0</v>
      </c>
      <c r="H748" s="58">
        <v>6.991884889058408</v>
      </c>
      <c r="I748" s="58">
        <v>31.460851494785018</v>
      </c>
      <c r="J748" s="58">
        <v>56.77947153134906</v>
      </c>
      <c r="K748" s="58">
        <v>4.767792084807513</v>
      </c>
      <c r="L748" s="58">
        <v>0</v>
      </c>
      <c r="M748" s="63">
        <f t="shared" si="12"/>
        <v>0</v>
      </c>
      <c r="Q748" t="s">
        <v>298</v>
      </c>
      <c r="R748">
        <v>36.684118673647475</v>
      </c>
    </row>
    <row r="749" spans="1:18" x14ac:dyDescent="0.25">
      <c r="A749" s="53" t="s">
        <v>229</v>
      </c>
      <c r="B749" s="53" t="s">
        <v>180</v>
      </c>
      <c r="C749" s="54" t="s">
        <v>302</v>
      </c>
      <c r="D749" s="55">
        <v>8</v>
      </c>
      <c r="E749" s="56">
        <v>1635.6020942408379</v>
      </c>
      <c r="F749" s="57" t="s">
        <v>180</v>
      </c>
      <c r="G749" s="58">
        <v>1.0947503201024322</v>
      </c>
      <c r="H749" s="58">
        <v>0.25608194622279334</v>
      </c>
      <c r="I749" s="58">
        <v>11.200384122919337</v>
      </c>
      <c r="J749" s="58">
        <v>80.921895006402039</v>
      </c>
      <c r="K749" s="58">
        <v>3.2447716602646177</v>
      </c>
      <c r="L749" s="58">
        <v>3.2821169440887754</v>
      </c>
      <c r="M749" s="63">
        <f t="shared" si="12"/>
        <v>17.90575916230366</v>
      </c>
      <c r="Q749" t="s">
        <v>298</v>
      </c>
      <c r="R749">
        <v>37.853403141361262</v>
      </c>
    </row>
    <row r="750" spans="1:18" x14ac:dyDescent="0.25">
      <c r="A750" s="53" t="s">
        <v>229</v>
      </c>
      <c r="B750" s="53" t="s">
        <v>180</v>
      </c>
      <c r="C750" s="54" t="s">
        <v>272</v>
      </c>
      <c r="D750" s="55">
        <v>1</v>
      </c>
      <c r="E750" s="56">
        <v>766.09075043630014</v>
      </c>
      <c r="F750" s="57" t="s">
        <v>180</v>
      </c>
      <c r="G750" s="58">
        <v>0</v>
      </c>
      <c r="H750" s="58">
        <v>0</v>
      </c>
      <c r="I750" s="58">
        <v>5.0117320090211157</v>
      </c>
      <c r="J750" s="58">
        <v>52.288311274118961</v>
      </c>
      <c r="K750" s="58">
        <v>8.2670797548807471</v>
      </c>
      <c r="L750" s="58">
        <v>34.432876961979176</v>
      </c>
      <c r="M750" s="63">
        <f t="shared" si="12"/>
        <v>0</v>
      </c>
      <c r="Q750" t="s">
        <v>298</v>
      </c>
      <c r="R750">
        <v>40.12216404886567</v>
      </c>
    </row>
    <row r="751" spans="1:18" x14ac:dyDescent="0.25">
      <c r="A751" s="53" t="s">
        <v>229</v>
      </c>
      <c r="B751" s="53" t="s">
        <v>180</v>
      </c>
      <c r="C751" s="54" t="s">
        <v>272</v>
      </c>
      <c r="D751" s="55">
        <v>3</v>
      </c>
      <c r="E751" s="56">
        <v>1612.1116928446775</v>
      </c>
      <c r="F751" s="57" t="s">
        <v>180</v>
      </c>
      <c r="G751" s="58">
        <v>0.54236040444280975</v>
      </c>
      <c r="H751" s="58">
        <v>0</v>
      </c>
      <c r="I751" s="58">
        <v>16.82399809470197</v>
      </c>
      <c r="J751" s="58">
        <v>58.685344360967363</v>
      </c>
      <c r="K751" s="58">
        <v>0.90068634031220973</v>
      </c>
      <c r="L751" s="58">
        <v>23.047610799575637</v>
      </c>
      <c r="M751" s="63">
        <f t="shared" si="12"/>
        <v>8.7434554973822198</v>
      </c>
      <c r="Q751" t="s">
        <v>298</v>
      </c>
      <c r="R751">
        <v>35.357766143106453</v>
      </c>
    </row>
    <row r="752" spans="1:18" x14ac:dyDescent="0.25">
      <c r="A752" s="53" t="s">
        <v>229</v>
      </c>
      <c r="B752" s="53" t="s">
        <v>180</v>
      </c>
      <c r="C752" s="54" t="s">
        <v>272</v>
      </c>
      <c r="D752" s="55">
        <v>4</v>
      </c>
      <c r="E752" s="56">
        <v>3533.3507853403144</v>
      </c>
      <c r="F752" s="57" t="s">
        <v>180</v>
      </c>
      <c r="G752" s="58">
        <v>0.15360983102918585</v>
      </c>
      <c r="H752" s="58">
        <v>1.168126207022588</v>
      </c>
      <c r="I752" s="58">
        <v>6.2980030721966198</v>
      </c>
      <c r="J752" s="58">
        <v>61.088308365561758</v>
      </c>
      <c r="K752" s="58">
        <v>0.79225134717303536</v>
      </c>
      <c r="L752" s="58">
        <v>30.499701177016806</v>
      </c>
      <c r="M752" s="63">
        <f t="shared" si="12"/>
        <v>5.4275741710296677</v>
      </c>
      <c r="Q752" t="s">
        <v>298</v>
      </c>
      <c r="R752">
        <v>5.8464223385689502</v>
      </c>
    </row>
    <row r="753" spans="1:18" x14ac:dyDescent="0.25">
      <c r="A753" s="53" t="s">
        <v>229</v>
      </c>
      <c r="B753" s="53" t="s">
        <v>180</v>
      </c>
      <c r="C753" s="54" t="s">
        <v>273</v>
      </c>
      <c r="D753" s="55">
        <v>5</v>
      </c>
      <c r="E753" s="56">
        <v>98.027923211169309</v>
      </c>
      <c r="F753" s="57" t="s">
        <v>180</v>
      </c>
      <c r="G753" s="58">
        <v>3.9878938935374779</v>
      </c>
      <c r="H753" s="58">
        <v>0</v>
      </c>
      <c r="I753" s="58">
        <v>19.280754851344163</v>
      </c>
      <c r="J753" s="58">
        <v>76.731351255118355</v>
      </c>
      <c r="K753" s="58">
        <v>0</v>
      </c>
      <c r="L753" s="58">
        <v>0</v>
      </c>
      <c r="M753" s="63">
        <f t="shared" si="12"/>
        <v>3.909249563699829</v>
      </c>
      <c r="Q753" t="s">
        <v>298</v>
      </c>
      <c r="R753">
        <v>284.69458987783599</v>
      </c>
    </row>
    <row r="754" spans="1:18" x14ac:dyDescent="0.25">
      <c r="A754" s="53" t="s">
        <v>229</v>
      </c>
      <c r="B754" s="53" t="s">
        <v>180</v>
      </c>
      <c r="C754" s="54" t="s">
        <v>273</v>
      </c>
      <c r="D754" s="55">
        <v>2</v>
      </c>
      <c r="E754" s="56">
        <v>434.64223385689354</v>
      </c>
      <c r="F754" s="57" t="s">
        <v>180</v>
      </c>
      <c r="G754" s="58">
        <v>0</v>
      </c>
      <c r="H754" s="58">
        <v>0</v>
      </c>
      <c r="I754" s="58">
        <v>23.898815498895811</v>
      </c>
      <c r="J754" s="58">
        <v>76.101184501104186</v>
      </c>
      <c r="K754" s="58">
        <v>0</v>
      </c>
      <c r="L754" s="58">
        <v>0</v>
      </c>
      <c r="M754" s="63">
        <f t="shared" si="12"/>
        <v>0</v>
      </c>
      <c r="Q754" t="s">
        <v>298</v>
      </c>
      <c r="R754">
        <v>19.458987783595148</v>
      </c>
    </row>
    <row r="755" spans="1:18" x14ac:dyDescent="0.25">
      <c r="A755" s="53" t="s">
        <v>229</v>
      </c>
      <c r="B755" s="53" t="s">
        <v>180</v>
      </c>
      <c r="C755" s="54" t="s">
        <v>273</v>
      </c>
      <c r="D755" s="55">
        <v>4</v>
      </c>
      <c r="E755" s="56">
        <v>312.565445026178</v>
      </c>
      <c r="F755" s="57" t="s">
        <v>180</v>
      </c>
      <c r="G755" s="58">
        <v>2.0379676158570743</v>
      </c>
      <c r="H755" s="58">
        <v>0</v>
      </c>
      <c r="I755" s="58">
        <v>24.812953657174759</v>
      </c>
      <c r="J755" s="58">
        <v>41.993299832495822</v>
      </c>
      <c r="K755" s="58">
        <v>15.935231714126182</v>
      </c>
      <c r="L755" s="58">
        <v>15.220547180346172</v>
      </c>
      <c r="M755" s="63">
        <f t="shared" si="12"/>
        <v>6.3699825479930539</v>
      </c>
      <c r="Q755" t="s">
        <v>298</v>
      </c>
      <c r="R755">
        <v>62.146596858638738</v>
      </c>
    </row>
    <row r="756" spans="1:18" x14ac:dyDescent="0.25">
      <c r="A756" s="53" t="s">
        <v>229</v>
      </c>
      <c r="B756" s="53" t="s">
        <v>180</v>
      </c>
      <c r="C756" s="54" t="s">
        <v>273</v>
      </c>
      <c r="D756" s="55">
        <v>8</v>
      </c>
      <c r="E756" s="56">
        <v>500.24432809773134</v>
      </c>
      <c r="F756" s="57" t="s">
        <v>180</v>
      </c>
      <c r="G756" s="58">
        <v>0</v>
      </c>
      <c r="H756" s="58">
        <v>0</v>
      </c>
      <c r="I756" s="58">
        <v>0</v>
      </c>
      <c r="J756" s="58">
        <v>56.904130616801559</v>
      </c>
      <c r="K756" s="58">
        <v>2.9688808261233568</v>
      </c>
      <c r="L756" s="58">
        <v>40.126988557075066</v>
      </c>
      <c r="M756" s="63">
        <f t="shared" si="12"/>
        <v>0</v>
      </c>
      <c r="Q756" t="s">
        <v>298</v>
      </c>
      <c r="R756">
        <v>64.607329842931961</v>
      </c>
    </row>
    <row r="757" spans="1:18" x14ac:dyDescent="0.25">
      <c r="A757" s="53" t="s">
        <v>229</v>
      </c>
      <c r="B757" s="53" t="s">
        <v>180</v>
      </c>
      <c r="C757" s="54" t="s">
        <v>273</v>
      </c>
      <c r="D757" s="55">
        <v>6</v>
      </c>
      <c r="E757" s="56">
        <v>1035.043630017452</v>
      </c>
      <c r="F757" s="57" t="s">
        <v>180</v>
      </c>
      <c r="G757" s="58">
        <v>0</v>
      </c>
      <c r="H757" s="58">
        <v>0</v>
      </c>
      <c r="I757" s="58">
        <v>2.6910366223780944</v>
      </c>
      <c r="J757" s="58">
        <v>60.389829365347005</v>
      </c>
      <c r="K757" s="58">
        <v>14.352195319349836</v>
      </c>
      <c r="L757" s="58">
        <v>22.566938692925063</v>
      </c>
      <c r="M757" s="63">
        <f t="shared" si="12"/>
        <v>0</v>
      </c>
      <c r="Q757" t="s">
        <v>298</v>
      </c>
      <c r="R757">
        <v>53.909249563699866</v>
      </c>
    </row>
    <row r="758" spans="1:18" x14ac:dyDescent="0.25">
      <c r="A758" s="53" t="s">
        <v>229</v>
      </c>
      <c r="B758" s="53" t="s">
        <v>180</v>
      </c>
      <c r="C758" s="54" t="s">
        <v>273</v>
      </c>
      <c r="D758" s="55">
        <v>1</v>
      </c>
      <c r="E758" s="56">
        <v>1092.582897033159</v>
      </c>
      <c r="F758" s="57" t="s">
        <v>180</v>
      </c>
      <c r="G758" s="58">
        <v>0</v>
      </c>
      <c r="H758" s="58">
        <v>0</v>
      </c>
      <c r="I758" s="58">
        <v>0</v>
      </c>
      <c r="J758" s="58">
        <v>50.626946729494435</v>
      </c>
      <c r="K758" s="58">
        <v>5.7663125948406657</v>
      </c>
      <c r="L758" s="58">
        <v>43.606740675664881</v>
      </c>
      <c r="M758" s="63">
        <f t="shared" si="12"/>
        <v>0</v>
      </c>
      <c r="Q758" t="s">
        <v>298</v>
      </c>
      <c r="R758">
        <v>24.502617801047119</v>
      </c>
    </row>
    <row r="759" spans="1:18" x14ac:dyDescent="0.25">
      <c r="A759" s="53" t="s">
        <v>229</v>
      </c>
      <c r="B759" s="53" t="s">
        <v>180</v>
      </c>
      <c r="C759" s="54" t="s">
        <v>273</v>
      </c>
      <c r="D759" s="55">
        <v>3</v>
      </c>
      <c r="E759" s="56">
        <v>1048.9528795811518</v>
      </c>
      <c r="F759" s="57" t="s">
        <v>180</v>
      </c>
      <c r="G759" s="58">
        <v>0</v>
      </c>
      <c r="H759" s="58">
        <v>1.9465934614424787</v>
      </c>
      <c r="I759" s="58">
        <v>0</v>
      </c>
      <c r="J759" s="58">
        <v>38.700607270609765</v>
      </c>
      <c r="K759" s="58">
        <v>0.80026620081523681</v>
      </c>
      <c r="L759" s="58">
        <v>58.552533067132515</v>
      </c>
      <c r="M759" s="63">
        <f t="shared" si="12"/>
        <v>0</v>
      </c>
      <c r="Q759" t="s">
        <v>298</v>
      </c>
      <c r="R759">
        <v>20.977312390924986</v>
      </c>
    </row>
    <row r="760" spans="1:18" x14ac:dyDescent="0.25">
      <c r="A760" s="53" t="s">
        <v>229</v>
      </c>
      <c r="B760" s="53" t="s">
        <v>180</v>
      </c>
      <c r="C760" s="54" t="s">
        <v>273</v>
      </c>
      <c r="D760" s="55">
        <v>7</v>
      </c>
      <c r="E760" s="56">
        <v>1495.6020942408379</v>
      </c>
      <c r="F760" s="57" t="s">
        <v>180</v>
      </c>
      <c r="G760" s="58">
        <v>0</v>
      </c>
      <c r="H760" s="58">
        <v>0</v>
      </c>
      <c r="I760" s="58">
        <v>3.7188732525846584</v>
      </c>
      <c r="J760" s="58">
        <v>50.409577819785753</v>
      </c>
      <c r="K760" s="58">
        <v>0.96968424000560027</v>
      </c>
      <c r="L760" s="58">
        <v>44.901864687623977</v>
      </c>
      <c r="M760" s="63">
        <f t="shared" si="12"/>
        <v>0</v>
      </c>
      <c r="Q760" t="s">
        <v>298</v>
      </c>
      <c r="R760">
        <v>18.167539267015712</v>
      </c>
    </row>
    <row r="761" spans="1:18" x14ac:dyDescent="0.25">
      <c r="A761" s="53" t="s">
        <v>229</v>
      </c>
      <c r="B761" s="53" t="s">
        <v>180</v>
      </c>
      <c r="C761" s="54" t="s">
        <v>274</v>
      </c>
      <c r="D761" s="55">
        <v>3</v>
      </c>
      <c r="E761" s="56">
        <v>244.97382198952877</v>
      </c>
      <c r="F761" s="57" t="s">
        <v>180</v>
      </c>
      <c r="G761" s="58">
        <v>0</v>
      </c>
      <c r="H761" s="58">
        <v>0</v>
      </c>
      <c r="I761" s="58">
        <v>0</v>
      </c>
      <c r="J761" s="58">
        <v>41.105649355275339</v>
      </c>
      <c r="K761" s="58">
        <v>58.894350644724661</v>
      </c>
      <c r="L761" s="58">
        <v>0</v>
      </c>
      <c r="M761" s="63">
        <f t="shared" si="12"/>
        <v>0</v>
      </c>
      <c r="Q761" t="s">
        <v>298</v>
      </c>
      <c r="R761">
        <v>19.022687609075042</v>
      </c>
    </row>
    <row r="762" spans="1:18" x14ac:dyDescent="0.25">
      <c r="A762" s="53" t="s">
        <v>229</v>
      </c>
      <c r="B762" s="53" t="s">
        <v>180</v>
      </c>
      <c r="C762" s="54" t="s">
        <v>274</v>
      </c>
      <c r="D762" s="55">
        <v>4</v>
      </c>
      <c r="E762" s="56">
        <v>240.36649214659693</v>
      </c>
      <c r="F762" s="57" t="s">
        <v>180</v>
      </c>
      <c r="G762" s="58">
        <v>0</v>
      </c>
      <c r="H762" s="58">
        <v>0</v>
      </c>
      <c r="I762" s="58">
        <v>0</v>
      </c>
      <c r="J762" s="58">
        <v>47.796413272344445</v>
      </c>
      <c r="K762" s="58">
        <v>0</v>
      </c>
      <c r="L762" s="58">
        <v>52.203586727655548</v>
      </c>
      <c r="M762" s="63">
        <f t="shared" si="12"/>
        <v>0</v>
      </c>
      <c r="Q762" t="s">
        <v>298</v>
      </c>
      <c r="R762">
        <v>125.30541012216403</v>
      </c>
    </row>
    <row r="763" spans="1:18" x14ac:dyDescent="0.25">
      <c r="A763" s="53" t="s">
        <v>229</v>
      </c>
      <c r="B763" s="53" t="s">
        <v>180</v>
      </c>
      <c r="C763" s="54" t="s">
        <v>274</v>
      </c>
      <c r="D763" s="55">
        <v>1</v>
      </c>
      <c r="E763" s="56">
        <v>362.73996509598607</v>
      </c>
      <c r="F763" s="57" t="s">
        <v>180</v>
      </c>
      <c r="G763" s="58">
        <v>0</v>
      </c>
      <c r="H763" s="58">
        <v>0</v>
      </c>
      <c r="I763" s="58">
        <v>0</v>
      </c>
      <c r="J763" s="58">
        <v>40.081789752225163</v>
      </c>
      <c r="K763" s="58">
        <v>4.8352177050757703</v>
      </c>
      <c r="L763" s="58">
        <v>55.08299254269906</v>
      </c>
      <c r="M763" s="63">
        <f t="shared" si="12"/>
        <v>0</v>
      </c>
      <c r="Q763" t="s">
        <v>298</v>
      </c>
      <c r="R763">
        <v>0</v>
      </c>
    </row>
    <row r="764" spans="1:18" x14ac:dyDescent="0.25">
      <c r="A764" s="53" t="s">
        <v>229</v>
      </c>
      <c r="B764" s="53" t="s">
        <v>180</v>
      </c>
      <c r="C764" s="54" t="s">
        <v>274</v>
      </c>
      <c r="D764" s="55">
        <v>2</v>
      </c>
      <c r="E764" s="56">
        <v>1991.9022687609076</v>
      </c>
      <c r="F764" s="57" t="s">
        <v>180</v>
      </c>
      <c r="G764" s="58">
        <v>0</v>
      </c>
      <c r="H764" s="58">
        <v>0</v>
      </c>
      <c r="I764" s="58">
        <v>0</v>
      </c>
      <c r="J764" s="58">
        <v>83.978762178453763</v>
      </c>
      <c r="K764" s="58">
        <v>3.6211186654517404</v>
      </c>
      <c r="L764" s="58">
        <v>12.400119156094485</v>
      </c>
      <c r="M764" s="63">
        <f t="shared" si="12"/>
        <v>0</v>
      </c>
      <c r="Q764" t="s">
        <v>298</v>
      </c>
      <c r="R764">
        <v>0</v>
      </c>
    </row>
    <row r="765" spans="1:18" x14ac:dyDescent="0.25">
      <c r="A765" s="53" t="s">
        <v>229</v>
      </c>
      <c r="B765" s="53" t="s">
        <v>180</v>
      </c>
      <c r="C765" s="54" t="s">
        <v>274</v>
      </c>
      <c r="D765" s="55">
        <v>7</v>
      </c>
      <c r="E765" s="56">
        <v>653.5776614310646</v>
      </c>
      <c r="F765" s="57" t="s">
        <v>180</v>
      </c>
      <c r="G765" s="58">
        <v>0</v>
      </c>
      <c r="H765" s="58">
        <v>0</v>
      </c>
      <c r="I765" s="58">
        <v>5.6502002670226963</v>
      </c>
      <c r="J765" s="58">
        <v>56.320427236315084</v>
      </c>
      <c r="K765" s="58">
        <v>0</v>
      </c>
      <c r="L765" s="58">
        <v>38.029372496662219</v>
      </c>
      <c r="M765" s="63">
        <f t="shared" si="12"/>
        <v>0</v>
      </c>
      <c r="Q765" t="s">
        <v>298</v>
      </c>
      <c r="R765">
        <v>0</v>
      </c>
    </row>
    <row r="766" spans="1:18" x14ac:dyDescent="0.25">
      <c r="A766" s="53" t="s">
        <v>229</v>
      </c>
      <c r="B766" s="53" t="s">
        <v>180</v>
      </c>
      <c r="C766" s="54" t="s">
        <v>274</v>
      </c>
      <c r="D766" s="55">
        <v>8</v>
      </c>
      <c r="E766" s="56">
        <v>3605.479930191972</v>
      </c>
      <c r="F766" s="57" t="s">
        <v>180</v>
      </c>
      <c r="G766" s="58">
        <v>0</v>
      </c>
      <c r="H766" s="58">
        <v>0</v>
      </c>
      <c r="I766" s="58">
        <v>0.28171195678480532</v>
      </c>
      <c r="J766" s="58">
        <v>89.344317840789174</v>
      </c>
      <c r="K766" s="58">
        <v>1.2343049652942493</v>
      </c>
      <c r="L766" s="58">
        <v>9.1396652371317657</v>
      </c>
      <c r="M766" s="63">
        <f t="shared" si="12"/>
        <v>0</v>
      </c>
      <c r="Q766" t="s">
        <v>298</v>
      </c>
      <c r="R766">
        <v>0</v>
      </c>
    </row>
    <row r="767" spans="1:18" x14ac:dyDescent="0.25">
      <c r="A767" s="53" t="s">
        <v>229</v>
      </c>
      <c r="B767" s="53" t="s">
        <v>180</v>
      </c>
      <c r="C767" s="54" t="s">
        <v>274</v>
      </c>
      <c r="D767" s="55">
        <v>6</v>
      </c>
      <c r="E767" s="56">
        <v>1143.7172774869109</v>
      </c>
      <c r="F767" s="57" t="s">
        <v>180</v>
      </c>
      <c r="G767" s="58">
        <v>0</v>
      </c>
      <c r="H767" s="58">
        <v>0</v>
      </c>
      <c r="I767" s="58">
        <v>6.9199664301518276</v>
      </c>
      <c r="J767" s="58">
        <v>47.954528114747845</v>
      </c>
      <c r="K767" s="58">
        <v>0.99641412985427458</v>
      </c>
      <c r="L767" s="58">
        <v>44.129091325246058</v>
      </c>
      <c r="M767" s="63">
        <f t="shared" si="12"/>
        <v>0</v>
      </c>
      <c r="Q767" t="s">
        <v>298</v>
      </c>
      <c r="R767">
        <v>17.399650959860381</v>
      </c>
    </row>
    <row r="768" spans="1:18" x14ac:dyDescent="0.25">
      <c r="A768" s="53" t="s">
        <v>229</v>
      </c>
      <c r="B768" s="53" t="s">
        <v>180</v>
      </c>
      <c r="C768" s="54" t="s">
        <v>274</v>
      </c>
      <c r="D768" s="55">
        <v>5</v>
      </c>
      <c r="E768" s="56">
        <v>1220.8900523560212</v>
      </c>
      <c r="F768" s="57" t="s">
        <v>180</v>
      </c>
      <c r="G768" s="58">
        <v>0</v>
      </c>
      <c r="H768" s="58">
        <v>0</v>
      </c>
      <c r="I768" s="58">
        <v>0</v>
      </c>
      <c r="J768" s="58">
        <v>49.220235287390828</v>
      </c>
      <c r="K768" s="58">
        <v>0</v>
      </c>
      <c r="L768" s="58">
        <v>50.779764712609165</v>
      </c>
      <c r="M768" s="63">
        <f t="shared" si="12"/>
        <v>0</v>
      </c>
      <c r="Q768" t="s">
        <v>298</v>
      </c>
      <c r="R768">
        <v>347.64397905759165</v>
      </c>
    </row>
    <row r="769" spans="1:18" x14ac:dyDescent="0.25">
      <c r="A769" s="53" t="s">
        <v>229</v>
      </c>
      <c r="B769" s="53" t="s">
        <v>180</v>
      </c>
      <c r="C769" s="54" t="s">
        <v>275</v>
      </c>
      <c r="D769" s="55">
        <v>2</v>
      </c>
      <c r="E769" s="56">
        <v>449.21465968586392</v>
      </c>
      <c r="F769" s="57" t="s">
        <v>180</v>
      </c>
      <c r="G769" s="58">
        <v>0</v>
      </c>
      <c r="H769" s="58">
        <v>0</v>
      </c>
      <c r="I769" s="58">
        <v>25.019425019425022</v>
      </c>
      <c r="J769" s="58">
        <v>0</v>
      </c>
      <c r="K769" s="58">
        <v>0</v>
      </c>
      <c r="L769" s="58">
        <v>74.980574980574985</v>
      </c>
      <c r="M769" s="63">
        <f t="shared" si="12"/>
        <v>0</v>
      </c>
      <c r="Q769" t="s">
        <v>298</v>
      </c>
      <c r="R769">
        <v>450.78534031413602</v>
      </c>
    </row>
    <row r="770" spans="1:18" x14ac:dyDescent="0.25">
      <c r="A770" s="53" t="s">
        <v>229</v>
      </c>
      <c r="B770" s="53" t="s">
        <v>180</v>
      </c>
      <c r="C770" s="54" t="s">
        <v>275</v>
      </c>
      <c r="D770" s="55">
        <v>5</v>
      </c>
      <c r="E770" s="56">
        <v>364.74694589877839</v>
      </c>
      <c r="F770" s="57" t="s">
        <v>180</v>
      </c>
      <c r="G770" s="58">
        <v>0</v>
      </c>
      <c r="H770" s="58">
        <v>0</v>
      </c>
      <c r="I770" s="58">
        <v>0</v>
      </c>
      <c r="J770" s="58">
        <v>0</v>
      </c>
      <c r="K770" s="58">
        <v>0</v>
      </c>
      <c r="L770" s="58">
        <v>100</v>
      </c>
      <c r="M770" s="63">
        <f t="shared" si="12"/>
        <v>0</v>
      </c>
      <c r="Q770" t="s">
        <v>298</v>
      </c>
      <c r="R770">
        <v>467.71378708551492</v>
      </c>
    </row>
    <row r="771" spans="1:18" x14ac:dyDescent="0.25">
      <c r="A771" s="53" t="s">
        <v>229</v>
      </c>
      <c r="B771" s="53" t="s">
        <v>180</v>
      </c>
      <c r="C771" s="54" t="s">
        <v>275</v>
      </c>
      <c r="D771" s="55">
        <v>8</v>
      </c>
      <c r="E771" s="56">
        <v>128.27225130890056</v>
      </c>
      <c r="F771" s="57" t="s">
        <v>180</v>
      </c>
      <c r="G771" s="58">
        <v>0</v>
      </c>
      <c r="H771" s="58">
        <v>0</v>
      </c>
      <c r="I771" s="58">
        <v>100</v>
      </c>
      <c r="J771" s="58">
        <v>0</v>
      </c>
      <c r="K771" s="58">
        <v>0</v>
      </c>
      <c r="L771" s="58">
        <v>0</v>
      </c>
      <c r="M771" s="63">
        <f t="shared" ref="M771:M834" si="13">G771/100*E771</f>
        <v>0</v>
      </c>
      <c r="Q771" t="s">
        <v>298</v>
      </c>
      <c r="R771">
        <v>365.79406631762657</v>
      </c>
    </row>
    <row r="772" spans="1:18" x14ac:dyDescent="0.25">
      <c r="A772" s="53" t="s">
        <v>229</v>
      </c>
      <c r="B772" s="53" t="s">
        <v>180</v>
      </c>
      <c r="C772" s="54" t="s">
        <v>275</v>
      </c>
      <c r="D772" s="55">
        <v>6</v>
      </c>
      <c r="E772" s="56">
        <v>209.07504363001746</v>
      </c>
      <c r="F772" s="57" t="s">
        <v>180</v>
      </c>
      <c r="G772" s="58">
        <v>0</v>
      </c>
      <c r="H772" s="58">
        <v>0</v>
      </c>
      <c r="I772" s="58">
        <v>100</v>
      </c>
      <c r="J772" s="58">
        <v>0</v>
      </c>
      <c r="K772" s="58">
        <v>0</v>
      </c>
      <c r="L772" s="58">
        <v>0</v>
      </c>
      <c r="M772" s="63">
        <f t="shared" si="13"/>
        <v>0</v>
      </c>
      <c r="Q772" t="s">
        <v>298</v>
      </c>
      <c r="R772">
        <v>501.04712041884818</v>
      </c>
    </row>
    <row r="773" spans="1:18" x14ac:dyDescent="0.25">
      <c r="A773" s="53" t="s">
        <v>229</v>
      </c>
      <c r="B773" s="53" t="s">
        <v>180</v>
      </c>
      <c r="C773" s="54" t="s">
        <v>275</v>
      </c>
      <c r="D773" s="55">
        <v>1</v>
      </c>
      <c r="E773" s="56">
        <v>172.80977312390928</v>
      </c>
      <c r="F773" s="57" t="s">
        <v>180</v>
      </c>
      <c r="G773" s="58">
        <v>0</v>
      </c>
      <c r="H773" s="58">
        <v>0</v>
      </c>
      <c r="I773" s="58">
        <v>49.060795798828515</v>
      </c>
      <c r="J773" s="58">
        <v>50.939204201171471</v>
      </c>
      <c r="K773" s="58">
        <v>0</v>
      </c>
      <c r="L773" s="58">
        <v>0</v>
      </c>
      <c r="M773" s="63">
        <f t="shared" si="13"/>
        <v>0</v>
      </c>
      <c r="Q773" t="s">
        <v>298</v>
      </c>
      <c r="R773">
        <v>86.038394415357743</v>
      </c>
    </row>
    <row r="774" spans="1:18" x14ac:dyDescent="0.25">
      <c r="A774" s="53" t="s">
        <v>229</v>
      </c>
      <c r="B774" s="53" t="s">
        <v>180</v>
      </c>
      <c r="C774" s="54" t="s">
        <v>275</v>
      </c>
      <c r="D774" s="55">
        <v>3</v>
      </c>
      <c r="E774" s="56">
        <v>291.1169284467714</v>
      </c>
      <c r="F774" s="57" t="s">
        <v>180</v>
      </c>
      <c r="G774" s="58">
        <v>0</v>
      </c>
      <c r="H774" s="58">
        <v>0</v>
      </c>
      <c r="I774" s="58">
        <v>38.984473352916496</v>
      </c>
      <c r="J774" s="58">
        <v>61.015526647083504</v>
      </c>
      <c r="K774" s="58">
        <v>0</v>
      </c>
      <c r="L774" s="58">
        <v>0</v>
      </c>
      <c r="M774" s="63">
        <f t="shared" si="13"/>
        <v>0</v>
      </c>
      <c r="Q774" t="s">
        <v>298</v>
      </c>
      <c r="R774">
        <v>368.41186736474697</v>
      </c>
    </row>
    <row r="775" spans="1:18" x14ac:dyDescent="0.25">
      <c r="A775" s="53" t="s">
        <v>229</v>
      </c>
      <c r="B775" s="53" t="s">
        <v>180</v>
      </c>
      <c r="C775" s="54" t="s">
        <v>275</v>
      </c>
      <c r="D775" s="55">
        <v>4</v>
      </c>
      <c r="E775" s="56">
        <v>145.32286212914488</v>
      </c>
      <c r="F775" s="57" t="s">
        <v>180</v>
      </c>
      <c r="G775" s="58">
        <v>0</v>
      </c>
      <c r="H775" s="58">
        <v>0</v>
      </c>
      <c r="I775" s="58">
        <v>23.597934430166919</v>
      </c>
      <c r="J775" s="58">
        <v>65.017413234057898</v>
      </c>
      <c r="K775" s="58">
        <v>11.384652335775192</v>
      </c>
      <c r="L775" s="58">
        <v>0</v>
      </c>
      <c r="M775" s="63">
        <f t="shared" si="13"/>
        <v>0</v>
      </c>
      <c r="Q775" t="s">
        <v>298</v>
      </c>
      <c r="R775">
        <v>305.75916230366499</v>
      </c>
    </row>
    <row r="776" spans="1:18" x14ac:dyDescent="0.25">
      <c r="A776" s="53" t="s">
        <v>229</v>
      </c>
      <c r="B776" s="53" t="s">
        <v>298</v>
      </c>
      <c r="C776" s="54" t="s">
        <v>276</v>
      </c>
      <c r="D776" s="55">
        <v>1</v>
      </c>
      <c r="E776" s="56">
        <v>2018.7958115183249</v>
      </c>
      <c r="F776" s="57" t="s">
        <v>298</v>
      </c>
      <c r="G776" s="58">
        <v>11.097279493762805</v>
      </c>
      <c r="H776" s="58">
        <v>38.235777207223563</v>
      </c>
      <c r="I776" s="58">
        <v>12.387077811492347</v>
      </c>
      <c r="J776" s="58">
        <v>36.437666951943775</v>
      </c>
      <c r="K776" s="58">
        <v>1.8421985355775132</v>
      </c>
      <c r="L776" s="58">
        <v>0</v>
      </c>
      <c r="M776" s="63">
        <f t="shared" si="13"/>
        <v>224.0314136125655</v>
      </c>
      <c r="Q776" t="s">
        <v>298</v>
      </c>
      <c r="R776">
        <v>93.368237347294965</v>
      </c>
    </row>
    <row r="777" spans="1:18" x14ac:dyDescent="0.25">
      <c r="A777" s="53" t="s">
        <v>229</v>
      </c>
      <c r="B777" s="53" t="s">
        <v>298</v>
      </c>
      <c r="C777" s="54" t="s">
        <v>276</v>
      </c>
      <c r="D777" s="55">
        <v>2</v>
      </c>
      <c r="E777" s="56">
        <v>3117.8534031413619</v>
      </c>
      <c r="F777" s="57" t="s">
        <v>298</v>
      </c>
      <c r="G777" s="58">
        <v>4.4119046419595538</v>
      </c>
      <c r="H777" s="58">
        <v>29.269029907138417</v>
      </c>
      <c r="I777" s="58">
        <v>13.613541334318482</v>
      </c>
      <c r="J777" s="58">
        <v>52.705524116583533</v>
      </c>
      <c r="K777" s="58">
        <v>0</v>
      </c>
      <c r="L777" s="58">
        <v>0</v>
      </c>
      <c r="M777" s="63">
        <f t="shared" si="13"/>
        <v>137.55671902268767</v>
      </c>
      <c r="Q777" t="s">
        <v>298</v>
      </c>
      <c r="R777">
        <v>103.31588132635257</v>
      </c>
    </row>
    <row r="778" spans="1:18" x14ac:dyDescent="0.25">
      <c r="A778" s="53" t="s">
        <v>229</v>
      </c>
      <c r="B778" s="53" t="s">
        <v>298</v>
      </c>
      <c r="C778" s="54" t="s">
        <v>276</v>
      </c>
      <c r="D778" s="55">
        <v>3</v>
      </c>
      <c r="E778" s="56">
        <v>18084.485165794064</v>
      </c>
      <c r="F778" s="57" t="s">
        <v>298</v>
      </c>
      <c r="G778" s="58">
        <v>0.49978721166215229</v>
      </c>
      <c r="H778" s="58">
        <v>3.3582921347447172</v>
      </c>
      <c r="I778" s="58">
        <v>8.4666597828111403</v>
      </c>
      <c r="J778" s="58">
        <v>87.284714656146605</v>
      </c>
      <c r="K778" s="58">
        <v>0.23758951826843336</v>
      </c>
      <c r="L778" s="58">
        <v>0.15295669636696493</v>
      </c>
      <c r="M778" s="63">
        <f t="shared" si="13"/>
        <v>90.383944153577701</v>
      </c>
      <c r="Q778" t="s">
        <v>298</v>
      </c>
      <c r="R778">
        <v>42.233856893542786</v>
      </c>
    </row>
    <row r="779" spans="1:18" x14ac:dyDescent="0.25">
      <c r="A779" s="53" t="s">
        <v>229</v>
      </c>
      <c r="B779" s="53" t="s">
        <v>298</v>
      </c>
      <c r="C779" s="54" t="s">
        <v>276</v>
      </c>
      <c r="D779" s="55">
        <v>4</v>
      </c>
      <c r="E779" s="56">
        <v>3013.1588132635256</v>
      </c>
      <c r="F779" s="57" t="s">
        <v>298</v>
      </c>
      <c r="G779" s="58">
        <v>5.2185295446384101</v>
      </c>
      <c r="H779" s="58">
        <v>2.3688996490090002</v>
      </c>
      <c r="I779" s="58">
        <v>17.920233530645106</v>
      </c>
      <c r="J779" s="58">
        <v>63.444808692529563</v>
      </c>
      <c r="K779" s="58">
        <v>8.9966059286202444</v>
      </c>
      <c r="L779" s="58">
        <v>2.0509226545576702</v>
      </c>
      <c r="M779" s="63">
        <f t="shared" si="13"/>
        <v>157.2425828970332</v>
      </c>
      <c r="Q779" t="s">
        <v>298</v>
      </c>
      <c r="R779">
        <v>67.71378708551488</v>
      </c>
    </row>
    <row r="780" spans="1:18" x14ac:dyDescent="0.25">
      <c r="A780" s="53" t="s">
        <v>229</v>
      </c>
      <c r="B780" s="53" t="s">
        <v>298</v>
      </c>
      <c r="C780" s="54" t="s">
        <v>276</v>
      </c>
      <c r="D780" s="55">
        <v>5</v>
      </c>
      <c r="E780" s="56">
        <v>524.43280977312395</v>
      </c>
      <c r="F780" s="57" t="s">
        <v>298</v>
      </c>
      <c r="G780" s="58">
        <v>26.821963394342767</v>
      </c>
      <c r="H780" s="58">
        <v>10.21630615640599</v>
      </c>
      <c r="I780" s="58">
        <v>16.10648918469218</v>
      </c>
      <c r="J780" s="58">
        <v>46.855241264559055</v>
      </c>
      <c r="K780" s="58">
        <v>0</v>
      </c>
      <c r="L780" s="58">
        <v>0</v>
      </c>
      <c r="M780" s="63">
        <f t="shared" si="13"/>
        <v>140.66317626527055</v>
      </c>
      <c r="Q780" t="s">
        <v>298</v>
      </c>
      <c r="R780">
        <v>32.984293193717278</v>
      </c>
    </row>
    <row r="781" spans="1:18" x14ac:dyDescent="0.25">
      <c r="A781" s="53" t="s">
        <v>229</v>
      </c>
      <c r="B781" s="53" t="s">
        <v>298</v>
      </c>
      <c r="C781" s="54" t="s">
        <v>276</v>
      </c>
      <c r="D781" s="55">
        <v>6</v>
      </c>
      <c r="E781" s="56">
        <v>18640.471204188478</v>
      </c>
      <c r="F781" s="57" t="s">
        <v>298</v>
      </c>
      <c r="G781" s="58">
        <v>1.1649669178606104</v>
      </c>
      <c r="H781" s="58">
        <v>7.1222798635707019</v>
      </c>
      <c r="I781" s="58">
        <v>2.6538738450274759</v>
      </c>
      <c r="J781" s="58">
        <v>87.729695468303987</v>
      </c>
      <c r="K781" s="58">
        <v>0.16346799313546803</v>
      </c>
      <c r="L781" s="58">
        <v>1.1657159121017808</v>
      </c>
      <c r="M781" s="63">
        <f t="shared" si="13"/>
        <v>217.15532286212911</v>
      </c>
      <c r="Q781" t="s">
        <v>298</v>
      </c>
      <c r="R781">
        <v>51.657940663176284</v>
      </c>
    </row>
    <row r="782" spans="1:18" x14ac:dyDescent="0.25">
      <c r="A782" s="53" t="s">
        <v>229</v>
      </c>
      <c r="B782" s="53" t="s">
        <v>298</v>
      </c>
      <c r="C782" s="54" t="s">
        <v>276</v>
      </c>
      <c r="D782" s="55">
        <v>7</v>
      </c>
      <c r="E782" s="56">
        <v>2920.5933682373475</v>
      </c>
      <c r="F782" s="57" t="s">
        <v>298</v>
      </c>
      <c r="G782" s="58">
        <v>4.798326859874515</v>
      </c>
      <c r="H782" s="58">
        <v>8.419480131461011</v>
      </c>
      <c r="I782" s="58">
        <v>8.736181655213624</v>
      </c>
      <c r="J782" s="58">
        <v>77.514191813564366</v>
      </c>
      <c r="K782" s="58">
        <v>0.5318195398864658</v>
      </c>
      <c r="L782" s="58">
        <v>0</v>
      </c>
      <c r="M782" s="63">
        <f t="shared" si="13"/>
        <v>140.13961605584646</v>
      </c>
      <c r="Q782" t="s">
        <v>298</v>
      </c>
      <c r="R782">
        <v>45.549738219895346</v>
      </c>
    </row>
    <row r="783" spans="1:18" x14ac:dyDescent="0.25">
      <c r="A783" s="53" t="s">
        <v>229</v>
      </c>
      <c r="B783" s="53" t="s">
        <v>298</v>
      </c>
      <c r="C783" s="54" t="s">
        <v>276</v>
      </c>
      <c r="D783" s="55">
        <v>8</v>
      </c>
      <c r="E783" s="56">
        <v>3006.0907504363004</v>
      </c>
      <c r="F783" s="57" t="s">
        <v>298</v>
      </c>
      <c r="G783" s="58">
        <v>7.7713078160105447</v>
      </c>
      <c r="H783" s="58">
        <v>13.265679336309647</v>
      </c>
      <c r="I783" s="58">
        <v>12.070316808805856</v>
      </c>
      <c r="J783" s="58">
        <v>66.334202230491911</v>
      </c>
      <c r="K783" s="58">
        <v>0.55849380838205132</v>
      </c>
      <c r="L783" s="58">
        <v>0</v>
      </c>
      <c r="M783" s="63">
        <f t="shared" si="13"/>
        <v>233.61256544502626</v>
      </c>
      <c r="Q783" t="s">
        <v>298</v>
      </c>
      <c r="R783">
        <v>52.879581151832483</v>
      </c>
    </row>
    <row r="784" spans="1:18" x14ac:dyDescent="0.25">
      <c r="A784" s="53" t="s">
        <v>229</v>
      </c>
      <c r="B784" s="53" t="s">
        <v>303</v>
      </c>
      <c r="C784" s="54" t="s">
        <v>242</v>
      </c>
      <c r="D784" s="55">
        <v>1</v>
      </c>
      <c r="E784" s="56">
        <v>104.88656195462482</v>
      </c>
      <c r="F784" s="57" t="s">
        <v>303</v>
      </c>
      <c r="G784" s="58">
        <v>54.908485856905152</v>
      </c>
      <c r="H784" s="58">
        <v>0</v>
      </c>
      <c r="I784" s="58">
        <v>0</v>
      </c>
      <c r="J784" s="58">
        <v>0</v>
      </c>
      <c r="K784" s="58">
        <v>0</v>
      </c>
      <c r="L784" s="58">
        <v>45.091514143094841</v>
      </c>
      <c r="M784" s="63">
        <f t="shared" si="13"/>
        <v>57.591623036649231</v>
      </c>
      <c r="Q784" t="s">
        <v>298</v>
      </c>
      <c r="R784">
        <v>16.928446771378752</v>
      </c>
    </row>
    <row r="785" spans="1:18" x14ac:dyDescent="0.25">
      <c r="A785" s="53" t="s">
        <v>229</v>
      </c>
      <c r="B785" s="53" t="s">
        <v>303</v>
      </c>
      <c r="C785" s="54" t="s">
        <v>242</v>
      </c>
      <c r="D785" s="55">
        <v>2</v>
      </c>
      <c r="E785" s="56">
        <v>250.78534031413614</v>
      </c>
      <c r="F785" s="57" t="s">
        <v>303</v>
      </c>
      <c r="G785" s="58">
        <v>64.370215727209469</v>
      </c>
      <c r="H785" s="58">
        <v>0</v>
      </c>
      <c r="I785" s="58">
        <v>35.629784272790538</v>
      </c>
      <c r="J785" s="58">
        <v>0</v>
      </c>
      <c r="K785" s="58">
        <v>0</v>
      </c>
      <c r="L785" s="58">
        <v>0</v>
      </c>
      <c r="M785" s="63">
        <f t="shared" si="13"/>
        <v>161.43106457242584</v>
      </c>
      <c r="Q785" t="s">
        <v>298</v>
      </c>
      <c r="R785">
        <v>21.815008726003491</v>
      </c>
    </row>
    <row r="786" spans="1:18" x14ac:dyDescent="0.25">
      <c r="A786" s="53" t="s">
        <v>229</v>
      </c>
      <c r="B786" s="53" t="s">
        <v>303</v>
      </c>
      <c r="C786" s="54" t="s">
        <v>242</v>
      </c>
      <c r="D786" s="55">
        <v>3</v>
      </c>
      <c r="E786" s="56">
        <v>938.21989528795814</v>
      </c>
      <c r="F786" s="57" t="s">
        <v>303</v>
      </c>
      <c r="G786" s="58">
        <v>27.25074404761904</v>
      </c>
      <c r="H786" s="58">
        <v>0</v>
      </c>
      <c r="I786" s="58">
        <v>30.970982142857146</v>
      </c>
      <c r="J786" s="58">
        <v>41.77827380952381</v>
      </c>
      <c r="K786" s="58">
        <v>0</v>
      </c>
      <c r="L786" s="58">
        <v>0</v>
      </c>
      <c r="M786" s="63">
        <f t="shared" si="13"/>
        <v>255.67190226876085</v>
      </c>
      <c r="Q786" t="s">
        <v>298</v>
      </c>
      <c r="R786">
        <v>8.202443280977354</v>
      </c>
    </row>
    <row r="787" spans="1:18" x14ac:dyDescent="0.25">
      <c r="A787" s="53" t="s">
        <v>229</v>
      </c>
      <c r="B787" s="53" t="s">
        <v>303</v>
      </c>
      <c r="C787" s="54" t="s">
        <v>242</v>
      </c>
      <c r="D787" s="55">
        <v>4</v>
      </c>
      <c r="E787" s="56">
        <v>1925.8289703315884</v>
      </c>
      <c r="F787" s="57" t="s">
        <v>303</v>
      </c>
      <c r="G787" s="58">
        <v>14.771182600815589</v>
      </c>
      <c r="H787" s="58">
        <v>5.4916175804259195</v>
      </c>
      <c r="I787" s="58">
        <v>37.96103307657453</v>
      </c>
      <c r="J787" s="58">
        <v>41.24150430448573</v>
      </c>
      <c r="K787" s="58">
        <v>0.53466243769823274</v>
      </c>
      <c r="L787" s="58">
        <v>0</v>
      </c>
      <c r="M787" s="63">
        <f t="shared" si="13"/>
        <v>284.46771378708559</v>
      </c>
      <c r="Q787" t="s">
        <v>298</v>
      </c>
      <c r="R787">
        <v>33.85689354275744</v>
      </c>
    </row>
    <row r="788" spans="1:18" x14ac:dyDescent="0.25">
      <c r="A788" s="53" t="s">
        <v>229</v>
      </c>
      <c r="B788" s="53" t="s">
        <v>303</v>
      </c>
      <c r="C788" s="54" t="s">
        <v>242</v>
      </c>
      <c r="D788" s="55">
        <v>5</v>
      </c>
      <c r="E788" s="56">
        <v>403.38568935427577</v>
      </c>
      <c r="F788" s="57" t="s">
        <v>303</v>
      </c>
      <c r="G788" s="58">
        <v>15.492774941593851</v>
      </c>
      <c r="H788" s="58">
        <v>25.101669983559745</v>
      </c>
      <c r="I788" s="58">
        <v>51.635372501514219</v>
      </c>
      <c r="J788" s="58">
        <v>7.7701825733321765</v>
      </c>
      <c r="K788" s="58">
        <v>0</v>
      </c>
      <c r="L788" s="58">
        <v>0</v>
      </c>
      <c r="M788" s="63">
        <f t="shared" si="13"/>
        <v>62.495636998254852</v>
      </c>
      <c r="Q788" t="s">
        <v>298</v>
      </c>
      <c r="R788">
        <v>18.324607329842944</v>
      </c>
    </row>
    <row r="789" spans="1:18" x14ac:dyDescent="0.25">
      <c r="A789" s="53" t="s">
        <v>229</v>
      </c>
      <c r="B789" s="53" t="s">
        <v>303</v>
      </c>
      <c r="C789" s="54" t="s">
        <v>242</v>
      </c>
      <c r="D789" s="55">
        <v>6</v>
      </c>
      <c r="E789" s="56">
        <v>877.48691099476457</v>
      </c>
      <c r="F789" s="57" t="s">
        <v>303</v>
      </c>
      <c r="G789" s="58">
        <v>8.4327764518695343</v>
      </c>
      <c r="H789" s="58">
        <v>24.821002386634849</v>
      </c>
      <c r="I789" s="58">
        <v>31.046141607000795</v>
      </c>
      <c r="J789" s="58">
        <v>33.333333333333329</v>
      </c>
      <c r="K789" s="58">
        <v>2.366746221161498</v>
      </c>
      <c r="L789" s="58">
        <v>0</v>
      </c>
      <c r="M789" s="63">
        <f t="shared" si="13"/>
        <v>73.996509598603879</v>
      </c>
      <c r="Q789" t="s">
        <v>298</v>
      </c>
      <c r="R789">
        <v>0</v>
      </c>
    </row>
    <row r="790" spans="1:18" x14ac:dyDescent="0.25">
      <c r="A790" s="53" t="s">
        <v>229</v>
      </c>
      <c r="B790" s="53" t="s">
        <v>303</v>
      </c>
      <c r="C790" s="54" t="s">
        <v>242</v>
      </c>
      <c r="D790" s="55">
        <v>7</v>
      </c>
      <c r="E790" s="56">
        <v>1725.9860383944156</v>
      </c>
      <c r="F790" s="57" t="s">
        <v>303</v>
      </c>
      <c r="G790" s="58">
        <v>14.582553918644276</v>
      </c>
      <c r="H790" s="58">
        <v>9.1456940919523966</v>
      </c>
      <c r="I790" s="58">
        <v>7.0283824912284256</v>
      </c>
      <c r="J790" s="58">
        <v>67.14931394655153</v>
      </c>
      <c r="K790" s="58">
        <v>2.0940555516233745</v>
      </c>
      <c r="L790" s="58">
        <v>0</v>
      </c>
      <c r="M790" s="63">
        <f t="shared" si="13"/>
        <v>251.69284467713794</v>
      </c>
      <c r="Q790" t="s">
        <v>298</v>
      </c>
      <c r="R790">
        <v>244.67713787085523</v>
      </c>
    </row>
    <row r="791" spans="1:18" x14ac:dyDescent="0.25">
      <c r="A791" s="53" t="s">
        <v>229</v>
      </c>
      <c r="B791" s="53" t="s">
        <v>303</v>
      </c>
      <c r="C791" s="54" t="s">
        <v>242</v>
      </c>
      <c r="D791" s="55">
        <v>8</v>
      </c>
      <c r="E791" s="56">
        <v>1114.3106457242584</v>
      </c>
      <c r="F791" s="57" t="s">
        <v>303</v>
      </c>
      <c r="G791" s="58">
        <v>5.716523101018014</v>
      </c>
      <c r="H791" s="58">
        <v>21.957713390759594</v>
      </c>
      <c r="I791" s="58">
        <v>15.16053249804229</v>
      </c>
      <c r="J791" s="58">
        <v>57.165231010180108</v>
      </c>
      <c r="K791" s="58">
        <v>0</v>
      </c>
      <c r="L791" s="58">
        <v>0</v>
      </c>
      <c r="M791" s="63">
        <f t="shared" si="13"/>
        <v>63.699825479930233</v>
      </c>
      <c r="Q791" t="s">
        <v>298</v>
      </c>
      <c r="R791">
        <v>8.9005235602094519</v>
      </c>
    </row>
    <row r="792" spans="1:18" x14ac:dyDescent="0.25">
      <c r="A792" s="53" t="s">
        <v>229</v>
      </c>
      <c r="B792" s="53" t="s">
        <v>293</v>
      </c>
      <c r="C792" s="54" t="s">
        <v>277</v>
      </c>
      <c r="D792" s="55">
        <v>1</v>
      </c>
      <c r="E792" s="56">
        <v>899.42408376963351</v>
      </c>
      <c r="F792" s="57" t="s">
        <v>293</v>
      </c>
      <c r="G792" s="58">
        <v>27.805266119486966</v>
      </c>
      <c r="H792" s="58">
        <v>10.122824378601786</v>
      </c>
      <c r="I792" s="58">
        <v>7.1366202922172421</v>
      </c>
      <c r="J792" s="58">
        <v>52.117895880629447</v>
      </c>
      <c r="K792" s="58">
        <v>0</v>
      </c>
      <c r="L792" s="58">
        <v>2.8173933290645525</v>
      </c>
      <c r="M792" s="63">
        <f t="shared" si="13"/>
        <v>250.08726003490398</v>
      </c>
      <c r="Q792" t="s">
        <v>298</v>
      </c>
      <c r="R792">
        <v>154.58987783595114</v>
      </c>
    </row>
    <row r="793" spans="1:18" x14ac:dyDescent="0.25">
      <c r="A793" s="53" t="s">
        <v>229</v>
      </c>
      <c r="B793" s="53" t="s">
        <v>293</v>
      </c>
      <c r="C793" s="54" t="s">
        <v>277</v>
      </c>
      <c r="D793" s="55">
        <v>2</v>
      </c>
      <c r="E793" s="56">
        <v>523.59511343804547</v>
      </c>
      <c r="F793" s="57" t="s">
        <v>293</v>
      </c>
      <c r="G793" s="58">
        <v>3.6697553496433652</v>
      </c>
      <c r="H793" s="58">
        <v>0</v>
      </c>
      <c r="I793" s="58">
        <v>0</v>
      </c>
      <c r="J793" s="58">
        <v>14.429038064129058</v>
      </c>
      <c r="K793" s="58">
        <v>81.901206586227573</v>
      </c>
      <c r="L793" s="58">
        <v>0</v>
      </c>
      <c r="M793" s="63">
        <f t="shared" si="13"/>
        <v>19.214659685863921</v>
      </c>
      <c r="Q793" t="s">
        <v>298</v>
      </c>
      <c r="R793">
        <v>31.04712041884823</v>
      </c>
    </row>
    <row r="794" spans="1:18" x14ac:dyDescent="0.25">
      <c r="A794" s="53" t="s">
        <v>229</v>
      </c>
      <c r="B794" s="53" t="s">
        <v>293</v>
      </c>
      <c r="C794" s="54" t="s">
        <v>277</v>
      </c>
      <c r="D794" s="55">
        <v>3</v>
      </c>
      <c r="E794" s="56">
        <v>753.75218150087267</v>
      </c>
      <c r="F794" s="57" t="s">
        <v>293</v>
      </c>
      <c r="G794" s="58">
        <v>19.032183375781432</v>
      </c>
      <c r="H794" s="58">
        <v>0</v>
      </c>
      <c r="I794" s="58">
        <v>28.8724241722621</v>
      </c>
      <c r="J794" s="58">
        <v>49.108589951377638</v>
      </c>
      <c r="K794" s="58">
        <v>2.9868025005788357</v>
      </c>
      <c r="L794" s="58">
        <v>0</v>
      </c>
      <c r="M794" s="63">
        <f t="shared" si="13"/>
        <v>143.45549738219898</v>
      </c>
      <c r="Q794" t="s">
        <v>298</v>
      </c>
      <c r="R794">
        <v>124.27574171029673</v>
      </c>
    </row>
    <row r="795" spans="1:18" x14ac:dyDescent="0.25">
      <c r="A795" s="53" t="s">
        <v>229</v>
      </c>
      <c r="B795" s="53" t="s">
        <v>293</v>
      </c>
      <c r="C795" s="54" t="s">
        <v>277</v>
      </c>
      <c r="D795" s="55">
        <v>4</v>
      </c>
      <c r="E795" s="56">
        <v>590.24432809773134</v>
      </c>
      <c r="F795" s="57" t="s">
        <v>293</v>
      </c>
      <c r="G795" s="58">
        <v>2.9301321664054862</v>
      </c>
      <c r="H795" s="58">
        <v>6.4013482747405428</v>
      </c>
      <c r="I795" s="58">
        <v>29.667957777712072</v>
      </c>
      <c r="J795" s="58">
        <v>61.00056178114189</v>
      </c>
      <c r="K795" s="58">
        <v>0</v>
      </c>
      <c r="L795" s="58">
        <v>0</v>
      </c>
      <c r="M795" s="63">
        <f t="shared" si="13"/>
        <v>17.294938917975561</v>
      </c>
      <c r="Q795" t="s">
        <v>298</v>
      </c>
      <c r="R795">
        <v>19.214659685863921</v>
      </c>
    </row>
    <row r="796" spans="1:18" x14ac:dyDescent="0.25">
      <c r="A796" s="53" t="s">
        <v>229</v>
      </c>
      <c r="B796" s="53" t="s">
        <v>293</v>
      </c>
      <c r="C796" s="54" t="s">
        <v>277</v>
      </c>
      <c r="D796" s="55">
        <v>5</v>
      </c>
      <c r="E796" s="56">
        <v>765.79406631762663</v>
      </c>
      <c r="F796" s="57" t="s">
        <v>293</v>
      </c>
      <c r="G796" s="58">
        <v>11.212397447584324</v>
      </c>
      <c r="H796" s="58">
        <v>33.135824977210568</v>
      </c>
      <c r="I796" s="58">
        <v>8.5916134913400146</v>
      </c>
      <c r="J796" s="58">
        <v>47.060164083865089</v>
      </c>
      <c r="K796" s="58">
        <v>0</v>
      </c>
      <c r="L796" s="58">
        <v>0</v>
      </c>
      <c r="M796" s="63">
        <f t="shared" si="13"/>
        <v>85.863874345549775</v>
      </c>
      <c r="Q796" t="s">
        <v>298</v>
      </c>
      <c r="R796">
        <v>23.560209424083794</v>
      </c>
    </row>
    <row r="797" spans="1:18" x14ac:dyDescent="0.25">
      <c r="A797" s="53" t="s">
        <v>229</v>
      </c>
      <c r="B797" s="53" t="s">
        <v>293</v>
      </c>
      <c r="C797" s="54" t="s">
        <v>277</v>
      </c>
      <c r="D797" s="55">
        <v>6</v>
      </c>
      <c r="E797" s="56">
        <v>481.98952879581162</v>
      </c>
      <c r="F797" s="57" t="s">
        <v>293</v>
      </c>
      <c r="G797" s="58">
        <v>0</v>
      </c>
      <c r="H797" s="58">
        <v>0</v>
      </c>
      <c r="I797" s="58">
        <v>18.850025345788975</v>
      </c>
      <c r="J797" s="58">
        <v>45.492070388876819</v>
      </c>
      <c r="K797" s="58">
        <v>0</v>
      </c>
      <c r="L797" s="58">
        <v>35.657904265334203</v>
      </c>
      <c r="M797" s="63">
        <f t="shared" si="13"/>
        <v>0</v>
      </c>
      <c r="Q797" t="s">
        <v>298</v>
      </c>
      <c r="R797">
        <v>13.246073298429327</v>
      </c>
    </row>
    <row r="798" spans="1:18" x14ac:dyDescent="0.25">
      <c r="A798" s="53" t="s">
        <v>229</v>
      </c>
      <c r="B798" s="53" t="s">
        <v>293</v>
      </c>
      <c r="C798" s="54" t="s">
        <v>277</v>
      </c>
      <c r="D798" s="55">
        <v>7</v>
      </c>
      <c r="E798" s="56">
        <v>465.25305410122172</v>
      </c>
      <c r="F798" s="57" t="s">
        <v>293</v>
      </c>
      <c r="G798" s="58">
        <v>22.934093551896169</v>
      </c>
      <c r="H798" s="58">
        <v>0</v>
      </c>
      <c r="I798" s="58">
        <v>1.702989609512737</v>
      </c>
      <c r="J798" s="58">
        <v>52.691398777148422</v>
      </c>
      <c r="K798" s="58">
        <v>5.4540680445628134</v>
      </c>
      <c r="L798" s="58">
        <v>17.217450016879848</v>
      </c>
      <c r="M798" s="63">
        <f t="shared" si="13"/>
        <v>106.70157068062828</v>
      </c>
      <c r="Q798" t="s">
        <v>298</v>
      </c>
      <c r="R798">
        <v>130.01745200698085</v>
      </c>
    </row>
    <row r="799" spans="1:18" x14ac:dyDescent="0.25">
      <c r="A799" s="53" t="s">
        <v>229</v>
      </c>
      <c r="B799" s="53" t="s">
        <v>293</v>
      </c>
      <c r="C799" s="54" t="s">
        <v>277</v>
      </c>
      <c r="D799" s="55">
        <v>8</v>
      </c>
      <c r="E799" s="56">
        <v>1250.4537521815007</v>
      </c>
      <c r="F799" s="57" t="s">
        <v>293</v>
      </c>
      <c r="G799" s="58">
        <v>15.564332668071629</v>
      </c>
      <c r="H799" s="58">
        <v>6.6000474522337438</v>
      </c>
      <c r="I799" s="58">
        <v>22.538415374523733</v>
      </c>
      <c r="J799" s="58">
        <v>51.207938479574608</v>
      </c>
      <c r="K799" s="58">
        <v>2.1688462128930492</v>
      </c>
      <c r="L799" s="58">
        <v>1.9204198127032441</v>
      </c>
      <c r="M799" s="63">
        <f t="shared" si="13"/>
        <v>194.62478184991275</v>
      </c>
      <c r="Q799" t="s">
        <v>298</v>
      </c>
      <c r="R799">
        <v>17.417102966841206</v>
      </c>
    </row>
    <row r="800" spans="1:18" x14ac:dyDescent="0.25">
      <c r="A800" s="53" t="s">
        <v>229</v>
      </c>
      <c r="B800" s="53" t="s">
        <v>298</v>
      </c>
      <c r="C800" s="54" t="s">
        <v>278</v>
      </c>
      <c r="D800" s="55">
        <v>1</v>
      </c>
      <c r="E800" s="56">
        <v>2665.7940663176264</v>
      </c>
      <c r="F800" s="57" t="s">
        <v>298</v>
      </c>
      <c r="G800" s="58">
        <v>0.16366612111292964</v>
      </c>
      <c r="H800" s="58">
        <v>0.47135842880523665</v>
      </c>
      <c r="I800" s="58">
        <v>5.0081833060556482</v>
      </c>
      <c r="J800" s="58">
        <v>90.906710310965636</v>
      </c>
      <c r="K800" s="58">
        <v>3.450081833060556</v>
      </c>
      <c r="L800" s="58">
        <v>0</v>
      </c>
      <c r="M800" s="63">
        <f t="shared" si="13"/>
        <v>4.3630017452006982</v>
      </c>
      <c r="Q800" t="s">
        <v>298</v>
      </c>
      <c r="R800">
        <v>420.34904013961597</v>
      </c>
    </row>
    <row r="801" spans="1:18" x14ac:dyDescent="0.25">
      <c r="A801" s="53" t="s">
        <v>229</v>
      </c>
      <c r="B801" s="53" t="s">
        <v>298</v>
      </c>
      <c r="C801" s="54" t="s">
        <v>278</v>
      </c>
      <c r="D801" s="55">
        <v>2</v>
      </c>
      <c r="E801" s="56">
        <v>642.23385689354279</v>
      </c>
      <c r="F801" s="57" t="s">
        <v>298</v>
      </c>
      <c r="G801" s="58">
        <v>24.375000000000007</v>
      </c>
      <c r="H801" s="58">
        <v>0.8695652173913051</v>
      </c>
      <c r="I801" s="58">
        <v>17.038043478260867</v>
      </c>
      <c r="J801" s="58">
        <v>56.875</v>
      </c>
      <c r="K801" s="58">
        <v>0.84239130434782261</v>
      </c>
      <c r="L801" s="58">
        <v>0</v>
      </c>
      <c r="M801" s="63">
        <f t="shared" si="13"/>
        <v>156.5445026178011</v>
      </c>
      <c r="Q801" t="s">
        <v>298</v>
      </c>
      <c r="R801">
        <v>151.64048865619546</v>
      </c>
    </row>
    <row r="802" spans="1:18" x14ac:dyDescent="0.25">
      <c r="A802" s="53" t="s">
        <v>229</v>
      </c>
      <c r="B802" s="53" t="s">
        <v>298</v>
      </c>
      <c r="C802" s="54" t="s">
        <v>278</v>
      </c>
      <c r="D802" s="55">
        <v>3</v>
      </c>
      <c r="E802" s="56">
        <v>426.5270506108202</v>
      </c>
      <c r="F802" s="57" t="s">
        <v>298</v>
      </c>
      <c r="G802" s="58">
        <v>0</v>
      </c>
      <c r="H802" s="58">
        <v>0</v>
      </c>
      <c r="I802" s="58">
        <v>0</v>
      </c>
      <c r="J802" s="58">
        <v>16.66939443535189</v>
      </c>
      <c r="K802" s="58">
        <v>0</v>
      </c>
      <c r="L802" s="58">
        <v>83.330605564648124</v>
      </c>
      <c r="M802" s="63">
        <f t="shared" si="13"/>
        <v>0</v>
      </c>
      <c r="Q802" t="s">
        <v>298</v>
      </c>
      <c r="R802">
        <v>0</v>
      </c>
    </row>
    <row r="803" spans="1:18" x14ac:dyDescent="0.25">
      <c r="A803" s="53" t="s">
        <v>229</v>
      </c>
      <c r="B803" s="53" t="s">
        <v>298</v>
      </c>
      <c r="C803" s="54" t="s">
        <v>278</v>
      </c>
      <c r="D803" s="55">
        <v>4</v>
      </c>
      <c r="E803" s="56">
        <v>1598.7783595113442</v>
      </c>
      <c r="F803" s="57" t="s">
        <v>298</v>
      </c>
      <c r="G803" s="58">
        <v>37.594149110359133</v>
      </c>
      <c r="H803" s="58">
        <v>0</v>
      </c>
      <c r="I803" s="58">
        <v>14.245169741294617</v>
      </c>
      <c r="J803" s="58">
        <v>45.529963977731683</v>
      </c>
      <c r="K803" s="58">
        <v>2.6307171706145613</v>
      </c>
      <c r="L803" s="58">
        <v>0</v>
      </c>
      <c r="M803" s="63">
        <f t="shared" si="13"/>
        <v>601.04712041884829</v>
      </c>
      <c r="Q803" t="s">
        <v>298</v>
      </c>
      <c r="R803">
        <v>217.52181500872601</v>
      </c>
    </row>
    <row r="804" spans="1:18" x14ac:dyDescent="0.25">
      <c r="A804" s="53" t="s">
        <v>229</v>
      </c>
      <c r="B804" s="53" t="s">
        <v>298</v>
      </c>
      <c r="C804" s="54" t="s">
        <v>278</v>
      </c>
      <c r="D804" s="55">
        <v>5</v>
      </c>
      <c r="E804" s="56">
        <v>994.0837696335077</v>
      </c>
      <c r="F804" s="57" t="s">
        <v>298</v>
      </c>
      <c r="G804" s="58">
        <v>0</v>
      </c>
      <c r="H804" s="58">
        <v>0</v>
      </c>
      <c r="I804" s="58">
        <v>7.7825178630993141</v>
      </c>
      <c r="J804" s="58">
        <v>16.830814065764297</v>
      </c>
      <c r="K804" s="58">
        <v>8.9376942118291502</v>
      </c>
      <c r="L804" s="58">
        <v>66.448973859307245</v>
      </c>
      <c r="M804" s="63">
        <f t="shared" si="13"/>
        <v>0</v>
      </c>
      <c r="Q804" t="s">
        <v>298</v>
      </c>
      <c r="R804">
        <v>210.64572425828968</v>
      </c>
    </row>
    <row r="805" spans="1:18" x14ac:dyDescent="0.25">
      <c r="A805" s="53" t="s">
        <v>229</v>
      </c>
      <c r="B805" s="53" t="s">
        <v>298</v>
      </c>
      <c r="C805" s="54" t="s">
        <v>278</v>
      </c>
      <c r="D805" s="55">
        <v>6</v>
      </c>
      <c r="E805" s="56">
        <v>1086.212914485166</v>
      </c>
      <c r="F805" s="57" t="s">
        <v>298</v>
      </c>
      <c r="G805" s="58">
        <v>10.87724935732648</v>
      </c>
      <c r="H805" s="58">
        <v>19.440874035989715</v>
      </c>
      <c r="I805" s="58">
        <v>3.2615681233933174</v>
      </c>
      <c r="J805" s="58">
        <v>65.841902313624672</v>
      </c>
      <c r="K805" s="58">
        <v>0.57840616966580882</v>
      </c>
      <c r="L805" s="58">
        <v>0</v>
      </c>
      <c r="M805" s="63">
        <f t="shared" si="13"/>
        <v>118.15008726003497</v>
      </c>
      <c r="Q805" t="s">
        <v>298</v>
      </c>
      <c r="R805">
        <v>445.51483420593365</v>
      </c>
    </row>
    <row r="806" spans="1:18" x14ac:dyDescent="0.25">
      <c r="A806" s="53" t="s">
        <v>229</v>
      </c>
      <c r="B806" s="53" t="s">
        <v>298</v>
      </c>
      <c r="C806" s="54" t="s">
        <v>278</v>
      </c>
      <c r="D806" s="55">
        <v>7</v>
      </c>
      <c r="E806" s="56">
        <v>563.52530541012209</v>
      </c>
      <c r="F806" s="57" t="s">
        <v>298</v>
      </c>
      <c r="G806" s="58">
        <v>22.576649117373812</v>
      </c>
      <c r="H806" s="58">
        <v>0</v>
      </c>
      <c r="I806" s="58">
        <v>36.265097553422109</v>
      </c>
      <c r="J806" s="58">
        <v>41.158253329204086</v>
      </c>
      <c r="K806" s="58">
        <v>0</v>
      </c>
      <c r="L806" s="58">
        <v>0</v>
      </c>
      <c r="M806" s="63">
        <f t="shared" si="13"/>
        <v>127.22513089005241</v>
      </c>
      <c r="Q806" t="s">
        <v>298</v>
      </c>
      <c r="R806">
        <v>416.75392670157072</v>
      </c>
    </row>
    <row r="807" spans="1:18" x14ac:dyDescent="0.25">
      <c r="A807" s="53" t="s">
        <v>229</v>
      </c>
      <c r="B807" s="53" t="s">
        <v>298</v>
      </c>
      <c r="C807" s="54" t="s">
        <v>278</v>
      </c>
      <c r="D807" s="55">
        <v>8</v>
      </c>
      <c r="E807" s="56">
        <v>1008.0279232111693</v>
      </c>
      <c r="F807" s="57" t="s">
        <v>298</v>
      </c>
      <c r="G807" s="58">
        <v>6.1288088642659329</v>
      </c>
      <c r="H807" s="58">
        <v>0</v>
      </c>
      <c r="I807" s="58">
        <v>26.125346260387811</v>
      </c>
      <c r="J807" s="58">
        <v>67.745844875346251</v>
      </c>
      <c r="K807" s="58">
        <v>0</v>
      </c>
      <c r="L807" s="58">
        <v>0</v>
      </c>
      <c r="M807" s="63">
        <f t="shared" si="13"/>
        <v>61.780104712041933</v>
      </c>
      <c r="Q807" t="s">
        <v>298</v>
      </c>
      <c r="R807">
        <v>406.63176265270516</v>
      </c>
    </row>
    <row r="808" spans="1:18" x14ac:dyDescent="0.25">
      <c r="A808" s="53" t="s">
        <v>229</v>
      </c>
      <c r="B808" s="53" t="s">
        <v>185</v>
      </c>
      <c r="C808" s="54" t="s">
        <v>279</v>
      </c>
      <c r="D808" s="55">
        <v>1</v>
      </c>
      <c r="E808" s="56">
        <v>502.91448516579413</v>
      </c>
      <c r="F808" s="57" t="s">
        <v>185</v>
      </c>
      <c r="G808" s="58">
        <v>0</v>
      </c>
      <c r="H808" s="58">
        <v>0</v>
      </c>
      <c r="I808" s="58">
        <v>6.2046708540097857</v>
      </c>
      <c r="J808" s="58">
        <v>63.004476524273876</v>
      </c>
      <c r="K808" s="58">
        <v>30.790852621716347</v>
      </c>
      <c r="L808" s="58">
        <v>0</v>
      </c>
      <c r="M808" s="63">
        <f t="shared" si="13"/>
        <v>0</v>
      </c>
      <c r="Q808" t="s">
        <v>298</v>
      </c>
      <c r="R808">
        <v>51.308900523560233</v>
      </c>
    </row>
    <row r="809" spans="1:18" x14ac:dyDescent="0.25">
      <c r="A809" s="53" t="s">
        <v>229</v>
      </c>
      <c r="B809" s="53" t="s">
        <v>185</v>
      </c>
      <c r="C809" s="54" t="s">
        <v>279</v>
      </c>
      <c r="D809" s="55">
        <v>2</v>
      </c>
      <c r="E809" s="56">
        <v>907.60907504363001</v>
      </c>
      <c r="F809" s="57" t="s">
        <v>185</v>
      </c>
      <c r="G809" s="58">
        <v>0</v>
      </c>
      <c r="H809" s="58">
        <v>0.57493366150059511</v>
      </c>
      <c r="I809" s="58">
        <v>57.576048917432608</v>
      </c>
      <c r="J809" s="58">
        <v>41.024112602392023</v>
      </c>
      <c r="K809" s="58">
        <v>0</v>
      </c>
      <c r="L809" s="58">
        <v>0.82490481867476539</v>
      </c>
      <c r="M809" s="63">
        <f t="shared" si="13"/>
        <v>0</v>
      </c>
      <c r="Q809" t="s">
        <v>298</v>
      </c>
      <c r="R809">
        <v>14.712041884816754</v>
      </c>
    </row>
    <row r="810" spans="1:18" x14ac:dyDescent="0.25">
      <c r="A810" s="53" t="s">
        <v>229</v>
      </c>
      <c r="B810" s="53" t="s">
        <v>185</v>
      </c>
      <c r="C810" s="54" t="s">
        <v>279</v>
      </c>
      <c r="D810" s="55">
        <v>5</v>
      </c>
      <c r="E810" s="56">
        <v>1286.7364746945898</v>
      </c>
      <c r="F810" s="57" t="s">
        <v>185</v>
      </c>
      <c r="G810" s="58">
        <v>0</v>
      </c>
      <c r="H810" s="58">
        <v>0</v>
      </c>
      <c r="I810" s="58">
        <v>16.436999864370005</v>
      </c>
      <c r="J810" s="58">
        <v>77.471856774718589</v>
      </c>
      <c r="K810" s="58">
        <v>4.1868981418689808</v>
      </c>
      <c r="L810" s="58">
        <v>1.9042452190424521</v>
      </c>
      <c r="M810" s="63">
        <f t="shared" si="13"/>
        <v>0</v>
      </c>
      <c r="Q810" t="s">
        <v>298</v>
      </c>
      <c r="R810">
        <v>25.968586387434613</v>
      </c>
    </row>
    <row r="811" spans="1:18" x14ac:dyDescent="0.25">
      <c r="A811" s="53" t="s">
        <v>229</v>
      </c>
      <c r="B811" s="53" t="s">
        <v>185</v>
      </c>
      <c r="C811" s="54" t="s">
        <v>279</v>
      </c>
      <c r="D811" s="55">
        <v>6</v>
      </c>
      <c r="E811" s="56">
        <v>46.090750436300148</v>
      </c>
      <c r="F811" s="57" t="s">
        <v>185</v>
      </c>
      <c r="G811" s="58">
        <v>0</v>
      </c>
      <c r="H811" s="58">
        <v>0</v>
      </c>
      <c r="I811" s="58">
        <v>0</v>
      </c>
      <c r="J811" s="58">
        <v>0</v>
      </c>
      <c r="K811" s="58">
        <v>0</v>
      </c>
      <c r="L811" s="58">
        <v>100</v>
      </c>
      <c r="M811" s="63">
        <f t="shared" si="13"/>
        <v>0</v>
      </c>
      <c r="Q811" t="s">
        <v>298</v>
      </c>
      <c r="R811">
        <v>67.609075043630043</v>
      </c>
    </row>
    <row r="812" spans="1:18" x14ac:dyDescent="0.25">
      <c r="A812" s="53" t="s">
        <v>229</v>
      </c>
      <c r="B812" s="53" t="s">
        <v>185</v>
      </c>
      <c r="C812" s="54" t="s">
        <v>279</v>
      </c>
      <c r="D812" s="55">
        <v>8</v>
      </c>
      <c r="E812" s="56">
        <v>4475.9162303664925</v>
      </c>
      <c r="F812" s="57" t="s">
        <v>185</v>
      </c>
      <c r="G812" s="58">
        <v>0</v>
      </c>
      <c r="H812" s="58">
        <v>0</v>
      </c>
      <c r="I812" s="58">
        <v>0.39185869692361636</v>
      </c>
      <c r="J812" s="58">
        <v>95.804577533434696</v>
      </c>
      <c r="K812" s="58">
        <v>2.18466097399306</v>
      </c>
      <c r="L812" s="58">
        <v>1.6189027956486142</v>
      </c>
      <c r="M812" s="63">
        <f t="shared" si="13"/>
        <v>0</v>
      </c>
      <c r="Q812" t="s">
        <v>298</v>
      </c>
      <c r="R812">
        <v>41.361256544502645</v>
      </c>
    </row>
    <row r="813" spans="1:18" x14ac:dyDescent="0.25">
      <c r="A813" s="53" t="s">
        <v>229</v>
      </c>
      <c r="B813" s="53" t="s">
        <v>185</v>
      </c>
      <c r="C813" s="54" t="s">
        <v>279</v>
      </c>
      <c r="D813" s="55">
        <v>7</v>
      </c>
      <c r="E813" s="56">
        <v>384.13612565445021</v>
      </c>
      <c r="F813" s="57" t="s">
        <v>185</v>
      </c>
      <c r="G813" s="58">
        <v>1.3220662396074707</v>
      </c>
      <c r="H813" s="58">
        <v>0</v>
      </c>
      <c r="I813" s="58">
        <v>69.469810549270832</v>
      </c>
      <c r="J813" s="58">
        <v>1.3584117032392875</v>
      </c>
      <c r="K813" s="58">
        <v>0</v>
      </c>
      <c r="L813" s="58">
        <v>27.849711507882425</v>
      </c>
      <c r="M813" s="63">
        <f t="shared" si="13"/>
        <v>5.0785340314136187</v>
      </c>
      <c r="Q813" t="s">
        <v>298</v>
      </c>
      <c r="R813">
        <v>25.933682373472962</v>
      </c>
    </row>
    <row r="814" spans="1:18" x14ac:dyDescent="0.25">
      <c r="A814" s="53" t="s">
        <v>229</v>
      </c>
      <c r="B814" s="53" t="s">
        <v>185</v>
      </c>
      <c r="C814" s="54" t="s">
        <v>279</v>
      </c>
      <c r="D814" s="55">
        <v>4</v>
      </c>
      <c r="E814" s="56">
        <v>487.81849912739972</v>
      </c>
      <c r="F814" s="57" t="s">
        <v>185</v>
      </c>
      <c r="G814" s="58">
        <v>0</v>
      </c>
      <c r="H814" s="58">
        <v>0.61176302232398172</v>
      </c>
      <c r="I814" s="58">
        <v>22.195191757298225</v>
      </c>
      <c r="J814" s="58">
        <v>49.431167716084722</v>
      </c>
      <c r="K814" s="58">
        <v>0</v>
      </c>
      <c r="L814" s="58">
        <v>27.761877504293064</v>
      </c>
      <c r="M814" s="63">
        <f t="shared" si="13"/>
        <v>0</v>
      </c>
      <c r="Q814" t="s">
        <v>298</v>
      </c>
      <c r="R814">
        <v>0</v>
      </c>
    </row>
    <row r="815" spans="1:18" x14ac:dyDescent="0.25">
      <c r="A815" s="53" t="s">
        <v>229</v>
      </c>
      <c r="B815" s="53" t="s">
        <v>185</v>
      </c>
      <c r="C815" s="54" t="s">
        <v>279</v>
      </c>
      <c r="D815" s="55">
        <v>3</v>
      </c>
      <c r="E815" s="56">
        <v>1173.9092495636999</v>
      </c>
      <c r="F815" s="57" t="s">
        <v>185</v>
      </c>
      <c r="G815" s="58">
        <v>0</v>
      </c>
      <c r="H815" s="58">
        <v>0</v>
      </c>
      <c r="I815" s="58">
        <v>14.917118858247234</v>
      </c>
      <c r="J815" s="58">
        <v>66.988775737753656</v>
      </c>
      <c r="K815" s="58">
        <v>0</v>
      </c>
      <c r="L815" s="58">
        <v>18.094105403999112</v>
      </c>
      <c r="M815" s="63">
        <f t="shared" si="13"/>
        <v>0</v>
      </c>
      <c r="Q815" t="s">
        <v>298</v>
      </c>
      <c r="R815">
        <v>0</v>
      </c>
    </row>
    <row r="816" spans="1:18" x14ac:dyDescent="0.25">
      <c r="A816" s="53" t="s">
        <v>229</v>
      </c>
      <c r="B816" s="53" t="s">
        <v>298</v>
      </c>
      <c r="C816" s="54" t="s">
        <v>280</v>
      </c>
      <c r="D816" s="55">
        <v>3</v>
      </c>
      <c r="E816" s="56">
        <v>300.17452006980801</v>
      </c>
      <c r="F816" s="57" t="s">
        <v>298</v>
      </c>
      <c r="G816" s="58">
        <v>3.6046511627907036</v>
      </c>
      <c r="H816" s="58">
        <v>10.813953488372091</v>
      </c>
      <c r="I816" s="58">
        <v>77.965116279069775</v>
      </c>
      <c r="J816" s="58">
        <v>0</v>
      </c>
      <c r="K816" s="58">
        <v>6.1627906976744118</v>
      </c>
      <c r="L816" s="58">
        <v>1.4534883720930234</v>
      </c>
      <c r="M816" s="63">
        <f t="shared" si="13"/>
        <v>10.820244328097749</v>
      </c>
      <c r="Q816" t="s">
        <v>298</v>
      </c>
      <c r="R816">
        <v>43.839441535776622</v>
      </c>
    </row>
    <row r="817" spans="1:18" x14ac:dyDescent="0.25">
      <c r="A817" s="53" t="s">
        <v>229</v>
      </c>
      <c r="B817" s="53" t="s">
        <v>298</v>
      </c>
      <c r="C817" s="54" t="s">
        <v>280</v>
      </c>
      <c r="D817" s="55">
        <v>4</v>
      </c>
      <c r="E817" s="56">
        <v>417.10296684118669</v>
      </c>
      <c r="F817" s="57" t="s">
        <v>298</v>
      </c>
      <c r="G817" s="58">
        <v>10.000000000000004</v>
      </c>
      <c r="H817" s="58">
        <v>9.0794979079497988</v>
      </c>
      <c r="I817" s="58">
        <v>24.14225941422594</v>
      </c>
      <c r="J817" s="58">
        <v>26.98744769874477</v>
      </c>
      <c r="K817" s="58">
        <v>27.15481171548117</v>
      </c>
      <c r="L817" s="58">
        <v>2.6359832635983227</v>
      </c>
      <c r="M817" s="63">
        <f t="shared" si="13"/>
        <v>41.710296684118681</v>
      </c>
      <c r="Q817" t="s">
        <v>298</v>
      </c>
      <c r="R817">
        <v>139.96509598603845</v>
      </c>
    </row>
    <row r="818" spans="1:18" x14ac:dyDescent="0.25">
      <c r="A818" s="53" t="s">
        <v>229</v>
      </c>
      <c r="B818" s="53" t="s">
        <v>298</v>
      </c>
      <c r="C818" s="54" t="s">
        <v>280</v>
      </c>
      <c r="D818" s="55">
        <v>2</v>
      </c>
      <c r="E818" s="56">
        <v>496.33507853403148</v>
      </c>
      <c r="F818" s="57" t="s">
        <v>298</v>
      </c>
      <c r="G818" s="58">
        <v>32.208157524613227</v>
      </c>
      <c r="H818" s="58">
        <v>15.682137834036569</v>
      </c>
      <c r="I818" s="58">
        <v>28.586497890295355</v>
      </c>
      <c r="J818" s="58">
        <v>1.2658227848101244</v>
      </c>
      <c r="K818" s="58">
        <v>17.827004219409282</v>
      </c>
      <c r="L818" s="58">
        <v>4.4303797468354356</v>
      </c>
      <c r="M818" s="63">
        <f t="shared" si="13"/>
        <v>159.86038394415365</v>
      </c>
      <c r="Q818" t="s">
        <v>298</v>
      </c>
      <c r="R818">
        <v>0</v>
      </c>
    </row>
    <row r="819" spans="1:18" x14ac:dyDescent="0.25">
      <c r="A819" s="53" t="s">
        <v>229</v>
      </c>
      <c r="B819" s="53" t="s">
        <v>298</v>
      </c>
      <c r="C819" s="54" t="s">
        <v>280</v>
      </c>
      <c r="D819" s="55">
        <v>1</v>
      </c>
      <c r="E819" s="56">
        <v>910.99476439790578</v>
      </c>
      <c r="F819" s="57" t="s">
        <v>298</v>
      </c>
      <c r="G819" s="58">
        <v>18.409961685823756</v>
      </c>
      <c r="H819" s="58">
        <v>8.9846743295019174</v>
      </c>
      <c r="I819" s="58">
        <v>13.199233716475097</v>
      </c>
      <c r="J819" s="58">
        <v>51.149425287356323</v>
      </c>
      <c r="K819" s="58">
        <v>1.7624521072796897</v>
      </c>
      <c r="L819" s="58">
        <v>6.4942528735632195</v>
      </c>
      <c r="M819" s="63">
        <f t="shared" si="13"/>
        <v>167.71378708551484</v>
      </c>
      <c r="Q819" t="s">
        <v>298</v>
      </c>
      <c r="R819">
        <v>630.9947643979059</v>
      </c>
    </row>
    <row r="820" spans="1:18" x14ac:dyDescent="0.25">
      <c r="A820" s="53" t="s">
        <v>229</v>
      </c>
      <c r="B820" s="53" t="s">
        <v>298</v>
      </c>
      <c r="C820" s="54" t="s">
        <v>280</v>
      </c>
      <c r="D820" s="55">
        <v>7</v>
      </c>
      <c r="E820" s="56">
        <v>3938.9179755671903</v>
      </c>
      <c r="F820" s="57" t="s">
        <v>298</v>
      </c>
      <c r="G820" s="58">
        <v>3.3717323881258325</v>
      </c>
      <c r="H820" s="58">
        <v>20.589277802392555</v>
      </c>
      <c r="I820" s="58">
        <v>12.58750553832521</v>
      </c>
      <c r="J820" s="58">
        <v>63.274257864421799</v>
      </c>
      <c r="K820" s="58">
        <v>0.17722640673460283</v>
      </c>
      <c r="L820" s="58">
        <v>0</v>
      </c>
      <c r="M820" s="63">
        <f t="shared" si="13"/>
        <v>132.80977312390931</v>
      </c>
      <c r="Q820" t="s">
        <v>298</v>
      </c>
      <c r="R820">
        <v>151.64048865619546</v>
      </c>
    </row>
    <row r="821" spans="1:18" x14ac:dyDescent="0.25">
      <c r="A821" s="53" t="s">
        <v>229</v>
      </c>
      <c r="B821" s="53" t="s">
        <v>298</v>
      </c>
      <c r="C821" s="54" t="s">
        <v>280</v>
      </c>
      <c r="D821" s="55">
        <v>6</v>
      </c>
      <c r="E821" s="56">
        <v>3011.5183246073302</v>
      </c>
      <c r="F821" s="57" t="s">
        <v>298</v>
      </c>
      <c r="G821" s="58">
        <v>4.3810848400556335</v>
      </c>
      <c r="H821" s="58">
        <v>21.412841910060269</v>
      </c>
      <c r="I821" s="58">
        <v>12.905656003708854</v>
      </c>
      <c r="J821" s="58">
        <v>60.518080667593878</v>
      </c>
      <c r="K821" s="58">
        <v>0.78233657858136374</v>
      </c>
      <c r="L821" s="58">
        <v>0</v>
      </c>
      <c r="M821" s="63">
        <f t="shared" si="13"/>
        <v>131.93717277486917</v>
      </c>
      <c r="Q821" t="s">
        <v>298</v>
      </c>
      <c r="R821">
        <v>28.743455497382236</v>
      </c>
    </row>
    <row r="822" spans="1:18" x14ac:dyDescent="0.25">
      <c r="A822" s="53" t="s">
        <v>229</v>
      </c>
      <c r="B822" s="53" t="s">
        <v>298</v>
      </c>
      <c r="C822" s="54" t="s">
        <v>280</v>
      </c>
      <c r="D822" s="55">
        <v>5</v>
      </c>
      <c r="E822" s="56">
        <v>1629.668411867365</v>
      </c>
      <c r="F822" s="57" t="s">
        <v>298</v>
      </c>
      <c r="G822" s="58">
        <v>7.5605054615549383</v>
      </c>
      <c r="H822" s="58">
        <v>5.2473763118440795</v>
      </c>
      <c r="I822" s="58">
        <v>19.693724566288289</v>
      </c>
      <c r="J822" s="58">
        <v>65.934889698008135</v>
      </c>
      <c r="K822" s="58">
        <v>1.5635039623045626</v>
      </c>
      <c r="L822" s="58">
        <v>0</v>
      </c>
      <c r="M822" s="63">
        <f t="shared" si="13"/>
        <v>123.21116928446774</v>
      </c>
      <c r="Q822" t="s">
        <v>298</v>
      </c>
      <c r="R822">
        <v>32.024432809773138</v>
      </c>
    </row>
    <row r="823" spans="1:18" x14ac:dyDescent="0.25">
      <c r="A823" s="53" t="s">
        <v>229</v>
      </c>
      <c r="B823" s="53" t="s">
        <v>298</v>
      </c>
      <c r="C823" s="54" t="s">
        <v>280</v>
      </c>
      <c r="D823" s="55">
        <v>8</v>
      </c>
      <c r="E823" s="56">
        <v>9367.8883071553228</v>
      </c>
      <c r="F823" s="57" t="s">
        <v>298</v>
      </c>
      <c r="G823" s="58">
        <v>2.6118707850516034</v>
      </c>
      <c r="H823" s="58">
        <v>32.739669883378667</v>
      </c>
      <c r="I823" s="58">
        <v>11.080889749990684</v>
      </c>
      <c r="J823" s="58">
        <v>53.567569581579043</v>
      </c>
      <c r="K823" s="58">
        <v>0</v>
      </c>
      <c r="L823" s="58">
        <v>0</v>
      </c>
      <c r="M823" s="63">
        <f t="shared" si="13"/>
        <v>244.67713787085509</v>
      </c>
      <c r="Q823" t="s">
        <v>298</v>
      </c>
      <c r="R823">
        <v>107.53926701570686</v>
      </c>
    </row>
    <row r="824" spans="1:18" x14ac:dyDescent="0.25">
      <c r="A824" s="53" t="s">
        <v>229</v>
      </c>
      <c r="B824" s="53" t="s">
        <v>177</v>
      </c>
      <c r="C824" s="54" t="s">
        <v>281</v>
      </c>
      <c r="D824" s="55">
        <v>3</v>
      </c>
      <c r="E824" s="56">
        <v>168.58638743455492</v>
      </c>
      <c r="F824" s="57" t="s">
        <v>177</v>
      </c>
      <c r="G824" s="58">
        <v>0</v>
      </c>
      <c r="H824" s="58">
        <v>0</v>
      </c>
      <c r="I824" s="58">
        <v>0</v>
      </c>
      <c r="J824" s="58">
        <v>0</v>
      </c>
      <c r="K824" s="58">
        <v>3.5196687370600408</v>
      </c>
      <c r="L824" s="58">
        <v>96.480331262939956</v>
      </c>
      <c r="M824" s="63">
        <f t="shared" si="13"/>
        <v>0</v>
      </c>
      <c r="Q824" t="s">
        <v>298</v>
      </c>
      <c r="R824">
        <v>29.842931937172796</v>
      </c>
    </row>
    <row r="825" spans="1:18" x14ac:dyDescent="0.25">
      <c r="A825" s="53" t="s">
        <v>229</v>
      </c>
      <c r="B825" s="53" t="s">
        <v>177</v>
      </c>
      <c r="C825" s="54" t="s">
        <v>281</v>
      </c>
      <c r="D825" s="55">
        <v>5</v>
      </c>
      <c r="E825" s="56">
        <v>203.83944153577661</v>
      </c>
      <c r="F825" s="57" t="s">
        <v>177</v>
      </c>
      <c r="G825" s="58">
        <v>0</v>
      </c>
      <c r="H825" s="58">
        <v>0</v>
      </c>
      <c r="I825" s="58">
        <v>13.613013698630136</v>
      </c>
      <c r="J825" s="58">
        <v>82.962328767123296</v>
      </c>
      <c r="K825" s="58">
        <v>3.4246575342465633</v>
      </c>
      <c r="L825" s="58">
        <v>0</v>
      </c>
      <c r="M825" s="63">
        <f t="shared" si="13"/>
        <v>0</v>
      </c>
      <c r="Q825" t="s">
        <v>298</v>
      </c>
      <c r="R825">
        <v>0</v>
      </c>
    </row>
    <row r="826" spans="1:18" x14ac:dyDescent="0.25">
      <c r="A826" s="53" t="s">
        <v>229</v>
      </c>
      <c r="B826" s="53" t="s">
        <v>177</v>
      </c>
      <c r="C826" s="54" t="s">
        <v>281</v>
      </c>
      <c r="D826" s="55">
        <v>8</v>
      </c>
      <c r="E826" s="56">
        <v>2177.3123909249566</v>
      </c>
      <c r="F826" s="57" t="s">
        <v>177</v>
      </c>
      <c r="G826" s="58">
        <v>49.887784546328945</v>
      </c>
      <c r="H826" s="58">
        <v>0</v>
      </c>
      <c r="I826" s="58">
        <v>3.3664636101314516</v>
      </c>
      <c r="J826" s="58">
        <v>46.008336005129848</v>
      </c>
      <c r="K826" s="58">
        <v>0.73741583840974512</v>
      </c>
      <c r="L826" s="58">
        <v>0</v>
      </c>
      <c r="M826" s="63">
        <f t="shared" si="13"/>
        <v>1086.2129144851658</v>
      </c>
      <c r="Q826" t="s">
        <v>298</v>
      </c>
      <c r="R826">
        <v>7.6788830715532512</v>
      </c>
    </row>
    <row r="827" spans="1:18" x14ac:dyDescent="0.25">
      <c r="A827" s="53" t="s">
        <v>229</v>
      </c>
      <c r="B827" s="53" t="s">
        <v>177</v>
      </c>
      <c r="C827" s="54" t="s">
        <v>281</v>
      </c>
      <c r="D827" s="55">
        <v>6</v>
      </c>
      <c r="E827" s="56">
        <v>908.5514834205934</v>
      </c>
      <c r="F827" s="57" t="s">
        <v>177</v>
      </c>
      <c r="G827" s="58">
        <v>1.3061851709565879</v>
      </c>
      <c r="H827" s="58">
        <v>0</v>
      </c>
      <c r="I827" s="58">
        <v>46.965040338071454</v>
      </c>
      <c r="J827" s="58">
        <v>48.520937379946218</v>
      </c>
      <c r="K827" s="58">
        <v>3.2078371110257362</v>
      </c>
      <c r="L827" s="58">
        <v>0</v>
      </c>
      <c r="M827" s="63">
        <f t="shared" si="13"/>
        <v>11.867364746945894</v>
      </c>
      <c r="Q827" t="s">
        <v>298</v>
      </c>
      <c r="R827">
        <v>2.0942408376963528</v>
      </c>
    </row>
    <row r="828" spans="1:18" x14ac:dyDescent="0.25">
      <c r="A828" s="53" t="s">
        <v>229</v>
      </c>
      <c r="B828" s="53" t="s">
        <v>177</v>
      </c>
      <c r="C828" s="54" t="s">
        <v>281</v>
      </c>
      <c r="D828" s="55">
        <v>1</v>
      </c>
      <c r="E828" s="56">
        <v>1386.5619546247822</v>
      </c>
      <c r="F828" s="57" t="s">
        <v>177</v>
      </c>
      <c r="G828" s="58">
        <v>10.396475770925109</v>
      </c>
      <c r="H828" s="58">
        <v>0</v>
      </c>
      <c r="I828" s="58">
        <v>0</v>
      </c>
      <c r="J828" s="58">
        <v>86.859660163624909</v>
      </c>
      <c r="K828" s="58">
        <v>2.7438640654499675</v>
      </c>
      <c r="L828" s="58">
        <v>0</v>
      </c>
      <c r="M828" s="63">
        <f t="shared" si="13"/>
        <v>144.15357766143109</v>
      </c>
      <c r="Q828" t="s">
        <v>298</v>
      </c>
      <c r="R828">
        <v>0</v>
      </c>
    </row>
    <row r="829" spans="1:18" x14ac:dyDescent="0.25">
      <c r="A829" s="53" t="s">
        <v>229</v>
      </c>
      <c r="B829" s="53" t="s">
        <v>177</v>
      </c>
      <c r="C829" s="54" t="s">
        <v>281</v>
      </c>
      <c r="D829" s="55">
        <v>4</v>
      </c>
      <c r="E829" s="56">
        <v>469.63350785340322</v>
      </c>
      <c r="F829" s="57" t="s">
        <v>177</v>
      </c>
      <c r="G829" s="58">
        <v>34.373838721664804</v>
      </c>
      <c r="H829" s="58">
        <v>0</v>
      </c>
      <c r="I829" s="58">
        <v>21.99925678186548</v>
      </c>
      <c r="J829" s="58">
        <v>17.614269788182838</v>
      </c>
      <c r="K829" s="58">
        <v>26.012634708286882</v>
      </c>
      <c r="L829" s="58">
        <v>0</v>
      </c>
      <c r="M829" s="63">
        <f t="shared" si="13"/>
        <v>161.43106457242581</v>
      </c>
      <c r="Q829" t="s">
        <v>298</v>
      </c>
      <c r="R829">
        <v>0</v>
      </c>
    </row>
    <row r="830" spans="1:18" x14ac:dyDescent="0.25">
      <c r="A830" s="53" t="s">
        <v>229</v>
      </c>
      <c r="B830" s="53" t="s">
        <v>177</v>
      </c>
      <c r="C830" s="54" t="s">
        <v>281</v>
      </c>
      <c r="D830" s="55">
        <v>7</v>
      </c>
      <c r="E830" s="56">
        <v>585.51483420593388</v>
      </c>
      <c r="F830" s="57" t="s">
        <v>177</v>
      </c>
      <c r="G830" s="58">
        <v>4.3815201192250433</v>
      </c>
      <c r="H830" s="58">
        <v>0</v>
      </c>
      <c r="I830" s="58">
        <v>62.712369597615492</v>
      </c>
      <c r="J830" s="58">
        <v>32.906110283159464</v>
      </c>
      <c r="K830" s="58">
        <v>0</v>
      </c>
      <c r="L830" s="58">
        <v>0</v>
      </c>
      <c r="M830" s="63">
        <f t="shared" si="13"/>
        <v>25.654450261780152</v>
      </c>
      <c r="Q830" t="s">
        <v>298</v>
      </c>
      <c r="R830">
        <v>8.0279232111693002</v>
      </c>
    </row>
    <row r="831" spans="1:18" x14ac:dyDescent="0.25">
      <c r="A831" s="53" t="s">
        <v>229</v>
      </c>
      <c r="B831" s="53" t="s">
        <v>177</v>
      </c>
      <c r="C831" s="54" t="s">
        <v>281</v>
      </c>
      <c r="D831" s="55">
        <v>2</v>
      </c>
      <c r="E831" s="56">
        <v>1363.6998254799303</v>
      </c>
      <c r="F831" s="57" t="s">
        <v>177</v>
      </c>
      <c r="G831" s="58">
        <v>12.490401842846172</v>
      </c>
      <c r="H831" s="58">
        <v>3.5833120040952147</v>
      </c>
      <c r="I831" s="58">
        <v>9.8285129255183001</v>
      </c>
      <c r="J831" s="58">
        <v>74.097773227540316</v>
      </c>
      <c r="K831" s="58">
        <v>0</v>
      </c>
      <c r="L831" s="58">
        <v>0</v>
      </c>
      <c r="M831" s="63">
        <f t="shared" si="13"/>
        <v>170.33158813263523</v>
      </c>
      <c r="Q831" t="s">
        <v>298</v>
      </c>
      <c r="R831">
        <v>61.256544502617828</v>
      </c>
    </row>
    <row r="832" spans="1:18" x14ac:dyDescent="0.25">
      <c r="A832" s="53" t="s">
        <v>229</v>
      </c>
      <c r="B832" s="53" t="s">
        <v>293</v>
      </c>
      <c r="C832" s="54" t="s">
        <v>282</v>
      </c>
      <c r="D832" s="55">
        <v>8</v>
      </c>
      <c r="E832" s="56">
        <v>3101.5706806282719</v>
      </c>
      <c r="F832" s="57" t="s">
        <v>293</v>
      </c>
      <c r="G832" s="58">
        <v>6.7240603196038737</v>
      </c>
      <c r="H832" s="58">
        <v>10.58406482106685</v>
      </c>
      <c r="I832" s="58">
        <v>8.0970065271213176</v>
      </c>
      <c r="J832" s="58">
        <v>73.987170830519915</v>
      </c>
      <c r="K832" s="58">
        <v>0.6076975016880477</v>
      </c>
      <c r="L832" s="58">
        <v>0</v>
      </c>
      <c r="M832" s="63">
        <f t="shared" si="13"/>
        <v>208.55148342059343</v>
      </c>
      <c r="Q832" t="s">
        <v>298</v>
      </c>
      <c r="R832">
        <v>447.29493891797574</v>
      </c>
    </row>
    <row r="833" spans="1:18" x14ac:dyDescent="0.25">
      <c r="A833" s="53" t="s">
        <v>229</v>
      </c>
      <c r="B833" s="53" t="s">
        <v>293</v>
      </c>
      <c r="C833" s="54" t="s">
        <v>282</v>
      </c>
      <c r="D833" s="55">
        <v>7</v>
      </c>
      <c r="E833" s="56">
        <v>916.40488656195475</v>
      </c>
      <c r="F833" s="57" t="s">
        <v>293</v>
      </c>
      <c r="G833" s="58">
        <v>13.978289849552464</v>
      </c>
      <c r="H833" s="58">
        <v>0</v>
      </c>
      <c r="I833" s="58">
        <v>9.3696438773566975</v>
      </c>
      <c r="J833" s="58">
        <v>74.652447152923258</v>
      </c>
      <c r="K833" s="58">
        <v>0</v>
      </c>
      <c r="L833" s="58">
        <v>1.9996191201675881</v>
      </c>
      <c r="M833" s="63">
        <f t="shared" si="13"/>
        <v>128.0977312390925</v>
      </c>
      <c r="Q833" t="s">
        <v>298</v>
      </c>
      <c r="R833">
        <v>152.8795811518325</v>
      </c>
    </row>
    <row r="834" spans="1:18" x14ac:dyDescent="0.25">
      <c r="A834" s="53" t="s">
        <v>229</v>
      </c>
      <c r="B834" s="53" t="s">
        <v>293</v>
      </c>
      <c r="C834" s="54" t="s">
        <v>282</v>
      </c>
      <c r="D834" s="55">
        <v>4</v>
      </c>
      <c r="E834" s="56">
        <v>679.75567190226889</v>
      </c>
      <c r="F834" s="57" t="s">
        <v>293</v>
      </c>
      <c r="G834" s="58">
        <v>18.17715019255456</v>
      </c>
      <c r="H834" s="58">
        <v>0</v>
      </c>
      <c r="I834" s="58">
        <v>1.9255455712451859</v>
      </c>
      <c r="J834" s="58">
        <v>38.15147625160462</v>
      </c>
      <c r="K834" s="58">
        <v>18.228498074454428</v>
      </c>
      <c r="L834" s="58">
        <v>23.517329910141203</v>
      </c>
      <c r="M834" s="63">
        <f t="shared" si="13"/>
        <v>123.56020942408381</v>
      </c>
      <c r="Q834" t="s">
        <v>298</v>
      </c>
      <c r="R834">
        <v>112.9144851657941</v>
      </c>
    </row>
    <row r="835" spans="1:18" x14ac:dyDescent="0.25">
      <c r="A835" s="53" t="s">
        <v>229</v>
      </c>
      <c r="B835" s="53" t="s">
        <v>293</v>
      </c>
      <c r="C835" s="54" t="s">
        <v>282</v>
      </c>
      <c r="D835" s="55">
        <v>3</v>
      </c>
      <c r="E835" s="56">
        <v>946.24781849912745</v>
      </c>
      <c r="F835" s="57" t="s">
        <v>293</v>
      </c>
      <c r="G835" s="58">
        <v>12.246403541128736</v>
      </c>
      <c r="H835" s="58">
        <v>0</v>
      </c>
      <c r="I835" s="58">
        <v>6.5289561047583895</v>
      </c>
      <c r="J835" s="58">
        <v>55.920324603467364</v>
      </c>
      <c r="K835" s="58">
        <v>2.0287716709701242</v>
      </c>
      <c r="L835" s="58">
        <v>23.275544079675399</v>
      </c>
      <c r="M835" s="63">
        <f t="shared" ref="M835:M879" si="14">G835/100*E835</f>
        <v>115.88132635253055</v>
      </c>
      <c r="Q835" t="s">
        <v>298</v>
      </c>
      <c r="R835">
        <v>9.4240837696335529</v>
      </c>
    </row>
    <row r="836" spans="1:18" x14ac:dyDescent="0.25">
      <c r="A836" s="53" t="s">
        <v>229</v>
      </c>
      <c r="B836" s="53" t="s">
        <v>293</v>
      </c>
      <c r="C836" s="54" t="s">
        <v>282</v>
      </c>
      <c r="D836" s="55">
        <v>2</v>
      </c>
      <c r="E836" s="56">
        <v>1109.9476439790576</v>
      </c>
      <c r="F836" s="57" t="s">
        <v>293</v>
      </c>
      <c r="G836" s="58">
        <v>5.8176100628930865</v>
      </c>
      <c r="H836" s="58">
        <v>0</v>
      </c>
      <c r="I836" s="58">
        <v>20.676100628930822</v>
      </c>
      <c r="J836" s="58">
        <v>48.742138364779883</v>
      </c>
      <c r="K836" s="58">
        <v>4.2138364779874209</v>
      </c>
      <c r="L836" s="58">
        <v>20.5503144654088</v>
      </c>
      <c r="M836" s="63">
        <f t="shared" si="14"/>
        <v>64.572425828970381</v>
      </c>
      <c r="Q836" t="s">
        <v>298</v>
      </c>
      <c r="R836">
        <v>15.706806282722551</v>
      </c>
    </row>
    <row r="837" spans="1:18" x14ac:dyDescent="0.25">
      <c r="A837" s="53" t="s">
        <v>229</v>
      </c>
      <c r="B837" s="53" t="s">
        <v>293</v>
      </c>
      <c r="C837" s="54" t="s">
        <v>282</v>
      </c>
      <c r="D837" s="55">
        <v>1</v>
      </c>
      <c r="E837" s="56">
        <v>1627.2251308900522</v>
      </c>
      <c r="F837" s="57" t="s">
        <v>293</v>
      </c>
      <c r="G837" s="58">
        <v>0.40755040755041039</v>
      </c>
      <c r="H837" s="58">
        <v>0</v>
      </c>
      <c r="I837" s="58">
        <v>16.012441012441016</v>
      </c>
      <c r="J837" s="58">
        <v>49.002574002574008</v>
      </c>
      <c r="K837" s="58">
        <v>0</v>
      </c>
      <c r="L837" s="58">
        <v>34.57743457743458</v>
      </c>
      <c r="M837" s="63">
        <f t="shared" si="14"/>
        <v>6.6317626527051061</v>
      </c>
      <c r="Q837" t="s">
        <v>298</v>
      </c>
      <c r="R837">
        <v>130.71553228621295</v>
      </c>
    </row>
    <row r="838" spans="1:18" x14ac:dyDescent="0.25">
      <c r="A838" s="53" t="s">
        <v>229</v>
      </c>
      <c r="B838" s="53" t="s">
        <v>293</v>
      </c>
      <c r="C838" s="54" t="s">
        <v>282</v>
      </c>
      <c r="D838" s="55">
        <v>5</v>
      </c>
      <c r="E838" s="56">
        <v>239.61605584642237</v>
      </c>
      <c r="F838" s="57" t="s">
        <v>293</v>
      </c>
      <c r="G838" s="58">
        <v>30.808448652585579</v>
      </c>
      <c r="H838" s="58">
        <v>0</v>
      </c>
      <c r="I838" s="58">
        <v>24.544792425345964</v>
      </c>
      <c r="J838" s="58">
        <v>44.64675892206845</v>
      </c>
      <c r="K838" s="58">
        <v>0</v>
      </c>
      <c r="L838" s="58">
        <v>0</v>
      </c>
      <c r="M838" s="63">
        <f t="shared" si="14"/>
        <v>73.821989528795825</v>
      </c>
      <c r="Q838" t="s">
        <v>298</v>
      </c>
      <c r="R838">
        <v>137.87085514834209</v>
      </c>
    </row>
    <row r="839" spans="1:18" x14ac:dyDescent="0.25">
      <c r="A839" s="53" t="s">
        <v>229</v>
      </c>
      <c r="B839" s="53" t="s">
        <v>293</v>
      </c>
      <c r="C839" s="54" t="s">
        <v>282</v>
      </c>
      <c r="D839" s="55">
        <v>6</v>
      </c>
      <c r="E839" s="56">
        <v>729.31937172774872</v>
      </c>
      <c r="F839" s="57" t="s">
        <v>293</v>
      </c>
      <c r="G839" s="58">
        <v>12.395309882747069</v>
      </c>
      <c r="H839" s="58">
        <v>0</v>
      </c>
      <c r="I839" s="58">
        <v>20.220148360851876</v>
      </c>
      <c r="J839" s="58">
        <v>67.384541756401049</v>
      </c>
      <c r="K839" s="58">
        <v>0</v>
      </c>
      <c r="L839" s="58">
        <v>0</v>
      </c>
      <c r="M839" s="63">
        <f t="shared" si="14"/>
        <v>90.401396160558463</v>
      </c>
      <c r="Q839" t="s">
        <v>298</v>
      </c>
      <c r="R839">
        <v>15.706806282722551</v>
      </c>
    </row>
    <row r="840" spans="1:18" x14ac:dyDescent="0.25">
      <c r="A840" s="53" t="s">
        <v>229</v>
      </c>
      <c r="B840" s="53" t="s">
        <v>185</v>
      </c>
      <c r="C840" s="54" t="s">
        <v>283</v>
      </c>
      <c r="D840" s="55">
        <v>2</v>
      </c>
      <c r="E840" s="56">
        <v>218.21989528795814</v>
      </c>
      <c r="F840" s="57" t="s">
        <v>185</v>
      </c>
      <c r="G840" s="58">
        <v>17.178502879078692</v>
      </c>
      <c r="H840" s="58">
        <v>2.8710812539987347</v>
      </c>
      <c r="I840" s="58">
        <v>50.799744081893792</v>
      </c>
      <c r="J840" s="58">
        <v>15.38707613563659</v>
      </c>
      <c r="K840" s="58">
        <v>0</v>
      </c>
      <c r="L840" s="58">
        <v>13.763595649392194</v>
      </c>
      <c r="M840" s="63">
        <f t="shared" si="14"/>
        <v>37.486910994764393</v>
      </c>
      <c r="Q840" t="s">
        <v>298</v>
      </c>
      <c r="R840">
        <v>224.0314136125655</v>
      </c>
    </row>
    <row r="841" spans="1:18" x14ac:dyDescent="0.25">
      <c r="A841" s="53" t="s">
        <v>229</v>
      </c>
      <c r="B841" s="53" t="s">
        <v>185</v>
      </c>
      <c r="C841" s="54" t="s">
        <v>283</v>
      </c>
      <c r="D841" s="55">
        <v>3</v>
      </c>
      <c r="E841" s="56">
        <v>636.75392670157078</v>
      </c>
      <c r="F841" s="57" t="s">
        <v>185</v>
      </c>
      <c r="G841" s="58">
        <v>37.030641890040016</v>
      </c>
      <c r="H841" s="58">
        <v>2.1569917228525979</v>
      </c>
      <c r="I841" s="58">
        <v>10.55199254508579</v>
      </c>
      <c r="J841" s="58">
        <v>28.356081784794164</v>
      </c>
      <c r="K841" s="58">
        <v>16.524146247875894</v>
      </c>
      <c r="L841" s="58">
        <v>5.380145809351534</v>
      </c>
      <c r="M841" s="63">
        <f t="shared" si="14"/>
        <v>235.79406631762657</v>
      </c>
      <c r="Q841" t="s">
        <v>298</v>
      </c>
      <c r="R841">
        <v>137.55671902268767</v>
      </c>
    </row>
    <row r="842" spans="1:18" x14ac:dyDescent="0.25">
      <c r="A842" s="53" t="s">
        <v>229</v>
      </c>
      <c r="B842" s="53" t="s">
        <v>185</v>
      </c>
      <c r="C842" s="54" t="s">
        <v>283</v>
      </c>
      <c r="D842" s="55">
        <v>7</v>
      </c>
      <c r="E842" s="56">
        <v>874.48516579406635</v>
      </c>
      <c r="F842" s="57" t="s">
        <v>185</v>
      </c>
      <c r="G842" s="58">
        <v>3.3148399457172539</v>
      </c>
      <c r="H842" s="58">
        <v>13.091721880737611</v>
      </c>
      <c r="I842" s="58">
        <v>28.865650195577558</v>
      </c>
      <c r="J842" s="58">
        <v>46.154306697533329</v>
      </c>
      <c r="K842" s="58">
        <v>0</v>
      </c>
      <c r="L842" s="58">
        <v>8.5734812804342599</v>
      </c>
      <c r="M842" s="63">
        <f t="shared" si="14"/>
        <v>28.987783595113466</v>
      </c>
      <c r="Q842" t="s">
        <v>298</v>
      </c>
      <c r="R842">
        <v>90.383944153577701</v>
      </c>
    </row>
    <row r="843" spans="1:18" x14ac:dyDescent="0.25">
      <c r="A843" s="53" t="s">
        <v>229</v>
      </c>
      <c r="B843" s="53" t="s">
        <v>185</v>
      </c>
      <c r="C843" s="54" t="s">
        <v>283</v>
      </c>
      <c r="D843" s="55">
        <v>4</v>
      </c>
      <c r="E843" s="56">
        <v>1941.8324607329844</v>
      </c>
      <c r="F843" s="57" t="s">
        <v>185</v>
      </c>
      <c r="G843" s="58">
        <v>5.046419872918297</v>
      </c>
      <c r="H843" s="58">
        <v>32.630519381308027</v>
      </c>
      <c r="I843" s="58">
        <v>12.859158600483525</v>
      </c>
      <c r="J843" s="58">
        <v>44.361760450088525</v>
      </c>
      <c r="K843" s="58">
        <v>0.5392434414516446</v>
      </c>
      <c r="L843" s="58">
        <v>4.5628982537499869</v>
      </c>
      <c r="M843" s="63">
        <f t="shared" si="14"/>
        <v>97.993019197207715</v>
      </c>
      <c r="Q843" t="s">
        <v>298</v>
      </c>
      <c r="R843">
        <v>157.2425828970332</v>
      </c>
    </row>
    <row r="844" spans="1:18" x14ac:dyDescent="0.25">
      <c r="A844" s="53" t="s">
        <v>229</v>
      </c>
      <c r="B844" s="53" t="s">
        <v>185</v>
      </c>
      <c r="C844" s="54" t="s">
        <v>283</v>
      </c>
      <c r="D844" s="55">
        <v>1</v>
      </c>
      <c r="E844" s="56">
        <v>481.39616055846426</v>
      </c>
      <c r="F844" s="57" t="s">
        <v>185</v>
      </c>
      <c r="G844" s="58">
        <v>9.2263631090487301</v>
      </c>
      <c r="H844" s="58">
        <v>8.4940545243619496</v>
      </c>
      <c r="I844" s="58">
        <v>18.148201856148493</v>
      </c>
      <c r="J844" s="58">
        <v>35.669228538283065</v>
      </c>
      <c r="K844" s="58">
        <v>0</v>
      </c>
      <c r="L844" s="58">
        <v>28.462151972157766</v>
      </c>
      <c r="M844" s="63">
        <f t="shared" si="14"/>
        <v>44.415357766143138</v>
      </c>
      <c r="Q844" t="s">
        <v>298</v>
      </c>
      <c r="R844">
        <v>140.66317626527055</v>
      </c>
    </row>
    <row r="845" spans="1:18" x14ac:dyDescent="0.25">
      <c r="A845" s="53" t="s">
        <v>229</v>
      </c>
      <c r="B845" s="53" t="s">
        <v>185</v>
      </c>
      <c r="C845" s="54" t="s">
        <v>283</v>
      </c>
      <c r="D845" s="55">
        <v>8</v>
      </c>
      <c r="E845" s="56">
        <v>2927.033158813264</v>
      </c>
      <c r="F845" s="57" t="s">
        <v>185</v>
      </c>
      <c r="G845" s="58">
        <v>2.845235185041648</v>
      </c>
      <c r="H845" s="58">
        <v>20.80682570251432</v>
      </c>
      <c r="I845" s="58">
        <v>2.2245541650021772</v>
      </c>
      <c r="J845" s="58">
        <v>62.646450312725456</v>
      </c>
      <c r="K845" s="58">
        <v>0</v>
      </c>
      <c r="L845" s="58">
        <v>11.476934634716399</v>
      </c>
      <c r="M845" s="63">
        <f t="shared" si="14"/>
        <v>83.280977312390974</v>
      </c>
      <c r="Q845" t="s">
        <v>298</v>
      </c>
      <c r="R845">
        <v>217.15532286212911</v>
      </c>
    </row>
    <row r="846" spans="1:18" x14ac:dyDescent="0.25">
      <c r="A846" s="53" t="s">
        <v>229</v>
      </c>
      <c r="B846" s="53" t="s">
        <v>185</v>
      </c>
      <c r="C846" s="54" t="s">
        <v>283</v>
      </c>
      <c r="D846" s="55">
        <v>5</v>
      </c>
      <c r="E846" s="56">
        <v>1226.1605584642234</v>
      </c>
      <c r="F846" s="57" t="s">
        <v>185</v>
      </c>
      <c r="G846" s="58">
        <v>2.7612120867077548</v>
      </c>
      <c r="H846" s="58">
        <v>3.1056519449465578</v>
      </c>
      <c r="I846" s="58">
        <v>12.50231287094892</v>
      </c>
      <c r="J846" s="58">
        <v>50.084686659360379</v>
      </c>
      <c r="K846" s="58">
        <v>0.95361448355370582</v>
      </c>
      <c r="L846" s="58">
        <v>30.592521954482692</v>
      </c>
      <c r="M846" s="63">
        <f t="shared" si="14"/>
        <v>33.856893542757447</v>
      </c>
      <c r="Q846" t="s">
        <v>298</v>
      </c>
      <c r="R846">
        <v>140.13961605584646</v>
      </c>
    </row>
    <row r="847" spans="1:18" x14ac:dyDescent="0.25">
      <c r="A847" s="53" t="s">
        <v>229</v>
      </c>
      <c r="B847" s="53" t="s">
        <v>185</v>
      </c>
      <c r="C847" s="54" t="s">
        <v>283</v>
      </c>
      <c r="D847" s="55">
        <v>6</v>
      </c>
      <c r="E847" s="56">
        <v>1654.8691099476441</v>
      </c>
      <c r="F847" s="57" t="s">
        <v>185</v>
      </c>
      <c r="G847" s="58">
        <v>0.26470091959841519</v>
      </c>
      <c r="H847" s="58">
        <v>0</v>
      </c>
      <c r="I847" s="58">
        <v>11.453851345650891</v>
      </c>
      <c r="J847" s="58">
        <v>57.917826710537412</v>
      </c>
      <c r="K847" s="58">
        <v>5.6662870159453318</v>
      </c>
      <c r="L847" s="58">
        <v>24.697334008267944</v>
      </c>
      <c r="M847" s="63">
        <f t="shared" si="14"/>
        <v>4.3804537521815226</v>
      </c>
      <c r="Q847" t="s">
        <v>298</v>
      </c>
      <c r="R847">
        <v>233.61256544502626</v>
      </c>
    </row>
    <row r="848" spans="1:18" x14ac:dyDescent="0.25">
      <c r="A848" s="53" t="s">
        <v>229</v>
      </c>
      <c r="B848" s="53" t="s">
        <v>298</v>
      </c>
      <c r="C848" s="54" t="s">
        <v>265</v>
      </c>
      <c r="D848" s="55">
        <v>8</v>
      </c>
      <c r="E848" s="56">
        <v>4086.6317626527052</v>
      </c>
      <c r="F848" s="57" t="s">
        <v>298</v>
      </c>
      <c r="G848" s="58">
        <v>9.0543379853436043</v>
      </c>
      <c r="H848" s="58">
        <v>3.8776242291727172</v>
      </c>
      <c r="I848" s="58">
        <v>4.6471703592354086</v>
      </c>
      <c r="J848" s="58">
        <v>82.420867426248265</v>
      </c>
      <c r="K848" s="58">
        <v>0</v>
      </c>
      <c r="L848" s="58">
        <v>0</v>
      </c>
      <c r="M848" s="63">
        <f t="shared" si="14"/>
        <v>370.01745200698076</v>
      </c>
      <c r="Q848" t="s">
        <v>298</v>
      </c>
      <c r="R848">
        <v>4.3630017452006982</v>
      </c>
    </row>
    <row r="849" spans="1:18" x14ac:dyDescent="0.25">
      <c r="A849" s="53" t="s">
        <v>229</v>
      </c>
      <c r="B849" s="53" t="s">
        <v>298</v>
      </c>
      <c r="C849" s="54" t="s">
        <v>265</v>
      </c>
      <c r="D849" s="55">
        <v>6</v>
      </c>
      <c r="E849" s="56">
        <v>3436.3525305410117</v>
      </c>
      <c r="F849" s="57" t="s">
        <v>298</v>
      </c>
      <c r="G849" s="58">
        <v>18.846843369577918</v>
      </c>
      <c r="H849" s="58">
        <v>3.4504299071116238</v>
      </c>
      <c r="I849" s="58">
        <v>7.0679471618004808</v>
      </c>
      <c r="J849" s="58">
        <v>70.501719120582223</v>
      </c>
      <c r="K849" s="58">
        <v>0.1330604409277667</v>
      </c>
      <c r="L849" s="58">
        <v>0</v>
      </c>
      <c r="M849" s="63">
        <f t="shared" si="14"/>
        <v>647.64397905759165</v>
      </c>
      <c r="Q849" t="s">
        <v>298</v>
      </c>
      <c r="R849">
        <v>156.5445026178011</v>
      </c>
    </row>
    <row r="850" spans="1:18" x14ac:dyDescent="0.25">
      <c r="A850" s="53" t="s">
        <v>229</v>
      </c>
      <c r="B850" s="53" t="s">
        <v>298</v>
      </c>
      <c r="C850" s="54" t="s">
        <v>265</v>
      </c>
      <c r="D850" s="55">
        <v>7</v>
      </c>
      <c r="E850" s="56">
        <v>7355.1308900523572</v>
      </c>
      <c r="F850" s="57" t="s">
        <v>298</v>
      </c>
      <c r="G850" s="58">
        <v>0.91137955007604721</v>
      </c>
      <c r="H850" s="58">
        <v>1.4144060135390051</v>
      </c>
      <c r="I850" s="58">
        <v>13.149871040149577</v>
      </c>
      <c r="J850" s="58">
        <v>83.870171717099822</v>
      </c>
      <c r="K850" s="58">
        <v>0.65417167913555396</v>
      </c>
      <c r="L850" s="58">
        <v>0</v>
      </c>
      <c r="M850" s="63">
        <f t="shared" si="14"/>
        <v>67.03315881326354</v>
      </c>
      <c r="Q850" t="s">
        <v>298</v>
      </c>
      <c r="R850">
        <v>0</v>
      </c>
    </row>
    <row r="851" spans="1:18" x14ac:dyDescent="0.25">
      <c r="A851" s="53" t="s">
        <v>229</v>
      </c>
      <c r="B851" s="53" t="s">
        <v>298</v>
      </c>
      <c r="C851" s="54" t="s">
        <v>265</v>
      </c>
      <c r="D851" s="55">
        <v>5</v>
      </c>
      <c r="E851" s="56">
        <v>28074.275741710302</v>
      </c>
      <c r="F851" s="57" t="s">
        <v>298</v>
      </c>
      <c r="G851" s="58">
        <v>0.41121283854348029</v>
      </c>
      <c r="H851" s="58">
        <v>18.533546016053151</v>
      </c>
      <c r="I851" s="58">
        <v>4.6308844153131554</v>
      </c>
      <c r="J851" s="58">
        <v>76.001954426552359</v>
      </c>
      <c r="K851" s="58">
        <v>7.4223451129389703E-2</v>
      </c>
      <c r="L851" s="58">
        <v>0.34817885240847007</v>
      </c>
      <c r="M851" s="63">
        <f t="shared" si="14"/>
        <v>115.44502617801064</v>
      </c>
      <c r="Q851" t="s">
        <v>298</v>
      </c>
      <c r="R851">
        <v>601.04712041884829</v>
      </c>
    </row>
    <row r="852" spans="1:18" x14ac:dyDescent="0.25">
      <c r="A852" s="53" t="s">
        <v>229</v>
      </c>
      <c r="B852" s="53" t="s">
        <v>298</v>
      </c>
      <c r="C852" s="54" t="s">
        <v>265</v>
      </c>
      <c r="D852" s="55">
        <v>3</v>
      </c>
      <c r="E852" s="56">
        <v>2163.7696335078535</v>
      </c>
      <c r="F852" s="57" t="s">
        <v>298</v>
      </c>
      <c r="G852" s="58">
        <v>0.84930313588850237</v>
      </c>
      <c r="H852" s="58">
        <v>0</v>
      </c>
      <c r="I852" s="58">
        <v>10.778810169054072</v>
      </c>
      <c r="J852" s="58">
        <v>87.817782939734172</v>
      </c>
      <c r="K852" s="58">
        <v>0.5541037553232685</v>
      </c>
      <c r="L852" s="58">
        <v>0</v>
      </c>
      <c r="M852" s="63">
        <f t="shared" si="14"/>
        <v>18.376963350785356</v>
      </c>
      <c r="Q852" t="s">
        <v>298</v>
      </c>
      <c r="R852">
        <v>0</v>
      </c>
    </row>
    <row r="853" spans="1:18" x14ac:dyDescent="0.25">
      <c r="A853" s="53" t="s">
        <v>229</v>
      </c>
      <c r="B853" s="53" t="s">
        <v>298</v>
      </c>
      <c r="C853" s="54" t="s">
        <v>265</v>
      </c>
      <c r="D853" s="55">
        <v>4</v>
      </c>
      <c r="E853" s="56">
        <v>1519.5811518324608</v>
      </c>
      <c r="F853" s="57" t="s">
        <v>298</v>
      </c>
      <c r="G853" s="58">
        <v>19.099136346931274</v>
      </c>
      <c r="H853" s="58">
        <v>5.9318724733553827</v>
      </c>
      <c r="I853" s="58">
        <v>14.313441749356851</v>
      </c>
      <c r="J853" s="58">
        <v>60.271958838662265</v>
      </c>
      <c r="K853" s="58">
        <v>0</v>
      </c>
      <c r="L853" s="58">
        <v>0.38359059169422965</v>
      </c>
      <c r="M853" s="63">
        <f t="shared" si="14"/>
        <v>290.22687609075047</v>
      </c>
      <c r="Q853" t="s">
        <v>298</v>
      </c>
      <c r="R853">
        <v>118.15008726003497</v>
      </c>
    </row>
    <row r="854" spans="1:18" x14ac:dyDescent="0.25">
      <c r="A854" s="53" t="s">
        <v>229</v>
      </c>
      <c r="B854" s="53" t="s">
        <v>298</v>
      </c>
      <c r="C854" s="54" t="s">
        <v>265</v>
      </c>
      <c r="D854" s="55">
        <v>2</v>
      </c>
      <c r="E854" s="56">
        <v>2516.3176265270508</v>
      </c>
      <c r="F854" s="57" t="s">
        <v>298</v>
      </c>
      <c r="G854" s="58">
        <v>5.0414398169018977</v>
      </c>
      <c r="H854" s="58">
        <v>2.5189860248985689</v>
      </c>
      <c r="I854" s="58">
        <v>15.799840482713181</v>
      </c>
      <c r="J854" s="58">
        <v>73.39182300516697</v>
      </c>
      <c r="K854" s="58">
        <v>0</v>
      </c>
      <c r="L854" s="58">
        <v>3.247910670319381</v>
      </c>
      <c r="M854" s="63">
        <f t="shared" si="14"/>
        <v>126.85863874345553</v>
      </c>
      <c r="Q854" t="s">
        <v>298</v>
      </c>
      <c r="R854">
        <v>127.22513089005241</v>
      </c>
    </row>
    <row r="855" spans="1:18" x14ac:dyDescent="0.25">
      <c r="A855" s="53" t="s">
        <v>229</v>
      </c>
      <c r="B855" s="53" t="s">
        <v>298</v>
      </c>
      <c r="C855" s="54" t="s">
        <v>265</v>
      </c>
      <c r="D855" s="55">
        <v>1</v>
      </c>
      <c r="E855" s="56">
        <v>1052.931937172775</v>
      </c>
      <c r="F855" s="57" t="s">
        <v>298</v>
      </c>
      <c r="G855" s="58">
        <v>6.0050055525168666</v>
      </c>
      <c r="H855" s="58">
        <v>0</v>
      </c>
      <c r="I855" s="58">
        <v>18.465847877612585</v>
      </c>
      <c r="J855" s="58">
        <v>62.784877264515259</v>
      </c>
      <c r="K855" s="58">
        <v>0</v>
      </c>
      <c r="L855" s="58">
        <v>12.744269305355276</v>
      </c>
      <c r="M855" s="63">
        <f t="shared" si="14"/>
        <v>63.22862129144854</v>
      </c>
      <c r="Q855" t="s">
        <v>298</v>
      </c>
      <c r="R855">
        <v>61.780104712041933</v>
      </c>
    </row>
    <row r="856" spans="1:18" x14ac:dyDescent="0.25">
      <c r="A856" s="53" t="s">
        <v>229</v>
      </c>
      <c r="B856" s="53" t="s">
        <v>293</v>
      </c>
      <c r="C856" s="54" t="s">
        <v>266</v>
      </c>
      <c r="D856" s="55">
        <v>4</v>
      </c>
      <c r="E856" s="56">
        <v>1357.2774869109949</v>
      </c>
      <c r="F856" s="57" t="s">
        <v>293</v>
      </c>
      <c r="G856" s="58">
        <v>18.585094892763461</v>
      </c>
      <c r="H856" s="58">
        <v>0</v>
      </c>
      <c r="I856" s="58">
        <v>43.623669186853888</v>
      </c>
      <c r="J856" s="58">
        <v>37.791235920382661</v>
      </c>
      <c r="K856" s="58">
        <v>0</v>
      </c>
      <c r="L856" s="58">
        <v>0</v>
      </c>
      <c r="M856" s="63">
        <f t="shared" si="14"/>
        <v>252.25130890052358</v>
      </c>
      <c r="Q856" t="s">
        <v>298</v>
      </c>
      <c r="R856">
        <v>10.820244328097749</v>
      </c>
    </row>
    <row r="857" spans="1:18" x14ac:dyDescent="0.25">
      <c r="A857" s="53" t="s">
        <v>229</v>
      </c>
      <c r="B857" s="53" t="s">
        <v>293</v>
      </c>
      <c r="C857" s="54" t="s">
        <v>266</v>
      </c>
      <c r="D857" s="55">
        <v>1</v>
      </c>
      <c r="E857" s="56">
        <v>1823.6998254799303</v>
      </c>
      <c r="F857" s="57" t="s">
        <v>293</v>
      </c>
      <c r="G857" s="58">
        <v>12.501674673199487</v>
      </c>
      <c r="H857" s="58">
        <v>0</v>
      </c>
      <c r="I857" s="58">
        <v>22.875078948879406</v>
      </c>
      <c r="J857" s="58">
        <v>64.623246377921106</v>
      </c>
      <c r="K857" s="58">
        <v>0</v>
      </c>
      <c r="L857" s="58">
        <v>0</v>
      </c>
      <c r="M857" s="63">
        <f t="shared" si="14"/>
        <v>227.99301919720767</v>
      </c>
      <c r="Q857" t="s">
        <v>298</v>
      </c>
      <c r="R857">
        <v>41.710296684118681</v>
      </c>
    </row>
    <row r="858" spans="1:18" x14ac:dyDescent="0.25">
      <c r="A858" s="53" t="s">
        <v>229</v>
      </c>
      <c r="B858" s="53" t="s">
        <v>293</v>
      </c>
      <c r="C858" s="54" t="s">
        <v>266</v>
      </c>
      <c r="D858" s="55">
        <v>3</v>
      </c>
      <c r="E858" s="56">
        <v>1609.5986038394417</v>
      </c>
      <c r="F858" s="57" t="s">
        <v>293</v>
      </c>
      <c r="G858" s="58">
        <v>23.579095738913583</v>
      </c>
      <c r="H858" s="58">
        <v>2.9708337851024633</v>
      </c>
      <c r="I858" s="58">
        <v>21.205681448552536</v>
      </c>
      <c r="J858" s="58">
        <v>51.902851566735329</v>
      </c>
      <c r="K858" s="58">
        <v>0.3415374606960872</v>
      </c>
      <c r="L858" s="58">
        <v>0</v>
      </c>
      <c r="M858" s="63">
        <f t="shared" si="14"/>
        <v>379.52879581151831</v>
      </c>
      <c r="Q858" t="s">
        <v>298</v>
      </c>
      <c r="R858">
        <v>159.86038394415365</v>
      </c>
    </row>
    <row r="859" spans="1:18" x14ac:dyDescent="0.25">
      <c r="A859" s="53" t="s">
        <v>229</v>
      </c>
      <c r="B859" s="53" t="s">
        <v>293</v>
      </c>
      <c r="C859" s="54" t="s">
        <v>266</v>
      </c>
      <c r="D859" s="55">
        <v>5</v>
      </c>
      <c r="E859" s="56">
        <v>1002.0418848167538</v>
      </c>
      <c r="F859" s="57" t="s">
        <v>293</v>
      </c>
      <c r="G859" s="58">
        <v>25.281710991518192</v>
      </c>
      <c r="H859" s="58">
        <v>0</v>
      </c>
      <c r="I859" s="58">
        <v>20.568821080864552</v>
      </c>
      <c r="J859" s="58">
        <v>52.475747600884759</v>
      </c>
      <c r="K859" s="58">
        <v>1.6737203267324985</v>
      </c>
      <c r="L859" s="58">
        <v>0</v>
      </c>
      <c r="M859" s="63">
        <f t="shared" si="14"/>
        <v>253.33333333333331</v>
      </c>
      <c r="Q859" t="s">
        <v>298</v>
      </c>
      <c r="R859">
        <v>167.71378708551484</v>
      </c>
    </row>
    <row r="860" spans="1:18" x14ac:dyDescent="0.25">
      <c r="A860" s="53" t="s">
        <v>229</v>
      </c>
      <c r="B860" s="53" t="s">
        <v>293</v>
      </c>
      <c r="C860" s="54" t="s">
        <v>266</v>
      </c>
      <c r="D860" s="55">
        <v>2</v>
      </c>
      <c r="E860" s="56">
        <v>1473.4205933682376</v>
      </c>
      <c r="F860" s="57" t="s">
        <v>293</v>
      </c>
      <c r="G860" s="58">
        <v>12.003269096379119</v>
      </c>
      <c r="H860" s="58">
        <v>0.31980290665308431</v>
      </c>
      <c r="I860" s="58">
        <v>16.861904367086357</v>
      </c>
      <c r="J860" s="58">
        <v>68.129863669205349</v>
      </c>
      <c r="K860" s="58">
        <v>2.6851599606760859</v>
      </c>
      <c r="L860" s="58">
        <v>0</v>
      </c>
      <c r="M860" s="63">
        <f t="shared" si="14"/>
        <v>176.85863874345551</v>
      </c>
      <c r="Q860" t="s">
        <v>298</v>
      </c>
      <c r="R860">
        <v>132.80977312390931</v>
      </c>
    </row>
    <row r="861" spans="1:18" x14ac:dyDescent="0.25">
      <c r="A861" s="53" t="s">
        <v>229</v>
      </c>
      <c r="B861" s="53" t="s">
        <v>293</v>
      </c>
      <c r="C861" s="54" t="s">
        <v>266</v>
      </c>
      <c r="D861" s="55">
        <v>6</v>
      </c>
      <c r="E861" s="56">
        <v>2706.5445026178008</v>
      </c>
      <c r="F861" s="57" t="s">
        <v>293</v>
      </c>
      <c r="G861" s="58">
        <v>20.186994228971216</v>
      </c>
      <c r="H861" s="58">
        <v>0.55453461005255145</v>
      </c>
      <c r="I861" s="58">
        <v>5.6678595608859652</v>
      </c>
      <c r="J861" s="58">
        <v>72.779443530966887</v>
      </c>
      <c r="K861" s="58">
        <v>0.44620691878647212</v>
      </c>
      <c r="L861" s="58">
        <v>0.36496115033691134</v>
      </c>
      <c r="M861" s="63">
        <f t="shared" si="14"/>
        <v>546.36998254799323</v>
      </c>
      <c r="Q861" t="s">
        <v>298</v>
      </c>
      <c r="R861">
        <v>131.93717277486917</v>
      </c>
    </row>
    <row r="862" spans="1:18" x14ac:dyDescent="0.25">
      <c r="A862" s="53" t="s">
        <v>229</v>
      </c>
      <c r="B862" s="53" t="s">
        <v>293</v>
      </c>
      <c r="C862" s="54" t="s">
        <v>266</v>
      </c>
      <c r="D862" s="55">
        <v>8</v>
      </c>
      <c r="E862" s="56">
        <v>5617.2425828970327</v>
      </c>
      <c r="F862" s="57" t="s">
        <v>293</v>
      </c>
      <c r="G862" s="58">
        <v>10.965053997290816</v>
      </c>
      <c r="H862" s="58">
        <v>1.1020045484484327</v>
      </c>
      <c r="I862" s="58">
        <v>15.860539102986317</v>
      </c>
      <c r="J862" s="58">
        <v>68.947518858662562</v>
      </c>
      <c r="K862" s="58">
        <v>2.5199771334832914</v>
      </c>
      <c r="L862" s="58">
        <v>0.6049063591285867</v>
      </c>
      <c r="M862" s="63">
        <f t="shared" si="14"/>
        <v>615.93368237347295</v>
      </c>
      <c r="Q862" t="s">
        <v>298</v>
      </c>
      <c r="R862">
        <v>123.21116928446774</v>
      </c>
    </row>
    <row r="863" spans="1:18" x14ac:dyDescent="0.25">
      <c r="A863" s="53" t="s">
        <v>229</v>
      </c>
      <c r="B863" s="53" t="s">
        <v>293</v>
      </c>
      <c r="C863" s="54" t="s">
        <v>266</v>
      </c>
      <c r="D863" s="55">
        <v>7</v>
      </c>
      <c r="E863" s="56">
        <v>437.94066317626533</v>
      </c>
      <c r="F863" s="57" t="s">
        <v>293</v>
      </c>
      <c r="G863" s="58">
        <v>5.7503785765521691</v>
      </c>
      <c r="H863" s="58">
        <v>0</v>
      </c>
      <c r="I863" s="58">
        <v>1.7016019765681023</v>
      </c>
      <c r="J863" s="58">
        <v>74.711086315453883</v>
      </c>
      <c r="K863" s="58">
        <v>0</v>
      </c>
      <c r="L863" s="58">
        <v>17.836933131425834</v>
      </c>
      <c r="M863" s="63">
        <f t="shared" si="14"/>
        <v>25.183246073298456</v>
      </c>
      <c r="Q863" t="s">
        <v>298</v>
      </c>
      <c r="R863">
        <v>244.67713787085509</v>
      </c>
    </row>
    <row r="864" spans="1:18" x14ac:dyDescent="0.25">
      <c r="A864" s="53" t="s">
        <v>229</v>
      </c>
      <c r="B864" s="53" t="s">
        <v>298</v>
      </c>
      <c r="C864" s="54" t="s">
        <v>267</v>
      </c>
      <c r="D864" s="55">
        <v>2</v>
      </c>
      <c r="E864" s="56">
        <v>1436.0558464223386</v>
      </c>
      <c r="F864" s="57" t="s">
        <v>298</v>
      </c>
      <c r="G864" s="58">
        <v>1.1642320686386529</v>
      </c>
      <c r="H864" s="58">
        <v>12.27790875726126</v>
      </c>
      <c r="I864" s="58">
        <v>9.3758355005711778</v>
      </c>
      <c r="J864" s="58">
        <v>77.182023673528917</v>
      </c>
      <c r="K864" s="58">
        <v>0</v>
      </c>
      <c r="L864" s="58">
        <v>0</v>
      </c>
      <c r="M864" s="63">
        <f t="shared" si="14"/>
        <v>16.719022687609108</v>
      </c>
      <c r="Q864" t="s">
        <v>298</v>
      </c>
      <c r="R864">
        <v>370.01745200698076</v>
      </c>
    </row>
    <row r="865" spans="1:18" x14ac:dyDescent="0.25">
      <c r="A865" s="53" t="s">
        <v>229</v>
      </c>
      <c r="B865" s="53" t="s">
        <v>298</v>
      </c>
      <c r="C865" s="54" t="s">
        <v>267</v>
      </c>
      <c r="D865" s="55">
        <v>1</v>
      </c>
      <c r="E865" s="56">
        <v>689.5462478184993</v>
      </c>
      <c r="F865" s="57" t="s">
        <v>298</v>
      </c>
      <c r="G865" s="58">
        <v>8.2736453139632022</v>
      </c>
      <c r="H865" s="58">
        <v>3.4522031839234657</v>
      </c>
      <c r="I865" s="58">
        <v>10.774214775632105</v>
      </c>
      <c r="J865" s="58">
        <v>71.362405406089422</v>
      </c>
      <c r="K865" s="58">
        <v>6.1375313203917896</v>
      </c>
      <c r="L865" s="58">
        <v>0</v>
      </c>
      <c r="M865" s="63">
        <f t="shared" si="14"/>
        <v>57.050610820244351</v>
      </c>
      <c r="Q865" t="s">
        <v>298</v>
      </c>
      <c r="R865">
        <v>647.64397905759165</v>
      </c>
    </row>
    <row r="866" spans="1:18" x14ac:dyDescent="0.25">
      <c r="A866" s="53" t="s">
        <v>229</v>
      </c>
      <c r="B866" s="53" t="s">
        <v>298</v>
      </c>
      <c r="C866" s="54" t="s">
        <v>267</v>
      </c>
      <c r="D866" s="55">
        <v>3</v>
      </c>
      <c r="E866" s="56">
        <v>9578.3071553228619</v>
      </c>
      <c r="F866" s="57" t="s">
        <v>298</v>
      </c>
      <c r="G866" s="58">
        <v>0.80825454552080256</v>
      </c>
      <c r="H866" s="58">
        <v>30.522723504428455</v>
      </c>
      <c r="I866" s="58">
        <v>3.4600436923895446</v>
      </c>
      <c r="J866" s="58">
        <v>45.367021538270926</v>
      </c>
      <c r="K866" s="58">
        <v>19.841956719390275</v>
      </c>
      <c r="L866" s="58">
        <v>0</v>
      </c>
      <c r="M866" s="63">
        <f t="shared" si="14"/>
        <v>77.417102966841313</v>
      </c>
      <c r="Q866" t="s">
        <v>298</v>
      </c>
      <c r="R866">
        <v>67.03315881326354</v>
      </c>
    </row>
    <row r="867" spans="1:18" x14ac:dyDescent="0.25">
      <c r="A867" s="53" t="s">
        <v>229</v>
      </c>
      <c r="B867" s="53" t="s">
        <v>298</v>
      </c>
      <c r="C867" s="54" t="s">
        <v>267</v>
      </c>
      <c r="D867" s="55">
        <v>4</v>
      </c>
      <c r="E867" s="56">
        <v>693.40314136125664</v>
      </c>
      <c r="F867" s="57" t="s">
        <v>298</v>
      </c>
      <c r="G867" s="58">
        <v>30.345816973723949</v>
      </c>
      <c r="H867" s="58">
        <v>1.65861270512433</v>
      </c>
      <c r="I867" s="58">
        <v>3.6821705426356615</v>
      </c>
      <c r="J867" s="58">
        <v>45.197825430383567</v>
      </c>
      <c r="K867" s="58">
        <v>18.617235477700586</v>
      </c>
      <c r="L867" s="58">
        <v>0.49833887043189462</v>
      </c>
      <c r="M867" s="63">
        <f t="shared" si="14"/>
        <v>210.41884816753929</v>
      </c>
      <c r="Q867" t="s">
        <v>298</v>
      </c>
      <c r="R867">
        <v>115.44502617801064</v>
      </c>
    </row>
    <row r="868" spans="1:18" x14ac:dyDescent="0.25">
      <c r="A868" s="53" t="s">
        <v>229</v>
      </c>
      <c r="B868" s="53" t="s">
        <v>298</v>
      </c>
      <c r="C868" s="54" t="s">
        <v>267</v>
      </c>
      <c r="D868" s="55">
        <v>7</v>
      </c>
      <c r="E868" s="56">
        <v>1604.0488656195464</v>
      </c>
      <c r="F868" s="57" t="s">
        <v>298</v>
      </c>
      <c r="G868" s="58">
        <v>5.0722430150578841</v>
      </c>
      <c r="H868" s="58">
        <v>8.7540255896944892</v>
      </c>
      <c r="I868" s="58">
        <v>20.601227260858209</v>
      </c>
      <c r="J868" s="58">
        <v>59.81808686569763</v>
      </c>
      <c r="K868" s="58">
        <v>5.3562102881016598</v>
      </c>
      <c r="L868" s="58">
        <v>0.39820698059012932</v>
      </c>
      <c r="M868" s="63">
        <f t="shared" si="14"/>
        <v>81.361256544502666</v>
      </c>
      <c r="Q868" t="s">
        <v>298</v>
      </c>
      <c r="R868">
        <v>18.376963350785356</v>
      </c>
    </row>
    <row r="869" spans="1:18" x14ac:dyDescent="0.25">
      <c r="A869" s="53" t="s">
        <v>229</v>
      </c>
      <c r="B869" s="53" t="s">
        <v>298</v>
      </c>
      <c r="C869" s="54" t="s">
        <v>267</v>
      </c>
      <c r="D869" s="55">
        <v>6</v>
      </c>
      <c r="E869" s="56">
        <v>1362.408376963351</v>
      </c>
      <c r="F869" s="57" t="s">
        <v>298</v>
      </c>
      <c r="G869" s="58">
        <v>8.2263725565547094</v>
      </c>
      <c r="H869" s="58">
        <v>22.256808341659617</v>
      </c>
      <c r="I869" s="58">
        <v>10.182409755847619</v>
      </c>
      <c r="J869" s="58">
        <v>56.247277944303541</v>
      </c>
      <c r="K869" s="58">
        <v>1.7664540260804975</v>
      </c>
      <c r="L869" s="58">
        <v>1.3206773755540167</v>
      </c>
      <c r="M869" s="63">
        <f t="shared" si="14"/>
        <v>112.07678883071553</v>
      </c>
      <c r="Q869" t="s">
        <v>298</v>
      </c>
      <c r="R869">
        <v>290.22687609075047</v>
      </c>
    </row>
    <row r="870" spans="1:18" x14ac:dyDescent="0.25">
      <c r="A870" s="53" t="s">
        <v>229</v>
      </c>
      <c r="B870" s="53" t="s">
        <v>298</v>
      </c>
      <c r="C870" s="54" t="s">
        <v>267</v>
      </c>
      <c r="D870" s="55">
        <v>5</v>
      </c>
      <c r="E870" s="56">
        <v>823.56020942408372</v>
      </c>
      <c r="F870" s="57" t="s">
        <v>298</v>
      </c>
      <c r="G870" s="58">
        <v>5.4524263615172721</v>
      </c>
      <c r="H870" s="58">
        <v>1.5109133290951493</v>
      </c>
      <c r="I870" s="58">
        <v>12.08094935367663</v>
      </c>
      <c r="J870" s="58">
        <v>78.431871159143896</v>
      </c>
      <c r="K870" s="58">
        <v>0</v>
      </c>
      <c r="L870" s="58">
        <v>2.5238397965670671</v>
      </c>
      <c r="M870" s="63">
        <f t="shared" si="14"/>
        <v>44.904013961605592</v>
      </c>
      <c r="Q870" t="s">
        <v>298</v>
      </c>
      <c r="R870">
        <v>126.85863874345553</v>
      </c>
    </row>
    <row r="871" spans="1:18" x14ac:dyDescent="0.25">
      <c r="A871" s="53" t="s">
        <v>229</v>
      </c>
      <c r="B871" s="53" t="s">
        <v>298</v>
      </c>
      <c r="C871" s="54" t="s">
        <v>267</v>
      </c>
      <c r="D871" s="55">
        <v>8</v>
      </c>
      <c r="E871" s="56">
        <v>380.10471204188485</v>
      </c>
      <c r="F871" s="57" t="s">
        <v>298</v>
      </c>
      <c r="G871" s="58">
        <v>21.446280991735549</v>
      </c>
      <c r="H871" s="58">
        <v>0</v>
      </c>
      <c r="I871" s="58">
        <v>0</v>
      </c>
      <c r="J871" s="58">
        <v>70.725436179981628</v>
      </c>
      <c r="K871" s="58">
        <v>0</v>
      </c>
      <c r="L871" s="58">
        <v>7.828282828282819</v>
      </c>
      <c r="M871" s="63">
        <f t="shared" si="14"/>
        <v>81.518324607329887</v>
      </c>
      <c r="Q871" t="s">
        <v>298</v>
      </c>
      <c r="R871">
        <v>63.22862129144854</v>
      </c>
    </row>
    <row r="872" spans="1:18" x14ac:dyDescent="0.25">
      <c r="A872" s="53" t="s">
        <v>229</v>
      </c>
      <c r="B872" s="53" t="s">
        <v>185</v>
      </c>
      <c r="C872" s="54" t="s">
        <v>285</v>
      </c>
      <c r="D872" s="55">
        <v>4</v>
      </c>
      <c r="E872" s="56">
        <v>671.55322862129151</v>
      </c>
      <c r="F872" s="57" t="s">
        <v>185</v>
      </c>
      <c r="G872" s="58">
        <v>3.24064449064449</v>
      </c>
      <c r="H872" s="58">
        <v>0</v>
      </c>
      <c r="I872" s="58">
        <v>16.333160083160084</v>
      </c>
      <c r="J872" s="58">
        <v>79.721933471933468</v>
      </c>
      <c r="K872" s="58">
        <v>0.70426195426195626</v>
      </c>
      <c r="L872" s="58">
        <v>0</v>
      </c>
      <c r="M872" s="63">
        <f t="shared" si="14"/>
        <v>21.762652705061079</v>
      </c>
      <c r="Q872" t="s">
        <v>298</v>
      </c>
      <c r="R872">
        <v>16.719022687609108</v>
      </c>
    </row>
    <row r="873" spans="1:18" x14ac:dyDescent="0.25">
      <c r="A873" s="53" t="s">
        <v>229</v>
      </c>
      <c r="B873" s="53" t="s">
        <v>185</v>
      </c>
      <c r="C873" s="54" t="s">
        <v>285</v>
      </c>
      <c r="D873" s="55">
        <v>3</v>
      </c>
      <c r="E873" s="56">
        <v>2271.7102966841189</v>
      </c>
      <c r="F873" s="57" t="s">
        <v>185</v>
      </c>
      <c r="G873" s="58">
        <v>19.936390384807439</v>
      </c>
      <c r="H873" s="58">
        <v>0</v>
      </c>
      <c r="I873" s="58">
        <v>9.9808710215181797</v>
      </c>
      <c r="J873" s="58">
        <v>69.094792154814115</v>
      </c>
      <c r="K873" s="58">
        <v>0.77898731648856423</v>
      </c>
      <c r="L873" s="58">
        <v>0.20895912237168485</v>
      </c>
      <c r="M873" s="63">
        <f t="shared" si="14"/>
        <v>452.89703315881326</v>
      </c>
      <c r="Q873" t="s">
        <v>298</v>
      </c>
      <c r="R873">
        <v>57.050610820244351</v>
      </c>
    </row>
    <row r="874" spans="1:18" x14ac:dyDescent="0.25">
      <c r="A874" s="53" t="s">
        <v>229</v>
      </c>
      <c r="B874" s="53" t="s">
        <v>185</v>
      </c>
      <c r="C874" s="54" t="s">
        <v>285</v>
      </c>
      <c r="D874" s="55">
        <v>5</v>
      </c>
      <c r="E874" s="56">
        <v>3266.1605584642239</v>
      </c>
      <c r="F874" s="57" t="s">
        <v>185</v>
      </c>
      <c r="G874" s="58">
        <v>15.299944964226746</v>
      </c>
      <c r="H874" s="58">
        <v>0</v>
      </c>
      <c r="I874" s="58">
        <v>26.272902629427573</v>
      </c>
      <c r="J874" s="58">
        <v>58.2096809528135</v>
      </c>
      <c r="K874" s="58">
        <v>0</v>
      </c>
      <c r="L874" s="58">
        <v>0.21747145353217456</v>
      </c>
      <c r="M874" s="63">
        <f t="shared" si="14"/>
        <v>499.72076788830719</v>
      </c>
      <c r="Q874" t="s">
        <v>298</v>
      </c>
      <c r="R874">
        <v>77.417102966841313</v>
      </c>
    </row>
    <row r="875" spans="1:18" x14ac:dyDescent="0.25">
      <c r="A875" s="53" t="s">
        <v>229</v>
      </c>
      <c r="B875" s="53" t="s">
        <v>185</v>
      </c>
      <c r="C875" s="54" t="s">
        <v>285</v>
      </c>
      <c r="D875" s="55">
        <v>6</v>
      </c>
      <c r="E875" s="56">
        <v>989.96509598603859</v>
      </c>
      <c r="F875" s="57" t="s">
        <v>185</v>
      </c>
      <c r="G875" s="58">
        <v>32.798589687086825</v>
      </c>
      <c r="H875" s="58">
        <v>0</v>
      </c>
      <c r="I875" s="58">
        <v>11.03569854561481</v>
      </c>
      <c r="J875" s="58">
        <v>50.586161304539445</v>
      </c>
      <c r="K875" s="58">
        <v>4.5535478184222082</v>
      </c>
      <c r="L875" s="58">
        <v>1.0260026443367134</v>
      </c>
      <c r="M875" s="63">
        <f t="shared" si="14"/>
        <v>324.69458987783605</v>
      </c>
      <c r="Q875" t="s">
        <v>298</v>
      </c>
      <c r="R875">
        <v>210.41884816753929</v>
      </c>
    </row>
    <row r="876" spans="1:18" x14ac:dyDescent="0.25">
      <c r="A876" s="53" t="s">
        <v>229</v>
      </c>
      <c r="B876" s="53" t="s">
        <v>185</v>
      </c>
      <c r="C876" s="54" t="s">
        <v>285</v>
      </c>
      <c r="D876" s="55">
        <v>7</v>
      </c>
      <c r="E876" s="56">
        <v>4472.6701570680625</v>
      </c>
      <c r="F876" s="57" t="s">
        <v>185</v>
      </c>
      <c r="G876" s="58">
        <v>12.828736870034806</v>
      </c>
      <c r="H876" s="58">
        <v>0.37341386898909057</v>
      </c>
      <c r="I876" s="58">
        <v>9.1343977774656242</v>
      </c>
      <c r="J876" s="58">
        <v>76.247444241544542</v>
      </c>
      <c r="K876" s="58">
        <v>1.137800252844501</v>
      </c>
      <c r="L876" s="58">
        <v>0.27820698912144382</v>
      </c>
      <c r="M876" s="63">
        <f t="shared" si="14"/>
        <v>573.7870855148343</v>
      </c>
      <c r="Q876" t="s">
        <v>298</v>
      </c>
      <c r="R876">
        <v>81.361256544502666</v>
      </c>
    </row>
    <row r="877" spans="1:18" x14ac:dyDescent="0.25">
      <c r="A877" s="53" t="s">
        <v>229</v>
      </c>
      <c r="B877" s="53" t="s">
        <v>185</v>
      </c>
      <c r="C877" s="54" t="s">
        <v>285</v>
      </c>
      <c r="D877" s="55">
        <v>8</v>
      </c>
      <c r="E877" s="56">
        <v>4476.2827225130895</v>
      </c>
      <c r="F877" s="57" t="s">
        <v>185</v>
      </c>
      <c r="G877" s="58">
        <v>17.064926254722387</v>
      </c>
      <c r="H877" s="58">
        <v>7.0567778206643089E-2</v>
      </c>
      <c r="I877" s="58">
        <v>14.253131688831189</v>
      </c>
      <c r="J877" s="58">
        <v>67.600812504142439</v>
      </c>
      <c r="K877" s="58">
        <v>0.3610263128140942</v>
      </c>
      <c r="L877" s="58">
        <v>0.64953546128324191</v>
      </c>
      <c r="M877" s="63">
        <f t="shared" si="14"/>
        <v>763.87434554973834</v>
      </c>
      <c r="Q877" t="s">
        <v>298</v>
      </c>
      <c r="R877">
        <v>112.07678883071553</v>
      </c>
    </row>
    <row r="878" spans="1:18" x14ac:dyDescent="0.25">
      <c r="A878" s="53" t="s">
        <v>229</v>
      </c>
      <c r="B878" s="53" t="s">
        <v>185</v>
      </c>
      <c r="C878" s="54" t="s">
        <v>285</v>
      </c>
      <c r="D878" s="55">
        <v>1</v>
      </c>
      <c r="E878" s="56">
        <v>416.49214659685873</v>
      </c>
      <c r="F878" s="57" t="s">
        <v>185</v>
      </c>
      <c r="G878" s="58">
        <v>39.111669809344228</v>
      </c>
      <c r="H878" s="58">
        <v>0</v>
      </c>
      <c r="I878" s="58">
        <v>2.3297716320972168</v>
      </c>
      <c r="J878" s="58">
        <v>47.999161952650319</v>
      </c>
      <c r="K878" s="58">
        <v>3.2097213492562249</v>
      </c>
      <c r="L878" s="58">
        <v>7.3496752566520049</v>
      </c>
      <c r="M878" s="63">
        <f t="shared" si="14"/>
        <v>162.89703315881331</v>
      </c>
      <c r="Q878" t="s">
        <v>298</v>
      </c>
      <c r="R878">
        <v>44.904013961605592</v>
      </c>
    </row>
    <row r="879" spans="1:18" x14ac:dyDescent="0.25">
      <c r="A879" s="53" t="s">
        <v>229</v>
      </c>
      <c r="B879" s="53" t="s">
        <v>185</v>
      </c>
      <c r="C879" s="54" t="s">
        <v>285</v>
      </c>
      <c r="D879" s="55">
        <v>2</v>
      </c>
      <c r="E879" s="56">
        <v>2290.5759162303671</v>
      </c>
      <c r="F879" s="57" t="s">
        <v>185</v>
      </c>
      <c r="G879" s="58">
        <v>31.8247619047619</v>
      </c>
      <c r="H879" s="58">
        <v>6.0548571428571414</v>
      </c>
      <c r="I879" s="58">
        <v>4.9752380952380948</v>
      </c>
      <c r="J879" s="58">
        <v>52.434285714285714</v>
      </c>
      <c r="K879" s="58">
        <v>0</v>
      </c>
      <c r="L879" s="58">
        <v>4.710857142857142</v>
      </c>
      <c r="M879" s="63">
        <f t="shared" si="14"/>
        <v>728.97033158813269</v>
      </c>
      <c r="Q879" t="s">
        <v>298</v>
      </c>
      <c r="R879">
        <v>81.518324607329887</v>
      </c>
    </row>
  </sheetData>
  <sortState ref="AC2:AE879">
    <sortCondition ref="AC2:AC879"/>
    <sortCondition ref="AD2:AD879"/>
  </sortState>
  <mergeCells count="6">
    <mergeCell ref="AH2:AH4"/>
    <mergeCell ref="AH5:AH6"/>
    <mergeCell ref="AG5:AG6"/>
    <mergeCell ref="AG2:AG4"/>
    <mergeCell ref="AI2:AI4"/>
    <mergeCell ref="AI5:AI6"/>
  </mergeCells>
  <conditionalFormatting sqref="M1:M1048576">
    <cfRule type="cellIs" dxfId="0" priority="2" operator="greaterThan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opLeftCell="H1" zoomScale="150" zoomScaleNormal="150" workbookViewId="0">
      <selection activeCell="R19" sqref="R19"/>
    </sheetView>
  </sheetViews>
  <sheetFormatPr defaultRowHeight="15" x14ac:dyDescent="0.25"/>
  <cols>
    <col min="1" max="1" width="13.140625" customWidth="1"/>
    <col min="2" max="2" width="21" bestFit="1" customWidth="1"/>
    <col min="8" max="8" width="37.7109375" bestFit="1" customWidth="1"/>
  </cols>
  <sheetData>
    <row r="1" spans="1:23" x14ac:dyDescent="0.25">
      <c r="E1" t="s">
        <v>79</v>
      </c>
      <c r="F1" t="s">
        <v>304</v>
      </c>
      <c r="G1" t="s">
        <v>305</v>
      </c>
      <c r="H1" t="s">
        <v>306</v>
      </c>
      <c r="K1" t="s">
        <v>163</v>
      </c>
      <c r="L1" t="s">
        <v>323</v>
      </c>
      <c r="M1" t="s">
        <v>306</v>
      </c>
      <c r="P1" t="s">
        <v>163</v>
      </c>
      <c r="Q1" t="s">
        <v>326</v>
      </c>
      <c r="R1" t="s">
        <v>323</v>
      </c>
      <c r="S1" t="s">
        <v>306</v>
      </c>
    </row>
    <row r="2" spans="1:23" x14ac:dyDescent="0.25">
      <c r="E2">
        <v>1</v>
      </c>
      <c r="F2">
        <v>1524.8472949389179</v>
      </c>
      <c r="G2">
        <v>1</v>
      </c>
      <c r="H2" t="s">
        <v>307</v>
      </c>
      <c r="J2">
        <f>SUMIFS($F$2:$F$111,$H$2:$H$111,"="&amp;M2)</f>
        <v>3737.4301919720774</v>
      </c>
      <c r="K2">
        <f>COUNTIFS($H$2:$H$111,"="&amp;M2)</f>
        <v>5</v>
      </c>
      <c r="L2">
        <f>J2/K2</f>
        <v>747.48603839441546</v>
      </c>
      <c r="M2" t="s">
        <v>308</v>
      </c>
      <c r="Q2">
        <v>4</v>
      </c>
      <c r="R2">
        <v>3615.145069808028</v>
      </c>
      <c r="S2" s="64" t="s">
        <v>312</v>
      </c>
      <c r="V2">
        <f>Q2+Q6</f>
        <v>20</v>
      </c>
    </row>
    <row r="3" spans="1:23" x14ac:dyDescent="0.25">
      <c r="A3" s="42" t="s">
        <v>79</v>
      </c>
      <c r="B3" t="s">
        <v>304</v>
      </c>
      <c r="E3">
        <v>2</v>
      </c>
      <c r="F3">
        <v>762.73996509598612</v>
      </c>
      <c r="G3">
        <v>2</v>
      </c>
      <c r="H3" t="s">
        <v>307</v>
      </c>
      <c r="J3">
        <f t="shared" ref="J3:J16" si="0">SUMIFS($F$2:$F$111,$H$2:$H$111,"="&amp;M3)</f>
        <v>12313.438045375218</v>
      </c>
      <c r="K3">
        <f t="shared" ref="K3:K16" si="1">COUNTIFS($H$2:$H$111,"="&amp;M3)</f>
        <v>11</v>
      </c>
      <c r="L3">
        <f t="shared" ref="L3:L16" si="2">J3/K3</f>
        <v>1119.4034586704745</v>
      </c>
      <c r="M3" t="s">
        <v>309</v>
      </c>
      <c r="Q3">
        <v>4</v>
      </c>
      <c r="R3">
        <v>2801.2872491273997</v>
      </c>
      <c r="S3" s="65" t="s">
        <v>317</v>
      </c>
      <c r="V3">
        <f>Q3+Q14</f>
        <v>9</v>
      </c>
      <c r="W3" t="s">
        <v>324</v>
      </c>
    </row>
    <row r="4" spans="1:23" x14ac:dyDescent="0.25">
      <c r="A4" s="2">
        <v>1</v>
      </c>
      <c r="B4" s="43">
        <v>1524.8472949389179</v>
      </c>
      <c r="E4">
        <v>3</v>
      </c>
      <c r="F4">
        <v>552.13787085514844</v>
      </c>
      <c r="G4">
        <v>3</v>
      </c>
      <c r="H4" t="s">
        <v>308</v>
      </c>
      <c r="J4">
        <f t="shared" si="0"/>
        <v>14036.980802792321</v>
      </c>
      <c r="K4">
        <f t="shared" si="1"/>
        <v>12</v>
      </c>
      <c r="L4">
        <f t="shared" si="2"/>
        <v>1169.7484002326935</v>
      </c>
      <c r="M4" t="s">
        <v>310</v>
      </c>
      <c r="Q4">
        <v>13</v>
      </c>
      <c r="R4">
        <v>2663.5531614981878</v>
      </c>
      <c r="S4" s="66" t="s">
        <v>311</v>
      </c>
      <c r="V4">
        <f>Q4+Q5+Q12</f>
        <v>33</v>
      </c>
    </row>
    <row r="5" spans="1:23" x14ac:dyDescent="0.25">
      <c r="A5" s="2">
        <v>2</v>
      </c>
      <c r="B5" s="43">
        <v>762.73996509598612</v>
      </c>
      <c r="E5">
        <v>4</v>
      </c>
      <c r="F5">
        <v>607.62870855148321</v>
      </c>
      <c r="G5">
        <v>4</v>
      </c>
      <c r="H5" t="s">
        <v>309</v>
      </c>
      <c r="J5">
        <f t="shared" si="0"/>
        <v>34626.19109947644</v>
      </c>
      <c r="K5">
        <f t="shared" si="1"/>
        <v>13</v>
      </c>
      <c r="L5">
        <f t="shared" si="2"/>
        <v>2663.5531614981878</v>
      </c>
      <c r="M5" t="s">
        <v>311</v>
      </c>
      <c r="Q5">
        <v>19</v>
      </c>
      <c r="R5">
        <v>2365.8020214147932</v>
      </c>
      <c r="S5" s="66" t="s">
        <v>318</v>
      </c>
    </row>
    <row r="6" spans="1:23" x14ac:dyDescent="0.25">
      <c r="A6" s="2">
        <v>3</v>
      </c>
      <c r="B6" s="43">
        <v>552.13787085514844</v>
      </c>
      <c r="E6">
        <v>5</v>
      </c>
      <c r="F6">
        <v>271.57504363001749</v>
      </c>
      <c r="G6">
        <v>5</v>
      </c>
      <c r="H6" t="s">
        <v>310</v>
      </c>
      <c r="J6">
        <f t="shared" si="0"/>
        <v>14460.580279232112</v>
      </c>
      <c r="K6">
        <f t="shared" si="1"/>
        <v>4</v>
      </c>
      <c r="L6">
        <f t="shared" si="2"/>
        <v>3615.145069808028</v>
      </c>
      <c r="M6" t="s">
        <v>312</v>
      </c>
      <c r="Q6">
        <v>16</v>
      </c>
      <c r="R6">
        <v>1971.372709424084</v>
      </c>
      <c r="S6" s="64" t="s">
        <v>315</v>
      </c>
    </row>
    <row r="7" spans="1:23" x14ac:dyDescent="0.25">
      <c r="A7" s="2">
        <v>4</v>
      </c>
      <c r="B7" s="43">
        <v>607.62870855148321</v>
      </c>
      <c r="E7">
        <v>6</v>
      </c>
      <c r="F7">
        <v>2264.4415357766143</v>
      </c>
      <c r="G7">
        <v>6</v>
      </c>
      <c r="H7" t="s">
        <v>309</v>
      </c>
      <c r="J7">
        <f t="shared" si="0"/>
        <v>743.11082024432812</v>
      </c>
      <c r="K7">
        <f t="shared" si="1"/>
        <v>1</v>
      </c>
      <c r="L7">
        <f t="shared" si="2"/>
        <v>743.11082024432812</v>
      </c>
      <c r="M7" t="s">
        <v>313</v>
      </c>
      <c r="Q7">
        <v>1</v>
      </c>
      <c r="R7">
        <v>1727.2491273996511</v>
      </c>
      <c r="S7" s="68" t="s">
        <v>314</v>
      </c>
      <c r="V7">
        <f>Q7+Q8</f>
        <v>10</v>
      </c>
    </row>
    <row r="8" spans="1:23" x14ac:dyDescent="0.25">
      <c r="A8" s="2">
        <v>5</v>
      </c>
      <c r="B8" s="43">
        <v>271.57504363001749</v>
      </c>
      <c r="E8">
        <v>7</v>
      </c>
      <c r="F8">
        <v>496.88045375218144</v>
      </c>
      <c r="G8">
        <v>7</v>
      </c>
      <c r="H8" t="s">
        <v>309</v>
      </c>
      <c r="J8">
        <f t="shared" si="0"/>
        <v>1727.2491273996511</v>
      </c>
      <c r="K8">
        <f t="shared" si="1"/>
        <v>1</v>
      </c>
      <c r="L8">
        <f t="shared" si="2"/>
        <v>1727.2491273996511</v>
      </c>
      <c r="M8" t="s">
        <v>314</v>
      </c>
      <c r="Q8">
        <v>9</v>
      </c>
      <c r="R8">
        <v>1485.083139422145</v>
      </c>
      <c r="S8" s="68" t="s">
        <v>316</v>
      </c>
    </row>
    <row r="9" spans="1:23" x14ac:dyDescent="0.25">
      <c r="A9" s="2">
        <v>6</v>
      </c>
      <c r="B9" s="43">
        <v>2264.4415357766143</v>
      </c>
      <c r="E9">
        <v>8</v>
      </c>
      <c r="F9">
        <v>256.369982547993</v>
      </c>
      <c r="G9">
        <v>8</v>
      </c>
      <c r="H9" t="s">
        <v>311</v>
      </c>
      <c r="J9">
        <f t="shared" si="0"/>
        <v>31541.963350785343</v>
      </c>
      <c r="K9">
        <f t="shared" si="1"/>
        <v>16</v>
      </c>
      <c r="L9">
        <f t="shared" si="2"/>
        <v>1971.372709424084</v>
      </c>
      <c r="M9" t="s">
        <v>315</v>
      </c>
      <c r="Q9">
        <v>12</v>
      </c>
      <c r="R9">
        <v>1169.7484002326935</v>
      </c>
      <c r="S9" s="67" t="s">
        <v>310</v>
      </c>
      <c r="V9">
        <f>Q9+Q11+Q13+Q16</f>
        <v>27</v>
      </c>
    </row>
    <row r="10" spans="1:23" x14ac:dyDescent="0.25">
      <c r="A10" s="2">
        <v>7</v>
      </c>
      <c r="B10" s="43">
        <v>496.88045375218144</v>
      </c>
      <c r="E10">
        <v>9</v>
      </c>
      <c r="F10">
        <v>2261.0383944153577</v>
      </c>
      <c r="G10">
        <v>9</v>
      </c>
      <c r="H10" t="s">
        <v>312</v>
      </c>
      <c r="J10">
        <f t="shared" si="0"/>
        <v>13365.748254799306</v>
      </c>
      <c r="K10">
        <f t="shared" si="1"/>
        <v>9</v>
      </c>
      <c r="L10">
        <f t="shared" si="2"/>
        <v>1485.083139422145</v>
      </c>
      <c r="M10" t="s">
        <v>316</v>
      </c>
      <c r="Q10">
        <v>1</v>
      </c>
      <c r="R10">
        <v>1123.1479057591623</v>
      </c>
      <c r="S10" t="s">
        <v>322</v>
      </c>
      <c r="V10" t="s">
        <v>325</v>
      </c>
    </row>
    <row r="11" spans="1:23" x14ac:dyDescent="0.25">
      <c r="A11" s="2">
        <v>8</v>
      </c>
      <c r="B11" s="43">
        <v>256.369982547993</v>
      </c>
      <c r="E11">
        <v>10</v>
      </c>
      <c r="F11">
        <v>184.42408376963348</v>
      </c>
      <c r="G11">
        <v>10</v>
      </c>
      <c r="H11" t="s">
        <v>310</v>
      </c>
      <c r="J11">
        <f t="shared" si="0"/>
        <v>11205.148996509599</v>
      </c>
      <c r="K11">
        <f t="shared" si="1"/>
        <v>4</v>
      </c>
      <c r="L11">
        <f t="shared" si="2"/>
        <v>2801.2872491273997</v>
      </c>
      <c r="M11" t="s">
        <v>317</v>
      </c>
      <c r="Q11">
        <v>11</v>
      </c>
      <c r="R11">
        <v>1119.4034586704745</v>
      </c>
      <c r="S11" s="67" t="s">
        <v>309</v>
      </c>
    </row>
    <row r="12" spans="1:23" x14ac:dyDescent="0.25">
      <c r="A12" s="2">
        <v>9</v>
      </c>
      <c r="B12" s="43">
        <v>2261.0383944153577</v>
      </c>
      <c r="E12">
        <v>11</v>
      </c>
      <c r="F12">
        <v>479.67495636998251</v>
      </c>
      <c r="G12">
        <v>11</v>
      </c>
      <c r="H12" t="s">
        <v>310</v>
      </c>
      <c r="J12">
        <f t="shared" si="0"/>
        <v>44950.238406881072</v>
      </c>
      <c r="K12">
        <f t="shared" si="1"/>
        <v>19</v>
      </c>
      <c r="L12">
        <f t="shared" si="2"/>
        <v>2365.8020214147932</v>
      </c>
      <c r="M12" t="s">
        <v>318</v>
      </c>
      <c r="Q12">
        <v>1</v>
      </c>
      <c r="R12">
        <v>1088.3071553228622</v>
      </c>
      <c r="S12" s="66" t="s">
        <v>321</v>
      </c>
      <c r="V12" t="s">
        <v>327</v>
      </c>
    </row>
    <row r="13" spans="1:23" x14ac:dyDescent="0.25">
      <c r="A13" s="2">
        <v>10</v>
      </c>
      <c r="B13" s="43">
        <v>184.42408376963348</v>
      </c>
      <c r="E13">
        <v>12</v>
      </c>
      <c r="F13">
        <v>1020.5933682373474</v>
      </c>
      <c r="G13">
        <v>12</v>
      </c>
      <c r="H13" t="s">
        <v>309</v>
      </c>
      <c r="J13">
        <f t="shared" si="0"/>
        <v>1754.9607329842931</v>
      </c>
      <c r="K13">
        <f t="shared" si="1"/>
        <v>2</v>
      </c>
      <c r="L13">
        <f t="shared" si="2"/>
        <v>877.48036649214657</v>
      </c>
      <c r="M13" t="s">
        <v>319</v>
      </c>
      <c r="Q13">
        <v>2</v>
      </c>
      <c r="R13">
        <v>877.48036649214657</v>
      </c>
      <c r="S13" s="67" t="s">
        <v>319</v>
      </c>
    </row>
    <row r="14" spans="1:23" x14ac:dyDescent="0.25">
      <c r="A14" s="2">
        <v>11</v>
      </c>
      <c r="B14" s="43">
        <v>479.67495636998251</v>
      </c>
      <c r="E14">
        <v>13</v>
      </c>
      <c r="F14">
        <v>683.39877835951154</v>
      </c>
      <c r="G14">
        <v>13</v>
      </c>
      <c r="H14" t="s">
        <v>308</v>
      </c>
      <c r="J14">
        <f t="shared" si="0"/>
        <v>1450.2006980802794</v>
      </c>
      <c r="K14">
        <f t="shared" si="1"/>
        <v>2</v>
      </c>
      <c r="L14">
        <f t="shared" si="2"/>
        <v>725.10034904013969</v>
      </c>
      <c r="M14" t="s">
        <v>320</v>
      </c>
      <c r="Q14">
        <v>5</v>
      </c>
      <c r="R14">
        <v>747.48603839441546</v>
      </c>
      <c r="S14" s="65" t="s">
        <v>308</v>
      </c>
    </row>
    <row r="15" spans="1:23" x14ac:dyDescent="0.25">
      <c r="A15" s="2">
        <v>12</v>
      </c>
      <c r="B15" s="43">
        <v>1020.5933682373474</v>
      </c>
      <c r="E15">
        <v>14</v>
      </c>
      <c r="F15">
        <v>422.26221640488654</v>
      </c>
      <c r="G15">
        <v>14</v>
      </c>
      <c r="H15" t="s">
        <v>309</v>
      </c>
      <c r="J15">
        <f t="shared" si="0"/>
        <v>1088.3071553228622</v>
      </c>
      <c r="K15">
        <f t="shared" si="1"/>
        <v>1</v>
      </c>
      <c r="L15">
        <f t="shared" si="2"/>
        <v>1088.3071553228622</v>
      </c>
      <c r="M15" t="s">
        <v>321</v>
      </c>
      <c r="Q15">
        <v>1</v>
      </c>
      <c r="R15">
        <v>743.11082024432812</v>
      </c>
      <c r="S15" t="s">
        <v>313</v>
      </c>
    </row>
    <row r="16" spans="1:23" x14ac:dyDescent="0.25">
      <c r="A16" s="2">
        <v>13</v>
      </c>
      <c r="B16" s="43">
        <v>683.39877835951154</v>
      </c>
      <c r="E16">
        <v>15</v>
      </c>
      <c r="F16">
        <v>3311.8280977312388</v>
      </c>
      <c r="G16">
        <v>15</v>
      </c>
      <c r="H16" t="s">
        <v>311</v>
      </c>
      <c r="J16">
        <f t="shared" si="0"/>
        <v>1123.1479057591623</v>
      </c>
      <c r="K16">
        <f t="shared" si="1"/>
        <v>1</v>
      </c>
      <c r="L16">
        <f t="shared" si="2"/>
        <v>1123.1479057591623</v>
      </c>
      <c r="M16" t="s">
        <v>322</v>
      </c>
      <c r="Q16">
        <v>2</v>
      </c>
      <c r="R16">
        <v>725.10034904013969</v>
      </c>
      <c r="S16" s="67" t="s">
        <v>320</v>
      </c>
    </row>
    <row r="17" spans="1:17" x14ac:dyDescent="0.25">
      <c r="A17" s="2">
        <v>14</v>
      </c>
      <c r="B17" s="43">
        <v>422.26221640488654</v>
      </c>
      <c r="E17">
        <v>16</v>
      </c>
      <c r="F17">
        <v>130.06108202443281</v>
      </c>
      <c r="G17">
        <v>16</v>
      </c>
      <c r="H17" t="s">
        <v>309</v>
      </c>
    </row>
    <row r="18" spans="1:17" x14ac:dyDescent="0.25">
      <c r="A18" s="2">
        <v>15</v>
      </c>
      <c r="B18" s="43">
        <v>3311.8280977312388</v>
      </c>
      <c r="E18">
        <v>17</v>
      </c>
      <c r="F18">
        <v>834.40226876090765</v>
      </c>
      <c r="G18">
        <v>17</v>
      </c>
      <c r="H18" t="s">
        <v>310</v>
      </c>
      <c r="Q18">
        <f>SUM(Q2:Q16)</f>
        <v>101</v>
      </c>
    </row>
    <row r="19" spans="1:17" x14ac:dyDescent="0.25">
      <c r="A19" s="2">
        <v>16</v>
      </c>
      <c r="B19" s="43">
        <v>130.06108202443281</v>
      </c>
      <c r="E19">
        <v>18</v>
      </c>
      <c r="F19">
        <v>249.97818499127396</v>
      </c>
      <c r="G19">
        <v>18</v>
      </c>
      <c r="H19" t="s">
        <v>310</v>
      </c>
    </row>
    <row r="20" spans="1:17" x14ac:dyDescent="0.25">
      <c r="A20" s="2">
        <v>17</v>
      </c>
      <c r="B20" s="43">
        <v>834.40226876090765</v>
      </c>
      <c r="E20">
        <v>19</v>
      </c>
      <c r="F20">
        <v>768.89179755671898</v>
      </c>
      <c r="G20">
        <v>19</v>
      </c>
      <c r="H20" t="s">
        <v>310</v>
      </c>
    </row>
    <row r="21" spans="1:17" x14ac:dyDescent="0.25">
      <c r="A21" s="2">
        <v>18</v>
      </c>
      <c r="B21" s="43">
        <v>249.97818499127396</v>
      </c>
      <c r="E21">
        <v>20</v>
      </c>
      <c r="F21">
        <v>783.39005235602099</v>
      </c>
      <c r="G21">
        <v>20</v>
      </c>
      <c r="H21" t="s">
        <v>310</v>
      </c>
    </row>
    <row r="22" spans="1:17" x14ac:dyDescent="0.25">
      <c r="A22" s="2">
        <v>19</v>
      </c>
      <c r="B22" s="43">
        <v>768.89179755671898</v>
      </c>
      <c r="E22">
        <v>21</v>
      </c>
      <c r="F22">
        <v>357.31457242582906</v>
      </c>
      <c r="G22">
        <v>21</v>
      </c>
      <c r="H22" t="s">
        <v>310</v>
      </c>
    </row>
    <row r="23" spans="1:17" x14ac:dyDescent="0.25">
      <c r="A23" s="2">
        <v>20</v>
      </c>
      <c r="B23" s="43">
        <v>783.39005235602099</v>
      </c>
      <c r="E23">
        <v>22</v>
      </c>
      <c r="F23">
        <v>391.3961605584642</v>
      </c>
      <c r="G23">
        <v>22</v>
      </c>
      <c r="H23" t="s">
        <v>308</v>
      </c>
    </row>
    <row r="24" spans="1:17" x14ac:dyDescent="0.25">
      <c r="A24" s="2">
        <v>21</v>
      </c>
      <c r="B24" s="43">
        <v>357.31457242582906</v>
      </c>
      <c r="E24">
        <v>23</v>
      </c>
      <c r="F24">
        <v>1928.6038394415361</v>
      </c>
      <c r="G24">
        <v>23</v>
      </c>
      <c r="H24" t="s">
        <v>308</v>
      </c>
      <c r="K24" t="s">
        <v>328</v>
      </c>
    </row>
    <row r="25" spans="1:17" x14ac:dyDescent="0.25">
      <c r="A25" s="2">
        <v>22</v>
      </c>
      <c r="B25" s="43">
        <v>391.3961605584642</v>
      </c>
      <c r="E25">
        <v>24</v>
      </c>
      <c r="F25">
        <v>189.78621291448516</v>
      </c>
      <c r="G25">
        <v>24</v>
      </c>
      <c r="H25" t="s">
        <v>307</v>
      </c>
    </row>
    <row r="26" spans="1:17" x14ac:dyDescent="0.25">
      <c r="A26" s="2">
        <v>23</v>
      </c>
      <c r="B26" s="43">
        <v>1928.6038394415361</v>
      </c>
      <c r="E26">
        <v>25</v>
      </c>
      <c r="F26">
        <v>1389.2190226876091</v>
      </c>
      <c r="G26">
        <v>25</v>
      </c>
      <c r="H26" t="s">
        <v>312</v>
      </c>
    </row>
    <row r="27" spans="1:17" x14ac:dyDescent="0.25">
      <c r="A27" s="2">
        <v>24</v>
      </c>
      <c r="B27" s="43">
        <v>189.78621291448516</v>
      </c>
      <c r="E27">
        <v>26</v>
      </c>
      <c r="F27">
        <v>1628.248254799302</v>
      </c>
      <c r="G27">
        <v>26</v>
      </c>
      <c r="H27" t="s">
        <v>311</v>
      </c>
    </row>
    <row r="28" spans="1:17" x14ac:dyDescent="0.25">
      <c r="A28" s="2">
        <v>25</v>
      </c>
      <c r="B28" s="43">
        <v>1389.2190226876091</v>
      </c>
      <c r="E28">
        <v>27</v>
      </c>
      <c r="F28">
        <v>743.11082024432812</v>
      </c>
      <c r="G28">
        <v>27</v>
      </c>
      <c r="H28" t="s">
        <v>313</v>
      </c>
    </row>
    <row r="29" spans="1:17" x14ac:dyDescent="0.25">
      <c r="A29" s="2">
        <v>26</v>
      </c>
      <c r="B29" s="43">
        <v>1628.248254799302</v>
      </c>
      <c r="E29">
        <v>28</v>
      </c>
      <c r="F29">
        <v>5085.8006108202444</v>
      </c>
      <c r="G29">
        <v>28</v>
      </c>
      <c r="H29" t="s">
        <v>311</v>
      </c>
    </row>
    <row r="30" spans="1:17" x14ac:dyDescent="0.25">
      <c r="A30" s="2">
        <v>27</v>
      </c>
      <c r="B30" s="43">
        <v>743.11082024432812</v>
      </c>
      <c r="E30">
        <v>29</v>
      </c>
      <c r="F30">
        <v>254.99563699825484</v>
      </c>
      <c r="G30">
        <v>29</v>
      </c>
      <c r="H30" t="s">
        <v>310</v>
      </c>
    </row>
    <row r="31" spans="1:17" x14ac:dyDescent="0.25">
      <c r="A31" s="2">
        <v>28</v>
      </c>
      <c r="B31" s="43">
        <v>5085.8006108202444</v>
      </c>
      <c r="E31">
        <v>30</v>
      </c>
      <c r="F31">
        <v>1338.5034904013962</v>
      </c>
      <c r="G31">
        <v>30</v>
      </c>
      <c r="H31" t="s">
        <v>310</v>
      </c>
    </row>
    <row r="32" spans="1:17" x14ac:dyDescent="0.25">
      <c r="A32" s="2">
        <v>29</v>
      </c>
      <c r="B32" s="43">
        <v>254.99563699825484</v>
      </c>
      <c r="E32">
        <v>31</v>
      </c>
      <c r="F32">
        <v>2183.0061082024431</v>
      </c>
      <c r="G32">
        <v>31</v>
      </c>
      <c r="H32" t="s">
        <v>311</v>
      </c>
    </row>
    <row r="33" spans="1:8" x14ac:dyDescent="0.25">
      <c r="A33" s="2">
        <v>30</v>
      </c>
      <c r="B33" s="43">
        <v>1338.5034904013962</v>
      </c>
      <c r="E33">
        <v>32</v>
      </c>
      <c r="F33">
        <v>5108.2460732984291</v>
      </c>
      <c r="G33">
        <v>32</v>
      </c>
      <c r="H33" t="s">
        <v>311</v>
      </c>
    </row>
    <row r="34" spans="1:8" x14ac:dyDescent="0.25">
      <c r="A34" s="2">
        <v>31</v>
      </c>
      <c r="B34" s="43">
        <v>2183.0061082024431</v>
      </c>
      <c r="E34">
        <v>33</v>
      </c>
      <c r="F34">
        <v>2272.4694589877831</v>
      </c>
      <c r="G34">
        <v>33</v>
      </c>
      <c r="H34" t="s">
        <v>310</v>
      </c>
    </row>
    <row r="35" spans="1:8" x14ac:dyDescent="0.25">
      <c r="A35" s="2">
        <v>32</v>
      </c>
      <c r="B35" s="43">
        <v>5108.2460732984291</v>
      </c>
      <c r="E35">
        <v>34</v>
      </c>
      <c r="F35">
        <v>1242.931937172775</v>
      </c>
      <c r="G35">
        <v>34</v>
      </c>
      <c r="H35" t="s">
        <v>309</v>
      </c>
    </row>
    <row r="36" spans="1:8" x14ac:dyDescent="0.25">
      <c r="A36" s="2">
        <v>33</v>
      </c>
      <c r="B36" s="43">
        <v>2272.4694589877831</v>
      </c>
      <c r="E36">
        <v>35</v>
      </c>
      <c r="F36">
        <v>6170.6108202443274</v>
      </c>
      <c r="G36">
        <v>35</v>
      </c>
      <c r="H36" t="s">
        <v>312</v>
      </c>
    </row>
    <row r="37" spans="1:8" x14ac:dyDescent="0.25">
      <c r="A37" s="2">
        <v>34</v>
      </c>
      <c r="B37" s="43">
        <v>1242.931937172775</v>
      </c>
      <c r="E37">
        <v>36</v>
      </c>
      <c r="F37">
        <v>181.89354275741715</v>
      </c>
      <c r="G37">
        <v>36</v>
      </c>
      <c r="H37" t="s">
        <v>308</v>
      </c>
    </row>
    <row r="38" spans="1:8" x14ac:dyDescent="0.25">
      <c r="A38" s="2">
        <v>35</v>
      </c>
      <c r="B38" s="43">
        <v>6170.6108202443274</v>
      </c>
      <c r="E38">
        <v>37</v>
      </c>
      <c r="F38">
        <v>1624.4960732984293</v>
      </c>
      <c r="G38">
        <v>37</v>
      </c>
      <c r="H38" t="s">
        <v>311</v>
      </c>
    </row>
    <row r="39" spans="1:8" x14ac:dyDescent="0.25">
      <c r="A39" s="2">
        <v>36</v>
      </c>
      <c r="B39" s="43">
        <v>181.89354275741715</v>
      </c>
      <c r="E39">
        <v>38</v>
      </c>
      <c r="F39">
        <v>1287.543630017452</v>
      </c>
      <c r="G39">
        <v>38</v>
      </c>
      <c r="H39" t="s">
        <v>311</v>
      </c>
    </row>
    <row r="40" spans="1:8" x14ac:dyDescent="0.25">
      <c r="A40" s="2">
        <v>37</v>
      </c>
      <c r="B40" s="43">
        <v>1624.4960732984293</v>
      </c>
      <c r="E40">
        <v>39</v>
      </c>
      <c r="F40">
        <v>3137.1509598603839</v>
      </c>
      <c r="G40">
        <v>39</v>
      </c>
      <c r="H40" t="s">
        <v>311</v>
      </c>
    </row>
    <row r="41" spans="1:8" x14ac:dyDescent="0.25">
      <c r="A41" s="2">
        <v>38</v>
      </c>
      <c r="B41" s="43">
        <v>1287.543630017452</v>
      </c>
      <c r="E41">
        <v>40</v>
      </c>
      <c r="F41">
        <v>1727.2491273996511</v>
      </c>
      <c r="G41">
        <v>40</v>
      </c>
      <c r="H41" t="s">
        <v>314</v>
      </c>
    </row>
    <row r="42" spans="1:8" x14ac:dyDescent="0.25">
      <c r="A42" s="2">
        <v>39</v>
      </c>
      <c r="B42" s="43">
        <v>3137.1509598603839</v>
      </c>
      <c r="E42">
        <v>41</v>
      </c>
      <c r="F42">
        <v>1348.5274869109949</v>
      </c>
      <c r="G42">
        <v>41</v>
      </c>
      <c r="H42" t="s">
        <v>309</v>
      </c>
    </row>
    <row r="43" spans="1:8" x14ac:dyDescent="0.25">
      <c r="A43" s="2">
        <v>40</v>
      </c>
      <c r="B43" s="43">
        <v>1727.2491273996511</v>
      </c>
      <c r="E43">
        <v>42</v>
      </c>
      <c r="F43">
        <v>1510.5671902268764</v>
      </c>
      <c r="G43">
        <v>42</v>
      </c>
      <c r="H43" t="s">
        <v>309</v>
      </c>
    </row>
    <row r="44" spans="1:8" x14ac:dyDescent="0.25">
      <c r="A44" s="2">
        <v>41</v>
      </c>
      <c r="B44" s="43">
        <v>1348.5274869109949</v>
      </c>
      <c r="E44">
        <v>43</v>
      </c>
      <c r="F44">
        <v>3641.3089005235606</v>
      </c>
      <c r="G44">
        <v>43</v>
      </c>
      <c r="H44" t="s">
        <v>311</v>
      </c>
    </row>
    <row r="45" spans="1:8" x14ac:dyDescent="0.25">
      <c r="A45" s="2">
        <v>42</v>
      </c>
      <c r="B45" s="43">
        <v>1510.5671902268764</v>
      </c>
      <c r="E45">
        <v>44</v>
      </c>
      <c r="F45">
        <v>4639.7120418848172</v>
      </c>
      <c r="G45">
        <v>44</v>
      </c>
      <c r="H45" t="s">
        <v>312</v>
      </c>
    </row>
    <row r="46" spans="1:8" x14ac:dyDescent="0.25">
      <c r="A46" s="2">
        <v>43</v>
      </c>
      <c r="B46" s="43">
        <v>3641.3089005235606</v>
      </c>
      <c r="E46">
        <v>45</v>
      </c>
      <c r="F46">
        <v>1934.0379581151833</v>
      </c>
      <c r="G46">
        <v>45</v>
      </c>
      <c r="H46" t="s">
        <v>309</v>
      </c>
    </row>
    <row r="47" spans="1:8" x14ac:dyDescent="0.25">
      <c r="A47" s="2">
        <v>44</v>
      </c>
      <c r="B47" s="43">
        <v>4639.7120418848172</v>
      </c>
      <c r="E47">
        <v>46</v>
      </c>
      <c r="F47">
        <v>6241.3612565445019</v>
      </c>
      <c r="G47">
        <v>46</v>
      </c>
      <c r="H47" t="s">
        <v>310</v>
      </c>
    </row>
    <row r="48" spans="1:8" x14ac:dyDescent="0.25">
      <c r="A48" s="2">
        <v>45</v>
      </c>
      <c r="B48" s="43">
        <v>1934.0379581151833</v>
      </c>
      <c r="E48">
        <v>47</v>
      </c>
      <c r="F48">
        <v>2280.2443280977313</v>
      </c>
      <c r="G48">
        <v>47</v>
      </c>
      <c r="H48" t="s">
        <v>311</v>
      </c>
    </row>
    <row r="49" spans="1:8" x14ac:dyDescent="0.25">
      <c r="A49" s="2">
        <v>46</v>
      </c>
      <c r="B49" s="43">
        <v>6241.3612565445019</v>
      </c>
      <c r="E49">
        <v>48</v>
      </c>
      <c r="F49">
        <v>2886.3241710296684</v>
      </c>
      <c r="G49">
        <v>48</v>
      </c>
      <c r="H49" t="s">
        <v>311</v>
      </c>
    </row>
    <row r="50" spans="1:8" x14ac:dyDescent="0.25">
      <c r="A50" s="2">
        <v>47</v>
      </c>
      <c r="B50" s="43">
        <v>2280.2443280977313</v>
      </c>
      <c r="E50">
        <v>49</v>
      </c>
      <c r="F50">
        <v>2195.6239092495639</v>
      </c>
      <c r="G50">
        <v>49</v>
      </c>
      <c r="H50" t="s">
        <v>311</v>
      </c>
    </row>
    <row r="51" spans="1:8" x14ac:dyDescent="0.25">
      <c r="A51" s="2">
        <v>48</v>
      </c>
      <c r="B51" s="43">
        <v>2886.3241710296684</v>
      </c>
      <c r="E51">
        <v>50</v>
      </c>
      <c r="F51">
        <v>1335.5061082024433</v>
      </c>
      <c r="G51">
        <v>50</v>
      </c>
      <c r="H51" t="s">
        <v>309</v>
      </c>
    </row>
    <row r="52" spans="1:8" x14ac:dyDescent="0.25">
      <c r="A52" s="2">
        <v>49</v>
      </c>
      <c r="B52" s="43">
        <v>2195.6239092495639</v>
      </c>
      <c r="E52" t="s">
        <v>46</v>
      </c>
      <c r="F52">
        <v>320.72643979057591</v>
      </c>
      <c r="G52">
        <v>0</v>
      </c>
      <c r="H52" t="s">
        <v>315</v>
      </c>
    </row>
    <row r="53" spans="1:8" x14ac:dyDescent="0.25">
      <c r="A53" s="2">
        <v>50</v>
      </c>
      <c r="B53" s="43">
        <v>1335.5061082024433</v>
      </c>
      <c r="E53" t="s">
        <v>230</v>
      </c>
      <c r="F53">
        <v>280.51919720767887</v>
      </c>
      <c r="G53">
        <v>0</v>
      </c>
      <c r="H53" t="s">
        <v>307</v>
      </c>
    </row>
    <row r="54" spans="1:8" x14ac:dyDescent="0.25">
      <c r="A54" s="2" t="s">
        <v>46</v>
      </c>
      <c r="B54" s="43">
        <v>320.72643979057591</v>
      </c>
      <c r="E54" t="s">
        <v>231</v>
      </c>
      <c r="F54">
        <v>1903.0999127399652</v>
      </c>
      <c r="G54">
        <v>0</v>
      </c>
      <c r="H54" t="s">
        <v>316</v>
      </c>
    </row>
    <row r="55" spans="1:8" x14ac:dyDescent="0.25">
      <c r="A55" s="2" t="s">
        <v>230</v>
      </c>
      <c r="B55" s="43">
        <v>280.51919720767887</v>
      </c>
      <c r="E55" t="s">
        <v>233</v>
      </c>
      <c r="F55">
        <v>1240.671902268761</v>
      </c>
      <c r="G55">
        <v>0</v>
      </c>
      <c r="H55" t="s">
        <v>315</v>
      </c>
    </row>
    <row r="56" spans="1:8" x14ac:dyDescent="0.25">
      <c r="A56" s="2" t="s">
        <v>231</v>
      </c>
      <c r="B56" s="43">
        <v>1903.0999127399652</v>
      </c>
      <c r="E56" t="s">
        <v>234</v>
      </c>
      <c r="F56">
        <v>373.32242582897032</v>
      </c>
      <c r="G56">
        <v>0</v>
      </c>
      <c r="H56" t="s">
        <v>316</v>
      </c>
    </row>
    <row r="57" spans="1:8" x14ac:dyDescent="0.25">
      <c r="A57" s="2" t="s">
        <v>233</v>
      </c>
      <c r="B57" s="43">
        <v>1240.671902268761</v>
      </c>
      <c r="E57" t="s">
        <v>235</v>
      </c>
      <c r="F57">
        <v>2669.0167975567192</v>
      </c>
      <c r="G57">
        <v>0</v>
      </c>
      <c r="H57" t="s">
        <v>317</v>
      </c>
    </row>
    <row r="58" spans="1:8" x14ac:dyDescent="0.25">
      <c r="A58" s="2" t="s">
        <v>234</v>
      </c>
      <c r="B58" s="43">
        <v>373.32242582897032</v>
      </c>
      <c r="E58" t="s">
        <v>236</v>
      </c>
      <c r="F58">
        <v>2060.2268760907509</v>
      </c>
      <c r="G58">
        <v>0</v>
      </c>
      <c r="H58" t="s">
        <v>316</v>
      </c>
    </row>
    <row r="59" spans="1:8" x14ac:dyDescent="0.25">
      <c r="A59" s="2" t="s">
        <v>235</v>
      </c>
      <c r="B59" s="43">
        <v>2669.0167975567192</v>
      </c>
      <c r="E59" t="s">
        <v>237</v>
      </c>
      <c r="F59">
        <v>652.30148342059351</v>
      </c>
      <c r="G59">
        <v>0</v>
      </c>
      <c r="H59" t="s">
        <v>318</v>
      </c>
    </row>
    <row r="60" spans="1:8" x14ac:dyDescent="0.25">
      <c r="A60" s="2" t="s">
        <v>236</v>
      </c>
      <c r="B60" s="43">
        <v>2060.2268760907509</v>
      </c>
      <c r="E60" t="s">
        <v>238</v>
      </c>
      <c r="F60">
        <v>679.20811518324615</v>
      </c>
      <c r="G60">
        <v>0</v>
      </c>
      <c r="H60" t="s">
        <v>315</v>
      </c>
    </row>
    <row r="61" spans="1:8" x14ac:dyDescent="0.25">
      <c r="A61" s="2" t="s">
        <v>237</v>
      </c>
      <c r="B61" s="43">
        <v>652.30148342059351</v>
      </c>
      <c r="E61" t="s">
        <v>47</v>
      </c>
      <c r="F61">
        <v>586.19982547993027</v>
      </c>
      <c r="G61">
        <v>0</v>
      </c>
      <c r="H61" t="s">
        <v>319</v>
      </c>
    </row>
    <row r="62" spans="1:8" x14ac:dyDescent="0.25">
      <c r="A62" s="2" t="s">
        <v>238</v>
      </c>
      <c r="B62" s="43">
        <v>679.20811518324615</v>
      </c>
      <c r="E62" t="s">
        <v>239</v>
      </c>
      <c r="F62">
        <v>2336.4746945898783</v>
      </c>
      <c r="G62">
        <v>0</v>
      </c>
      <c r="H62" t="s">
        <v>315</v>
      </c>
    </row>
    <row r="63" spans="1:8" x14ac:dyDescent="0.25">
      <c r="A63" s="2" t="s">
        <v>47</v>
      </c>
      <c r="B63" s="43">
        <v>586.19982547993027</v>
      </c>
      <c r="E63" t="s">
        <v>240</v>
      </c>
      <c r="F63">
        <v>965.64136125654466</v>
      </c>
      <c r="G63">
        <v>0</v>
      </c>
      <c r="H63" t="s">
        <v>316</v>
      </c>
    </row>
    <row r="64" spans="1:8" x14ac:dyDescent="0.25">
      <c r="A64" s="2" t="s">
        <v>239</v>
      </c>
      <c r="B64" s="43">
        <v>2336.4746945898783</v>
      </c>
      <c r="E64" t="s">
        <v>189</v>
      </c>
      <c r="F64">
        <v>163.65619546247819</v>
      </c>
      <c r="G64">
        <v>0</v>
      </c>
      <c r="H64" t="s">
        <v>307</v>
      </c>
    </row>
    <row r="65" spans="1:8" x14ac:dyDescent="0.25">
      <c r="A65" s="2" t="s">
        <v>240</v>
      </c>
      <c r="B65" s="43">
        <v>965.64136125654466</v>
      </c>
      <c r="E65" t="s">
        <v>241</v>
      </c>
      <c r="F65">
        <v>292.05933682373472</v>
      </c>
      <c r="G65">
        <v>0</v>
      </c>
      <c r="H65" t="s">
        <v>320</v>
      </c>
    </row>
    <row r="66" spans="1:8" x14ac:dyDescent="0.25">
      <c r="A66" s="2" t="s">
        <v>189</v>
      </c>
      <c r="B66" s="43">
        <v>163.65619546247819</v>
      </c>
      <c r="E66" t="s">
        <v>48</v>
      </c>
      <c r="F66">
        <v>382.48254799301924</v>
      </c>
      <c r="G66">
        <v>0</v>
      </c>
      <c r="H66" t="s">
        <v>307</v>
      </c>
    </row>
    <row r="67" spans="1:8" x14ac:dyDescent="0.25">
      <c r="A67" s="2" t="s">
        <v>241</v>
      </c>
      <c r="B67" s="43">
        <v>292.05933682373472</v>
      </c>
      <c r="E67" t="s">
        <v>242</v>
      </c>
      <c r="F67">
        <v>917.61125654450268</v>
      </c>
      <c r="G67">
        <v>0</v>
      </c>
      <c r="H67" t="s">
        <v>315</v>
      </c>
    </row>
    <row r="68" spans="1:8" x14ac:dyDescent="0.25">
      <c r="A68" s="2" t="s">
        <v>48</v>
      </c>
      <c r="B68" s="43">
        <v>382.48254799301924</v>
      </c>
      <c r="E68" t="s">
        <v>294</v>
      </c>
      <c r="F68">
        <v>1175.5541012216406</v>
      </c>
      <c r="G68">
        <v>0</v>
      </c>
      <c r="H68" t="s">
        <v>307</v>
      </c>
    </row>
    <row r="69" spans="1:8" x14ac:dyDescent="0.25">
      <c r="A69" s="2" t="s">
        <v>242</v>
      </c>
      <c r="B69" s="43">
        <v>917.61125654450268</v>
      </c>
      <c r="E69" t="s">
        <v>295</v>
      </c>
      <c r="F69">
        <v>787.72905759162302</v>
      </c>
      <c r="G69">
        <v>0</v>
      </c>
      <c r="H69" t="s">
        <v>316</v>
      </c>
    </row>
    <row r="70" spans="1:8" x14ac:dyDescent="0.25">
      <c r="A70" s="2" t="s">
        <v>294</v>
      </c>
      <c r="B70" s="43">
        <v>1175.5541012216406</v>
      </c>
      <c r="E70" t="s">
        <v>296</v>
      </c>
      <c r="F70">
        <v>3254.4437172774878</v>
      </c>
      <c r="G70">
        <v>0</v>
      </c>
      <c r="H70" t="s">
        <v>316</v>
      </c>
    </row>
    <row r="71" spans="1:8" x14ac:dyDescent="0.25">
      <c r="A71" s="2" t="s">
        <v>295</v>
      </c>
      <c r="B71" s="43">
        <v>787.72905759162302</v>
      </c>
      <c r="E71" t="s">
        <v>300</v>
      </c>
      <c r="F71">
        <v>1109.6095113438048</v>
      </c>
      <c r="G71">
        <v>0</v>
      </c>
      <c r="H71" t="s">
        <v>318</v>
      </c>
    </row>
    <row r="72" spans="1:8" x14ac:dyDescent="0.25">
      <c r="A72" s="2" t="s">
        <v>296</v>
      </c>
      <c r="B72" s="43">
        <v>3254.4437172774878</v>
      </c>
      <c r="E72" t="s">
        <v>301</v>
      </c>
      <c r="F72">
        <v>2543.5143979057593</v>
      </c>
      <c r="G72">
        <v>0</v>
      </c>
      <c r="H72" t="s">
        <v>316</v>
      </c>
    </row>
    <row r="73" spans="1:8" x14ac:dyDescent="0.25">
      <c r="A73" s="2" t="s">
        <v>300</v>
      </c>
      <c r="B73" s="43">
        <v>1109.6095113438048</v>
      </c>
      <c r="E73" t="s">
        <v>297</v>
      </c>
      <c r="F73">
        <v>1002.7225130890054</v>
      </c>
      <c r="G73">
        <v>0</v>
      </c>
      <c r="H73" t="s">
        <v>315</v>
      </c>
    </row>
    <row r="74" spans="1:8" x14ac:dyDescent="0.25">
      <c r="A74" s="2" t="s">
        <v>301</v>
      </c>
      <c r="B74" s="43">
        <v>2543.5143979057593</v>
      </c>
      <c r="E74" t="s">
        <v>243</v>
      </c>
      <c r="F74">
        <v>2940.0239965095989</v>
      </c>
      <c r="G74">
        <v>0</v>
      </c>
      <c r="H74" t="s">
        <v>318</v>
      </c>
    </row>
    <row r="75" spans="1:8" x14ac:dyDescent="0.25">
      <c r="A75" s="2" t="s">
        <v>297</v>
      </c>
      <c r="B75" s="43">
        <v>1002.7225130890054</v>
      </c>
      <c r="E75" t="s">
        <v>244</v>
      </c>
      <c r="F75">
        <v>8406.8324607329851</v>
      </c>
      <c r="G75">
        <v>0</v>
      </c>
      <c r="H75" t="s">
        <v>315</v>
      </c>
    </row>
    <row r="76" spans="1:8" x14ac:dyDescent="0.25">
      <c r="A76" s="2" t="s">
        <v>243</v>
      </c>
      <c r="B76" s="43">
        <v>2940.0239965095989</v>
      </c>
      <c r="E76" t="s">
        <v>245</v>
      </c>
      <c r="F76">
        <v>1059.5986038394417</v>
      </c>
      <c r="G76">
        <v>0</v>
      </c>
      <c r="H76" t="s">
        <v>316</v>
      </c>
    </row>
    <row r="77" spans="1:8" x14ac:dyDescent="0.25">
      <c r="A77" s="2" t="s">
        <v>244</v>
      </c>
      <c r="B77" s="43">
        <v>8406.8324607329851</v>
      </c>
      <c r="E77" t="s">
        <v>246</v>
      </c>
      <c r="F77">
        <v>2241.1431064572425</v>
      </c>
      <c r="G77">
        <v>0</v>
      </c>
      <c r="H77" t="s">
        <v>318</v>
      </c>
    </row>
    <row r="78" spans="1:8" x14ac:dyDescent="0.25">
      <c r="A78" s="2" t="s">
        <v>245</v>
      </c>
      <c r="B78" s="43">
        <v>1059.5986038394417</v>
      </c>
      <c r="E78" t="s">
        <v>248</v>
      </c>
      <c r="F78">
        <v>1615.1657940663181</v>
      </c>
      <c r="G78">
        <v>0</v>
      </c>
      <c r="H78" t="s">
        <v>318</v>
      </c>
    </row>
    <row r="79" spans="1:8" x14ac:dyDescent="0.25">
      <c r="A79" s="2" t="s">
        <v>246</v>
      </c>
      <c r="B79" s="43">
        <v>2241.1431064572425</v>
      </c>
      <c r="E79" t="s">
        <v>249</v>
      </c>
      <c r="F79">
        <v>1024.0837696335079</v>
      </c>
      <c r="G79">
        <v>0</v>
      </c>
      <c r="H79" t="s">
        <v>315</v>
      </c>
    </row>
    <row r="80" spans="1:8" x14ac:dyDescent="0.25">
      <c r="A80" s="2" t="s">
        <v>248</v>
      </c>
      <c r="B80" s="43">
        <v>1615.1657940663181</v>
      </c>
      <c r="E80" t="s">
        <v>250</v>
      </c>
      <c r="F80">
        <v>6186.0972949389179</v>
      </c>
      <c r="G80">
        <v>0</v>
      </c>
      <c r="H80" t="s">
        <v>318</v>
      </c>
    </row>
    <row r="81" spans="1:8" x14ac:dyDescent="0.25">
      <c r="A81" s="2" t="s">
        <v>249</v>
      </c>
      <c r="B81" s="43">
        <v>1024.0837696335079</v>
      </c>
      <c r="E81" t="s">
        <v>252</v>
      </c>
      <c r="F81">
        <v>1537.7443280977311</v>
      </c>
      <c r="G81">
        <v>0</v>
      </c>
      <c r="H81" t="s">
        <v>318</v>
      </c>
    </row>
    <row r="82" spans="1:8" x14ac:dyDescent="0.25">
      <c r="A82" s="2" t="s">
        <v>250</v>
      </c>
      <c r="B82" s="43">
        <v>6186.0972949389179</v>
      </c>
      <c r="E82" t="s">
        <v>253</v>
      </c>
      <c r="F82">
        <v>4514.5135253054095</v>
      </c>
      <c r="G82">
        <v>0</v>
      </c>
      <c r="H82" t="s">
        <v>318</v>
      </c>
    </row>
    <row r="83" spans="1:8" x14ac:dyDescent="0.25">
      <c r="A83" s="2" t="s">
        <v>252</v>
      </c>
      <c r="B83" s="43">
        <v>1537.7443280977311</v>
      </c>
      <c r="E83" t="s">
        <v>254</v>
      </c>
      <c r="F83">
        <v>1918.6518324607327</v>
      </c>
      <c r="G83">
        <v>0</v>
      </c>
      <c r="H83" t="s">
        <v>318</v>
      </c>
    </row>
    <row r="84" spans="1:8" x14ac:dyDescent="0.25">
      <c r="A84" s="2" t="s">
        <v>253</v>
      </c>
      <c r="B84" s="43">
        <v>4514.5135253054095</v>
      </c>
      <c r="E84" t="s">
        <v>255</v>
      </c>
      <c r="F84">
        <v>1828.5056719022691</v>
      </c>
      <c r="G84">
        <v>0</v>
      </c>
      <c r="H84" t="s">
        <v>315</v>
      </c>
    </row>
    <row r="85" spans="1:8" x14ac:dyDescent="0.25">
      <c r="A85" s="2" t="s">
        <v>254</v>
      </c>
      <c r="B85" s="43">
        <v>1918.6518324607327</v>
      </c>
      <c r="E85" t="s">
        <v>256</v>
      </c>
      <c r="F85">
        <v>969.37172774869134</v>
      </c>
      <c r="G85">
        <v>0</v>
      </c>
      <c r="H85" t="s">
        <v>315</v>
      </c>
    </row>
    <row r="86" spans="1:8" x14ac:dyDescent="0.25">
      <c r="A86" s="2" t="s">
        <v>255</v>
      </c>
      <c r="B86" s="43">
        <v>1828.5056719022691</v>
      </c>
      <c r="E86" t="s">
        <v>257</v>
      </c>
      <c r="F86">
        <v>1088.3071553228622</v>
      </c>
      <c r="G86">
        <v>0</v>
      </c>
      <c r="H86" t="s">
        <v>321</v>
      </c>
    </row>
    <row r="87" spans="1:8" x14ac:dyDescent="0.25">
      <c r="A87" s="2" t="s">
        <v>256</v>
      </c>
      <c r="B87" s="43">
        <v>969.37172774869134</v>
      </c>
      <c r="E87" t="s">
        <v>258</v>
      </c>
      <c r="F87">
        <v>4062.1727748691101</v>
      </c>
      <c r="G87">
        <v>0</v>
      </c>
      <c r="H87" t="s">
        <v>318</v>
      </c>
    </row>
    <row r="88" spans="1:8" x14ac:dyDescent="0.25">
      <c r="A88" s="2" t="s">
        <v>257</v>
      </c>
      <c r="B88" s="43">
        <v>1088.3071553228622</v>
      </c>
      <c r="E88" t="s">
        <v>259</v>
      </c>
      <c r="F88">
        <v>418.17190226876096</v>
      </c>
      <c r="G88">
        <v>0</v>
      </c>
      <c r="H88" t="s">
        <v>316</v>
      </c>
    </row>
    <row r="89" spans="1:8" x14ac:dyDescent="0.25">
      <c r="A89" s="2" t="s">
        <v>258</v>
      </c>
      <c r="B89" s="43">
        <v>4062.1727748691101</v>
      </c>
      <c r="E89" t="s">
        <v>260</v>
      </c>
      <c r="F89">
        <v>2343.2591623036651</v>
      </c>
      <c r="G89">
        <v>0</v>
      </c>
      <c r="H89" t="s">
        <v>315</v>
      </c>
    </row>
    <row r="90" spans="1:8" x14ac:dyDescent="0.25">
      <c r="A90" s="2" t="s">
        <v>259</v>
      </c>
      <c r="B90" s="43">
        <v>418.17190226876096</v>
      </c>
      <c r="E90" t="s">
        <v>261</v>
      </c>
      <c r="F90">
        <v>2805.6594365494889</v>
      </c>
      <c r="G90">
        <v>0</v>
      </c>
      <c r="H90" t="s">
        <v>318</v>
      </c>
    </row>
    <row r="91" spans="1:8" x14ac:dyDescent="0.25">
      <c r="A91" s="2" t="s">
        <v>260</v>
      </c>
      <c r="B91" s="43">
        <v>2343.2591623036651</v>
      </c>
      <c r="E91" t="s">
        <v>262</v>
      </c>
      <c r="F91">
        <v>1517.7574171029669</v>
      </c>
      <c r="G91">
        <v>0</v>
      </c>
      <c r="H91" t="s">
        <v>307</v>
      </c>
    </row>
    <row r="92" spans="1:8" x14ac:dyDescent="0.25">
      <c r="A92" s="2" t="s">
        <v>261</v>
      </c>
      <c r="B92" s="43">
        <v>2805.6594365494889</v>
      </c>
      <c r="E92" t="s">
        <v>263</v>
      </c>
      <c r="F92">
        <v>4051.7670157068064</v>
      </c>
      <c r="G92">
        <v>0</v>
      </c>
      <c r="H92" t="s">
        <v>318</v>
      </c>
    </row>
    <row r="93" spans="1:8" x14ac:dyDescent="0.25">
      <c r="A93" s="2" t="s">
        <v>262</v>
      </c>
      <c r="B93" s="43">
        <v>1517.7574171029669</v>
      </c>
      <c r="E93" t="s">
        <v>268</v>
      </c>
      <c r="F93">
        <v>501.66666666666669</v>
      </c>
      <c r="G93">
        <v>0</v>
      </c>
      <c r="H93" t="s">
        <v>315</v>
      </c>
    </row>
    <row r="94" spans="1:8" x14ac:dyDescent="0.25">
      <c r="A94" s="2" t="s">
        <v>263</v>
      </c>
      <c r="B94" s="43">
        <v>4051.7670157068064</v>
      </c>
      <c r="E94" t="s">
        <v>270</v>
      </c>
      <c r="F94">
        <v>829.96291448516581</v>
      </c>
      <c r="G94">
        <v>0</v>
      </c>
      <c r="H94" t="s">
        <v>307</v>
      </c>
    </row>
    <row r="95" spans="1:8" x14ac:dyDescent="0.25">
      <c r="A95" s="2" t="s">
        <v>268</v>
      </c>
      <c r="B95" s="43">
        <v>501.66666666666669</v>
      </c>
      <c r="E95" t="s">
        <v>271</v>
      </c>
      <c r="F95">
        <v>1265.6588132635254</v>
      </c>
      <c r="G95">
        <v>0</v>
      </c>
      <c r="H95" t="s">
        <v>318</v>
      </c>
    </row>
    <row r="96" spans="1:8" x14ac:dyDescent="0.25">
      <c r="A96" s="2" t="s">
        <v>270</v>
      </c>
      <c r="B96" s="43">
        <v>829.96291448516581</v>
      </c>
      <c r="E96" t="s">
        <v>272</v>
      </c>
      <c r="F96">
        <v>1878.3158813263526</v>
      </c>
      <c r="G96">
        <v>0</v>
      </c>
      <c r="H96" t="s">
        <v>317</v>
      </c>
    </row>
    <row r="97" spans="1:8" x14ac:dyDescent="0.25">
      <c r="A97" s="2" t="s">
        <v>271</v>
      </c>
      <c r="B97" s="43">
        <v>1265.6588132635254</v>
      </c>
      <c r="E97" t="s">
        <v>273</v>
      </c>
      <c r="F97">
        <v>752.20767888307159</v>
      </c>
      <c r="G97">
        <v>0</v>
      </c>
      <c r="H97" t="s">
        <v>318</v>
      </c>
    </row>
    <row r="98" spans="1:8" x14ac:dyDescent="0.25">
      <c r="A98" s="2" t="s">
        <v>272</v>
      </c>
      <c r="B98" s="43">
        <v>1878.3158813263526</v>
      </c>
      <c r="E98" t="s">
        <v>274</v>
      </c>
      <c r="F98">
        <v>1182.9559336823734</v>
      </c>
      <c r="G98">
        <v>0</v>
      </c>
      <c r="H98" t="s">
        <v>318</v>
      </c>
    </row>
    <row r="99" spans="1:8" x14ac:dyDescent="0.25">
      <c r="A99" s="2" t="s">
        <v>273</v>
      </c>
      <c r="B99" s="43">
        <v>752.20767888307159</v>
      </c>
      <c r="E99" t="s">
        <v>275</v>
      </c>
      <c r="F99">
        <v>242.08115183246076</v>
      </c>
      <c r="G99">
        <v>0</v>
      </c>
      <c r="H99" t="s">
        <v>317</v>
      </c>
    </row>
    <row r="100" spans="1:8" x14ac:dyDescent="0.25">
      <c r="A100" s="2" t="s">
        <v>274</v>
      </c>
      <c r="B100" s="43">
        <v>1182.9559336823734</v>
      </c>
      <c r="E100" t="s">
        <v>276</v>
      </c>
      <c r="F100">
        <v>6415.7351657940662</v>
      </c>
      <c r="G100">
        <v>0</v>
      </c>
      <c r="H100" t="s">
        <v>317</v>
      </c>
    </row>
    <row r="101" spans="1:8" x14ac:dyDescent="0.25">
      <c r="A101" s="2" t="s">
        <v>275</v>
      </c>
      <c r="B101" s="43">
        <v>242.08115183246076</v>
      </c>
      <c r="E101" t="s">
        <v>278</v>
      </c>
      <c r="F101">
        <v>1123.1479057591623</v>
      </c>
      <c r="G101">
        <v>0</v>
      </c>
      <c r="H101" t="s">
        <v>322</v>
      </c>
    </row>
    <row r="102" spans="1:8" x14ac:dyDescent="0.25">
      <c r="A102" s="2" t="s">
        <v>276</v>
      </c>
      <c r="B102" s="43">
        <v>6415.7351657940662</v>
      </c>
      <c r="E102" t="s">
        <v>279</v>
      </c>
      <c r="F102">
        <v>1158.1413612565445</v>
      </c>
      <c r="G102">
        <v>0</v>
      </c>
      <c r="H102" t="s">
        <v>320</v>
      </c>
    </row>
    <row r="103" spans="1:8" x14ac:dyDescent="0.25">
      <c r="A103" s="2" t="s">
        <v>278</v>
      </c>
      <c r="B103" s="43">
        <v>1123.1479057591623</v>
      </c>
      <c r="E103" t="s">
        <v>280</v>
      </c>
      <c r="F103">
        <v>2509.0750436300177</v>
      </c>
      <c r="G103">
        <v>0</v>
      </c>
      <c r="H103" t="s">
        <v>318</v>
      </c>
    </row>
    <row r="104" spans="1:8" x14ac:dyDescent="0.25">
      <c r="A104" s="2" t="s">
        <v>279</v>
      </c>
      <c r="B104" s="43">
        <v>1158.1413612565445</v>
      </c>
      <c r="E104" t="s">
        <v>281</v>
      </c>
      <c r="F104">
        <v>907.96247818499137</v>
      </c>
      <c r="G104">
        <v>0</v>
      </c>
      <c r="H104" t="s">
        <v>315</v>
      </c>
    </row>
    <row r="105" spans="1:8" x14ac:dyDescent="0.25">
      <c r="A105" s="2" t="s">
        <v>280</v>
      </c>
      <c r="B105" s="43">
        <v>2509.0750436300177</v>
      </c>
      <c r="E105" t="s">
        <v>282</v>
      </c>
      <c r="F105">
        <v>1168.7609075043629</v>
      </c>
      <c r="G105">
        <v>0</v>
      </c>
      <c r="H105" t="s">
        <v>319</v>
      </c>
    </row>
    <row r="106" spans="1:8" x14ac:dyDescent="0.25">
      <c r="A106" s="2" t="s">
        <v>281</v>
      </c>
      <c r="B106" s="43">
        <v>907.96247818499137</v>
      </c>
      <c r="E106" t="s">
        <v>283</v>
      </c>
      <c r="F106">
        <v>1245.0938045375219</v>
      </c>
      <c r="G106">
        <v>0</v>
      </c>
      <c r="H106" t="s">
        <v>318</v>
      </c>
    </row>
    <row r="107" spans="1:8" x14ac:dyDescent="0.25">
      <c r="A107" s="2" t="s">
        <v>282</v>
      </c>
      <c r="B107" s="43">
        <v>1168.7609075043629</v>
      </c>
      <c r="E107" t="s">
        <v>265</v>
      </c>
      <c r="F107">
        <v>6275.6239092495643</v>
      </c>
      <c r="G107">
        <v>0</v>
      </c>
      <c r="H107" t="s">
        <v>315</v>
      </c>
    </row>
    <row r="108" spans="1:8" x14ac:dyDescent="0.25">
      <c r="A108" s="2" t="s">
        <v>283</v>
      </c>
      <c r="B108" s="43">
        <v>1245.0938045375219</v>
      </c>
      <c r="E108" t="s">
        <v>277</v>
      </c>
      <c r="F108">
        <v>716.3132635253055</v>
      </c>
      <c r="G108">
        <v>0</v>
      </c>
      <c r="H108" t="s">
        <v>315</v>
      </c>
    </row>
    <row r="109" spans="1:8" x14ac:dyDescent="0.25">
      <c r="A109" s="2" t="s">
        <v>265</v>
      </c>
      <c r="B109" s="43">
        <v>6275.6239092495643</v>
      </c>
      <c r="E109" t="s">
        <v>266</v>
      </c>
      <c r="F109">
        <v>2003.4707678883074</v>
      </c>
      <c r="G109">
        <v>0</v>
      </c>
      <c r="H109" t="s">
        <v>318</v>
      </c>
    </row>
    <row r="110" spans="1:8" x14ac:dyDescent="0.25">
      <c r="A110" s="2" t="s">
        <v>277</v>
      </c>
      <c r="B110" s="43">
        <v>716.3132635253055</v>
      </c>
      <c r="E110" t="s">
        <v>267</v>
      </c>
      <c r="F110">
        <v>2070.9293193717281</v>
      </c>
      <c r="G110">
        <v>0</v>
      </c>
      <c r="H110" t="s">
        <v>315</v>
      </c>
    </row>
    <row r="111" spans="1:8" x14ac:dyDescent="0.25">
      <c r="A111" s="2" t="s">
        <v>266</v>
      </c>
      <c r="B111" s="43">
        <v>2003.4707678883074</v>
      </c>
      <c r="E111" t="s">
        <v>285</v>
      </c>
      <c r="F111">
        <v>2356.9262652705061</v>
      </c>
      <c r="G111">
        <v>0</v>
      </c>
      <c r="H111" t="s">
        <v>318</v>
      </c>
    </row>
    <row r="112" spans="1:8" x14ac:dyDescent="0.25">
      <c r="A112" s="2" t="s">
        <v>267</v>
      </c>
      <c r="B112" s="43">
        <v>2070.9293193717281</v>
      </c>
      <c r="E112" t="s">
        <v>80</v>
      </c>
    </row>
    <row r="113" spans="1:6" x14ac:dyDescent="0.25">
      <c r="A113" s="2" t="s">
        <v>285</v>
      </c>
      <c r="B113" s="43">
        <v>2356.9262652705061</v>
      </c>
      <c r="E113" t="s">
        <v>81</v>
      </c>
      <c r="F113">
        <v>1770.5354327421926</v>
      </c>
    </row>
    <row r="114" spans="1:6" x14ac:dyDescent="0.25">
      <c r="A114" s="2" t="s">
        <v>80</v>
      </c>
      <c r="B114" s="43"/>
    </row>
    <row r="115" spans="1:6" x14ac:dyDescent="0.25">
      <c r="A115" s="2" t="s">
        <v>81</v>
      </c>
      <c r="B115" s="43">
        <v>1770.5354327421926</v>
      </c>
    </row>
  </sheetData>
  <sortState ref="Q2:S16">
    <sortCondition descending="1" ref="R2:R16"/>
  </sortState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Leaf litter trap site details</vt:lpstr>
      <vt:lpstr>Leaf litter trap data</vt:lpstr>
      <vt:lpstr>Standing load site details</vt:lpstr>
      <vt:lpstr>All sites standing load data</vt:lpstr>
      <vt:lpstr>Sheet1</vt:lpstr>
    </vt:vector>
  </TitlesOfParts>
  <Company>The 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Wallace</dc:creator>
  <cp:lastModifiedBy>Matthew Gibbs</cp:lastModifiedBy>
  <cp:lastPrinted>2018-07-27T02:30:12Z</cp:lastPrinted>
  <dcterms:created xsi:type="dcterms:W3CDTF">2018-04-11T06:11:13Z</dcterms:created>
  <dcterms:modified xsi:type="dcterms:W3CDTF">2019-11-25T08:33:34Z</dcterms:modified>
</cp:coreProperties>
</file>