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S:\github\csus-computer-science-csc\stat196k-analyzing-and-processing-big-data\assignments\assignment05-h-streaming-large-text-file\"/>
    </mc:Choice>
  </mc:AlternateContent>
  <xr:revisionPtr revIDLastSave="0" documentId="13_ncr:1_{8DF56176-E43D-4408-A6E2-4DE1C747EF8C}" xr6:coauthVersionLast="46" xr6:coauthVersionMax="46" xr10:uidLastSave="{00000000-0000-0000-0000-000000000000}"/>
  <bookViews>
    <workbookView xWindow="38280" yWindow="-120" windowWidth="38640" windowHeight="21240" xr2:uid="{00000000-000D-0000-FFFF-FFFF00000000}"/>
  </bookViews>
  <sheets>
    <sheet name="summary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1" l="1"/>
  <c r="R12" i="1"/>
  <c r="L43" i="2"/>
  <c r="L57" i="2"/>
  <c r="L29" i="2"/>
  <c r="L16" i="2"/>
  <c r="L3" i="2"/>
  <c r="G57" i="2"/>
  <c r="G43" i="2"/>
  <c r="G29" i="2"/>
  <c r="G16" i="2"/>
  <c r="G3" i="2"/>
  <c r="B57" i="2"/>
  <c r="B43" i="2"/>
  <c r="B29" i="2"/>
  <c r="B16" i="2"/>
  <c r="B3" i="2"/>
  <c r="E44" i="2"/>
  <c r="C46" i="2" s="1"/>
  <c r="J44" i="2"/>
  <c r="H46" i="2" s="1"/>
  <c r="O44" i="2"/>
  <c r="M46" i="2" s="1"/>
  <c r="M65" i="2"/>
  <c r="H65" i="2"/>
  <c r="C65" i="2"/>
  <c r="M62" i="2"/>
  <c r="H62" i="2"/>
  <c r="C62" i="2"/>
  <c r="O58" i="2"/>
  <c r="M60" i="2" s="1"/>
  <c r="J58" i="2"/>
  <c r="H60" i="2" s="1"/>
  <c r="E58" i="2"/>
  <c r="C60" i="2" s="1"/>
  <c r="M51" i="2"/>
  <c r="H51" i="2"/>
  <c r="C51" i="2"/>
  <c r="M48" i="2"/>
  <c r="H48" i="2"/>
  <c r="C48" i="2"/>
  <c r="M37" i="2"/>
  <c r="H37" i="2"/>
  <c r="C37" i="2"/>
  <c r="M34" i="2"/>
  <c r="H34" i="2"/>
  <c r="C34" i="2"/>
  <c r="O30" i="2"/>
  <c r="M32" i="2" s="1"/>
  <c r="J30" i="2"/>
  <c r="H32" i="2" s="1"/>
  <c r="E30" i="2"/>
  <c r="C32" i="2" s="1"/>
  <c r="M24" i="2"/>
  <c r="H24" i="2"/>
  <c r="C24" i="2"/>
  <c r="M21" i="2"/>
  <c r="H21" i="2"/>
  <c r="C21" i="2"/>
  <c r="O17" i="2"/>
  <c r="M19" i="2" s="1"/>
  <c r="J17" i="2"/>
  <c r="H19" i="2" s="1"/>
  <c r="E17" i="2"/>
  <c r="C19" i="2" s="1"/>
  <c r="M11" i="2"/>
  <c r="H11" i="2"/>
  <c r="C11" i="2"/>
  <c r="M8" i="2"/>
  <c r="H8" i="2"/>
  <c r="C8" i="2"/>
  <c r="O4" i="2"/>
  <c r="M6" i="2" s="1"/>
  <c r="J4" i="2"/>
  <c r="H6" i="2" s="1"/>
  <c r="E4" i="2"/>
  <c r="C6" i="2" s="1"/>
  <c r="R16" i="1" l="1"/>
  <c r="Q12" i="1"/>
  <c r="Q16" i="1"/>
  <c r="Q8" i="1"/>
  <c r="Q13" i="1"/>
  <c r="L7" i="1"/>
  <c r="K7" i="1"/>
  <c r="I7" i="1"/>
  <c r="R15" i="1"/>
  <c r="R6" i="1"/>
  <c r="R8" i="1"/>
  <c r="R13" i="1"/>
  <c r="R17" i="1"/>
  <c r="R9" i="1"/>
  <c r="R10" i="1"/>
  <c r="R2" i="1"/>
  <c r="R3" i="1"/>
  <c r="R4" i="1"/>
  <c r="R14" i="1"/>
  <c r="R5" i="1"/>
  <c r="Q15" i="1"/>
  <c r="Q6" i="1"/>
  <c r="Q11" i="1"/>
  <c r="Q17" i="1"/>
  <c r="Q9" i="1"/>
  <c r="Q10" i="1"/>
  <c r="Q2" i="1"/>
  <c r="Q3" i="1"/>
  <c r="Q4" i="1"/>
  <c r="Q14" i="1"/>
  <c r="Q5" i="1"/>
  <c r="R7" i="1" l="1"/>
  <c r="Q7" i="1"/>
</calcChain>
</file>

<file path=xl/sharedStrings.xml><?xml version="1.0" encoding="utf-8"?>
<sst xmlns="http://schemas.openxmlformats.org/spreadsheetml/2006/main" count="425" uniqueCount="105">
  <si>
    <t>t2.small</t>
  </si>
  <si>
    <t>t2.micro</t>
  </si>
  <si>
    <t>t2.nano</t>
  </si>
  <si>
    <t>m4.large</t>
  </si>
  <si>
    <t>c4.large</t>
  </si>
  <si>
    <t>c5.large</t>
  </si>
  <si>
    <t>m5.large</t>
  </si>
  <si>
    <t>t2.medium</t>
  </si>
  <si>
    <t>m4.xlarge</t>
  </si>
  <si>
    <t>c4.xlarge</t>
  </si>
  <si>
    <t>c5.xlarge</t>
  </si>
  <si>
    <t>t2.2xlarge</t>
  </si>
  <si>
    <t>m5.2xlarge</t>
  </si>
  <si>
    <t>t2.large</t>
  </si>
  <si>
    <t>t2.xlarge</t>
  </si>
  <si>
    <t>m5.xlarge</t>
  </si>
  <si>
    <t>set</t>
  </si>
  <si>
    <t>Run 1</t>
  </si>
  <si>
    <t>Run 2</t>
  </si>
  <si>
    <t>Run 3</t>
  </si>
  <si>
    <t>Run 4</t>
  </si>
  <si>
    <t>Run 5</t>
  </si>
  <si>
    <t>Run 6</t>
  </si>
  <si>
    <t>Run 7</t>
  </si>
  <si>
    <t>1</t>
  </si>
  <si>
    <t>cold-run</t>
  </si>
  <si>
    <t>Relative Standard Error (RSE)</t>
  </si>
  <si>
    <t>resource</t>
  </si>
  <si>
    <t>cpu</t>
  </si>
  <si>
    <t>family</t>
  </si>
  <si>
    <t>t2</t>
  </si>
  <si>
    <t>m4</t>
  </si>
  <si>
    <t>c5</t>
  </si>
  <si>
    <t>m5</t>
  </si>
  <si>
    <t>c4</t>
  </si>
  <si>
    <t>type</t>
  </si>
  <si>
    <t>vCPUs</t>
  </si>
  <si>
    <t>2</t>
  </si>
  <si>
    <t>network performance</t>
  </si>
  <si>
    <t>memory (GiB)</t>
  </si>
  <si>
    <t>Low to Moderate</t>
  </si>
  <si>
    <t>0.5</t>
  </si>
  <si>
    <t>8</t>
  </si>
  <si>
    <t>Moderate</t>
  </si>
  <si>
    <t>3.75</t>
  </si>
  <si>
    <t>4</t>
  </si>
  <si>
    <t>Up to 10 Gigabit</t>
  </si>
  <si>
    <t>16</t>
  </si>
  <si>
    <t>High</t>
  </si>
  <si>
    <t>6</t>
  </si>
  <si>
    <t>7.7</t>
  </si>
  <si>
    <t>32</t>
  </si>
  <si>
    <t>gzip</t>
  </si>
  <si>
    <t>sort</t>
  </si>
  <si>
    <t>uniq</t>
  </si>
  <si>
    <t>second delay</t>
  </si>
  <si>
    <t>counts</t>
  </si>
  <si>
    <t>minutes</t>
  </si>
  <si>
    <t>seconds</t>
  </si>
  <si>
    <t>sar resource monitor log</t>
  </si>
  <si>
    <t>cut</t>
  </si>
  <si>
    <t>COMMANDS USED</t>
  </si>
  <si>
    <t>data input from standard out (-)</t>
  </si>
  <si>
    <t>PIPELINE USED (5 COMMANDS)</t>
  </si>
  <si>
    <t>notes</t>
  </si>
  <si>
    <t>time aws s3 cp s3://stat196k-data-examples/2018.csv.gz - --no-sign-request | gunzip | cut -f 31 | sort -n | uniq -c &gt; allGoldsteinScoresCounted.txt</t>
  </si>
  <si>
    <t>gzip is the CPU bottleneck</t>
  </si>
  <si>
    <t>time (seconds)</t>
  </si>
  <si>
    <t>memory</t>
  </si>
  <si>
    <t>network</t>
  </si>
  <si>
    <t>median</t>
  </si>
  <si>
    <t>delta Δ</t>
  </si>
  <si>
    <t>NOTES</t>
  </si>
  <si>
    <t>TIME MEASUREMENT - SPEED COMPARISON - (((old-new)/new)+1)*100 gives same result as (old/new)*100</t>
  </si>
  <si>
    <t>TIME MEASUREMENT - TIME COMPARISON - (((new-old)/old)+1)*100 gives same result as (new/old)*100</t>
  </si>
  <si>
    <t>SPEED MEASUREMENT - SPEED COMPARISON - ((new-old)/old+1)*100 gives same result as (new/old)*100</t>
  </si>
  <si>
    <t>SPEED MEASUREMENT - TIME COMPARISON - (((old-new)/new)+1)*100 gives same result as (old/new)*100</t>
  </si>
  <si>
    <t>Percentage</t>
  </si>
  <si>
    <t>Speed comparison: NEW is … as/than OLD</t>
  </si>
  <si>
    <t>% faster</t>
  </si>
  <si>
    <t>X as fast</t>
  </si>
  <si>
    <t>Time comparison: NEW completes task in … as/than OLD</t>
  </si>
  <si>
    <t>% less time</t>
  </si>
  <si>
    <t xml:space="preserve">Percentage </t>
  </si>
  <si>
    <t>(((old/new)*100)-100)</t>
  </si>
  <si>
    <t xml:space="preserve">Multiplier </t>
  </si>
  <si>
    <t>(old/new)</t>
  </si>
  <si>
    <t>(100-((new/old)*100))</t>
  </si>
  <si>
    <t>0.0116</t>
  </si>
  <si>
    <t>0.0058</t>
  </si>
  <si>
    <t>0.023</t>
  </si>
  <si>
    <t>0.085</t>
  </si>
  <si>
    <t>0.10</t>
  </si>
  <si>
    <t>0.096</t>
  </si>
  <si>
    <t xml:space="preserve">0.0928 </t>
  </si>
  <si>
    <t>usage/hour in USD</t>
  </si>
  <si>
    <t>0.0464</t>
  </si>
  <si>
    <t>0.17</t>
  </si>
  <si>
    <t>0.20</t>
  </si>
  <si>
    <t>0.1856</t>
  </si>
  <si>
    <t>0.192</t>
  </si>
  <si>
    <t>0.199</t>
  </si>
  <si>
    <t>0.384 </t>
  </si>
  <si>
    <t>0.3712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</si>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</sst>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C0C0C0"/>
      <name val="Arial"/>
      <family val="2"/>
    </font>
    <font>
      <sz val="12"/>
      <color theme="1"/>
      <name val="Arial"/>
      <family val="2"/>
    </font>
    <font>
      <sz val="12"/>
      <color rgb="FF333333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16191F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3" fillId="0" borderId="0" xfId="0" applyNumberFormat="1" applyFont="1" applyBorder="1"/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/>
    <xf numFmtId="49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1" fontId="3" fillId="0" borderId="0" xfId="0" applyNumberFormat="1" applyFont="1" applyBorder="1" applyAlignment="1"/>
    <xf numFmtId="10" fontId="3" fillId="0" borderId="0" xfId="0" applyNumberFormat="1" applyFont="1" applyBorder="1" applyAlignment="1">
      <alignment horizontal="left"/>
    </xf>
    <xf numFmtId="2" fontId="3" fillId="0" borderId="0" xfId="0" applyNumberFormat="1" applyFont="1" applyBorder="1" applyAlignment="1">
      <alignment horizontal="left"/>
    </xf>
    <xf numFmtId="49" fontId="3" fillId="0" borderId="0" xfId="0" applyNumberFormat="1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4" xfId="0" applyFont="1" applyBorder="1"/>
    <xf numFmtId="0" fontId="3" fillId="0" borderId="0" xfId="0" applyFont="1" applyBorder="1"/>
    <xf numFmtId="0" fontId="3" fillId="3" borderId="3" xfId="0" applyFont="1" applyFill="1" applyBorder="1"/>
    <xf numFmtId="0" fontId="3" fillId="4" borderId="9" xfId="0" applyFont="1" applyFill="1" applyBorder="1"/>
    <xf numFmtId="1" fontId="6" fillId="0" borderId="0" xfId="0" applyNumberFormat="1" applyFont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/>
    <xf numFmtId="0" fontId="3" fillId="0" borderId="11" xfId="0" applyFont="1" applyBorder="1" applyAlignment="1">
      <alignment horizontal="center" vertical="center"/>
    </xf>
    <xf numFmtId="0" fontId="3" fillId="0" borderId="18" xfId="0" applyFont="1" applyBorder="1"/>
    <xf numFmtId="0" fontId="3" fillId="0" borderId="17" xfId="0" applyFont="1" applyBorder="1"/>
    <xf numFmtId="0" fontId="3" fillId="0" borderId="19" xfId="0" applyFont="1" applyBorder="1"/>
    <xf numFmtId="0" fontId="3" fillId="0" borderId="16" xfId="0" applyFont="1" applyBorder="1"/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7" fillId="0" borderId="0" xfId="0" applyFont="1"/>
    <xf numFmtId="0" fontId="3" fillId="0" borderId="0" xfId="0" applyFont="1" applyBorder="1" applyAlignment="1">
      <alignment horizontal="left"/>
    </xf>
    <xf numFmtId="8" fontId="4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11" xfId="0" applyFont="1" applyBorder="1"/>
    <xf numFmtId="0" fontId="3" fillId="0" borderId="6" xfId="0" applyFont="1" applyBorder="1"/>
    <xf numFmtId="0" fontId="8" fillId="0" borderId="0" xfId="0" applyFont="1"/>
    <xf numFmtId="0" fontId="8" fillId="0" borderId="0" xfId="0" applyFont="1" applyAlignment="1">
      <alignment horizontal="center" vertical="center"/>
    </xf>
    <xf numFmtId="49" fontId="9" fillId="5" borderId="7" xfId="0" applyNumberFormat="1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8" fillId="0" borderId="15" xfId="0" applyFont="1" applyBorder="1"/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/>
    </xf>
    <xf numFmtId="0" fontId="8" fillId="0" borderId="10" xfId="0" applyFont="1" applyBorder="1"/>
    <xf numFmtId="0" fontId="8" fillId="0" borderId="24" xfId="0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7" borderId="7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2" fontId="8" fillId="0" borderId="12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" fontId="6" fillId="0" borderId="25" xfId="0" applyNumberFormat="1" applyFont="1" applyBorder="1" applyAlignment="1">
      <alignment horizontal="left" vertical="center"/>
    </xf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4" formatCode="0.00%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" formatCode="0"/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" formatCode="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" formatCode="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" formatCode="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" formatCode="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" formatCode="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" formatCode="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" formatCode="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" formatCode="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D81E26-F7A9-40D8-BFFC-AA048A29935B}" name="Table1" displayName="Table1" ref="A1:S17" totalsRowShown="0" headerRowDxfId="20" dataDxfId="19">
  <autoFilter ref="A1:S17" xr:uid="{2349DC0E-EC22-44C9-90DE-605947ACC76F}"/>
  <sortState xmlns:xlrd2="http://schemas.microsoft.com/office/spreadsheetml/2017/richdata2" ref="A2:S17">
    <sortCondition ref="D1:D17"/>
  </sortState>
  <tableColumns count="19">
    <tableColumn id="1" xr3:uid="{8549E0F8-0C51-4F3E-A9A4-540FB71B92E7}" name="family" dataDxfId="18"/>
    <tableColumn id="14" xr3:uid="{B77A7FF6-4195-4790-8978-910342B2555A}" name="type" dataDxfId="17"/>
    <tableColumn id="21" xr3:uid="{483813B2-73F8-47BD-A35C-BE5B13399638}" name="usage/hour in USD" dataDxfId="16"/>
    <tableColumn id="17" xr3:uid="{80AF90CC-E9EF-42A9-A967-9CFD55566E52}" name="vCPUs" dataDxfId="15"/>
    <tableColumn id="16" xr3:uid="{A06CC9FF-6068-4291-B72C-BCE423D1A2A4}" name="memory (GiB)" dataDxfId="14"/>
    <tableColumn id="15" xr3:uid="{3C78F858-2599-4DB0-A509-3B5DF737CBE9}" name="network performance" dataDxfId="13"/>
    <tableColumn id="13" xr3:uid="{A5E41D48-65CD-4103-AD62-EAA6E8087D2D}" name="resource" dataDxfId="12"/>
    <tableColumn id="2" xr3:uid="{474FDB97-42E3-4421-A28F-259395A609A3}" name="set" dataDxfId="11"/>
    <tableColumn id="20" xr3:uid="{0CA18AF2-E3A5-4485-B1F8-3A8C68273F51}" name="cold-run" dataDxfId="10"/>
    <tableColumn id="4" xr3:uid="{A4AC00D0-9B5E-4B26-A9E4-34DF79182F62}" name="Run 1" dataDxfId="9"/>
    <tableColumn id="5" xr3:uid="{269A8555-21A2-4038-AA58-EC9C3900438F}" name="Run 2" dataDxfId="8"/>
    <tableColumn id="6" xr3:uid="{9A1F8169-3037-4C22-A0D2-99180E87C775}" name="Run 3" dataDxfId="7"/>
    <tableColumn id="7" xr3:uid="{328636C9-066D-4A8E-B5EF-634D76672854}" name="Run 4" dataDxfId="6"/>
    <tableColumn id="8" xr3:uid="{B7CC011D-5868-4060-B642-7A78B9639665}" name="Run 5" dataDxfId="5"/>
    <tableColumn id="9" xr3:uid="{6A48EB84-9313-4EEB-B44D-B6D05E2D13BC}" name="Run 6" dataDxfId="4"/>
    <tableColumn id="10" xr3:uid="{68CFFB9C-B9EF-46AA-A205-E44B3357C035}" name="Run 7" dataDxfId="3"/>
    <tableColumn id="11" xr3:uid="{559E0152-1C8B-4D37-8961-C99067965C3E}" name="median" dataDxfId="2">
      <calculatedColumnFormula>IF(L2="",0,MEDIAN(OFFSET(J2,0,COUNT(J2:P2)-1,,-3)))</calculatedColumnFormula>
    </tableColumn>
    <tableColumn id="12" xr3:uid="{5D778591-5F59-413C-9AE8-09E8690BA227}" name="Relative Standard Error (RSE)" dataDxfId="1">
      <calculatedColumnFormula>IF(L2="",0,_xlfn.STDEV.S(OFFSET(J2,0,COUNT(J2:P2)-1,,-3))/SQRT(3)/AVERAGE(OFFSET(J2,0,COUNT(J2:P2)-1,,-3)))</calculatedColumnFormula>
    </tableColumn>
    <tableColumn id="19" xr3:uid="{D518F8AE-A482-468D-ACEF-2064C1269988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566AF-45BC-49D1-B014-E42A6F5DC339}">
  <dimension ref="A1:AC66"/>
  <sheetViews>
    <sheetView tabSelected="1" zoomScale="85" zoomScaleNormal="85" workbookViewId="0">
      <selection activeCell="X15" sqref="X15"/>
    </sheetView>
  </sheetViews>
  <sheetFormatPr defaultRowHeight="15.75" x14ac:dyDescent="0.25"/>
  <cols>
    <col min="1" max="1" width="7.7109375" style="43" bestFit="1" customWidth="1"/>
    <col min="2" max="2" width="23.28515625" style="43" bestFit="1" customWidth="1"/>
    <col min="3" max="3" width="9.7109375" style="43" bestFit="1" customWidth="1"/>
    <col min="4" max="4" width="10.28515625" style="43" bestFit="1" customWidth="1"/>
    <col min="5" max="5" width="13.7109375" style="43" bestFit="1" customWidth="1"/>
    <col min="6" max="6" width="7.140625" style="43" bestFit="1" customWidth="1"/>
    <col min="7" max="7" width="23.28515625" style="43" bestFit="1" customWidth="1"/>
    <col min="8" max="8" width="9.7109375" style="43" bestFit="1" customWidth="1"/>
    <col min="9" max="9" width="12.28515625" style="43" bestFit="1" customWidth="1"/>
    <col min="10" max="10" width="13.7109375" style="43" bestFit="1" customWidth="1"/>
    <col min="11" max="11" width="10.7109375" style="43" bestFit="1" customWidth="1"/>
    <col min="12" max="12" width="23.28515625" style="43" bestFit="1" customWidth="1"/>
    <col min="13" max="13" width="9.7109375" style="43" bestFit="1" customWidth="1"/>
    <col min="14" max="14" width="12.5703125" style="43" bestFit="1" customWidth="1"/>
    <col min="15" max="15" width="13.7109375" style="43" bestFit="1" customWidth="1"/>
    <col min="16" max="16" width="7.140625" style="43" bestFit="1" customWidth="1"/>
    <col min="17" max="17" width="7.7109375" style="43" bestFit="1" customWidth="1"/>
    <col min="18" max="18" width="12" style="43" bestFit="1" customWidth="1"/>
    <col min="19" max="19" width="8.140625" style="43" bestFit="1" customWidth="1"/>
    <col min="20" max="20" width="10.7109375" style="43" bestFit="1" customWidth="1"/>
    <col min="21" max="21" width="9.7109375" style="43" bestFit="1" customWidth="1"/>
    <col min="22" max="22" width="7.140625" style="43" bestFit="1" customWidth="1"/>
    <col min="23" max="23" width="8.7109375" style="43" bestFit="1" customWidth="1"/>
    <col min="24" max="24" width="7.140625" style="43" bestFit="1" customWidth="1"/>
    <col min="25" max="25" width="8.85546875" style="43" bestFit="1" customWidth="1"/>
    <col min="26" max="26" width="7.140625" style="43" bestFit="1" customWidth="1"/>
    <col min="27" max="27" width="8.85546875" style="43" bestFit="1" customWidth="1"/>
    <col min="28" max="28" width="7.140625" style="43" bestFit="1" customWidth="1"/>
    <col min="29" max="29" width="10.7109375" style="43" bestFit="1" customWidth="1"/>
    <col min="30" max="30" width="7.140625" style="43" bestFit="1" customWidth="1"/>
    <col min="31" max="31" width="9.7109375" style="43" bestFit="1" customWidth="1"/>
    <col min="32" max="32" width="7.140625" style="43" bestFit="1" customWidth="1"/>
    <col min="33" max="16384" width="9.140625" style="43"/>
  </cols>
  <sheetData>
    <row r="1" spans="1:29" ht="16.5" thickBot="1" x14ac:dyDescent="0.3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29" ht="16.5" thickBot="1" x14ac:dyDescent="0.3">
      <c r="A2" s="42"/>
      <c r="B2" s="43" t="s">
        <v>104</v>
      </c>
      <c r="C2" s="43" t="s">
        <v>88</v>
      </c>
      <c r="D2" s="43" t="s">
        <v>89</v>
      </c>
      <c r="G2" s="43" t="s">
        <v>104</v>
      </c>
      <c r="H2" s="43" t="s">
        <v>88</v>
      </c>
      <c r="I2" s="43" t="s">
        <v>93</v>
      </c>
      <c r="L2" s="43" t="s">
        <v>104</v>
      </c>
      <c r="M2" s="43" t="s">
        <v>88</v>
      </c>
      <c r="N2" s="43" t="s">
        <v>100</v>
      </c>
      <c r="P2" s="42"/>
      <c r="Q2" s="71" t="s">
        <v>72</v>
      </c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3"/>
    </row>
    <row r="3" spans="1:29" ht="16.5" thickBot="1" x14ac:dyDescent="0.3">
      <c r="A3" s="42"/>
      <c r="B3" s="61">
        <f>C2-D2</f>
        <v>5.7999999999999996E-3</v>
      </c>
      <c r="C3" s="44" t="s">
        <v>1</v>
      </c>
      <c r="D3" s="45" t="s">
        <v>2</v>
      </c>
      <c r="E3" s="46" t="s">
        <v>71</v>
      </c>
      <c r="F3" s="42"/>
      <c r="G3" s="61">
        <f>H2-I2</f>
        <v>-8.4400000000000003E-2</v>
      </c>
      <c r="H3" s="44" t="s">
        <v>1</v>
      </c>
      <c r="I3" s="45" t="s">
        <v>6</v>
      </c>
      <c r="J3" s="46" t="s">
        <v>71</v>
      </c>
      <c r="K3" s="42"/>
      <c r="L3" s="61">
        <f>M2-N2</f>
        <v>-0.1804</v>
      </c>
      <c r="M3" s="44" t="s">
        <v>1</v>
      </c>
      <c r="N3" s="45" t="s">
        <v>15</v>
      </c>
      <c r="O3" s="46" t="s">
        <v>71</v>
      </c>
      <c r="P3" s="42"/>
      <c r="Q3" s="65" t="s">
        <v>73</v>
      </c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7"/>
    </row>
    <row r="4" spans="1:29" ht="16.5" thickBot="1" x14ac:dyDescent="0.3">
      <c r="A4" s="42"/>
      <c r="B4" s="62"/>
      <c r="C4" s="47">
        <v>407</v>
      </c>
      <c r="D4" s="48">
        <v>23</v>
      </c>
      <c r="E4" s="49">
        <f>(C4/D4)*100</f>
        <v>1769.5652173913043</v>
      </c>
      <c r="F4" s="42"/>
      <c r="G4" s="62"/>
      <c r="H4" s="47">
        <v>407</v>
      </c>
      <c r="I4" s="48">
        <v>296</v>
      </c>
      <c r="J4" s="49">
        <f>(H4/I4)*100</f>
        <v>137.5</v>
      </c>
      <c r="K4" s="42"/>
      <c r="L4" s="62"/>
      <c r="M4" s="47">
        <v>407</v>
      </c>
      <c r="N4" s="48">
        <v>260</v>
      </c>
      <c r="O4" s="49">
        <f>(M4/N4)*100</f>
        <v>156.53846153846155</v>
      </c>
      <c r="P4" s="42"/>
      <c r="Q4" s="65" t="s">
        <v>74</v>
      </c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7"/>
    </row>
    <row r="5" spans="1:29" ht="16.5" thickBot="1" x14ac:dyDescent="0.3">
      <c r="A5" s="50"/>
      <c r="B5" s="84" t="s">
        <v>78</v>
      </c>
      <c r="C5" s="85"/>
      <c r="D5" s="85"/>
      <c r="E5" s="86"/>
      <c r="F5" s="42"/>
      <c r="G5" s="84" t="s">
        <v>78</v>
      </c>
      <c r="H5" s="85"/>
      <c r="I5" s="85"/>
      <c r="J5" s="86"/>
      <c r="K5" s="42"/>
      <c r="L5" s="84" t="s">
        <v>78</v>
      </c>
      <c r="M5" s="85"/>
      <c r="N5" s="85"/>
      <c r="O5" s="86"/>
      <c r="P5" s="42"/>
      <c r="Q5" s="65" t="s">
        <v>75</v>
      </c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7"/>
    </row>
    <row r="6" spans="1:29" ht="16.5" thickBot="1" x14ac:dyDescent="0.3">
      <c r="A6" s="50"/>
      <c r="B6" s="51" t="s">
        <v>83</v>
      </c>
      <c r="C6" s="77">
        <f>E4-100</f>
        <v>1669.5652173913043</v>
      </c>
      <c r="D6" s="77"/>
      <c r="E6" s="79" t="s">
        <v>79</v>
      </c>
      <c r="F6" s="42"/>
      <c r="G6" s="51" t="s">
        <v>83</v>
      </c>
      <c r="H6" s="77">
        <f>J4-100</f>
        <v>37.5</v>
      </c>
      <c r="I6" s="77"/>
      <c r="J6" s="79" t="s">
        <v>79</v>
      </c>
      <c r="K6" s="42"/>
      <c r="L6" s="51" t="s">
        <v>83</v>
      </c>
      <c r="M6" s="77">
        <f>O4-100</f>
        <v>56.538461538461547</v>
      </c>
      <c r="N6" s="77"/>
      <c r="O6" s="79" t="s">
        <v>79</v>
      </c>
      <c r="P6" s="42"/>
      <c r="Q6" s="68" t="s">
        <v>76</v>
      </c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70"/>
    </row>
    <row r="7" spans="1:29" x14ac:dyDescent="0.25">
      <c r="A7" s="50"/>
      <c r="B7" s="52" t="s">
        <v>84</v>
      </c>
      <c r="C7" s="87"/>
      <c r="D7" s="87"/>
      <c r="E7" s="88"/>
      <c r="F7" s="42"/>
      <c r="G7" s="52" t="s">
        <v>84</v>
      </c>
      <c r="H7" s="87"/>
      <c r="I7" s="87"/>
      <c r="J7" s="88"/>
      <c r="K7" s="42"/>
      <c r="L7" s="52" t="s">
        <v>84</v>
      </c>
      <c r="M7" s="87"/>
      <c r="N7" s="87"/>
      <c r="O7" s="88"/>
      <c r="P7" s="42"/>
    </row>
    <row r="8" spans="1:29" x14ac:dyDescent="0.25">
      <c r="A8" s="50"/>
      <c r="B8" s="53" t="s">
        <v>85</v>
      </c>
      <c r="C8" s="81">
        <f>C4/D4</f>
        <v>17.695652173913043</v>
      </c>
      <c r="D8" s="81"/>
      <c r="E8" s="83" t="s">
        <v>80</v>
      </c>
      <c r="F8" s="42"/>
      <c r="G8" s="53" t="s">
        <v>85</v>
      </c>
      <c r="H8" s="81">
        <f>H4/I4</f>
        <v>1.375</v>
      </c>
      <c r="I8" s="81"/>
      <c r="J8" s="83" t="s">
        <v>80</v>
      </c>
      <c r="K8" s="42"/>
      <c r="L8" s="53" t="s">
        <v>85</v>
      </c>
      <c r="M8" s="81">
        <f>M4/N4</f>
        <v>1.5653846153846154</v>
      </c>
      <c r="N8" s="81"/>
      <c r="O8" s="83" t="s">
        <v>80</v>
      </c>
      <c r="P8" s="42"/>
    </row>
    <row r="9" spans="1:29" ht="16.5" thickBot="1" x14ac:dyDescent="0.3">
      <c r="A9" s="50"/>
      <c r="B9" s="54" t="s">
        <v>86</v>
      </c>
      <c r="C9" s="82"/>
      <c r="D9" s="82"/>
      <c r="E9" s="80"/>
      <c r="F9" s="42"/>
      <c r="G9" s="54" t="s">
        <v>86</v>
      </c>
      <c r="H9" s="82"/>
      <c r="I9" s="82"/>
      <c r="J9" s="80"/>
      <c r="K9" s="42"/>
      <c r="L9" s="54" t="s">
        <v>86</v>
      </c>
      <c r="M9" s="82"/>
      <c r="N9" s="82"/>
      <c r="O9" s="80"/>
      <c r="P9" s="42"/>
    </row>
    <row r="10" spans="1:29" ht="16.5" thickBot="1" x14ac:dyDescent="0.3">
      <c r="A10" s="50"/>
      <c r="B10" s="75" t="s">
        <v>81</v>
      </c>
      <c r="C10" s="75"/>
      <c r="D10" s="75"/>
      <c r="E10" s="76"/>
      <c r="F10" s="55"/>
      <c r="G10" s="75" t="s">
        <v>81</v>
      </c>
      <c r="H10" s="75"/>
      <c r="I10" s="75"/>
      <c r="J10" s="76"/>
      <c r="K10" s="55"/>
      <c r="L10" s="75" t="s">
        <v>81</v>
      </c>
      <c r="M10" s="75"/>
      <c r="N10" s="75"/>
      <c r="O10" s="76"/>
      <c r="P10" s="42"/>
    </row>
    <row r="11" spans="1:29" x14ac:dyDescent="0.25">
      <c r="A11" s="50"/>
      <c r="B11" s="51" t="s">
        <v>77</v>
      </c>
      <c r="C11" s="77">
        <f>(100-((D4/C4)*100))</f>
        <v>94.348894348894348</v>
      </c>
      <c r="D11" s="77"/>
      <c r="E11" s="79" t="s">
        <v>82</v>
      </c>
      <c r="F11" s="42"/>
      <c r="G11" s="51" t="s">
        <v>77</v>
      </c>
      <c r="H11" s="77">
        <f>(100-((I4/H4)*100))</f>
        <v>27.272727272727266</v>
      </c>
      <c r="I11" s="77"/>
      <c r="J11" s="79" t="s">
        <v>82</v>
      </c>
      <c r="K11" s="42"/>
      <c r="L11" s="51" t="s">
        <v>77</v>
      </c>
      <c r="M11" s="77">
        <f>(100-((N4/M4)*100))</f>
        <v>36.117936117936125</v>
      </c>
      <c r="N11" s="77"/>
      <c r="O11" s="79" t="s">
        <v>82</v>
      </c>
      <c r="P11" s="42"/>
    </row>
    <row r="12" spans="1:29" ht="16.5" thickBot="1" x14ac:dyDescent="0.3">
      <c r="A12" s="42"/>
      <c r="B12" s="54" t="s">
        <v>87</v>
      </c>
      <c r="C12" s="78"/>
      <c r="D12" s="78"/>
      <c r="E12" s="80"/>
      <c r="F12" s="42"/>
      <c r="G12" s="54" t="s">
        <v>87</v>
      </c>
      <c r="H12" s="78"/>
      <c r="I12" s="78"/>
      <c r="J12" s="80"/>
      <c r="K12" s="42"/>
      <c r="L12" s="54" t="s">
        <v>87</v>
      </c>
      <c r="M12" s="78"/>
      <c r="N12" s="78"/>
      <c r="O12" s="80"/>
      <c r="P12" s="42"/>
    </row>
    <row r="13" spans="1:29" x14ac:dyDescent="0.25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</row>
    <row r="14" spans="1:29" x14ac:dyDescent="0.25">
      <c r="A14" s="42"/>
      <c r="P14" s="42"/>
    </row>
    <row r="15" spans="1:29" ht="16.5" thickBot="1" x14ac:dyDescent="0.3">
      <c r="A15" s="42"/>
      <c r="B15" s="43" t="s">
        <v>104</v>
      </c>
      <c r="C15" s="43" t="s">
        <v>88</v>
      </c>
      <c r="D15" s="43">
        <v>2.3E-2</v>
      </c>
      <c r="G15" s="43" t="s">
        <v>104</v>
      </c>
      <c r="H15" s="43" t="s">
        <v>88</v>
      </c>
      <c r="I15" s="43" t="s">
        <v>94</v>
      </c>
      <c r="L15" s="43" t="s">
        <v>104</v>
      </c>
      <c r="M15" s="43" t="s">
        <v>88</v>
      </c>
      <c r="N15" s="43" t="s">
        <v>99</v>
      </c>
      <c r="P15" s="42"/>
    </row>
    <row r="16" spans="1:29" ht="16.5" thickBot="1" x14ac:dyDescent="0.3">
      <c r="A16" s="42"/>
      <c r="B16" s="61">
        <f>C15-D15</f>
        <v>-1.14E-2</v>
      </c>
      <c r="C16" s="44" t="s">
        <v>1</v>
      </c>
      <c r="D16" s="45" t="s">
        <v>0</v>
      </c>
      <c r="E16" s="46" t="s">
        <v>71</v>
      </c>
      <c r="F16" s="42"/>
      <c r="G16" s="61">
        <f>H15-I15</f>
        <v>-8.1199999999999994E-2</v>
      </c>
      <c r="H16" s="44" t="s">
        <v>1</v>
      </c>
      <c r="I16" s="45" t="s">
        <v>13</v>
      </c>
      <c r="J16" s="46" t="s">
        <v>71</v>
      </c>
      <c r="K16" s="42"/>
      <c r="L16" s="61">
        <f>M15-N15</f>
        <v>-0.17399999999999999</v>
      </c>
      <c r="M16" s="44" t="s">
        <v>1</v>
      </c>
      <c r="N16" s="45" t="s">
        <v>14</v>
      </c>
      <c r="O16" s="46" t="s">
        <v>71</v>
      </c>
      <c r="P16" s="42"/>
    </row>
    <row r="17" spans="1:16" ht="16.5" thickBot="1" x14ac:dyDescent="0.3">
      <c r="A17" s="42"/>
      <c r="B17" s="62"/>
      <c r="C17" s="47">
        <v>407</v>
      </c>
      <c r="D17" s="48">
        <v>408</v>
      </c>
      <c r="E17" s="49">
        <f>(C17/D17)*100</f>
        <v>99.754901960784309</v>
      </c>
      <c r="F17" s="42"/>
      <c r="G17" s="62"/>
      <c r="H17" s="47">
        <v>407</v>
      </c>
      <c r="I17" s="48">
        <v>292</v>
      </c>
      <c r="J17" s="49">
        <f>(H17/I17)*100</f>
        <v>139.38356164383561</v>
      </c>
      <c r="K17" s="42"/>
      <c r="L17" s="62"/>
      <c r="M17" s="47">
        <v>407</v>
      </c>
      <c r="N17" s="48">
        <v>277</v>
      </c>
      <c r="O17" s="49">
        <f>(M17/N17)*100</f>
        <v>146.93140794223828</v>
      </c>
      <c r="P17" s="42"/>
    </row>
    <row r="18" spans="1:16" ht="16.5" thickBot="1" x14ac:dyDescent="0.3">
      <c r="A18" s="42"/>
      <c r="B18" s="84" t="s">
        <v>78</v>
      </c>
      <c r="C18" s="85"/>
      <c r="D18" s="85"/>
      <c r="E18" s="86"/>
      <c r="F18" s="42"/>
      <c r="G18" s="84" t="s">
        <v>78</v>
      </c>
      <c r="H18" s="85"/>
      <c r="I18" s="85"/>
      <c r="J18" s="86"/>
      <c r="K18" s="42"/>
      <c r="L18" s="84" t="s">
        <v>78</v>
      </c>
      <c r="M18" s="85"/>
      <c r="N18" s="85"/>
      <c r="O18" s="86"/>
      <c r="P18" s="42"/>
    </row>
    <row r="19" spans="1:16" x14ac:dyDescent="0.25">
      <c r="A19" s="42"/>
      <c r="B19" s="51" t="s">
        <v>83</v>
      </c>
      <c r="C19" s="77">
        <f>E17-100</f>
        <v>-0.24509803921569073</v>
      </c>
      <c r="D19" s="77"/>
      <c r="E19" s="79" t="s">
        <v>79</v>
      </c>
      <c r="F19" s="42"/>
      <c r="G19" s="51" t="s">
        <v>83</v>
      </c>
      <c r="H19" s="77">
        <f>J17-100</f>
        <v>39.383561643835606</v>
      </c>
      <c r="I19" s="77"/>
      <c r="J19" s="79" t="s">
        <v>79</v>
      </c>
      <c r="K19" s="42"/>
      <c r="L19" s="51" t="s">
        <v>83</v>
      </c>
      <c r="M19" s="77">
        <f>O17-100</f>
        <v>46.93140794223828</v>
      </c>
      <c r="N19" s="77"/>
      <c r="O19" s="79" t="s">
        <v>79</v>
      </c>
      <c r="P19" s="42"/>
    </row>
    <row r="20" spans="1:16" x14ac:dyDescent="0.25">
      <c r="A20" s="50"/>
      <c r="B20" s="52" t="s">
        <v>84</v>
      </c>
      <c r="C20" s="87"/>
      <c r="D20" s="87"/>
      <c r="E20" s="88"/>
      <c r="F20" s="42"/>
      <c r="G20" s="52" t="s">
        <v>84</v>
      </c>
      <c r="H20" s="87"/>
      <c r="I20" s="87"/>
      <c r="J20" s="88"/>
      <c r="K20" s="42"/>
      <c r="L20" s="52" t="s">
        <v>84</v>
      </c>
      <c r="M20" s="87"/>
      <c r="N20" s="87"/>
      <c r="O20" s="88"/>
      <c r="P20" s="42"/>
    </row>
    <row r="21" spans="1:16" x14ac:dyDescent="0.25">
      <c r="A21" s="42"/>
      <c r="B21" s="53" t="s">
        <v>85</v>
      </c>
      <c r="C21" s="81">
        <f>C17/D17</f>
        <v>0.99754901960784315</v>
      </c>
      <c r="D21" s="81"/>
      <c r="E21" s="83" t="s">
        <v>80</v>
      </c>
      <c r="F21" s="42"/>
      <c r="G21" s="53" t="s">
        <v>85</v>
      </c>
      <c r="H21" s="81">
        <f>H17/I17</f>
        <v>1.3938356164383561</v>
      </c>
      <c r="I21" s="81"/>
      <c r="J21" s="83" t="s">
        <v>80</v>
      </c>
      <c r="K21" s="42"/>
      <c r="L21" s="53" t="s">
        <v>85</v>
      </c>
      <c r="M21" s="81">
        <f>M17/N17</f>
        <v>1.4693140794223827</v>
      </c>
      <c r="N21" s="81"/>
      <c r="O21" s="83" t="s">
        <v>80</v>
      </c>
      <c r="P21" s="42"/>
    </row>
    <row r="22" spans="1:16" ht="16.5" thickBot="1" x14ac:dyDescent="0.3">
      <c r="A22" s="42"/>
      <c r="B22" s="54" t="s">
        <v>86</v>
      </c>
      <c r="C22" s="82"/>
      <c r="D22" s="82"/>
      <c r="E22" s="80"/>
      <c r="F22" s="42"/>
      <c r="G22" s="54" t="s">
        <v>86</v>
      </c>
      <c r="H22" s="82"/>
      <c r="I22" s="82"/>
      <c r="J22" s="80"/>
      <c r="K22" s="42"/>
      <c r="L22" s="54" t="s">
        <v>86</v>
      </c>
      <c r="M22" s="82"/>
      <c r="N22" s="82"/>
      <c r="O22" s="80"/>
      <c r="P22" s="42"/>
    </row>
    <row r="23" spans="1:16" ht="16.5" thickBot="1" x14ac:dyDescent="0.3">
      <c r="A23" s="42"/>
      <c r="B23" s="74" t="s">
        <v>81</v>
      </c>
      <c r="C23" s="75"/>
      <c r="D23" s="75"/>
      <c r="E23" s="76"/>
      <c r="F23" s="42"/>
      <c r="G23" s="74" t="s">
        <v>81</v>
      </c>
      <c r="H23" s="75"/>
      <c r="I23" s="75"/>
      <c r="J23" s="76"/>
      <c r="K23" s="55"/>
      <c r="L23" s="75" t="s">
        <v>81</v>
      </c>
      <c r="M23" s="75"/>
      <c r="N23" s="75"/>
      <c r="O23" s="76"/>
      <c r="P23" s="42"/>
    </row>
    <row r="24" spans="1:16" x14ac:dyDescent="0.25">
      <c r="A24" s="42"/>
      <c r="B24" s="51" t="s">
        <v>77</v>
      </c>
      <c r="C24" s="77">
        <f>(100-((D17/C17)*100))</f>
        <v>-0.24570024570024884</v>
      </c>
      <c r="D24" s="77"/>
      <c r="E24" s="79" t="s">
        <v>82</v>
      </c>
      <c r="F24" s="42"/>
      <c r="G24" s="51" t="s">
        <v>77</v>
      </c>
      <c r="H24" s="77">
        <f>(100-((I17/H17)*100))</f>
        <v>28.255528255528247</v>
      </c>
      <c r="I24" s="77"/>
      <c r="J24" s="79" t="s">
        <v>82</v>
      </c>
      <c r="K24" s="55"/>
      <c r="L24" s="56" t="s">
        <v>77</v>
      </c>
      <c r="M24" s="77">
        <f>(100-((N17/M17)*100))</f>
        <v>31.941031941031937</v>
      </c>
      <c r="N24" s="77"/>
      <c r="O24" s="79" t="s">
        <v>82</v>
      </c>
      <c r="P24" s="42"/>
    </row>
    <row r="25" spans="1:16" ht="16.5" thickBot="1" x14ac:dyDescent="0.3">
      <c r="A25" s="42"/>
      <c r="B25" s="54" t="s">
        <v>87</v>
      </c>
      <c r="C25" s="78"/>
      <c r="D25" s="78"/>
      <c r="E25" s="80"/>
      <c r="F25" s="42"/>
      <c r="G25" s="54" t="s">
        <v>87</v>
      </c>
      <c r="H25" s="78"/>
      <c r="I25" s="78"/>
      <c r="J25" s="80"/>
      <c r="K25" s="42"/>
      <c r="L25" s="54" t="s">
        <v>87</v>
      </c>
      <c r="M25" s="78"/>
      <c r="N25" s="78"/>
      <c r="O25" s="80"/>
      <c r="P25" s="42"/>
    </row>
    <row r="26" spans="1:16" x14ac:dyDescent="0.2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</row>
    <row r="27" spans="1:16" x14ac:dyDescent="0.25">
      <c r="A27" s="42"/>
      <c r="P27" s="42"/>
    </row>
    <row r="28" spans="1:16" ht="16.5" thickBot="1" x14ac:dyDescent="0.3">
      <c r="A28" s="42"/>
      <c r="B28" s="43" t="s">
        <v>104</v>
      </c>
      <c r="C28" s="43" t="s">
        <v>88</v>
      </c>
      <c r="D28" s="43" t="s">
        <v>90</v>
      </c>
      <c r="G28" s="43" t="s">
        <v>104</v>
      </c>
      <c r="H28" s="43" t="s">
        <v>88</v>
      </c>
      <c r="I28" s="43" t="s">
        <v>96</v>
      </c>
      <c r="L28" s="43" t="s">
        <v>104</v>
      </c>
      <c r="M28" s="43" t="s">
        <v>88</v>
      </c>
      <c r="N28" s="43" t="s">
        <v>101</v>
      </c>
      <c r="P28" s="42"/>
    </row>
    <row r="29" spans="1:16" ht="16.5" thickBot="1" x14ac:dyDescent="0.3">
      <c r="A29" s="42"/>
      <c r="B29" s="61">
        <f>C28-D28</f>
        <v>-1.14E-2</v>
      </c>
      <c r="C29" s="44" t="s">
        <v>1</v>
      </c>
      <c r="D29" s="45" t="s">
        <v>4</v>
      </c>
      <c r="E29" s="46" t="s">
        <v>71</v>
      </c>
      <c r="F29" s="42"/>
      <c r="G29" s="61">
        <f>H28-I28</f>
        <v>-3.4799999999999998E-2</v>
      </c>
      <c r="H29" s="44" t="s">
        <v>1</v>
      </c>
      <c r="I29" s="45" t="s">
        <v>7</v>
      </c>
      <c r="J29" s="46" t="s">
        <v>71</v>
      </c>
      <c r="K29" s="42"/>
      <c r="L29" s="61">
        <f>M28-N28</f>
        <v>-0.18740000000000001</v>
      </c>
      <c r="M29" s="44" t="s">
        <v>1</v>
      </c>
      <c r="N29" s="45" t="s">
        <v>9</v>
      </c>
      <c r="O29" s="46" t="s">
        <v>71</v>
      </c>
      <c r="P29" s="42"/>
    </row>
    <row r="30" spans="1:16" ht="16.5" thickBot="1" x14ac:dyDescent="0.3">
      <c r="A30" s="42"/>
      <c r="B30" s="62"/>
      <c r="C30" s="47">
        <v>407</v>
      </c>
      <c r="D30" s="48">
        <v>299</v>
      </c>
      <c r="E30" s="49">
        <f>(C30/D30)*100</f>
        <v>136.12040133779263</v>
      </c>
      <c r="F30" s="42"/>
      <c r="G30" s="62"/>
      <c r="H30" s="47">
        <v>407</v>
      </c>
      <c r="I30" s="48">
        <v>295</v>
      </c>
      <c r="J30" s="49">
        <f>(H30/I30)*100</f>
        <v>137.96610169491527</v>
      </c>
      <c r="K30" s="42"/>
      <c r="L30" s="62"/>
      <c r="M30" s="47">
        <v>407</v>
      </c>
      <c r="N30" s="48">
        <v>250</v>
      </c>
      <c r="O30" s="49">
        <f>(M30/N30)*100</f>
        <v>162.79999999999998</v>
      </c>
      <c r="P30" s="42"/>
    </row>
    <row r="31" spans="1:16" ht="16.5" thickBot="1" x14ac:dyDescent="0.3">
      <c r="A31" s="42"/>
      <c r="B31" s="84" t="s">
        <v>78</v>
      </c>
      <c r="C31" s="85"/>
      <c r="D31" s="85"/>
      <c r="E31" s="86"/>
      <c r="F31" s="42"/>
      <c r="G31" s="84" t="s">
        <v>78</v>
      </c>
      <c r="H31" s="85"/>
      <c r="I31" s="85"/>
      <c r="J31" s="86"/>
      <c r="K31" s="42"/>
      <c r="L31" s="84" t="s">
        <v>78</v>
      </c>
      <c r="M31" s="85"/>
      <c r="N31" s="85"/>
      <c r="O31" s="86"/>
      <c r="P31" s="42"/>
    </row>
    <row r="32" spans="1:16" x14ac:dyDescent="0.25">
      <c r="A32" s="42"/>
      <c r="B32" s="51" t="s">
        <v>83</v>
      </c>
      <c r="C32" s="77">
        <f>E30-100</f>
        <v>36.120401337792629</v>
      </c>
      <c r="D32" s="77"/>
      <c r="E32" s="79" t="s">
        <v>79</v>
      </c>
      <c r="F32" s="42"/>
      <c r="G32" s="51" t="s">
        <v>83</v>
      </c>
      <c r="H32" s="77">
        <f>J30-100</f>
        <v>37.966101694915267</v>
      </c>
      <c r="I32" s="77"/>
      <c r="J32" s="79" t="s">
        <v>79</v>
      </c>
      <c r="K32" s="42"/>
      <c r="L32" s="51" t="s">
        <v>83</v>
      </c>
      <c r="M32" s="77">
        <f>O30-100</f>
        <v>62.799999999999983</v>
      </c>
      <c r="N32" s="77"/>
      <c r="O32" s="79" t="s">
        <v>79</v>
      </c>
      <c r="P32" s="42"/>
    </row>
    <row r="33" spans="1:16" x14ac:dyDescent="0.25">
      <c r="A33" s="50"/>
      <c r="B33" s="52" t="s">
        <v>84</v>
      </c>
      <c r="C33" s="87"/>
      <c r="D33" s="87"/>
      <c r="E33" s="88"/>
      <c r="F33" s="42"/>
      <c r="G33" s="52" t="s">
        <v>84</v>
      </c>
      <c r="H33" s="87"/>
      <c r="I33" s="87"/>
      <c r="J33" s="88"/>
      <c r="K33" s="42"/>
      <c r="L33" s="52" t="s">
        <v>84</v>
      </c>
      <c r="M33" s="87"/>
      <c r="N33" s="87"/>
      <c r="O33" s="88"/>
      <c r="P33" s="42"/>
    </row>
    <row r="34" spans="1:16" x14ac:dyDescent="0.25">
      <c r="A34" s="42"/>
      <c r="B34" s="53" t="s">
        <v>85</v>
      </c>
      <c r="C34" s="81">
        <f>C30/D30</f>
        <v>1.3612040133779264</v>
      </c>
      <c r="D34" s="81"/>
      <c r="E34" s="83" t="s">
        <v>80</v>
      </c>
      <c r="F34" s="42"/>
      <c r="G34" s="53" t="s">
        <v>85</v>
      </c>
      <c r="H34" s="81">
        <f>H30/I30</f>
        <v>1.3796610169491526</v>
      </c>
      <c r="I34" s="81"/>
      <c r="J34" s="83" t="s">
        <v>80</v>
      </c>
      <c r="K34" s="42"/>
      <c r="L34" s="53" t="s">
        <v>85</v>
      </c>
      <c r="M34" s="81">
        <f>M30/N30</f>
        <v>1.6279999999999999</v>
      </c>
      <c r="N34" s="81"/>
      <c r="O34" s="83" t="s">
        <v>80</v>
      </c>
      <c r="P34" s="42"/>
    </row>
    <row r="35" spans="1:16" ht="16.5" thickBot="1" x14ac:dyDescent="0.3">
      <c r="A35" s="42"/>
      <c r="B35" s="54" t="s">
        <v>86</v>
      </c>
      <c r="C35" s="82"/>
      <c r="D35" s="82"/>
      <c r="E35" s="80"/>
      <c r="F35" s="42"/>
      <c r="G35" s="54" t="s">
        <v>86</v>
      </c>
      <c r="H35" s="82"/>
      <c r="I35" s="82"/>
      <c r="J35" s="80"/>
      <c r="K35" s="42"/>
      <c r="L35" s="54" t="s">
        <v>86</v>
      </c>
      <c r="M35" s="82"/>
      <c r="N35" s="82"/>
      <c r="O35" s="80"/>
      <c r="P35" s="42"/>
    </row>
    <row r="36" spans="1:16" ht="16.5" thickBot="1" x14ac:dyDescent="0.3">
      <c r="A36" s="42"/>
      <c r="B36" s="74" t="s">
        <v>81</v>
      </c>
      <c r="C36" s="75"/>
      <c r="D36" s="75"/>
      <c r="E36" s="76"/>
      <c r="F36" s="55"/>
      <c r="G36" s="75" t="s">
        <v>81</v>
      </c>
      <c r="H36" s="75"/>
      <c r="I36" s="75"/>
      <c r="J36" s="76"/>
      <c r="K36" s="55"/>
      <c r="L36" s="75" t="s">
        <v>81</v>
      </c>
      <c r="M36" s="75"/>
      <c r="N36" s="75"/>
      <c r="O36" s="76"/>
      <c r="P36" s="42"/>
    </row>
    <row r="37" spans="1:16" x14ac:dyDescent="0.25">
      <c r="A37" s="42"/>
      <c r="B37" s="51" t="s">
        <v>77</v>
      </c>
      <c r="C37" s="77">
        <f>(100-((D30/C30)*100))</f>
        <v>26.535626535626534</v>
      </c>
      <c r="D37" s="77"/>
      <c r="E37" s="79" t="s">
        <v>82</v>
      </c>
      <c r="F37" s="42"/>
      <c r="G37" s="51" t="s">
        <v>77</v>
      </c>
      <c r="H37" s="77">
        <f>(100-((I30/H30)*100))</f>
        <v>27.518427518427515</v>
      </c>
      <c r="I37" s="77"/>
      <c r="J37" s="79" t="s">
        <v>82</v>
      </c>
      <c r="K37" s="55"/>
      <c r="L37" s="56" t="s">
        <v>77</v>
      </c>
      <c r="M37" s="77">
        <f>(100-((N30/M30)*100))</f>
        <v>38.574938574938578</v>
      </c>
      <c r="N37" s="77"/>
      <c r="O37" s="79" t="s">
        <v>82</v>
      </c>
      <c r="P37" s="42"/>
    </row>
    <row r="38" spans="1:16" ht="16.5" thickBot="1" x14ac:dyDescent="0.3">
      <c r="A38" s="42"/>
      <c r="B38" s="54" t="s">
        <v>87</v>
      </c>
      <c r="C38" s="78"/>
      <c r="D38" s="78"/>
      <c r="E38" s="80"/>
      <c r="F38" s="42"/>
      <c r="G38" s="54" t="s">
        <v>87</v>
      </c>
      <c r="H38" s="78"/>
      <c r="I38" s="78"/>
      <c r="J38" s="80"/>
      <c r="K38" s="42"/>
      <c r="L38" s="54" t="s">
        <v>87</v>
      </c>
      <c r="M38" s="78"/>
      <c r="N38" s="78"/>
      <c r="O38" s="80"/>
      <c r="P38" s="42"/>
    </row>
    <row r="39" spans="1:16" x14ac:dyDescent="0.2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</row>
    <row r="40" spans="1:16" x14ac:dyDescent="0.25">
      <c r="A40" s="42"/>
      <c r="P40" s="42"/>
    </row>
    <row r="41" spans="1:16" x14ac:dyDescent="0.25">
      <c r="A41" s="42"/>
      <c r="P41" s="42"/>
    </row>
    <row r="42" spans="1:16" ht="16.5" thickBot="1" x14ac:dyDescent="0.3">
      <c r="A42" s="42"/>
      <c r="B42" s="43" t="s">
        <v>104</v>
      </c>
      <c r="C42" s="43" t="s">
        <v>88</v>
      </c>
      <c r="D42" s="43" t="s">
        <v>91</v>
      </c>
      <c r="G42" s="43" t="s">
        <v>104</v>
      </c>
      <c r="H42" s="43" t="s">
        <v>88</v>
      </c>
      <c r="I42" s="43" t="s">
        <v>97</v>
      </c>
      <c r="L42" s="43" t="s">
        <v>104</v>
      </c>
      <c r="M42" s="57" t="s">
        <v>88</v>
      </c>
      <c r="N42" s="57" t="s">
        <v>102</v>
      </c>
      <c r="O42" s="42"/>
      <c r="P42" s="42"/>
    </row>
    <row r="43" spans="1:16" ht="16.5" thickBot="1" x14ac:dyDescent="0.3">
      <c r="A43" s="42"/>
      <c r="B43" s="61">
        <f>C42-D42</f>
        <v>-7.3400000000000007E-2</v>
      </c>
      <c r="C43" s="44" t="s">
        <v>1</v>
      </c>
      <c r="D43" s="45" t="s">
        <v>5</v>
      </c>
      <c r="E43" s="46" t="s">
        <v>71</v>
      </c>
      <c r="F43" s="42"/>
      <c r="G43" s="61">
        <f>H42-I42</f>
        <v>-0.15840000000000001</v>
      </c>
      <c r="H43" s="44" t="s">
        <v>1</v>
      </c>
      <c r="I43" s="45" t="s">
        <v>10</v>
      </c>
      <c r="J43" s="46" t="s">
        <v>71</v>
      </c>
      <c r="K43" s="42"/>
      <c r="L43" s="63" t="e">
        <f>(M42-N42)</f>
        <v>#VALUE!</v>
      </c>
      <c r="M43" s="44" t="s">
        <v>1</v>
      </c>
      <c r="N43" s="45" t="s">
        <v>12</v>
      </c>
      <c r="O43" s="46" t="s">
        <v>71</v>
      </c>
      <c r="P43" s="42"/>
    </row>
    <row r="44" spans="1:16" ht="16.5" thickBot="1" x14ac:dyDescent="0.3">
      <c r="A44" s="42"/>
      <c r="B44" s="62"/>
      <c r="C44" s="47">
        <v>407</v>
      </c>
      <c r="D44" s="48">
        <v>271</v>
      </c>
      <c r="E44" s="49">
        <f>(C44/D44)*100</f>
        <v>150.18450184501845</v>
      </c>
      <c r="F44" s="42"/>
      <c r="G44" s="62"/>
      <c r="H44" s="47">
        <v>407</v>
      </c>
      <c r="I44" s="48">
        <v>225</v>
      </c>
      <c r="J44" s="49">
        <f>(H44/I44)*100</f>
        <v>180.88888888888889</v>
      </c>
      <c r="K44" s="42"/>
      <c r="L44" s="64"/>
      <c r="M44" s="47">
        <v>407</v>
      </c>
      <c r="N44" s="48">
        <v>238</v>
      </c>
      <c r="O44" s="49">
        <f>(M44/N44)*100</f>
        <v>171.00840336134453</v>
      </c>
      <c r="P44" s="42"/>
    </row>
    <row r="45" spans="1:16" ht="16.5" thickBot="1" x14ac:dyDescent="0.3">
      <c r="A45" s="42"/>
      <c r="B45" s="84" t="s">
        <v>78</v>
      </c>
      <c r="C45" s="85"/>
      <c r="D45" s="85"/>
      <c r="E45" s="86"/>
      <c r="F45" s="42"/>
      <c r="G45" s="84" t="s">
        <v>78</v>
      </c>
      <c r="H45" s="85"/>
      <c r="I45" s="85"/>
      <c r="J45" s="86"/>
      <c r="K45" s="42"/>
      <c r="L45" s="84" t="s">
        <v>78</v>
      </c>
      <c r="M45" s="85"/>
      <c r="N45" s="85"/>
      <c r="O45" s="86"/>
      <c r="P45" s="42"/>
    </row>
    <row r="46" spans="1:16" x14ac:dyDescent="0.25">
      <c r="A46" s="42"/>
      <c r="B46" s="51" t="s">
        <v>83</v>
      </c>
      <c r="C46" s="77">
        <f>E44-100</f>
        <v>50.184501845018445</v>
      </c>
      <c r="D46" s="77"/>
      <c r="E46" s="79" t="s">
        <v>79</v>
      </c>
      <c r="F46" s="42"/>
      <c r="G46" s="51" t="s">
        <v>83</v>
      </c>
      <c r="H46" s="77">
        <f>J44-100</f>
        <v>80.888888888888886</v>
      </c>
      <c r="I46" s="77"/>
      <c r="J46" s="79" t="s">
        <v>79</v>
      </c>
      <c r="K46" s="42"/>
      <c r="L46" s="51" t="s">
        <v>83</v>
      </c>
      <c r="M46" s="77">
        <f>O44-100</f>
        <v>71.008403361344534</v>
      </c>
      <c r="N46" s="77"/>
      <c r="O46" s="79" t="s">
        <v>79</v>
      </c>
      <c r="P46" s="42"/>
    </row>
    <row r="47" spans="1:16" x14ac:dyDescent="0.25">
      <c r="A47" s="50"/>
      <c r="B47" s="52" t="s">
        <v>84</v>
      </c>
      <c r="C47" s="87"/>
      <c r="D47" s="87"/>
      <c r="E47" s="88"/>
      <c r="F47" s="42"/>
      <c r="G47" s="52" t="s">
        <v>84</v>
      </c>
      <c r="H47" s="87"/>
      <c r="I47" s="87"/>
      <c r="J47" s="88"/>
      <c r="K47" s="42"/>
      <c r="L47" s="52" t="s">
        <v>84</v>
      </c>
      <c r="M47" s="87"/>
      <c r="N47" s="87"/>
      <c r="O47" s="88"/>
      <c r="P47" s="42"/>
    </row>
    <row r="48" spans="1:16" x14ac:dyDescent="0.25">
      <c r="A48" s="42"/>
      <c r="B48" s="53" t="s">
        <v>85</v>
      </c>
      <c r="C48" s="81">
        <f>C44/D44</f>
        <v>1.5018450184501846</v>
      </c>
      <c r="D48" s="81"/>
      <c r="E48" s="83" t="s">
        <v>80</v>
      </c>
      <c r="F48" s="42"/>
      <c r="G48" s="53" t="s">
        <v>85</v>
      </c>
      <c r="H48" s="81">
        <f>H44/I44</f>
        <v>1.808888888888889</v>
      </c>
      <c r="I48" s="81"/>
      <c r="J48" s="83" t="s">
        <v>80</v>
      </c>
      <c r="K48" s="42"/>
      <c r="L48" s="53" t="s">
        <v>85</v>
      </c>
      <c r="M48" s="81">
        <f>M44/N44</f>
        <v>1.7100840336134453</v>
      </c>
      <c r="N48" s="81"/>
      <c r="O48" s="83" t="s">
        <v>80</v>
      </c>
      <c r="P48" s="42"/>
    </row>
    <row r="49" spans="1:16" ht="16.5" thickBot="1" x14ac:dyDescent="0.3">
      <c r="A49" s="42"/>
      <c r="B49" s="54" t="s">
        <v>86</v>
      </c>
      <c r="C49" s="82"/>
      <c r="D49" s="82"/>
      <c r="E49" s="80"/>
      <c r="F49" s="42"/>
      <c r="G49" s="54" t="s">
        <v>86</v>
      </c>
      <c r="H49" s="82"/>
      <c r="I49" s="82"/>
      <c r="J49" s="80"/>
      <c r="K49" s="42"/>
      <c r="L49" s="54" t="s">
        <v>86</v>
      </c>
      <c r="M49" s="82"/>
      <c r="N49" s="82"/>
      <c r="O49" s="80"/>
      <c r="P49" s="42"/>
    </row>
    <row r="50" spans="1:16" ht="16.5" thickBot="1" x14ac:dyDescent="0.3">
      <c r="A50" s="42"/>
      <c r="B50" s="74" t="s">
        <v>81</v>
      </c>
      <c r="C50" s="75"/>
      <c r="D50" s="75"/>
      <c r="E50" s="76"/>
      <c r="F50" s="55"/>
      <c r="G50" s="75" t="s">
        <v>81</v>
      </c>
      <c r="H50" s="75"/>
      <c r="I50" s="75"/>
      <c r="J50" s="76"/>
      <c r="K50" s="55"/>
      <c r="L50" s="75" t="s">
        <v>81</v>
      </c>
      <c r="M50" s="75"/>
      <c r="N50" s="75"/>
      <c r="O50" s="76"/>
      <c r="P50" s="42"/>
    </row>
    <row r="51" spans="1:16" x14ac:dyDescent="0.25">
      <c r="A51" s="42"/>
      <c r="B51" s="51" t="s">
        <v>77</v>
      </c>
      <c r="C51" s="77">
        <f>(100-((D44/C44)*100))</f>
        <v>33.415233415233416</v>
      </c>
      <c r="D51" s="77"/>
      <c r="E51" s="79" t="s">
        <v>82</v>
      </c>
      <c r="F51" s="42"/>
      <c r="G51" s="51" t="s">
        <v>77</v>
      </c>
      <c r="H51" s="77">
        <f>(100-((I44/H44)*100))</f>
        <v>44.717444717444721</v>
      </c>
      <c r="I51" s="77"/>
      <c r="J51" s="79" t="s">
        <v>82</v>
      </c>
      <c r="K51" s="42"/>
      <c r="L51" s="51" t="s">
        <v>77</v>
      </c>
      <c r="M51" s="77">
        <f>(100-((N44/M44)*100))</f>
        <v>41.523341523341529</v>
      </c>
      <c r="N51" s="77"/>
      <c r="O51" s="79" t="s">
        <v>82</v>
      </c>
      <c r="P51" s="42"/>
    </row>
    <row r="52" spans="1:16" ht="16.5" thickBot="1" x14ac:dyDescent="0.3">
      <c r="A52" s="42"/>
      <c r="B52" s="54" t="s">
        <v>87</v>
      </c>
      <c r="C52" s="78"/>
      <c r="D52" s="78"/>
      <c r="E52" s="80"/>
      <c r="F52" s="42"/>
      <c r="G52" s="54" t="s">
        <v>87</v>
      </c>
      <c r="H52" s="78"/>
      <c r="I52" s="78"/>
      <c r="J52" s="80"/>
      <c r="K52" s="42"/>
      <c r="L52" s="54" t="s">
        <v>87</v>
      </c>
      <c r="M52" s="78"/>
      <c r="N52" s="78"/>
      <c r="O52" s="80"/>
      <c r="P52" s="42"/>
    </row>
    <row r="53" spans="1:16" x14ac:dyDescent="0.25">
      <c r="A53" s="42"/>
      <c r="B53" s="58"/>
      <c r="C53" s="59"/>
      <c r="D53" s="59"/>
      <c r="E53" s="60"/>
      <c r="F53" s="42"/>
      <c r="G53" s="58"/>
      <c r="H53" s="59"/>
      <c r="I53" s="59"/>
      <c r="J53" s="60"/>
      <c r="K53" s="42"/>
      <c r="L53" s="58"/>
      <c r="M53" s="59"/>
      <c r="N53" s="59"/>
      <c r="O53" s="60"/>
      <c r="P53" s="42"/>
    </row>
    <row r="54" spans="1:16" x14ac:dyDescent="0.25">
      <c r="A54" s="42"/>
      <c r="P54" s="42"/>
    </row>
    <row r="55" spans="1:16" x14ac:dyDescent="0.25">
      <c r="A55" s="42"/>
      <c r="P55" s="42"/>
    </row>
    <row r="56" spans="1:16" ht="16.5" thickBot="1" x14ac:dyDescent="0.3">
      <c r="A56" s="42"/>
      <c r="B56" s="43" t="s">
        <v>104</v>
      </c>
      <c r="C56" s="43" t="s">
        <v>88</v>
      </c>
      <c r="D56" s="43" t="s">
        <v>92</v>
      </c>
      <c r="G56" s="43" t="s">
        <v>104</v>
      </c>
      <c r="H56" s="43" t="s">
        <v>88</v>
      </c>
      <c r="I56" s="43" t="s">
        <v>98</v>
      </c>
      <c r="L56" s="43" t="s">
        <v>104</v>
      </c>
      <c r="M56" s="43" t="s">
        <v>88</v>
      </c>
      <c r="N56" s="43" t="s">
        <v>103</v>
      </c>
      <c r="O56" s="42"/>
      <c r="P56" s="42"/>
    </row>
    <row r="57" spans="1:16" ht="16.5" thickBot="1" x14ac:dyDescent="0.3">
      <c r="A57" s="42"/>
      <c r="B57" s="61">
        <f>C56-D56</f>
        <v>-8.8400000000000006E-2</v>
      </c>
      <c r="C57" s="44" t="s">
        <v>1</v>
      </c>
      <c r="D57" s="45" t="s">
        <v>3</v>
      </c>
      <c r="E57" s="46" t="s">
        <v>71</v>
      </c>
      <c r="F57" s="42"/>
      <c r="G57" s="61">
        <f>H56-I56</f>
        <v>-0.18840000000000001</v>
      </c>
      <c r="H57" s="44" t="s">
        <v>1</v>
      </c>
      <c r="I57" s="45" t="s">
        <v>8</v>
      </c>
      <c r="J57" s="46" t="s">
        <v>71</v>
      </c>
      <c r="K57" s="42"/>
      <c r="L57" s="61">
        <f>M56-N56</f>
        <v>-0.35959999999999998</v>
      </c>
      <c r="M57" s="44" t="s">
        <v>1</v>
      </c>
      <c r="N57" s="45" t="s">
        <v>11</v>
      </c>
      <c r="O57" s="46" t="s">
        <v>71</v>
      </c>
      <c r="P57" s="42"/>
    </row>
    <row r="58" spans="1:16" ht="16.5" thickBot="1" x14ac:dyDescent="0.3">
      <c r="A58" s="42"/>
      <c r="B58" s="62"/>
      <c r="C58" s="47">
        <v>407</v>
      </c>
      <c r="D58" s="48">
        <v>355</v>
      </c>
      <c r="E58" s="49">
        <f>(C58/D58)*100</f>
        <v>114.64788732394366</v>
      </c>
      <c r="F58" s="42"/>
      <c r="G58" s="62"/>
      <c r="H58" s="47">
        <v>407</v>
      </c>
      <c r="I58" s="48">
        <v>293</v>
      </c>
      <c r="J58" s="49">
        <f>(H58/I58)*100</f>
        <v>138.90784982935153</v>
      </c>
      <c r="K58" s="42"/>
      <c r="L58" s="62"/>
      <c r="M58" s="47">
        <v>407</v>
      </c>
      <c r="N58" s="48">
        <v>296</v>
      </c>
      <c r="O58" s="49">
        <f>(M58/N58)*100</f>
        <v>137.5</v>
      </c>
      <c r="P58" s="42"/>
    </row>
    <row r="59" spans="1:16" ht="16.5" thickBot="1" x14ac:dyDescent="0.3">
      <c r="A59" s="42"/>
      <c r="B59" s="84" t="s">
        <v>78</v>
      </c>
      <c r="C59" s="85"/>
      <c r="D59" s="85"/>
      <c r="E59" s="86"/>
      <c r="F59" s="42"/>
      <c r="G59" s="84" t="s">
        <v>78</v>
      </c>
      <c r="H59" s="85"/>
      <c r="I59" s="85"/>
      <c r="J59" s="86"/>
      <c r="K59" s="42"/>
      <c r="L59" s="84" t="s">
        <v>78</v>
      </c>
      <c r="M59" s="85"/>
      <c r="N59" s="85"/>
      <c r="O59" s="86"/>
      <c r="P59" s="42"/>
    </row>
    <row r="60" spans="1:16" x14ac:dyDescent="0.25">
      <c r="A60" s="42"/>
      <c r="B60" s="51" t="s">
        <v>83</v>
      </c>
      <c r="C60" s="77">
        <f>E58-100</f>
        <v>14.647887323943664</v>
      </c>
      <c r="D60" s="77"/>
      <c r="E60" s="79" t="s">
        <v>79</v>
      </c>
      <c r="F60" s="42"/>
      <c r="G60" s="51" t="s">
        <v>83</v>
      </c>
      <c r="H60" s="77">
        <f>J58-100</f>
        <v>38.907849829351534</v>
      </c>
      <c r="I60" s="77"/>
      <c r="J60" s="79" t="s">
        <v>79</v>
      </c>
      <c r="K60" s="42"/>
      <c r="L60" s="51" t="s">
        <v>83</v>
      </c>
      <c r="M60" s="77">
        <f>O58-100</f>
        <v>37.5</v>
      </c>
      <c r="N60" s="77"/>
      <c r="O60" s="79" t="s">
        <v>79</v>
      </c>
      <c r="P60" s="42"/>
    </row>
    <row r="61" spans="1:16" x14ac:dyDescent="0.25">
      <c r="A61" s="50"/>
      <c r="B61" s="52" t="s">
        <v>84</v>
      </c>
      <c r="C61" s="87"/>
      <c r="D61" s="87"/>
      <c r="E61" s="88"/>
      <c r="F61" s="42"/>
      <c r="G61" s="52" t="s">
        <v>84</v>
      </c>
      <c r="H61" s="87"/>
      <c r="I61" s="87"/>
      <c r="J61" s="88"/>
      <c r="K61" s="42"/>
      <c r="L61" s="52" t="s">
        <v>84</v>
      </c>
      <c r="M61" s="87"/>
      <c r="N61" s="87"/>
      <c r="O61" s="88"/>
      <c r="P61" s="42"/>
    </row>
    <row r="62" spans="1:16" x14ac:dyDescent="0.25">
      <c r="A62" s="42"/>
      <c r="B62" s="53" t="s">
        <v>85</v>
      </c>
      <c r="C62" s="81">
        <f>C58/D58</f>
        <v>1.1464788732394366</v>
      </c>
      <c r="D62" s="81"/>
      <c r="E62" s="83" t="s">
        <v>80</v>
      </c>
      <c r="F62" s="42"/>
      <c r="G62" s="53" t="s">
        <v>85</v>
      </c>
      <c r="H62" s="81">
        <f>H58/I58</f>
        <v>1.3890784982935154</v>
      </c>
      <c r="I62" s="81"/>
      <c r="J62" s="83" t="s">
        <v>80</v>
      </c>
      <c r="K62" s="42"/>
      <c r="L62" s="53" t="s">
        <v>85</v>
      </c>
      <c r="M62" s="81">
        <f>M58/N58</f>
        <v>1.375</v>
      </c>
      <c r="N62" s="81"/>
      <c r="O62" s="83" t="s">
        <v>80</v>
      </c>
    </row>
    <row r="63" spans="1:16" ht="16.5" thickBot="1" x14ac:dyDescent="0.3">
      <c r="A63" s="42"/>
      <c r="B63" s="54" t="s">
        <v>86</v>
      </c>
      <c r="C63" s="82"/>
      <c r="D63" s="82"/>
      <c r="E63" s="80"/>
      <c r="F63" s="42"/>
      <c r="G63" s="54" t="s">
        <v>86</v>
      </c>
      <c r="H63" s="82"/>
      <c r="I63" s="82"/>
      <c r="J63" s="80"/>
      <c r="K63" s="42"/>
      <c r="L63" s="54" t="s">
        <v>86</v>
      </c>
      <c r="M63" s="82"/>
      <c r="N63" s="82"/>
      <c r="O63" s="80"/>
    </row>
    <row r="64" spans="1:16" ht="16.5" thickBot="1" x14ac:dyDescent="0.3">
      <c r="A64" s="42"/>
      <c r="B64" s="74" t="s">
        <v>81</v>
      </c>
      <c r="C64" s="75"/>
      <c r="D64" s="75"/>
      <c r="E64" s="76"/>
      <c r="F64" s="55"/>
      <c r="G64" s="75" t="s">
        <v>81</v>
      </c>
      <c r="H64" s="75"/>
      <c r="I64" s="75"/>
      <c r="J64" s="76"/>
      <c r="K64" s="55"/>
      <c r="L64" s="75" t="s">
        <v>81</v>
      </c>
      <c r="M64" s="75"/>
      <c r="N64" s="75"/>
      <c r="O64" s="76"/>
    </row>
    <row r="65" spans="2:15" x14ac:dyDescent="0.25">
      <c r="B65" s="51" t="s">
        <v>77</v>
      </c>
      <c r="C65" s="77">
        <f>(100-((D58/C58)*100))</f>
        <v>12.776412776412769</v>
      </c>
      <c r="D65" s="77"/>
      <c r="E65" s="79" t="s">
        <v>82</v>
      </c>
      <c r="F65" s="42"/>
      <c r="G65" s="51" t="s">
        <v>77</v>
      </c>
      <c r="H65" s="77">
        <f>(100-((I58/H58)*100))</f>
        <v>28.009828009828013</v>
      </c>
      <c r="I65" s="77"/>
      <c r="J65" s="79" t="s">
        <v>82</v>
      </c>
      <c r="K65" s="42"/>
      <c r="L65" s="51" t="s">
        <v>77</v>
      </c>
      <c r="M65" s="77">
        <f>(100-((N58/M58)*100))</f>
        <v>27.272727272727266</v>
      </c>
      <c r="N65" s="77"/>
      <c r="O65" s="79" t="s">
        <v>82</v>
      </c>
    </row>
    <row r="66" spans="2:15" ht="16.5" thickBot="1" x14ac:dyDescent="0.3">
      <c r="B66" s="54" t="s">
        <v>87</v>
      </c>
      <c r="C66" s="78"/>
      <c r="D66" s="78"/>
      <c r="E66" s="80"/>
      <c r="F66" s="42"/>
      <c r="G66" s="54" t="s">
        <v>87</v>
      </c>
      <c r="H66" s="78"/>
      <c r="I66" s="78"/>
      <c r="J66" s="80"/>
      <c r="K66" s="42"/>
      <c r="L66" s="54" t="s">
        <v>87</v>
      </c>
      <c r="M66" s="78"/>
      <c r="N66" s="78"/>
      <c r="O66" s="80"/>
    </row>
  </sheetData>
  <mergeCells count="140">
    <mergeCell ref="C8:D9"/>
    <mergeCell ref="E8:E9"/>
    <mergeCell ref="H8:I9"/>
    <mergeCell ref="J8:J9"/>
    <mergeCell ref="M8:N9"/>
    <mergeCell ref="O8:O9"/>
    <mergeCell ref="B5:E5"/>
    <mergeCell ref="G5:J5"/>
    <mergeCell ref="L5:O5"/>
    <mergeCell ref="C6:D7"/>
    <mergeCell ref="E6:E7"/>
    <mergeCell ref="H6:I7"/>
    <mergeCell ref="J6:J7"/>
    <mergeCell ref="M6:N7"/>
    <mergeCell ref="O6:O7"/>
    <mergeCell ref="B10:E10"/>
    <mergeCell ref="G10:J10"/>
    <mergeCell ref="L10:O10"/>
    <mergeCell ref="C11:D12"/>
    <mergeCell ref="E11:E12"/>
    <mergeCell ref="H11:I12"/>
    <mergeCell ref="J11:J12"/>
    <mergeCell ref="M11:N12"/>
    <mergeCell ref="O11:O12"/>
    <mergeCell ref="C21:D22"/>
    <mergeCell ref="E21:E22"/>
    <mergeCell ref="H21:I22"/>
    <mergeCell ref="J21:J22"/>
    <mergeCell ref="M21:N22"/>
    <mergeCell ref="O21:O22"/>
    <mergeCell ref="B18:E18"/>
    <mergeCell ref="G18:J18"/>
    <mergeCell ref="L18:O18"/>
    <mergeCell ref="C19:D20"/>
    <mergeCell ref="E19:E20"/>
    <mergeCell ref="H19:I20"/>
    <mergeCell ref="J19:J20"/>
    <mergeCell ref="M19:N20"/>
    <mergeCell ref="O19:O20"/>
    <mergeCell ref="B23:E23"/>
    <mergeCell ref="G23:J23"/>
    <mergeCell ref="L23:O23"/>
    <mergeCell ref="C24:D25"/>
    <mergeCell ref="E24:E25"/>
    <mergeCell ref="H24:I25"/>
    <mergeCell ref="J24:J25"/>
    <mergeCell ref="M24:N25"/>
    <mergeCell ref="O24:O25"/>
    <mergeCell ref="C34:D35"/>
    <mergeCell ref="E34:E35"/>
    <mergeCell ref="H34:I35"/>
    <mergeCell ref="J34:J35"/>
    <mergeCell ref="M34:N35"/>
    <mergeCell ref="O34:O35"/>
    <mergeCell ref="B31:E31"/>
    <mergeCell ref="G31:J31"/>
    <mergeCell ref="L31:O31"/>
    <mergeCell ref="C32:D33"/>
    <mergeCell ref="E32:E33"/>
    <mergeCell ref="H32:I33"/>
    <mergeCell ref="J32:J33"/>
    <mergeCell ref="M32:N33"/>
    <mergeCell ref="O32:O33"/>
    <mergeCell ref="M51:N52"/>
    <mergeCell ref="O51:O52"/>
    <mergeCell ref="C48:D49"/>
    <mergeCell ref="E48:E49"/>
    <mergeCell ref="H48:I49"/>
    <mergeCell ref="J48:J49"/>
    <mergeCell ref="M48:N49"/>
    <mergeCell ref="O48:O49"/>
    <mergeCell ref="B45:E45"/>
    <mergeCell ref="G45:J45"/>
    <mergeCell ref="L45:O45"/>
    <mergeCell ref="C46:D47"/>
    <mergeCell ref="E46:E47"/>
    <mergeCell ref="H46:I47"/>
    <mergeCell ref="J46:J47"/>
    <mergeCell ref="M46:N47"/>
    <mergeCell ref="O46:O47"/>
    <mergeCell ref="C65:D66"/>
    <mergeCell ref="E65:E66"/>
    <mergeCell ref="H65:I66"/>
    <mergeCell ref="J65:J66"/>
    <mergeCell ref="M65:N66"/>
    <mergeCell ref="O65:O66"/>
    <mergeCell ref="C62:D63"/>
    <mergeCell ref="E62:E63"/>
    <mergeCell ref="H62:I63"/>
    <mergeCell ref="J62:J63"/>
    <mergeCell ref="M62:N63"/>
    <mergeCell ref="O62:O63"/>
    <mergeCell ref="Q3:AC3"/>
    <mergeCell ref="Q4:AC4"/>
    <mergeCell ref="Q5:AC5"/>
    <mergeCell ref="Q6:AC6"/>
    <mergeCell ref="Q2:AC2"/>
    <mergeCell ref="B3:B4"/>
    <mergeCell ref="L3:L4"/>
    <mergeCell ref="G3:G4"/>
    <mergeCell ref="B64:E64"/>
    <mergeCell ref="G64:J64"/>
    <mergeCell ref="L64:O64"/>
    <mergeCell ref="B59:E59"/>
    <mergeCell ref="G59:J59"/>
    <mergeCell ref="L59:O59"/>
    <mergeCell ref="C60:D61"/>
    <mergeCell ref="E60:E61"/>
    <mergeCell ref="H60:I61"/>
    <mergeCell ref="J60:J61"/>
    <mergeCell ref="M60:N61"/>
    <mergeCell ref="O60:O61"/>
    <mergeCell ref="B50:E50"/>
    <mergeCell ref="G50:J50"/>
    <mergeCell ref="L50:O50"/>
    <mergeCell ref="C51:D52"/>
    <mergeCell ref="G16:G17"/>
    <mergeCell ref="B16:B17"/>
    <mergeCell ref="L16:L17"/>
    <mergeCell ref="B57:B58"/>
    <mergeCell ref="G57:G58"/>
    <mergeCell ref="L57:L58"/>
    <mergeCell ref="L43:L44"/>
    <mergeCell ref="G43:G44"/>
    <mergeCell ref="B43:B44"/>
    <mergeCell ref="B29:B30"/>
    <mergeCell ref="G29:G30"/>
    <mergeCell ref="L29:L30"/>
    <mergeCell ref="E51:E52"/>
    <mergeCell ref="H51:I52"/>
    <mergeCell ref="J51:J52"/>
    <mergeCell ref="B36:E36"/>
    <mergeCell ref="G36:J36"/>
    <mergeCell ref="L36:O36"/>
    <mergeCell ref="C37:D38"/>
    <mergeCell ref="E37:E38"/>
    <mergeCell ref="H37:I38"/>
    <mergeCell ref="J37:J38"/>
    <mergeCell ref="M37:N38"/>
    <mergeCell ref="O37:O38"/>
  </mergeCells>
  <conditionalFormatting sqref="C60:D61 M19:N20 C6:D7 H6:I7 M6:N7 C19:D20 H19:I20 C32:D33 H32:I33 M32:N33 M46:N47 H46:I47 C46:D47 H60:I61 M60:N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:N63 C21:D22 C8:D9 H8:I9 M8:N9 H21:I22 M21:N22 C34:D35 M34:N35 H34:I35 C48:D49 H48:I49 M48:N49 H62:I63 C62:D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:N66 H65:I66 C65:D66 C51:D53 H51:I53 M51:N53 M37:N38 H37:I38 C37:D38 C24:D25 H24:I25 M24:N25 M11:N12 H11:I12 C11: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0"/>
  <sheetViews>
    <sheetView zoomScaleNormal="100" workbookViewId="0">
      <selection activeCell="R26" sqref="R26"/>
    </sheetView>
  </sheetViews>
  <sheetFormatPr defaultRowHeight="15" x14ac:dyDescent="0.2"/>
  <cols>
    <col min="1" max="1" width="10" style="2" bestFit="1" customWidth="1"/>
    <col min="2" max="2" width="12.28515625" style="2" bestFit="1" customWidth="1"/>
    <col min="3" max="3" width="24.5703125" style="2" bestFit="1" customWidth="1"/>
    <col min="4" max="4" width="11.140625" style="2" bestFit="1" customWidth="1"/>
    <col min="5" max="5" width="18.5703125" style="2" bestFit="1" customWidth="1"/>
    <col min="6" max="6" width="27.28515625" style="2" bestFit="1" customWidth="1"/>
    <col min="7" max="7" width="16.140625" style="2" bestFit="1" customWidth="1"/>
    <col min="8" max="8" width="9.140625" style="3" bestFit="1" customWidth="1"/>
    <col min="9" max="9" width="12.7109375" style="4" bestFit="1" customWidth="1"/>
    <col min="10" max="16" width="10" style="2" bestFit="1" customWidth="1"/>
    <col min="17" max="17" width="11.5703125" style="2" bestFit="1" customWidth="1"/>
    <col min="18" max="18" width="36.7109375" style="5" bestFit="1" customWidth="1"/>
    <col min="19" max="19" width="28" style="5" bestFit="1" customWidth="1"/>
    <col min="20" max="20" width="8.140625" style="2" customWidth="1"/>
    <col min="21" max="21" width="32.28515625" style="2" bestFit="1" customWidth="1"/>
    <col min="22" max="22" width="9.140625" style="2"/>
    <col min="23" max="23" width="9" style="2" bestFit="1" customWidth="1"/>
    <col min="24" max="24" width="9.7109375" style="2" bestFit="1" customWidth="1"/>
    <col min="25" max="25" width="14.5703125" style="2" bestFit="1" customWidth="1"/>
    <col min="26" max="26" width="7.7109375" style="2" bestFit="1" customWidth="1"/>
    <col min="27" max="27" width="9.140625" style="2"/>
    <col min="28" max="28" width="17.28515625" style="2" bestFit="1" customWidth="1"/>
    <col min="29" max="16384" width="9.140625" style="2"/>
  </cols>
  <sheetData>
    <row r="1" spans="1:34" ht="15.75" thickBot="1" x14ac:dyDescent="0.25">
      <c r="A1" s="2" t="s">
        <v>29</v>
      </c>
      <c r="B1" s="2" t="s">
        <v>35</v>
      </c>
      <c r="C1" s="2" t="s">
        <v>95</v>
      </c>
      <c r="D1" s="2" t="s">
        <v>36</v>
      </c>
      <c r="E1" s="2" t="s">
        <v>39</v>
      </c>
      <c r="F1" s="2" t="s">
        <v>38</v>
      </c>
      <c r="G1" s="2" t="s">
        <v>27</v>
      </c>
      <c r="H1" s="3" t="s">
        <v>16</v>
      </c>
      <c r="I1" s="4" t="s">
        <v>25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70</v>
      </c>
      <c r="R1" s="5" t="s">
        <v>26</v>
      </c>
      <c r="S1" s="2" t="s">
        <v>64</v>
      </c>
      <c r="U1" s="6"/>
    </row>
    <row r="2" spans="1:34" ht="16.5" thickBot="1" x14ac:dyDescent="0.3">
      <c r="A2" s="7" t="s">
        <v>30</v>
      </c>
      <c r="B2" s="2" t="s">
        <v>1</v>
      </c>
      <c r="C2" s="8" t="s">
        <v>88</v>
      </c>
      <c r="D2" s="7" t="s">
        <v>24</v>
      </c>
      <c r="E2" s="7" t="s">
        <v>24</v>
      </c>
      <c r="F2" s="9" t="s">
        <v>40</v>
      </c>
      <c r="G2" s="7" t="s">
        <v>67</v>
      </c>
      <c r="H2" s="10" t="s">
        <v>24</v>
      </c>
      <c r="I2" s="11">
        <v>407</v>
      </c>
      <c r="J2" s="11">
        <v>431</v>
      </c>
      <c r="K2" s="11">
        <v>409</v>
      </c>
      <c r="L2" s="11">
        <v>406</v>
      </c>
      <c r="M2" s="11">
        <v>407</v>
      </c>
      <c r="N2" s="12"/>
      <c r="O2" s="11"/>
      <c r="P2" s="11"/>
      <c r="Q2" s="13">
        <f ca="1">IF(K2="",0,MEDIAN(OFFSET(I2,0,COUNT(I2:P2)-1,,-3)))</f>
        <v>407</v>
      </c>
      <c r="R2" s="14">
        <f t="shared" ref="R2:R17" ca="1" si="0">IF(L2="",0,_xlfn.STDEV.S(OFFSET(J2,0,COUNT(J2:P2)-1,,-3))/SQRT(3)/AVERAGE(OFFSET(J2,0,COUNT(J2:P2)-1,,-3)))</f>
        <v>2.1650992725569481E-3</v>
      </c>
      <c r="S2" s="15" t="s">
        <v>66</v>
      </c>
      <c r="T2" s="9"/>
      <c r="U2" s="89" t="s">
        <v>63</v>
      </c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1"/>
    </row>
    <row r="3" spans="1:34" ht="15.75" thickBot="1" x14ac:dyDescent="0.25">
      <c r="A3" s="9" t="s">
        <v>30</v>
      </c>
      <c r="B3" s="7" t="s">
        <v>2</v>
      </c>
      <c r="C3" s="8" t="s">
        <v>89</v>
      </c>
      <c r="D3" s="7" t="s">
        <v>24</v>
      </c>
      <c r="E3" s="7" t="s">
        <v>41</v>
      </c>
      <c r="F3" s="9" t="s">
        <v>40</v>
      </c>
      <c r="G3" s="7" t="s">
        <v>67</v>
      </c>
      <c r="H3" s="10" t="s">
        <v>24</v>
      </c>
      <c r="I3" s="11">
        <v>281</v>
      </c>
      <c r="J3" s="11">
        <v>30</v>
      </c>
      <c r="K3" s="11">
        <v>22</v>
      </c>
      <c r="L3" s="11">
        <v>24</v>
      </c>
      <c r="M3" s="11">
        <v>23</v>
      </c>
      <c r="N3" s="11"/>
      <c r="O3" s="11"/>
      <c r="P3" s="11"/>
      <c r="Q3" s="13">
        <f t="shared" ref="Q3:Q17" ca="1" si="1">IF(L3="",0,MEDIAN(OFFSET(J3,0,COUNT(J3:P3)-1,,-3)))</f>
        <v>23</v>
      </c>
      <c r="R3" s="14">
        <f t="shared" ca="1" si="0"/>
        <v>2.5102185616940255E-2</v>
      </c>
      <c r="S3" s="15"/>
      <c r="T3" s="7"/>
      <c r="U3" s="92" t="s">
        <v>65</v>
      </c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4"/>
    </row>
    <row r="4" spans="1:34" ht="15.75" thickBot="1" x14ac:dyDescent="0.25">
      <c r="A4" s="9" t="s">
        <v>30</v>
      </c>
      <c r="B4" s="7" t="s">
        <v>0</v>
      </c>
      <c r="C4" s="8">
        <v>2.3E-2</v>
      </c>
      <c r="D4" s="9" t="s">
        <v>24</v>
      </c>
      <c r="E4" s="9" t="s">
        <v>37</v>
      </c>
      <c r="F4" s="9" t="s">
        <v>40</v>
      </c>
      <c r="G4" s="7" t="s">
        <v>67</v>
      </c>
      <c r="H4" s="10" t="s">
        <v>24</v>
      </c>
      <c r="I4" s="11">
        <v>409</v>
      </c>
      <c r="J4" s="11">
        <v>407</v>
      </c>
      <c r="K4" s="11">
        <v>408</v>
      </c>
      <c r="L4" s="11">
        <v>408</v>
      </c>
      <c r="M4" s="11"/>
      <c r="N4" s="11"/>
      <c r="O4" s="11"/>
      <c r="P4" s="11"/>
      <c r="Q4" s="13">
        <f t="shared" ca="1" si="1"/>
        <v>408</v>
      </c>
      <c r="R4" s="14">
        <f t="shared" ca="1" si="0"/>
        <v>8.1766148814390845E-4</v>
      </c>
      <c r="S4" s="15"/>
      <c r="T4" s="7"/>
    </row>
    <row r="5" spans="1:34" ht="16.5" thickBot="1" x14ac:dyDescent="0.3">
      <c r="A5" s="7" t="s">
        <v>34</v>
      </c>
      <c r="B5" s="7" t="s">
        <v>4</v>
      </c>
      <c r="C5" s="16" t="s">
        <v>90</v>
      </c>
      <c r="D5" s="7" t="s">
        <v>37</v>
      </c>
      <c r="E5" s="7" t="s">
        <v>44</v>
      </c>
      <c r="F5" s="7" t="s">
        <v>43</v>
      </c>
      <c r="G5" s="7" t="s">
        <v>67</v>
      </c>
      <c r="H5" s="10" t="s">
        <v>24</v>
      </c>
      <c r="I5" s="11">
        <v>330</v>
      </c>
      <c r="J5" s="11">
        <v>340</v>
      </c>
      <c r="K5" s="11">
        <v>300</v>
      </c>
      <c r="L5" s="11">
        <v>298</v>
      </c>
      <c r="M5" s="11">
        <v>299</v>
      </c>
      <c r="N5" s="11"/>
      <c r="O5" s="11"/>
      <c r="P5" s="11"/>
      <c r="Q5" s="13">
        <f t="shared" ca="1" si="1"/>
        <v>299</v>
      </c>
      <c r="R5" s="14">
        <f t="shared" ca="1" si="0"/>
        <v>1.9309373551492503E-3</v>
      </c>
      <c r="S5" s="15"/>
      <c r="T5" s="7"/>
      <c r="U5" s="17" t="s">
        <v>61</v>
      </c>
      <c r="W5" s="89" t="s">
        <v>59</v>
      </c>
      <c r="X5" s="90"/>
      <c r="Y5" s="90"/>
      <c r="Z5" s="91"/>
    </row>
    <row r="6" spans="1:34" ht="15.75" thickBot="1" x14ac:dyDescent="0.25">
      <c r="A6" s="7" t="s">
        <v>32</v>
      </c>
      <c r="B6" s="7" t="s">
        <v>5</v>
      </c>
      <c r="C6" s="16" t="s">
        <v>91</v>
      </c>
      <c r="D6" s="7" t="s">
        <v>37</v>
      </c>
      <c r="E6" s="7" t="s">
        <v>45</v>
      </c>
      <c r="F6" s="7" t="s">
        <v>46</v>
      </c>
      <c r="G6" s="7" t="s">
        <v>67</v>
      </c>
      <c r="H6" s="10" t="s">
        <v>24</v>
      </c>
      <c r="I6" s="11">
        <v>271</v>
      </c>
      <c r="J6" s="11">
        <v>271</v>
      </c>
      <c r="K6" s="11">
        <v>271</v>
      </c>
      <c r="L6" s="11">
        <v>270</v>
      </c>
      <c r="M6" s="11"/>
      <c r="N6" s="11"/>
      <c r="O6" s="11"/>
      <c r="P6" s="11"/>
      <c r="Q6" s="13">
        <f t="shared" ca="1" si="1"/>
        <v>271</v>
      </c>
      <c r="R6" s="14">
        <f t="shared" ca="1" si="0"/>
        <v>1.2315270935960591E-3</v>
      </c>
      <c r="S6" s="15"/>
      <c r="T6" s="7"/>
      <c r="U6" s="18" t="s">
        <v>62</v>
      </c>
      <c r="W6" s="19"/>
      <c r="X6" s="20"/>
      <c r="Y6" s="21" t="s">
        <v>55</v>
      </c>
      <c r="Z6" s="22" t="s">
        <v>56</v>
      </c>
    </row>
    <row r="7" spans="1:34" x14ac:dyDescent="0.2">
      <c r="A7" s="7" t="s">
        <v>31</v>
      </c>
      <c r="B7" s="7" t="s">
        <v>3</v>
      </c>
      <c r="C7" s="16" t="s">
        <v>92</v>
      </c>
      <c r="D7" s="7" t="s">
        <v>37</v>
      </c>
      <c r="E7" s="7" t="s">
        <v>42</v>
      </c>
      <c r="F7" s="7" t="s">
        <v>43</v>
      </c>
      <c r="G7" s="7" t="s">
        <v>67</v>
      </c>
      <c r="H7" s="10" t="s">
        <v>24</v>
      </c>
      <c r="I7" s="23">
        <f>300+56</f>
        <v>356</v>
      </c>
      <c r="J7" s="95">
        <v>355</v>
      </c>
      <c r="K7" s="23">
        <f>300+56</f>
        <v>356</v>
      </c>
      <c r="L7" s="23">
        <f>300+50</f>
        <v>350</v>
      </c>
      <c r="M7" s="11"/>
      <c r="N7" s="11"/>
      <c r="O7" s="11"/>
      <c r="P7" s="11"/>
      <c r="Q7" s="13">
        <f ca="1">IF(L7="",0,MEDIAN(OFFSET(J7,0,COUNT(J7:P7)-1,,-3)))</f>
        <v>355</v>
      </c>
      <c r="R7" s="14">
        <f ca="1">IF(L7="",0,_xlfn.STDEV.S(OFFSET(J7,0,COUNT(J7:P7)-1,,-3))/SQRT(3)/AVERAGE(OFFSET(J7,0,COUNT(J7:P7)-1,,-3)))</f>
        <v>5.2476572693968158E-3</v>
      </c>
      <c r="S7" s="15"/>
      <c r="T7" s="7"/>
      <c r="U7" s="24" t="s">
        <v>52</v>
      </c>
      <c r="W7" s="19"/>
      <c r="X7" s="20"/>
      <c r="Y7" s="18">
        <v>15</v>
      </c>
      <c r="Z7" s="25">
        <v>4</v>
      </c>
    </row>
    <row r="8" spans="1:34" x14ac:dyDescent="0.2">
      <c r="A8" s="7" t="s">
        <v>33</v>
      </c>
      <c r="B8" s="7" t="s">
        <v>6</v>
      </c>
      <c r="C8" s="16" t="s">
        <v>93</v>
      </c>
      <c r="D8" s="7" t="s">
        <v>37</v>
      </c>
      <c r="E8" s="7" t="s">
        <v>42</v>
      </c>
      <c r="F8" s="7" t="s">
        <v>46</v>
      </c>
      <c r="G8" s="7" t="s">
        <v>67</v>
      </c>
      <c r="H8" s="10" t="s">
        <v>24</v>
      </c>
      <c r="I8" s="11">
        <v>298</v>
      </c>
      <c r="J8" s="11">
        <v>296</v>
      </c>
      <c r="K8" s="11">
        <v>296</v>
      </c>
      <c r="L8" s="11">
        <v>296</v>
      </c>
      <c r="M8" s="11"/>
      <c r="N8" s="11"/>
      <c r="O8" s="11"/>
      <c r="P8" s="11"/>
      <c r="Q8" s="13">
        <f t="shared" ca="1" si="1"/>
        <v>296</v>
      </c>
      <c r="R8" s="14">
        <f t="shared" ca="1" si="0"/>
        <v>0</v>
      </c>
      <c r="S8" s="15"/>
      <c r="T8" s="7"/>
      <c r="U8" s="24" t="s">
        <v>60</v>
      </c>
      <c r="W8" s="19"/>
      <c r="X8" s="20"/>
      <c r="Y8" s="18">
        <v>30</v>
      </c>
      <c r="Z8" s="25">
        <v>8</v>
      </c>
    </row>
    <row r="9" spans="1:34" x14ac:dyDescent="0.2">
      <c r="A9" s="7" t="s">
        <v>30</v>
      </c>
      <c r="B9" s="7" t="s">
        <v>13</v>
      </c>
      <c r="C9" s="16" t="s">
        <v>94</v>
      </c>
      <c r="D9" s="7" t="s">
        <v>37</v>
      </c>
      <c r="E9" s="7" t="s">
        <v>42</v>
      </c>
      <c r="F9" s="9" t="s">
        <v>40</v>
      </c>
      <c r="G9" s="7" t="s">
        <v>67</v>
      </c>
      <c r="H9" s="10" t="s">
        <v>24</v>
      </c>
      <c r="I9" s="11">
        <v>298</v>
      </c>
      <c r="J9" s="11">
        <v>292</v>
      </c>
      <c r="K9" s="11">
        <v>292</v>
      </c>
      <c r="L9" s="11">
        <v>291</v>
      </c>
      <c r="M9" s="11"/>
      <c r="N9" s="11"/>
      <c r="O9" s="11"/>
      <c r="P9" s="11"/>
      <c r="Q9" s="13">
        <f t="shared" ca="1" si="1"/>
        <v>292</v>
      </c>
      <c r="R9" s="14">
        <f t="shared" ca="1" si="0"/>
        <v>1.1428571428571429E-3</v>
      </c>
      <c r="S9" s="15"/>
      <c r="T9" s="7"/>
      <c r="U9" s="24" t="s">
        <v>53</v>
      </c>
      <c r="W9" s="19" t="s">
        <v>57</v>
      </c>
      <c r="X9" s="20" t="s">
        <v>58</v>
      </c>
      <c r="Y9" s="18">
        <v>45</v>
      </c>
      <c r="Z9" s="25">
        <v>12</v>
      </c>
    </row>
    <row r="10" spans="1:34" ht="15.75" thickBot="1" x14ac:dyDescent="0.25">
      <c r="A10" s="7" t="s">
        <v>30</v>
      </c>
      <c r="B10" s="7" t="s">
        <v>7</v>
      </c>
      <c r="C10" s="16" t="s">
        <v>96</v>
      </c>
      <c r="D10" s="7" t="s">
        <v>37</v>
      </c>
      <c r="E10" s="7" t="s">
        <v>45</v>
      </c>
      <c r="F10" s="9" t="s">
        <v>40</v>
      </c>
      <c r="G10" s="7" t="s">
        <v>67</v>
      </c>
      <c r="H10" s="10" t="s">
        <v>24</v>
      </c>
      <c r="I10" s="11">
        <v>295</v>
      </c>
      <c r="J10" s="11">
        <v>295</v>
      </c>
      <c r="K10" s="11">
        <v>293</v>
      </c>
      <c r="L10" s="11">
        <v>296</v>
      </c>
      <c r="M10" s="11"/>
      <c r="N10" s="11"/>
      <c r="O10" s="11"/>
      <c r="P10" s="11"/>
      <c r="Q10" s="13">
        <f t="shared" ca="1" si="1"/>
        <v>295</v>
      </c>
      <c r="R10" s="14">
        <f t="shared" ca="1" si="0"/>
        <v>2.9929313473581339E-3</v>
      </c>
      <c r="S10" s="15"/>
      <c r="T10" s="7"/>
      <c r="U10" s="26" t="s">
        <v>54</v>
      </c>
      <c r="W10" s="19">
        <v>1</v>
      </c>
      <c r="X10" s="20">
        <v>60</v>
      </c>
      <c r="Y10" s="27">
        <v>60</v>
      </c>
      <c r="Z10" s="28">
        <v>16</v>
      </c>
    </row>
    <row r="11" spans="1:34" ht="15.75" thickBot="1" x14ac:dyDescent="0.25">
      <c r="A11" s="7" t="s">
        <v>32</v>
      </c>
      <c r="B11" s="7" t="s">
        <v>10</v>
      </c>
      <c r="C11" s="16" t="s">
        <v>97</v>
      </c>
      <c r="D11" s="7" t="s">
        <v>45</v>
      </c>
      <c r="E11" s="7" t="s">
        <v>42</v>
      </c>
      <c r="F11" s="7" t="s">
        <v>46</v>
      </c>
      <c r="G11" s="7" t="s">
        <v>67</v>
      </c>
      <c r="H11" s="10" t="s">
        <v>24</v>
      </c>
      <c r="I11" s="11">
        <v>225</v>
      </c>
      <c r="J11" s="11">
        <v>318</v>
      </c>
      <c r="K11" s="11">
        <v>225</v>
      </c>
      <c r="L11" s="11">
        <v>225</v>
      </c>
      <c r="M11" s="11">
        <v>225</v>
      </c>
      <c r="N11" s="11"/>
      <c r="O11" s="11"/>
      <c r="P11" s="11"/>
      <c r="Q11" s="13">
        <f t="shared" ca="1" si="1"/>
        <v>225</v>
      </c>
      <c r="R11" s="14">
        <f ca="1">IF(L11="",0,_xlfn.STDEV.S(OFFSET(J11,0,COUNT(J11:P11)-1,,-3))/SQRT(3)/AVERAGE(OFFSET(J11,0,COUNT(J11:P11)-1,,-3)))</f>
        <v>0</v>
      </c>
      <c r="S11" s="15"/>
      <c r="T11" s="7"/>
      <c r="W11" s="19"/>
      <c r="X11" s="20"/>
      <c r="Y11" s="29">
        <v>75</v>
      </c>
      <c r="Z11" s="30">
        <v>20</v>
      </c>
    </row>
    <row r="12" spans="1:34" ht="16.5" thickBot="1" x14ac:dyDescent="0.25">
      <c r="A12" s="7" t="s">
        <v>31</v>
      </c>
      <c r="B12" s="7" t="s">
        <v>8</v>
      </c>
      <c r="C12" s="16" t="s">
        <v>98</v>
      </c>
      <c r="D12" s="7" t="s">
        <v>45</v>
      </c>
      <c r="E12" s="7" t="s">
        <v>47</v>
      </c>
      <c r="F12" s="7" t="s">
        <v>48</v>
      </c>
      <c r="G12" s="7" t="s">
        <v>67</v>
      </c>
      <c r="H12" s="10" t="s">
        <v>24</v>
      </c>
      <c r="I12" s="11">
        <v>294</v>
      </c>
      <c r="J12" s="11">
        <v>293</v>
      </c>
      <c r="K12" s="11">
        <v>291</v>
      </c>
      <c r="L12" s="11">
        <v>294</v>
      </c>
      <c r="M12" s="11"/>
      <c r="N12" s="11"/>
      <c r="O12" s="11"/>
      <c r="P12" s="11"/>
      <c r="Q12" s="13">
        <f t="shared" ca="1" si="1"/>
        <v>293</v>
      </c>
      <c r="R12" s="14">
        <f ca="1">IF(L12="",0,_xlfn.STDEV.S(OFFSET(J12,0,COUNT(J12:P12)-1,,-3))/SQRT(3)/AVERAGE(OFFSET(J12,0,COUNT(J12:P12)-1,,-3)))</f>
        <v>3.0133841811669595E-3</v>
      </c>
      <c r="S12" s="15"/>
      <c r="T12" s="7"/>
      <c r="U12" s="17" t="s">
        <v>27</v>
      </c>
      <c r="W12" s="19"/>
      <c r="X12" s="20"/>
      <c r="Y12" s="18">
        <v>90</v>
      </c>
      <c r="Z12" s="25">
        <v>24</v>
      </c>
    </row>
    <row r="13" spans="1:34" x14ac:dyDescent="0.2">
      <c r="A13" s="7" t="s">
        <v>33</v>
      </c>
      <c r="B13" s="7" t="s">
        <v>15</v>
      </c>
      <c r="C13" s="16" t="s">
        <v>100</v>
      </c>
      <c r="D13" s="7" t="s">
        <v>45</v>
      </c>
      <c r="E13" s="7" t="s">
        <v>47</v>
      </c>
      <c r="F13" s="7" t="s">
        <v>46</v>
      </c>
      <c r="G13" s="7" t="s">
        <v>67</v>
      </c>
      <c r="H13" s="10" t="s">
        <v>24</v>
      </c>
      <c r="I13" s="11">
        <v>263</v>
      </c>
      <c r="J13" s="11">
        <v>260</v>
      </c>
      <c r="K13" s="11">
        <v>260</v>
      </c>
      <c r="L13" s="11">
        <v>260</v>
      </c>
      <c r="M13" s="11"/>
      <c r="N13" s="11"/>
      <c r="O13" s="11"/>
      <c r="P13" s="11"/>
      <c r="Q13" s="13">
        <f t="shared" ca="1" si="1"/>
        <v>260</v>
      </c>
      <c r="R13" s="14">
        <f t="shared" ca="1" si="0"/>
        <v>0</v>
      </c>
      <c r="S13" s="15" t="s">
        <v>66</v>
      </c>
      <c r="T13" s="7"/>
      <c r="U13" s="31" t="s">
        <v>28</v>
      </c>
      <c r="W13" s="19"/>
      <c r="X13" s="20"/>
      <c r="Y13" s="18">
        <v>105</v>
      </c>
      <c r="Z13" s="25">
        <v>28</v>
      </c>
    </row>
    <row r="14" spans="1:34" x14ac:dyDescent="0.2">
      <c r="A14" s="7" t="s">
        <v>30</v>
      </c>
      <c r="B14" s="7" t="s">
        <v>14</v>
      </c>
      <c r="C14" s="16" t="s">
        <v>99</v>
      </c>
      <c r="D14" s="7" t="s">
        <v>45</v>
      </c>
      <c r="E14" s="7" t="s">
        <v>47</v>
      </c>
      <c r="F14" s="7" t="s">
        <v>43</v>
      </c>
      <c r="G14" s="7" t="s">
        <v>67</v>
      </c>
      <c r="H14" s="10" t="s">
        <v>24</v>
      </c>
      <c r="I14" s="11">
        <v>276</v>
      </c>
      <c r="J14" s="11">
        <v>276</v>
      </c>
      <c r="K14" s="11">
        <v>277</v>
      </c>
      <c r="L14" s="11">
        <v>278</v>
      </c>
      <c r="M14" s="11"/>
      <c r="N14" s="11"/>
      <c r="O14" s="11"/>
      <c r="P14" s="11"/>
      <c r="Q14" s="13">
        <f t="shared" ca="1" si="1"/>
        <v>277</v>
      </c>
      <c r="R14" s="14">
        <f t="shared" ca="1" si="0"/>
        <v>2.0842970006845697E-3</v>
      </c>
      <c r="S14" s="15"/>
      <c r="T14" s="7"/>
      <c r="U14" s="31" t="s">
        <v>68</v>
      </c>
      <c r="W14" s="19">
        <v>2</v>
      </c>
      <c r="X14" s="20">
        <v>120</v>
      </c>
      <c r="Y14" s="27">
        <v>120</v>
      </c>
      <c r="Z14" s="28">
        <v>32</v>
      </c>
    </row>
    <row r="15" spans="1:34" ht="15.75" thickBot="1" x14ac:dyDescent="0.25">
      <c r="A15" s="7" t="s">
        <v>34</v>
      </c>
      <c r="B15" s="7" t="s">
        <v>9</v>
      </c>
      <c r="C15" s="16" t="s">
        <v>101</v>
      </c>
      <c r="D15" s="7" t="s">
        <v>49</v>
      </c>
      <c r="E15" s="7" t="s">
        <v>50</v>
      </c>
      <c r="F15" s="7" t="s">
        <v>48</v>
      </c>
      <c r="G15" s="7" t="s">
        <v>67</v>
      </c>
      <c r="H15" s="10" t="s">
        <v>24</v>
      </c>
      <c r="I15" s="11">
        <v>250</v>
      </c>
      <c r="J15" s="11">
        <v>250</v>
      </c>
      <c r="K15" s="11">
        <v>250</v>
      </c>
      <c r="L15" s="11">
        <v>250</v>
      </c>
      <c r="M15" s="11"/>
      <c r="N15" s="11"/>
      <c r="O15" s="11"/>
      <c r="P15" s="11"/>
      <c r="Q15" s="13">
        <f t="shared" ca="1" si="1"/>
        <v>250</v>
      </c>
      <c r="R15" s="14">
        <f t="shared" ca="1" si="0"/>
        <v>0</v>
      </c>
      <c r="S15" s="15"/>
      <c r="T15" s="7"/>
      <c r="U15" s="32" t="s">
        <v>69</v>
      </c>
      <c r="W15" s="19"/>
      <c r="X15" s="20"/>
      <c r="Y15" s="29">
        <v>135</v>
      </c>
      <c r="Z15" s="30">
        <v>36</v>
      </c>
    </row>
    <row r="16" spans="1:34" x14ac:dyDescent="0.2">
      <c r="A16" s="7" t="s">
        <v>33</v>
      </c>
      <c r="B16" s="7" t="s">
        <v>12</v>
      </c>
      <c r="C16" s="16" t="s">
        <v>102</v>
      </c>
      <c r="D16" s="7" t="s">
        <v>42</v>
      </c>
      <c r="E16" s="7" t="s">
        <v>51</v>
      </c>
      <c r="F16" s="7" t="s">
        <v>46</v>
      </c>
      <c r="G16" s="7" t="s">
        <v>67</v>
      </c>
      <c r="H16" s="10" t="s">
        <v>24</v>
      </c>
      <c r="I16" s="11">
        <v>300</v>
      </c>
      <c r="J16" s="11">
        <v>239</v>
      </c>
      <c r="K16" s="11">
        <v>236</v>
      </c>
      <c r="L16" s="12">
        <v>238</v>
      </c>
      <c r="M16" s="11"/>
      <c r="N16" s="11"/>
      <c r="O16" s="11"/>
      <c r="P16" s="11"/>
      <c r="Q16" s="13">
        <f t="shared" ca="1" si="1"/>
        <v>238</v>
      </c>
      <c r="R16" s="14">
        <f t="shared" ca="1" si="0"/>
        <v>3.7107311515632412E-3</v>
      </c>
      <c r="S16" s="15" t="s">
        <v>66</v>
      </c>
      <c r="T16" s="7"/>
      <c r="W16" s="19"/>
      <c r="X16" s="20"/>
      <c r="Y16" s="18">
        <v>150</v>
      </c>
      <c r="Z16" s="25">
        <v>40</v>
      </c>
    </row>
    <row r="17" spans="1:26" x14ac:dyDescent="0.2">
      <c r="A17" s="7" t="s">
        <v>30</v>
      </c>
      <c r="B17" s="7" t="s">
        <v>11</v>
      </c>
      <c r="C17" s="16" t="s">
        <v>103</v>
      </c>
      <c r="D17" s="7" t="s">
        <v>42</v>
      </c>
      <c r="E17" s="7" t="s">
        <v>51</v>
      </c>
      <c r="F17" s="7" t="s">
        <v>43</v>
      </c>
      <c r="G17" s="7" t="s">
        <v>67</v>
      </c>
      <c r="H17" s="10" t="s">
        <v>24</v>
      </c>
      <c r="I17" s="11">
        <v>370</v>
      </c>
      <c r="J17" s="11">
        <v>296</v>
      </c>
      <c r="K17" s="11">
        <v>310</v>
      </c>
      <c r="L17" s="11">
        <v>296</v>
      </c>
      <c r="M17" s="11"/>
      <c r="N17" s="11"/>
      <c r="O17" s="11"/>
      <c r="P17" s="11"/>
      <c r="Q17" s="13">
        <f t="shared" ca="1" si="1"/>
        <v>296</v>
      </c>
      <c r="R17" s="14">
        <f t="shared" ca="1" si="0"/>
        <v>1.5521064301552107E-2</v>
      </c>
      <c r="S17" s="15"/>
      <c r="T17" s="7"/>
      <c r="W17" s="19"/>
      <c r="X17" s="20"/>
      <c r="Y17" s="18">
        <v>165</v>
      </c>
      <c r="Z17" s="25">
        <v>44</v>
      </c>
    </row>
    <row r="18" spans="1:26" x14ac:dyDescent="0.2">
      <c r="A18" s="20"/>
      <c r="B18" s="20"/>
      <c r="C18" s="20"/>
      <c r="D18" s="20"/>
      <c r="E18" s="20"/>
      <c r="F18" s="20"/>
      <c r="G18" s="20"/>
      <c r="H18" s="33"/>
      <c r="I18" s="34"/>
      <c r="J18" s="35"/>
      <c r="K18" s="20"/>
      <c r="L18" s="20"/>
      <c r="M18" s="20"/>
      <c r="N18" s="20"/>
      <c r="O18" s="20"/>
      <c r="P18" s="20"/>
      <c r="Q18" s="20"/>
      <c r="R18" s="36"/>
      <c r="S18" s="36"/>
      <c r="T18" s="7"/>
      <c r="W18" s="19">
        <v>3</v>
      </c>
      <c r="X18" s="20">
        <v>180</v>
      </c>
      <c r="Y18" s="27">
        <v>180</v>
      </c>
      <c r="Z18" s="28">
        <v>48</v>
      </c>
    </row>
    <row r="19" spans="1:26" x14ac:dyDescent="0.2">
      <c r="R19" s="1"/>
      <c r="S19" s="1"/>
      <c r="T19" s="7"/>
      <c r="W19" s="19"/>
      <c r="X19" s="20"/>
      <c r="Y19" s="29">
        <v>195</v>
      </c>
      <c r="Z19" s="30">
        <v>52</v>
      </c>
    </row>
    <row r="20" spans="1:26" x14ac:dyDescent="0.2">
      <c r="F20" s="37"/>
      <c r="R20" s="1"/>
      <c r="S20" s="1"/>
      <c r="T20" s="7"/>
      <c r="W20" s="19"/>
      <c r="X20" s="20"/>
      <c r="Y20" s="18">
        <v>210</v>
      </c>
      <c r="Z20" s="25">
        <v>56</v>
      </c>
    </row>
    <row r="21" spans="1:26" x14ac:dyDescent="0.2">
      <c r="H21" s="2"/>
      <c r="I21" s="2"/>
      <c r="R21" s="2"/>
      <c r="S21" s="2"/>
      <c r="W21" s="19"/>
      <c r="X21" s="20"/>
      <c r="Y21" s="18">
        <v>225</v>
      </c>
      <c r="Z21" s="25">
        <v>60</v>
      </c>
    </row>
    <row r="22" spans="1:26" x14ac:dyDescent="0.2">
      <c r="H22" s="2"/>
      <c r="I22" s="2"/>
      <c r="R22" s="2"/>
      <c r="S22" s="2"/>
      <c r="W22" s="19">
        <v>4</v>
      </c>
      <c r="X22" s="20">
        <v>240</v>
      </c>
      <c r="Y22" s="27">
        <v>240</v>
      </c>
      <c r="Z22" s="28">
        <v>64</v>
      </c>
    </row>
    <row r="23" spans="1:26" x14ac:dyDescent="0.2">
      <c r="H23" s="2"/>
      <c r="I23" s="2"/>
      <c r="R23" s="2"/>
      <c r="S23" s="2"/>
      <c r="W23" s="19"/>
      <c r="X23" s="20"/>
      <c r="Y23" s="29">
        <v>255</v>
      </c>
      <c r="Z23" s="30">
        <v>68</v>
      </c>
    </row>
    <row r="24" spans="1:26" x14ac:dyDescent="0.2">
      <c r="B24" s="4"/>
      <c r="C24" s="4"/>
      <c r="F24" s="20"/>
      <c r="H24" s="2"/>
      <c r="I24" s="2"/>
      <c r="R24" s="2"/>
      <c r="S24" s="2"/>
      <c r="W24" s="19"/>
      <c r="X24" s="20"/>
      <c r="Y24" s="18">
        <v>270</v>
      </c>
      <c r="Z24" s="25">
        <v>72</v>
      </c>
    </row>
    <row r="25" spans="1:26" x14ac:dyDescent="0.2">
      <c r="B25" s="4"/>
      <c r="C25" s="4"/>
      <c r="F25" s="20"/>
      <c r="H25" s="2"/>
      <c r="I25" s="2"/>
      <c r="R25" s="2"/>
      <c r="S25" s="2"/>
      <c r="W25" s="19"/>
      <c r="X25" s="20"/>
      <c r="Y25" s="18">
        <v>285</v>
      </c>
      <c r="Z25" s="25">
        <v>76</v>
      </c>
    </row>
    <row r="26" spans="1:26" x14ac:dyDescent="0.2">
      <c r="B26" s="4"/>
      <c r="C26" s="4"/>
      <c r="F26" s="20"/>
      <c r="H26" s="2"/>
      <c r="I26" s="2"/>
      <c r="R26" s="2"/>
      <c r="S26" s="2"/>
      <c r="W26" s="19">
        <v>5</v>
      </c>
      <c r="X26" s="20">
        <v>300</v>
      </c>
      <c r="Y26" s="27">
        <v>300</v>
      </c>
      <c r="Z26" s="28">
        <v>80</v>
      </c>
    </row>
    <row r="27" spans="1:26" x14ac:dyDescent="0.2">
      <c r="B27" s="4"/>
      <c r="C27" s="4"/>
      <c r="F27" s="20"/>
      <c r="H27" s="2"/>
      <c r="I27" s="2"/>
      <c r="R27" s="2"/>
      <c r="S27" s="2"/>
      <c r="W27" s="19"/>
      <c r="X27" s="20"/>
      <c r="Y27" s="29">
        <v>315</v>
      </c>
      <c r="Z27" s="30">
        <v>84</v>
      </c>
    </row>
    <row r="28" spans="1:26" x14ac:dyDescent="0.2">
      <c r="B28" s="4"/>
      <c r="C28" s="4"/>
      <c r="F28" s="20"/>
      <c r="H28" s="2"/>
      <c r="I28" s="2"/>
      <c r="R28" s="2"/>
      <c r="S28" s="2"/>
      <c r="W28" s="19"/>
      <c r="X28" s="20"/>
      <c r="Y28" s="18">
        <v>330</v>
      </c>
      <c r="Z28" s="25">
        <v>88</v>
      </c>
    </row>
    <row r="29" spans="1:26" x14ac:dyDescent="0.2">
      <c r="B29" s="4"/>
      <c r="C29" s="4"/>
      <c r="F29" s="20"/>
      <c r="H29" s="2"/>
      <c r="I29" s="2"/>
      <c r="R29" s="2"/>
      <c r="S29" s="2"/>
      <c r="W29" s="19"/>
      <c r="X29" s="20"/>
      <c r="Y29" s="18">
        <v>345</v>
      </c>
      <c r="Z29" s="25">
        <v>92</v>
      </c>
    </row>
    <row r="30" spans="1:26" x14ac:dyDescent="0.2">
      <c r="B30" s="4"/>
      <c r="C30" s="4"/>
      <c r="H30" s="2"/>
      <c r="I30" s="2"/>
      <c r="R30" s="2"/>
      <c r="S30" s="2"/>
      <c r="W30" s="19">
        <v>6</v>
      </c>
      <c r="X30" s="20">
        <v>360</v>
      </c>
      <c r="Y30" s="27">
        <v>360</v>
      </c>
      <c r="Z30" s="28">
        <v>96</v>
      </c>
    </row>
    <row r="31" spans="1:26" x14ac:dyDescent="0.2">
      <c r="B31" s="4"/>
      <c r="C31" s="4"/>
      <c r="H31" s="2"/>
      <c r="I31" s="2"/>
      <c r="R31" s="2"/>
      <c r="S31" s="2"/>
      <c r="W31" s="19"/>
      <c r="X31" s="20"/>
      <c r="Y31" s="29">
        <v>375</v>
      </c>
      <c r="Z31" s="30">
        <v>100</v>
      </c>
    </row>
    <row r="32" spans="1:26" x14ac:dyDescent="0.2">
      <c r="B32" s="4"/>
      <c r="C32" s="4"/>
      <c r="H32" s="2"/>
      <c r="I32" s="2"/>
      <c r="R32" s="2"/>
      <c r="S32" s="2"/>
      <c r="W32" s="19"/>
      <c r="X32" s="20"/>
      <c r="Y32" s="18">
        <v>390</v>
      </c>
      <c r="Z32" s="25">
        <v>104</v>
      </c>
    </row>
    <row r="33" spans="1:26" x14ac:dyDescent="0.2">
      <c r="B33" s="4"/>
      <c r="C33" s="4"/>
      <c r="H33" s="2"/>
      <c r="I33" s="2"/>
      <c r="R33" s="2"/>
      <c r="S33" s="2"/>
      <c r="W33" s="19"/>
      <c r="X33" s="20"/>
      <c r="Y33" s="18">
        <v>405</v>
      </c>
      <c r="Z33" s="25">
        <v>108</v>
      </c>
    </row>
    <row r="34" spans="1:26" x14ac:dyDescent="0.2">
      <c r="B34" s="4"/>
      <c r="C34" s="4"/>
      <c r="H34" s="2"/>
      <c r="I34" s="2"/>
      <c r="R34" s="2"/>
      <c r="S34" s="2"/>
      <c r="W34" s="19">
        <v>7</v>
      </c>
      <c r="X34" s="20">
        <v>420</v>
      </c>
      <c r="Y34" s="27">
        <v>420</v>
      </c>
      <c r="Z34" s="28">
        <v>112</v>
      </c>
    </row>
    <row r="35" spans="1:26" x14ac:dyDescent="0.2">
      <c r="B35" s="4"/>
      <c r="C35" s="4"/>
      <c r="H35" s="2"/>
      <c r="I35" s="2"/>
      <c r="R35" s="2"/>
      <c r="S35" s="2"/>
      <c r="W35" s="19"/>
      <c r="X35" s="20"/>
      <c r="Y35" s="29">
        <v>435</v>
      </c>
      <c r="Z35" s="30">
        <v>116</v>
      </c>
    </row>
    <row r="36" spans="1:26" x14ac:dyDescent="0.2">
      <c r="H36" s="2"/>
      <c r="I36" s="2"/>
      <c r="R36" s="2"/>
      <c r="S36" s="2"/>
      <c r="W36" s="19"/>
      <c r="X36" s="20"/>
      <c r="Y36" s="18">
        <v>450</v>
      </c>
      <c r="Z36" s="25">
        <v>120</v>
      </c>
    </row>
    <row r="37" spans="1:26" x14ac:dyDescent="0.2">
      <c r="H37" s="2"/>
      <c r="I37" s="2"/>
      <c r="R37" s="2"/>
      <c r="S37" s="2"/>
      <c r="W37" s="19"/>
      <c r="X37" s="20"/>
      <c r="Y37" s="18">
        <v>465</v>
      </c>
      <c r="Z37" s="25">
        <v>124</v>
      </c>
    </row>
    <row r="38" spans="1:26" x14ac:dyDescent="0.2">
      <c r="A38" s="20"/>
      <c r="B38" s="20"/>
      <c r="C38" s="20"/>
      <c r="D38" s="20"/>
      <c r="E38" s="20"/>
      <c r="F38" s="20"/>
      <c r="H38" s="2"/>
      <c r="I38" s="2"/>
      <c r="R38" s="2"/>
      <c r="S38" s="2"/>
      <c r="T38" s="9"/>
      <c r="W38" s="19">
        <v>8</v>
      </c>
      <c r="X38" s="20">
        <v>480</v>
      </c>
      <c r="Y38" s="27">
        <v>480</v>
      </c>
      <c r="Z38" s="28">
        <v>128</v>
      </c>
    </row>
    <row r="39" spans="1:26" x14ac:dyDescent="0.2">
      <c r="H39" s="2"/>
      <c r="I39" s="2"/>
      <c r="R39" s="2"/>
      <c r="S39" s="2"/>
      <c r="T39" s="9"/>
      <c r="W39" s="19"/>
      <c r="X39" s="20"/>
      <c r="Y39" s="29">
        <v>495</v>
      </c>
      <c r="Z39" s="30">
        <v>132</v>
      </c>
    </row>
    <row r="40" spans="1:26" x14ac:dyDescent="0.2">
      <c r="R40" s="2"/>
      <c r="T40" s="9"/>
      <c r="W40" s="19"/>
      <c r="X40" s="20"/>
      <c r="Y40" s="18">
        <v>510</v>
      </c>
      <c r="Z40" s="25">
        <v>136</v>
      </c>
    </row>
    <row r="41" spans="1:26" x14ac:dyDescent="0.2">
      <c r="R41" s="2"/>
      <c r="T41" s="9"/>
      <c r="W41" s="19"/>
      <c r="X41" s="20"/>
      <c r="Y41" s="18">
        <v>525</v>
      </c>
      <c r="Z41" s="25">
        <v>140</v>
      </c>
    </row>
    <row r="42" spans="1:26" x14ac:dyDescent="0.2">
      <c r="R42" s="2"/>
      <c r="W42" s="19">
        <v>9</v>
      </c>
      <c r="X42" s="20">
        <v>540</v>
      </c>
      <c r="Y42" s="27">
        <v>540</v>
      </c>
      <c r="Z42" s="28">
        <v>144</v>
      </c>
    </row>
    <row r="43" spans="1:26" x14ac:dyDescent="0.2">
      <c r="R43" s="2"/>
      <c r="W43" s="19"/>
      <c r="X43" s="20"/>
      <c r="Y43" s="29">
        <v>555</v>
      </c>
      <c r="Z43" s="30">
        <v>148</v>
      </c>
    </row>
    <row r="44" spans="1:26" x14ac:dyDescent="0.2">
      <c r="T44" s="9"/>
      <c r="W44" s="19"/>
      <c r="X44" s="20"/>
      <c r="Y44" s="18">
        <v>570</v>
      </c>
      <c r="Z44" s="25">
        <v>152</v>
      </c>
    </row>
    <row r="45" spans="1:26" x14ac:dyDescent="0.2">
      <c r="T45" s="9"/>
      <c r="W45" s="19"/>
      <c r="X45" s="20"/>
      <c r="Y45" s="18">
        <v>585</v>
      </c>
      <c r="Z45" s="25">
        <v>156</v>
      </c>
    </row>
    <row r="46" spans="1:26" ht="15.75" thickBot="1" x14ac:dyDescent="0.25">
      <c r="T46" s="9"/>
      <c r="W46" s="38">
        <v>10</v>
      </c>
      <c r="X46" s="39">
        <v>600</v>
      </c>
      <c r="Y46" s="40">
        <v>600</v>
      </c>
      <c r="Z46" s="41">
        <v>160</v>
      </c>
    </row>
    <row r="47" spans="1:26" x14ac:dyDescent="0.2">
      <c r="T47" s="7"/>
    </row>
    <row r="48" spans="1:26" x14ac:dyDescent="0.2">
      <c r="T48" s="7"/>
    </row>
    <row r="49" spans="20:20" x14ac:dyDescent="0.2">
      <c r="T49" s="7"/>
    </row>
    <row r="50" spans="20:20" x14ac:dyDescent="0.2">
      <c r="T50" s="20"/>
    </row>
  </sheetData>
  <mergeCells count="3">
    <mergeCell ref="W5:Z5"/>
    <mergeCell ref="U3:AH3"/>
    <mergeCell ref="U2:AH2"/>
  </mergeCells>
  <phoneticPr fontId="1" type="noConversion"/>
  <conditionalFormatting sqref="R2:S2 R3:R17">
    <cfRule type="iconSet" priority="8">
      <iconSet iconSet="3Symbols" reverse="1">
        <cfvo type="percent" val="0"/>
        <cfvo type="num" val="0.03"/>
        <cfvo type="num" val="0.05"/>
      </iconSet>
    </cfRule>
  </conditionalFormatting>
  <conditionalFormatting sqref="S3:S17">
    <cfRule type="iconSet" priority="23">
      <iconSet iconSet="3Symbols" reverse="1">
        <cfvo type="percent" val="0"/>
        <cfvo type="num" val="0.03"/>
        <cfvo type="num" val="0.05"/>
      </iconSet>
    </cfRule>
  </conditionalFormatting>
  <pageMargins left="0.7" right="0.7" top="0.75" bottom="0.75" header="0.3" footer="0.3"/>
  <pageSetup paperSize="261" orientation="landscape" horizontalDpi="180" verticalDpi="18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Tran</dc:creator>
  <cp:lastModifiedBy>Matt Tran</cp:lastModifiedBy>
  <dcterms:created xsi:type="dcterms:W3CDTF">2015-06-05T18:17:20Z</dcterms:created>
  <dcterms:modified xsi:type="dcterms:W3CDTF">2021-02-18T11:06:22Z</dcterms:modified>
</cp:coreProperties>
</file>