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_\GitHub\covid-wisconsin\"/>
    </mc:Choice>
  </mc:AlternateContent>
  <xr:revisionPtr revIDLastSave="0" documentId="13_ncr:1_{1921ACAB-E99D-4231-A5B2-3FF75A126C39}" xr6:coauthVersionLast="47" xr6:coauthVersionMax="47" xr10:uidLastSave="{00000000-0000-0000-0000-000000000000}"/>
  <bookViews>
    <workbookView xWindow="405" yWindow="360" windowWidth="22785" windowHeight="1393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L11" i="1"/>
  <c r="K11" i="1"/>
  <c r="P14" i="1"/>
  <c r="O14" i="1"/>
  <c r="K2" i="1"/>
  <c r="K3" i="1"/>
  <c r="K4" i="1"/>
  <c r="K5" i="1"/>
  <c r="O5" i="1" s="1"/>
  <c r="K6" i="1"/>
  <c r="K7" i="1"/>
  <c r="K8" i="1"/>
  <c r="K9" i="1"/>
  <c r="O9" i="1" s="1"/>
  <c r="K10" i="1"/>
  <c r="O10" i="1" s="1"/>
  <c r="L2" i="1"/>
  <c r="P2" i="1" s="1"/>
  <c r="L3" i="1"/>
  <c r="L4" i="1"/>
  <c r="L5" i="1"/>
  <c r="P5" i="1" s="1"/>
  <c r="L6" i="1"/>
  <c r="P6" i="1" s="1"/>
  <c r="L7" i="1"/>
  <c r="L8" i="1"/>
  <c r="L9" i="1"/>
  <c r="P9" i="1" s="1"/>
  <c r="L10" i="1"/>
  <c r="P10" i="1" s="1"/>
  <c r="P3" i="1"/>
  <c r="P4" i="1"/>
  <c r="P7" i="1"/>
  <c r="P8" i="1"/>
  <c r="O3" i="1"/>
  <c r="O4" i="1"/>
  <c r="O6" i="1"/>
  <c r="O7" i="1"/>
  <c r="O8" i="1"/>
  <c r="J3" i="1"/>
  <c r="J4" i="1"/>
  <c r="J5" i="1"/>
  <c r="J6" i="1"/>
  <c r="J7" i="1"/>
  <c r="J8" i="1"/>
  <c r="J9" i="1"/>
  <c r="J10" i="1"/>
  <c r="J11" i="1"/>
  <c r="J2" i="1"/>
  <c r="H3" i="1"/>
  <c r="H4" i="1"/>
  <c r="H5" i="1"/>
  <c r="H6" i="1"/>
  <c r="H7" i="1"/>
  <c r="H8" i="1"/>
  <c r="H9" i="1"/>
  <c r="H10" i="1"/>
  <c r="H11" i="1"/>
  <c r="H2" i="1"/>
  <c r="F10" i="1"/>
  <c r="E11" i="1"/>
  <c r="I3" i="1"/>
  <c r="I4" i="1"/>
  <c r="I5" i="1"/>
  <c r="I6" i="1"/>
  <c r="I7" i="1"/>
  <c r="I8" i="1"/>
  <c r="I9" i="1"/>
  <c r="I10" i="1"/>
  <c r="I2" i="1"/>
  <c r="G3" i="1"/>
  <c r="G4" i="1"/>
  <c r="G5" i="1"/>
  <c r="G6" i="1"/>
  <c r="G7" i="1"/>
  <c r="G8" i="1"/>
  <c r="G9" i="1"/>
  <c r="G10" i="1"/>
  <c r="G2" i="1"/>
  <c r="O11" i="1" l="1"/>
  <c r="P11" i="1"/>
  <c r="F6" i="1"/>
  <c r="F9" i="1"/>
  <c r="F5" i="1"/>
  <c r="F2" i="1"/>
  <c r="F8" i="1"/>
  <c r="F4" i="1"/>
  <c r="F11" i="1"/>
  <c r="F7" i="1"/>
  <c r="F3" i="1"/>
  <c r="I11" i="1"/>
  <c r="N10" i="1" s="1"/>
  <c r="G11" i="1"/>
  <c r="N11" i="1" l="1"/>
  <c r="N2" i="1"/>
  <c r="N7" i="1"/>
  <c r="N5" i="1"/>
  <c r="N3" i="1"/>
  <c r="N9" i="1"/>
  <c r="N6" i="1"/>
  <c r="N4" i="1"/>
  <c r="N8" i="1"/>
</calcChain>
</file>

<file path=xl/sharedStrings.xml><?xml version="1.0" encoding="utf-8"?>
<sst xmlns="http://schemas.openxmlformats.org/spreadsheetml/2006/main" count="26" uniqueCount="26">
  <si>
    <t>0-11</t>
  </si>
  <si>
    <t>12-15</t>
  </si>
  <si>
    <t>16-17</t>
  </si>
  <si>
    <t>18-24</t>
  </si>
  <si>
    <t>25-34</t>
  </si>
  <si>
    <t>35-44</t>
  </si>
  <si>
    <t>45-54</t>
  </si>
  <si>
    <t>55-64</t>
  </si>
  <si>
    <t>65+</t>
  </si>
  <si>
    <t>Total</t>
  </si>
  <si>
    <t>Age group</t>
  </si>
  <si>
    <t>Population</t>
  </si>
  <si>
    <t>Vax population</t>
  </si>
  <si>
    <t>Unvax population</t>
  </si>
  <si>
    <t>Proportion of unvaxed</t>
  </si>
  <si>
    <t>Adjusted deaths vaxed</t>
  </si>
  <si>
    <t>Adjusted deaths unvaxed</t>
  </si>
  <si>
    <t># deaths vaxed</t>
  </si>
  <si>
    <t># deaths unvaxed</t>
  </si>
  <si>
    <t>% of population</t>
  </si>
  <si>
    <t>% of vaxed</t>
  </si>
  <si>
    <t>% of unvaxed</t>
  </si>
  <si>
    <t>Age adjusted deaths/100k</t>
  </si>
  <si>
    <t>Percent fully vaxed</t>
  </si>
  <si>
    <t>Deaths per 100k not fully vaxed</t>
  </si>
  <si>
    <t>Deaths per 100k fully vaxed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</si>
</sst>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;\-#,##0.0"/>
  </numFmts>
  <fonts count="8">
    <font>
      <sz val="11"/>
      <name val="Calibri"/>
    </font>
    <font>
      <sz val="12"/>
      <color rgb="FF666666"/>
      <name val="Trebuchet MS"/>
    </font>
    <font>
      <sz val="12"/>
      <color rgb="FF333333"/>
      <name val="Trebuchet MS"/>
    </font>
    <font>
      <sz val="8"/>
      <name val="Calibri"/>
    </font>
    <font>
      <sz val="11"/>
      <name val="Calibri"/>
      <family val="2"/>
    </font>
    <font>
      <sz val="10"/>
      <color rgb="FF333333"/>
      <name val="Trebuchet MS"/>
      <family val="2"/>
    </font>
    <font>
      <sz val="10"/>
      <color rgb="FF666666"/>
      <name val="Trebuchet MS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/>
    </xf>
    <xf numFmtId="164" fontId="2" fillId="0" borderId="4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0" fontId="4" fillId="0" borderId="0" xfId="0" applyFont="1"/>
    <xf numFmtId="0" fontId="5" fillId="0" borderId="3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'Sheet 1'!$H$1</c:f>
              <c:strCache>
                <c:ptCount val="1"/>
                <c:pt idx="0">
                  <c:v>% of vaxed</c:v>
                </c:pt>
              </c:strCache>
            </c:strRef>
          </c:tx>
          <c:dLbls>
            <c:dLbl>
              <c:idx val="0"/>
              <c:layout>
                <c:manualLayout>
                  <c:x val="0.17846194225721784"/>
                  <c:y val="-6.44258530183726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038-4759-80A0-A43552B6E634}"/>
                </c:ext>
              </c:extLst>
            </c:dLbl>
            <c:dLbl>
              <c:idx val="1"/>
              <c:layout>
                <c:manualLayout>
                  <c:x val="0.21483278652668417"/>
                  <c:y val="4.597185768445610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038-4759-80A0-A43552B6E634}"/>
                </c:ext>
              </c:extLst>
            </c:dLbl>
            <c:dLbl>
              <c:idx val="2"/>
              <c:layout>
                <c:manualLayout>
                  <c:x val="0.19623982939632545"/>
                  <c:y val="0.164629629629629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038-4759-80A0-A43552B6E634}"/>
                </c:ext>
              </c:extLst>
            </c:dLbl>
            <c:dLbl>
              <c:idx val="3"/>
              <c:layout>
                <c:manualLayout>
                  <c:x val="-6.9846237970253716E-2"/>
                  <c:y val="0.125231116943715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038-4759-80A0-A43552B6E6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'Sheet 1'!$A$2:$A$10</c:f>
              <c:strCache>
                <c:ptCount val="9"/>
                <c:pt idx="0">
                  <c:v>0-11</c:v>
                </c:pt>
                <c:pt idx="1">
                  <c:v>12-15</c:v>
                </c:pt>
                <c:pt idx="2">
                  <c:v>16-17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65+</c:v>
                </c:pt>
              </c:strCache>
            </c:strRef>
          </c:cat>
          <c:val>
            <c:numRef>
              <c:f>'Sheet 1'!$H$2:$H$10</c:f>
              <c:numCache>
                <c:formatCode>General</c:formatCode>
                <c:ptCount val="9"/>
                <c:pt idx="0">
                  <c:v>9.8188357095480046E-6</c:v>
                </c:pt>
                <c:pt idx="1">
                  <c:v>3.3047492354004913E-2</c:v>
                </c:pt>
                <c:pt idx="2">
                  <c:v>2.0747877015358351E-2</c:v>
                </c:pt>
                <c:pt idx="3">
                  <c:v>7.9121193889162958E-2</c:v>
                </c:pt>
                <c:pt idx="4">
                  <c:v>0.1190987527708585</c:v>
                </c:pt>
                <c:pt idx="5">
                  <c:v>0.1340521623954167</c:v>
                </c:pt>
                <c:pt idx="6">
                  <c:v>0.14025969804710128</c:v>
                </c:pt>
                <c:pt idx="7">
                  <c:v>0.18970227597225942</c:v>
                </c:pt>
                <c:pt idx="8">
                  <c:v>0.28396072872012829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038-4759-80A0-A43552B6E634}"/>
            </c:ext>
          </c:extLst>
        </c:ser>
        <c:ser>
          <c:idx val="0"/>
          <c:order val="1"/>
          <c:tx>
            <c:strRef>
              <c:f>'Sheet 1'!$H$1</c:f>
              <c:strCache>
                <c:ptCount val="1"/>
                <c:pt idx="0">
                  <c:v>% of vaxed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2038-4759-80A0-A43552B6E6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2038-4759-80A0-A43552B6E6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2038-4759-80A0-A43552B6E6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2038-4759-80A0-A43552B6E6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2038-4759-80A0-A43552B6E6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2038-4759-80A0-A43552B6E6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2038-4759-80A0-A43552B6E6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2038-4759-80A0-A43552B6E6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2038-4759-80A0-A43552B6E634}"/>
              </c:ext>
            </c:extLst>
          </c:dPt>
          <c:dLbls>
            <c:dLbl>
              <c:idx val="0"/>
              <c:layout>
                <c:manualLayout>
                  <c:x val="0.25346205161854768"/>
                  <c:y val="-5.60462233887430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038-4759-80A0-A43552B6E634}"/>
                </c:ext>
              </c:extLst>
            </c:dLbl>
            <c:dLbl>
              <c:idx val="1"/>
              <c:layout>
                <c:manualLayout>
                  <c:x val="0.21205249343832022"/>
                  <c:y val="4.7407042869641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038-4759-80A0-A43552B6E634}"/>
                </c:ext>
              </c:extLst>
            </c:dLbl>
            <c:dLbl>
              <c:idx val="2"/>
              <c:layout>
                <c:manualLayout>
                  <c:x val="0.15909864391950995"/>
                  <c:y val="0.151018518518518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038-4759-80A0-A43552B6E63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8-2038-4759-80A0-A43552B6E63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A-2038-4759-80A0-A43552B6E63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C-2038-4759-80A0-A43552B6E63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E-2038-4759-80A0-A43552B6E63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0-2038-4759-80A0-A43552B6E63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2-2038-4759-80A0-A43552B6E6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1'!$A$2:$A$10</c:f>
              <c:strCache>
                <c:ptCount val="9"/>
                <c:pt idx="0">
                  <c:v>0-11</c:v>
                </c:pt>
                <c:pt idx="1">
                  <c:v>12-15</c:v>
                </c:pt>
                <c:pt idx="2">
                  <c:v>16-17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65+</c:v>
                </c:pt>
              </c:strCache>
            </c:strRef>
          </c:cat>
          <c:val>
            <c:numRef>
              <c:f>'Sheet 1'!$H$2:$H$10</c:f>
              <c:numCache>
                <c:formatCode>General</c:formatCode>
                <c:ptCount val="9"/>
                <c:pt idx="0">
                  <c:v>9.8188357095480046E-6</c:v>
                </c:pt>
                <c:pt idx="1">
                  <c:v>3.3047492354004913E-2</c:v>
                </c:pt>
                <c:pt idx="2">
                  <c:v>2.0747877015358351E-2</c:v>
                </c:pt>
                <c:pt idx="3">
                  <c:v>7.9121193889162958E-2</c:v>
                </c:pt>
                <c:pt idx="4">
                  <c:v>0.1190987527708585</c:v>
                </c:pt>
                <c:pt idx="5">
                  <c:v>0.1340521623954167</c:v>
                </c:pt>
                <c:pt idx="6">
                  <c:v>0.14025969804710128</c:v>
                </c:pt>
                <c:pt idx="7">
                  <c:v>0.18970227597225942</c:v>
                </c:pt>
                <c:pt idx="8">
                  <c:v>0.28396072872012829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038-4759-80A0-A43552B6E63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'Sheet 1'!$J$1</c:f>
              <c:strCache>
                <c:ptCount val="1"/>
                <c:pt idx="0">
                  <c:v>% of unvaxed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'Sheet 1'!$A$2:$A$10</c:f>
              <c:strCache>
                <c:ptCount val="9"/>
                <c:pt idx="0">
                  <c:v>0-11</c:v>
                </c:pt>
                <c:pt idx="1">
                  <c:v>12-15</c:v>
                </c:pt>
                <c:pt idx="2">
                  <c:v>16-17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65+</c:v>
                </c:pt>
              </c:strCache>
            </c:strRef>
          </c:cat>
          <c:val>
            <c:numRef>
              <c:f>'Sheet 1'!$J$2:$J$10</c:f>
              <c:numCache>
                <c:formatCode>General</c:formatCode>
                <c:ptCount val="9"/>
                <c:pt idx="0">
                  <c:v>0.28673193845643336</c:v>
                </c:pt>
                <c:pt idx="1">
                  <c:v>6.9288622540761749E-2</c:v>
                </c:pt>
                <c:pt idx="2">
                  <c:v>3.0076052823930336E-2</c:v>
                </c:pt>
                <c:pt idx="3">
                  <c:v>0.10888565655382657</c:v>
                </c:pt>
                <c:pt idx="4">
                  <c:v>0.13575214705707045</c:v>
                </c:pt>
                <c:pt idx="5">
                  <c:v>0.11054690481842167</c:v>
                </c:pt>
                <c:pt idx="6">
                  <c:v>0.10490019439323482</c:v>
                </c:pt>
                <c:pt idx="7">
                  <c:v>9.1578140538256969E-2</c:v>
                </c:pt>
                <c:pt idx="8">
                  <c:v>6.2240342818064023E-2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708-45D8-A484-7C5D05EE1BEA}"/>
            </c:ext>
          </c:extLst>
        </c:ser>
        <c:ser>
          <c:idx val="0"/>
          <c:order val="1"/>
          <c:tx>
            <c:strRef>
              <c:f>'Sheet 1'!$J$1</c:f>
              <c:strCache>
                <c:ptCount val="1"/>
                <c:pt idx="0">
                  <c:v>% of unvaxed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708-45D8-A484-7C5D05EE1B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708-45D8-A484-7C5D05EE1B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708-45D8-A484-7C5D05EE1B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708-45D8-A484-7C5D05EE1B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708-45D8-A484-7C5D05EE1B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708-45D8-A484-7C5D05EE1B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708-45D8-A484-7C5D05EE1B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708-45D8-A484-7C5D05EE1B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708-45D8-A484-7C5D05EE1BE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E708-45D8-A484-7C5D05EE1BE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E708-45D8-A484-7C5D05EE1BE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E708-45D8-A484-7C5D05EE1BE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E708-45D8-A484-7C5D05EE1BE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E708-45D8-A484-7C5D05EE1BE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E708-45D8-A484-7C5D05EE1BE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E708-45D8-A484-7C5D05EE1BE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E708-45D8-A484-7C5D05EE1B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1'!$A$2:$A$10</c:f>
              <c:strCache>
                <c:ptCount val="9"/>
                <c:pt idx="0">
                  <c:v>0-11</c:v>
                </c:pt>
                <c:pt idx="1">
                  <c:v>12-15</c:v>
                </c:pt>
                <c:pt idx="2">
                  <c:v>16-17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65+</c:v>
                </c:pt>
              </c:strCache>
            </c:strRef>
          </c:cat>
          <c:val>
            <c:numRef>
              <c:f>'Sheet 1'!$J$2:$J$10</c:f>
              <c:numCache>
                <c:formatCode>General</c:formatCode>
                <c:ptCount val="9"/>
                <c:pt idx="0">
                  <c:v>0.28673193845643336</c:v>
                </c:pt>
                <c:pt idx="1">
                  <c:v>6.9288622540761749E-2</c:v>
                </c:pt>
                <c:pt idx="2">
                  <c:v>3.0076052823930336E-2</c:v>
                </c:pt>
                <c:pt idx="3">
                  <c:v>0.10888565655382657</c:v>
                </c:pt>
                <c:pt idx="4">
                  <c:v>0.13575214705707045</c:v>
                </c:pt>
                <c:pt idx="5">
                  <c:v>0.11054690481842167</c:v>
                </c:pt>
                <c:pt idx="6">
                  <c:v>0.10490019439323482</c:v>
                </c:pt>
                <c:pt idx="7">
                  <c:v>9.1578140538256969E-2</c:v>
                </c:pt>
                <c:pt idx="8">
                  <c:v>6.2240342818064023E-2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708-45D8-A484-7C5D05EE1BE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 1'!$H$1</c:f>
              <c:strCache>
                <c:ptCount val="1"/>
                <c:pt idx="0">
                  <c:v>% of vaxed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E1-4216-B883-0806421D37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E1-4216-B883-0806421D37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E1-4216-B883-0806421D37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E1-4216-B883-0806421D37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E1-4216-B883-0806421D37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FE1-4216-B883-0806421D37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FE1-4216-B883-0806421D375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FE1-4216-B883-0806421D375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FE1-4216-B883-0806421D375A}"/>
              </c:ext>
            </c:extLst>
          </c:dPt>
          <c:dLbls>
            <c:dLbl>
              <c:idx val="0"/>
              <c:layout>
                <c:manualLayout>
                  <c:x val="0.25346205161854768"/>
                  <c:y val="-5.60462233887430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E1-4216-B883-0806421D375A}"/>
                </c:ext>
              </c:extLst>
            </c:dLbl>
            <c:dLbl>
              <c:idx val="1"/>
              <c:layout>
                <c:manualLayout>
                  <c:x val="0.21205249343832022"/>
                  <c:y val="4.7407042869641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E1-4216-B883-0806421D375A}"/>
                </c:ext>
              </c:extLst>
            </c:dLbl>
            <c:dLbl>
              <c:idx val="2"/>
              <c:layout>
                <c:manualLayout>
                  <c:x val="0.15909864391950995"/>
                  <c:y val="0.151018518518518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E1-4216-B883-0806421D375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FE1-4216-B883-0806421D375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FE1-4216-B883-0806421D375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FE1-4216-B883-0806421D375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9FE1-4216-B883-0806421D375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9FE1-4216-B883-0806421D375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9FE1-4216-B883-0806421D37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1'!$A$2:$A$10</c:f>
              <c:strCache>
                <c:ptCount val="9"/>
                <c:pt idx="0">
                  <c:v>0-11</c:v>
                </c:pt>
                <c:pt idx="1">
                  <c:v>12-15</c:v>
                </c:pt>
                <c:pt idx="2">
                  <c:v>16-17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65+</c:v>
                </c:pt>
              </c:strCache>
            </c:strRef>
          </c:cat>
          <c:val>
            <c:numRef>
              <c:f>'Sheet 1'!$H$2:$H$10</c:f>
              <c:numCache>
                <c:formatCode>General</c:formatCode>
                <c:ptCount val="9"/>
                <c:pt idx="0">
                  <c:v>9.8188357095480046E-6</c:v>
                </c:pt>
                <c:pt idx="1">
                  <c:v>3.3047492354004913E-2</c:v>
                </c:pt>
                <c:pt idx="2">
                  <c:v>2.0747877015358351E-2</c:v>
                </c:pt>
                <c:pt idx="3">
                  <c:v>7.9121193889162958E-2</c:v>
                </c:pt>
                <c:pt idx="4">
                  <c:v>0.1190987527708585</c:v>
                </c:pt>
                <c:pt idx="5">
                  <c:v>0.1340521623954167</c:v>
                </c:pt>
                <c:pt idx="6">
                  <c:v>0.14025969804710128</c:v>
                </c:pt>
                <c:pt idx="7">
                  <c:v>0.18970227597225942</c:v>
                </c:pt>
                <c:pt idx="8">
                  <c:v>0.28396072872012829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E1-4216-B883-0806421D37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 1'!$H$1</c:f>
              <c:strCache>
                <c:ptCount val="1"/>
                <c:pt idx="0">
                  <c:v>% of vaxed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E9-4A1A-96D8-187233B7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E9-4A1A-96D8-187233B704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E9-4A1A-96D8-187233B704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E9-4A1A-96D8-187233B704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E9-4A1A-96D8-187233B704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E9-4A1A-96D8-187233B704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CE9-4A1A-96D8-187233B7049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CE9-4A1A-96D8-187233B704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CE9-4A1A-96D8-187233B70491}"/>
              </c:ext>
            </c:extLst>
          </c:dPt>
          <c:dLbls>
            <c:dLbl>
              <c:idx val="0"/>
              <c:layout>
                <c:manualLayout>
                  <c:x val="0.25346205161854768"/>
                  <c:y val="-5.60462233887430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E9-4A1A-96D8-187233B70491}"/>
                </c:ext>
              </c:extLst>
            </c:dLbl>
            <c:dLbl>
              <c:idx val="1"/>
              <c:layout>
                <c:manualLayout>
                  <c:x val="0.21205249343832022"/>
                  <c:y val="4.74070428696412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E9-4A1A-96D8-187233B70491}"/>
                </c:ext>
              </c:extLst>
            </c:dLbl>
            <c:dLbl>
              <c:idx val="2"/>
              <c:layout>
                <c:manualLayout>
                  <c:x val="0.15909864391950995"/>
                  <c:y val="0.151018518518518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E9-4A1A-96D8-187233B7049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CE9-4A1A-96D8-187233B7049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CE9-4A1A-96D8-187233B7049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CE9-4A1A-96D8-187233B7049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0CE9-4A1A-96D8-187233B7049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0CE9-4A1A-96D8-187233B7049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0CE9-4A1A-96D8-187233B704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1'!$A$2:$A$10</c:f>
              <c:strCache>
                <c:ptCount val="9"/>
                <c:pt idx="0">
                  <c:v>0-11</c:v>
                </c:pt>
                <c:pt idx="1">
                  <c:v>12-15</c:v>
                </c:pt>
                <c:pt idx="2">
                  <c:v>16-17</c:v>
                </c:pt>
                <c:pt idx="3">
                  <c:v>18-24</c:v>
                </c:pt>
                <c:pt idx="4">
                  <c:v>25-34</c:v>
                </c:pt>
                <c:pt idx="5">
                  <c:v>35-44</c:v>
                </c:pt>
                <c:pt idx="6">
                  <c:v>45-54</c:v>
                </c:pt>
                <c:pt idx="7">
                  <c:v>55-64</c:v>
                </c:pt>
                <c:pt idx="8">
                  <c:v>65+</c:v>
                </c:pt>
              </c:strCache>
            </c:strRef>
          </c:cat>
          <c:val>
            <c:numRef>
              <c:f>'Sheet 1'!$H$2:$H$10</c:f>
              <c:numCache>
                <c:formatCode>General</c:formatCode>
                <c:ptCount val="9"/>
                <c:pt idx="0">
                  <c:v>9.8188357095480046E-6</c:v>
                </c:pt>
                <c:pt idx="1">
                  <c:v>3.3047492354004913E-2</c:v>
                </c:pt>
                <c:pt idx="2">
                  <c:v>2.0747877015358351E-2</c:v>
                </c:pt>
                <c:pt idx="3">
                  <c:v>7.9121193889162958E-2</c:v>
                </c:pt>
                <c:pt idx="4">
                  <c:v>0.1190987527708585</c:v>
                </c:pt>
                <c:pt idx="5">
                  <c:v>0.1340521623954167</c:v>
                </c:pt>
                <c:pt idx="6">
                  <c:v>0.14025969804710128</c:v>
                </c:pt>
                <c:pt idx="7">
                  <c:v>0.18970227597225942</c:v>
                </c:pt>
                <c:pt idx="8">
                  <c:v>0.28396072872012829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CE9-4A1A-96D8-187233B7049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576262</xdr:colOff>
      <xdr:row>13</xdr:row>
      <xdr:rowOff>123825</xdr:rowOff>
    </xdr:from>
    <xdr:to>
      <xdr:col>4</xdr:col>
      <xdr:colOff>509587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AC9BA-F846-4109-BB54-33810D489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566737</xdr:colOff>
      <xdr:row>13</xdr:row>
      <xdr:rowOff>85725</xdr:rowOff>
    </xdr:from>
    <xdr:to>
      <xdr:col>10</xdr:col>
      <xdr:colOff>166687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1E218-57F5-4968-9A84-044541879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5</xdr:col>
      <xdr:colOff>419100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5291B-F2C1-48C9-9AA4-3B6FD0F14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11</xdr:col>
      <xdr:colOff>247650</xdr:colOff>
      <xdr:row>49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498357-81E1-4FDC-B663-A4F7C876A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G30" sqref="G30"/>
    </sheetView>
  </sheetViews>
  <sheetFormatPr defaultRowHeight="15"/>
  <cols>
    <col min="1" max="1" width="9.42578125" bestFit="1" customWidth="1"/>
    <col min="2" max="2" width="17" bestFit="1" customWidth="1"/>
    <col min="3" max="3" width="24.5703125" bestFit="1" customWidth="1"/>
    <col min="4" max="4" width="28" bestFit="1" customWidth="1"/>
    <col min="5" max="5" width="9.7109375" bestFit="1" customWidth="1"/>
    <col min="6" max="6" width="13.85546875" bestFit="1" customWidth="1"/>
    <col min="7" max="7" width="13.42578125" bestFit="1" customWidth="1"/>
    <col min="8" max="8" width="10" bestFit="1" customWidth="1"/>
    <col min="9" max="9" width="15.5703125" bestFit="1" customWidth="1"/>
    <col min="10" max="10" width="12" bestFit="1" customWidth="1"/>
    <col min="11" max="11" width="13.85546875" bestFit="1" customWidth="1"/>
    <col min="12" max="12" width="15.85546875" bestFit="1" customWidth="1"/>
    <col min="14" max="14" width="19.85546875" bestFit="1" customWidth="1"/>
    <col min="15" max="15" width="20.42578125" bestFit="1" customWidth="1"/>
    <col min="16" max="16" width="22.5703125" bestFit="1" customWidth="1"/>
  </cols>
  <sheetData>
    <row r="1" spans="1:16" s="8" customFormat="1">
      <c r="A1" s="5" t="s">
        <v>10</v>
      </c>
      <c r="B1" s="6" t="s">
        <v>23</v>
      </c>
      <c r="C1" s="6" t="s">
        <v>25</v>
      </c>
      <c r="D1" s="6" t="s">
        <v>24</v>
      </c>
      <c r="E1" s="7" t="s">
        <v>11</v>
      </c>
      <c r="F1" s="7" t="s">
        <v>19</v>
      </c>
      <c r="G1" s="7" t="s">
        <v>12</v>
      </c>
      <c r="H1" s="7" t="s">
        <v>20</v>
      </c>
      <c r="I1" s="7" t="s">
        <v>13</v>
      </c>
      <c r="J1" s="7" t="s">
        <v>21</v>
      </c>
      <c r="K1" s="7" t="s">
        <v>17</v>
      </c>
      <c r="L1" s="7" t="s">
        <v>18</v>
      </c>
      <c r="M1" s="7"/>
      <c r="N1" s="7" t="s">
        <v>14</v>
      </c>
      <c r="O1" s="7" t="s">
        <v>15</v>
      </c>
      <c r="P1" s="7" t="s">
        <v>16</v>
      </c>
    </row>
    <row r="2" spans="1:16" ht="18">
      <c r="A2" s="1" t="s">
        <v>0</v>
      </c>
      <c r="B2" s="2">
        <v>3.5252272555984252E-5</v>
      </c>
      <c r="C2" s="3">
        <v>0</v>
      </c>
      <c r="D2" s="3">
        <v>0</v>
      </c>
      <c r="E2">
        <v>822642</v>
      </c>
      <c r="F2">
        <f>E2/$E$11</f>
        <v>0.14128833405410865</v>
      </c>
      <c r="G2">
        <f t="shared" ref="G2:G10" si="0">B2*E2</f>
        <v>28.999999999999996</v>
      </c>
      <c r="H2">
        <f>G2/G$11</f>
        <v>9.8188357095480046E-6</v>
      </c>
      <c r="I2">
        <f t="shared" ref="I2:I10" si="1">(1-B2)*E2</f>
        <v>822613</v>
      </c>
      <c r="J2">
        <f>I2/I$11</f>
        <v>0.28673193845643336</v>
      </c>
      <c r="K2">
        <f t="shared" ref="K2:K9" si="2">C2*$G2/100000</f>
        <v>0</v>
      </c>
      <c r="L2">
        <f t="shared" ref="L2:L9" si="3">D2*$I2/100000</f>
        <v>0</v>
      </c>
      <c r="N2">
        <f>I2/I$11</f>
        <v>0.28673193845643336</v>
      </c>
      <c r="O2">
        <f>K2*F2/H2</f>
        <v>0</v>
      </c>
      <c r="P2">
        <f>L2*F2/J2</f>
        <v>0</v>
      </c>
    </row>
    <row r="3" spans="1:16" ht="18">
      <c r="A3" s="1" t="s">
        <v>1</v>
      </c>
      <c r="B3" s="2">
        <v>0.3293161037821789</v>
      </c>
      <c r="C3" s="3">
        <v>0</v>
      </c>
      <c r="D3" s="3">
        <v>0</v>
      </c>
      <c r="E3">
        <v>296390</v>
      </c>
      <c r="F3">
        <f t="shared" ref="F3:F11" si="4">E3/$E$11</f>
        <v>5.0904827774775979E-2</v>
      </c>
      <c r="G3">
        <f t="shared" si="0"/>
        <v>97606</v>
      </c>
      <c r="H3">
        <f t="shared" ref="H3:H11" si="5">G3/G$11</f>
        <v>3.3047492354004913E-2</v>
      </c>
      <c r="I3">
        <f t="shared" si="1"/>
        <v>198784</v>
      </c>
      <c r="J3">
        <f t="shared" ref="J3:J11" si="6">I3/I$11</f>
        <v>6.9288622540761749E-2</v>
      </c>
      <c r="K3">
        <f t="shared" si="2"/>
        <v>0</v>
      </c>
      <c r="L3">
        <f t="shared" si="3"/>
        <v>0</v>
      </c>
      <c r="N3">
        <f t="shared" ref="N3:N10" si="7">I3/I$11</f>
        <v>6.9288622540761749E-2</v>
      </c>
      <c r="O3">
        <f t="shared" ref="O3:O10" si="8">K3*F3/H3</f>
        <v>0</v>
      </c>
      <c r="P3">
        <f t="shared" ref="P3:P10" si="9">L3*F3/J3</f>
        <v>0</v>
      </c>
    </row>
    <row r="4" spans="1:16" ht="18">
      <c r="A4" s="1" t="s">
        <v>2</v>
      </c>
      <c r="B4" s="2">
        <v>0.41526784806695355</v>
      </c>
      <c r="C4" s="3">
        <v>0</v>
      </c>
      <c r="D4" s="3">
        <v>0</v>
      </c>
      <c r="E4">
        <v>147565</v>
      </c>
      <c r="F4">
        <f t="shared" si="4"/>
        <v>2.5344211716268487E-2</v>
      </c>
      <c r="G4">
        <f t="shared" si="0"/>
        <v>61279</v>
      </c>
      <c r="H4">
        <f t="shared" si="5"/>
        <v>2.0747877015358351E-2</v>
      </c>
      <c r="I4">
        <f t="shared" si="1"/>
        <v>86285.999999999985</v>
      </c>
      <c r="J4">
        <f t="shared" si="6"/>
        <v>3.0076052823930336E-2</v>
      </c>
      <c r="K4">
        <f t="shared" si="2"/>
        <v>0</v>
      </c>
      <c r="L4">
        <f t="shared" si="3"/>
        <v>0</v>
      </c>
      <c r="N4">
        <f t="shared" si="7"/>
        <v>3.0076052823930336E-2</v>
      </c>
      <c r="O4">
        <f t="shared" si="8"/>
        <v>0</v>
      </c>
      <c r="P4">
        <f t="shared" si="9"/>
        <v>0</v>
      </c>
    </row>
    <row r="5" spans="1:16" ht="18">
      <c r="A5" s="1" t="s">
        <v>3</v>
      </c>
      <c r="B5" s="2">
        <v>0.42793964143791091</v>
      </c>
      <c r="C5" s="3">
        <v>0</v>
      </c>
      <c r="D5" s="3">
        <v>0.32011780335163342</v>
      </c>
      <c r="E5">
        <v>546070</v>
      </c>
      <c r="F5">
        <f t="shared" si="4"/>
        <v>9.3787237433691814E-2</v>
      </c>
      <c r="G5">
        <f t="shared" si="0"/>
        <v>233685</v>
      </c>
      <c r="H5">
        <f t="shared" si="5"/>
        <v>7.9121193889162958E-2</v>
      </c>
      <c r="I5">
        <f t="shared" si="1"/>
        <v>312385</v>
      </c>
      <c r="J5">
        <f t="shared" si="6"/>
        <v>0.10888565655382657</v>
      </c>
      <c r="K5">
        <f t="shared" si="2"/>
        <v>0</v>
      </c>
      <c r="L5">
        <f t="shared" si="3"/>
        <v>1</v>
      </c>
      <c r="N5">
        <f t="shared" si="7"/>
        <v>0.10888565655382657</v>
      </c>
      <c r="O5">
        <f t="shared" si="8"/>
        <v>0</v>
      </c>
      <c r="P5">
        <f t="shared" si="9"/>
        <v>0.86133693272381573</v>
      </c>
    </row>
    <row r="6" spans="1:16" ht="18">
      <c r="A6" s="1" t="s">
        <v>4</v>
      </c>
      <c r="B6" s="2">
        <v>0.47456632425912887</v>
      </c>
      <c r="C6" s="3">
        <v>0</v>
      </c>
      <c r="D6" s="3">
        <v>0.25676380041236263</v>
      </c>
      <c r="E6">
        <v>741222</v>
      </c>
      <c r="F6">
        <f t="shared" si="4"/>
        <v>0.12730449155799792</v>
      </c>
      <c r="G6">
        <f t="shared" si="0"/>
        <v>351759</v>
      </c>
      <c r="H6">
        <f t="shared" si="5"/>
        <v>0.1190987527708585</v>
      </c>
      <c r="I6">
        <f t="shared" si="1"/>
        <v>389462.99999999994</v>
      </c>
      <c r="J6">
        <f t="shared" si="6"/>
        <v>0.13575214705707045</v>
      </c>
      <c r="K6">
        <f t="shared" si="2"/>
        <v>0</v>
      </c>
      <c r="L6">
        <f t="shared" si="3"/>
        <v>0.99999999999999967</v>
      </c>
      <c r="N6">
        <f t="shared" si="7"/>
        <v>0.13575214705707045</v>
      </c>
      <c r="O6">
        <f t="shared" si="8"/>
        <v>0</v>
      </c>
      <c r="P6">
        <f t="shared" si="9"/>
        <v>0.93777147778354342</v>
      </c>
    </row>
    <row r="7" spans="1:16" ht="18">
      <c r="A7" s="1" t="s">
        <v>5</v>
      </c>
      <c r="B7" s="2">
        <v>0.55523472285523967</v>
      </c>
      <c r="C7" s="3">
        <v>0</v>
      </c>
      <c r="D7" s="3">
        <v>2.8377649763046624</v>
      </c>
      <c r="E7">
        <v>713075</v>
      </c>
      <c r="F7">
        <f t="shared" si="4"/>
        <v>0.12247025900164776</v>
      </c>
      <c r="G7">
        <f t="shared" si="0"/>
        <v>395924</v>
      </c>
      <c r="H7">
        <f t="shared" si="5"/>
        <v>0.1340521623954167</v>
      </c>
      <c r="I7">
        <f t="shared" si="1"/>
        <v>317151</v>
      </c>
      <c r="J7">
        <f t="shared" si="6"/>
        <v>0.11054690481842167</v>
      </c>
      <c r="K7">
        <f t="shared" si="2"/>
        <v>0</v>
      </c>
      <c r="L7">
        <f t="shared" si="3"/>
        <v>9</v>
      </c>
      <c r="N7">
        <f t="shared" si="7"/>
        <v>0.11054690481842167</v>
      </c>
      <c r="O7">
        <f t="shared" si="8"/>
        <v>0</v>
      </c>
      <c r="P7">
        <f t="shared" si="9"/>
        <v>9.9707208702522863</v>
      </c>
    </row>
    <row r="8" spans="1:16" ht="18">
      <c r="A8" s="1" t="s">
        <v>6</v>
      </c>
      <c r="B8" s="2">
        <v>0.57921250990969075</v>
      </c>
      <c r="C8" s="3">
        <v>0</v>
      </c>
      <c r="D8" s="3">
        <v>5.9810401028738891</v>
      </c>
      <c r="E8">
        <v>715209</v>
      </c>
      <c r="F8">
        <f t="shared" si="4"/>
        <v>0.12283677238763033</v>
      </c>
      <c r="G8">
        <f t="shared" si="0"/>
        <v>414258</v>
      </c>
      <c r="H8">
        <f t="shared" si="5"/>
        <v>0.14025969804710128</v>
      </c>
      <c r="I8">
        <f t="shared" si="1"/>
        <v>300951</v>
      </c>
      <c r="J8">
        <f t="shared" si="6"/>
        <v>0.10490019439323482</v>
      </c>
      <c r="K8">
        <f t="shared" si="2"/>
        <v>0</v>
      </c>
      <c r="L8">
        <f t="shared" si="3"/>
        <v>17.999999999999996</v>
      </c>
      <c r="N8">
        <f t="shared" si="7"/>
        <v>0.10490019439323482</v>
      </c>
      <c r="O8">
        <f t="shared" si="8"/>
        <v>0</v>
      </c>
      <c r="P8">
        <f t="shared" si="9"/>
        <v>21.077767450924192</v>
      </c>
    </row>
    <row r="9" spans="1:16" ht="18">
      <c r="A9" s="1" t="s">
        <v>7</v>
      </c>
      <c r="B9" s="2">
        <v>0.68077125895180912</v>
      </c>
      <c r="C9" s="3">
        <v>0.53543987277948624</v>
      </c>
      <c r="D9" s="3">
        <v>13.702227753862315</v>
      </c>
      <c r="E9">
        <v>823018</v>
      </c>
      <c r="F9">
        <f t="shared" si="4"/>
        <v>0.14135291185782442</v>
      </c>
      <c r="G9">
        <f t="shared" si="0"/>
        <v>560287</v>
      </c>
      <c r="H9">
        <f t="shared" si="5"/>
        <v>0.18970227597225942</v>
      </c>
      <c r="I9">
        <f t="shared" si="1"/>
        <v>262730.99999999994</v>
      </c>
      <c r="J9">
        <f t="shared" si="6"/>
        <v>9.1578140538256969E-2</v>
      </c>
      <c r="K9">
        <f t="shared" si="2"/>
        <v>3</v>
      </c>
      <c r="L9">
        <f t="shared" si="3"/>
        <v>35.999999999999993</v>
      </c>
      <c r="N9">
        <f t="shared" si="7"/>
        <v>9.1578140538256969E-2</v>
      </c>
      <c r="O9">
        <f t="shared" si="8"/>
        <v>2.2353908691927571</v>
      </c>
      <c r="P9">
        <f t="shared" si="9"/>
        <v>55.566806630626665</v>
      </c>
    </row>
    <row r="10" spans="1:16" ht="18">
      <c r="A10" s="1" t="s">
        <v>8</v>
      </c>
      <c r="B10" s="2">
        <v>0.82446377119331371</v>
      </c>
      <c r="C10" s="3">
        <v>5.723279439118615</v>
      </c>
      <c r="D10" s="3">
        <v>49.282326125793141</v>
      </c>
      <c r="E10">
        <v>1017243</v>
      </c>
      <c r="F10">
        <f t="shared" si="4"/>
        <v>0.17471095421605465</v>
      </c>
      <c r="G10">
        <f t="shared" si="0"/>
        <v>838680</v>
      </c>
      <c r="H10">
        <f t="shared" si="5"/>
        <v>0.28396072872012829</v>
      </c>
      <c r="I10">
        <f t="shared" si="1"/>
        <v>178562.99999999997</v>
      </c>
      <c r="J10">
        <f t="shared" si="6"/>
        <v>6.2240342818064023E-2</v>
      </c>
      <c r="K10">
        <f>C10*$G10/100000</f>
        <v>48</v>
      </c>
      <c r="L10">
        <f>D10*$I10/100000</f>
        <v>88</v>
      </c>
      <c r="N10">
        <f t="shared" si="7"/>
        <v>6.2240342818064023E-2</v>
      </c>
      <c r="O10">
        <f t="shared" si="8"/>
        <v>29.53269573637413</v>
      </c>
      <c r="P10">
        <f t="shared" si="9"/>
        <v>247.01926877161489</v>
      </c>
    </row>
    <row r="11" spans="1:16" ht="18">
      <c r="A11" s="1" t="s">
        <v>9</v>
      </c>
      <c r="B11" s="2">
        <v>0.50726328542324395</v>
      </c>
      <c r="C11" s="3">
        <v>1.7267607627136146</v>
      </c>
      <c r="D11" s="3">
        <v>5.3330042904542356</v>
      </c>
      <c r="E11">
        <f>SUM(E2:E10)</f>
        <v>5822434</v>
      </c>
      <c r="F11">
        <f t="shared" si="4"/>
        <v>1</v>
      </c>
      <c r="G11">
        <f>SUM(G2:G10)</f>
        <v>2953507</v>
      </c>
      <c r="H11">
        <f t="shared" si="5"/>
        <v>1</v>
      </c>
      <c r="I11">
        <f>SUM(I2:I10)</f>
        <v>2868927</v>
      </c>
      <c r="J11">
        <f t="shared" si="6"/>
        <v>1</v>
      </c>
      <c r="K11">
        <f>SUM(K2:K10)</f>
        <v>51</v>
      </c>
      <c r="L11">
        <f>SUM(L2:L10)</f>
        <v>153</v>
      </c>
      <c r="N11">
        <f>I11/I$11</f>
        <v>1</v>
      </c>
      <c r="O11">
        <f>SUM(O2:O10)</f>
        <v>31.768086605566886</v>
      </c>
      <c r="P11">
        <f>SUM(P2:P10)</f>
        <v>335.43367213392537</v>
      </c>
    </row>
    <row r="12" spans="1:16">
      <c r="O12" s="4"/>
    </row>
    <row r="14" spans="1:16">
      <c r="N14" s="9" t="s">
        <v>22</v>
      </c>
      <c r="O14">
        <f>O11/G11*100000</f>
        <v>1.0756055971957028</v>
      </c>
      <c r="P14">
        <f>P11/I11*100000</f>
        <v>11.691955638255186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Bayer</dc:creator>
  <cp:lastModifiedBy>Matthew Bayer</cp:lastModifiedBy>
  <dcterms:created xsi:type="dcterms:W3CDTF">2021-09-18T02:42:06Z</dcterms:created>
  <dcterms:modified xsi:type="dcterms:W3CDTF">2021-09-20T03:05:22Z</dcterms:modified>
</cp:coreProperties>
</file>