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c\Desktop\TFG - Gestor Energetic\"/>
    </mc:Choice>
  </mc:AlternateContent>
  <xr:revisionPtr revIDLastSave="0" documentId="13_ncr:1_{815A16DB-826C-42CC-A842-1AFC8EF1F0C6}" xr6:coauthVersionLast="47" xr6:coauthVersionMax="47" xr10:uidLastSave="{00000000-0000-0000-0000-000000000000}"/>
  <bookViews>
    <workbookView xWindow="-108" yWindow="-108" windowWidth="23256" windowHeight="14016" xr2:uid="{C5E5E080-EB58-4E0A-B0D4-E57860CA0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<sst xmlns="http://schemas.openxmlformats.org/spreadsheetml/2006/main" count="11" uniqueCount="11">
  <si>
    <t>Ideal</t>
  </si>
  <si>
    <t>Real</t>
  </si>
  <si>
    <t>Efficiència</t>
  </si>
  <si>
    <t>Perduda</t>
  </si>
  <si>
    <t>Commut/dia</t>
  </si>
  <si>
    <t>h/dia</t>
  </si>
  <si>
    <t>Load Base [W]</t>
  </si>
  <si>
    <t>Load 1 [W]</t>
  </si>
  <si>
    <t>Th bottom [Wh]</t>
  </si>
  <si>
    <t>Th top [Wh]</t>
  </si>
  <si>
    <t>Energia Gestionada [Wh]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</si>
</sst>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1" applyFont="1"/>
    <xf numFmtId="0" fontId="2" fillId="4" borderId="0" xfId="0" applyFont="1" applyFill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2" fontId="0" fillId="0" borderId="0" xfId="0" applyNumberFormat="1"/>
    <xf numFmtId="164" fontId="0" fillId="0" borderId="0" xfId="0" applyNumberFormat="1" applyFill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3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#,##0.00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Load = 0 | Load 1 = 700 W |  Th bottom = -10 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Efficiència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Sheet1!$A$3:$A$21</c:f>
              <c:numCache>
                <c:formatCode>0.00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160</c:v>
                </c:pt>
                <c:pt idx="15">
                  <c:v>180</c:v>
                </c:pt>
                <c:pt idx="16">
                  <c:v>200</c:v>
                </c:pt>
                <c:pt idx="17">
                  <c:v>220</c:v>
                </c:pt>
                <c:pt idx="18">
                  <c:v>240</c:v>
                </c:pt>
              </c:numCache>
            </c:numRef>
          </c:cat>
          <c:val>
            <c:numRef>
              <c:f>Sheet1!$E$3:$E$21</c:f>
              <c:numCache>
                <c:formatCode>0.00%</c:formatCode>
                <c:ptCount val="19"/>
                <c:pt idx="0">
                  <c:v>0.99809135577146835</c:v>
                </c:pt>
                <c:pt idx="1">
                  <c:v>0.99237717423750349</c:v>
                </c:pt>
                <c:pt idx="2">
                  <c:v>0.99480984569367537</c:v>
                </c:pt>
                <c:pt idx="3">
                  <c:v>0.98692233804868335</c:v>
                </c:pt>
                <c:pt idx="4" formatCode="0%">
                  <c:v>0.98634676703696722</c:v>
                </c:pt>
                <c:pt idx="5" formatCode="0%">
                  <c:v>0.97062882131614292</c:v>
                </c:pt>
                <c:pt idx="6" formatCode="0%">
                  <c:v>0.96525058334312386</c:v>
                </c:pt>
                <c:pt idx="7" formatCode="0%">
                  <c:v>0.96550675908837791</c:v>
                </c:pt>
                <c:pt idx="8" formatCode="0%">
                  <c:v>0.97933629803525712</c:v>
                </c:pt>
                <c:pt idx="9" formatCode="0%">
                  <c:v>0.97612862809177703</c:v>
                </c:pt>
                <c:pt idx="10" formatCode="0%">
                  <c:v>0.97011660540400435</c:v>
                </c:pt>
                <c:pt idx="11" formatCode="0%">
                  <c:v>0.96422627078003753</c:v>
                </c:pt>
                <c:pt idx="12" formatCode="0%">
                  <c:v>0.95859198961493819</c:v>
                </c:pt>
                <c:pt idx="13" formatCode="0%">
                  <c:v>0.95295770373808486</c:v>
                </c:pt>
                <c:pt idx="14" formatCode="0%">
                  <c:v>0.94425023088744542</c:v>
                </c:pt>
                <c:pt idx="15" formatCode="0%">
                  <c:v>0.94040864838779181</c:v>
                </c:pt>
                <c:pt idx="16" formatCode="0%">
                  <c:v>0.93656718924330418</c:v>
                </c:pt>
                <c:pt idx="17" formatCode="0%">
                  <c:v>0.93323783487899281</c:v>
                </c:pt>
                <c:pt idx="18" formatCode="0%">
                  <c:v>0.92965241885912087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48EA-8157-32DA6F6D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67359"/>
        <c:axId val="1911767775"/>
      </c:lineChart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Commut/dia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Sheet1!$G$3:$G$21</c:f>
              <c:numCache>
                <c:formatCode>#,##0</c:formatCode>
                <c:ptCount val="19"/>
                <c:pt idx="0">
                  <c:v>32</c:v>
                </c:pt>
                <c:pt idx="1">
                  <c:v>22</c:v>
                </c:pt>
                <c:pt idx="2" formatCode="General">
                  <c:v>18</c:v>
                </c:pt>
                <c:pt idx="3" formatCode="General">
                  <c:v>14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6</c:v>
                </c:pt>
                <c:pt idx="8" formatCode="General">
                  <c:v>4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4</c:v>
                </c:pt>
                <c:pt idx="13" formatCode="General">
                  <c:v>4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C-48EA-8157-32DA6F6D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33983"/>
        <c:axId val="278129823"/>
      </c:lineChart>
      <c:catAx>
        <c:axId val="19117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 top [Wh]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67775"/>
        <c:crosses val="autoZero"/>
        <c:auto val="1"/>
        <c:lblAlgn val="ctr"/>
        <c:lblOffset val="100"/>
        <c:noMultiLvlLbl val="0"/>
      </c:catAx>
      <c:valAx>
        <c:axId val="19117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Efficiència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67359"/>
        <c:crosses val="autoZero"/>
        <c:crossBetween val="between"/>
      </c:valAx>
      <c:valAx>
        <c:axId val="278129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3983"/>
        <c:crosses val="max"/>
        <c:crossBetween val="between"/>
      </c:valAx>
      <c:catAx>
        <c:axId val="278133983"/>
        <c:scaling>
          <c:orientation val="minMax"/>
        </c:scaling>
        <c:delete val="1"/>
        <c:axPos val="b"/>
        <c:majorTickMark val="out"/>
        <c:minorTickMark val="none"/>
        <c:tickLblPos val="nextTo"/>
        <c:crossAx val="27812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447502</xdr:colOff>
      <xdr:row>4</xdr:row>
      <xdr:rowOff>181496</xdr:rowOff>
    </xdr:from>
    <xdr:to>
      <xdr:col>17</xdr:col>
      <xdr:colOff>472440</xdr:colOff>
      <xdr:row>23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F2FDE-5118-47B4-9F16-5BD3AFF91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7C858-39EF-4DE8-A08D-2017DFDFD0C4}" name="Table4" displayName="Table4" ref="A2:G21" totalsRowShown="0" headerRowDxfId="6">
  <autoFilter ref="A2:G21" xr:uid="{64A7C858-39EF-4DE8-A08D-2017DFDFD0C4}"/>
  <tableColumns count="7">
    <tableColumn id="8" xr3:uid="{D9C1FB80-9769-4578-A0B3-1FFB913E34A3}" name="Th top [Wh]" dataDxfId="5"/>
    <tableColumn id="1" xr3:uid="{D2CEE924-757A-4E4D-87B7-1FC71D9C29AA}" name="Ideal" dataDxfId="4">
      <calculatedColumnFormula>Table4[[#This Row],[Real]]+Table4[[#This Row],[Perduda]]</calculatedColumnFormula>
    </tableColumn>
    <tableColumn id="2" xr3:uid="{C95AEAFC-2E28-47DE-BF25-156F8F27BF5C}" name="Real" dataDxfId="3"/>
    <tableColumn id="3" xr3:uid="{8038ACBD-A30C-4879-AEB9-6EDD7469A119}" name="Perduda" dataDxfId="2" dataCellStyle="Percent"/>
    <tableColumn id="4" xr3:uid="{DD927574-75C7-420D-9B33-680C72950317}" name="Efficiència" dataDxfId="0" dataCellStyle="Percent">
      <calculatedColumnFormula>Table4[[#This Row],[Real]]/Table4[[#This Row],[Ideal]]</calculatedColumnFormula>
    </tableColumn>
    <tableColumn id="6" xr3:uid="{9F7A5964-3644-460C-B737-E8C1DB5B5718}" name="h/dia" dataDxfId="1" dataCellStyle="Percent"/>
    <tableColumn id="5" xr3:uid="{C71CAFB6-959E-4983-B7EB-764D834FE85F}" name="Commut/d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EDB1-B387-4EF9-9656-52EBD490069C}">
  <dimension ref="A1:J21"/>
  <sheetViews>
    <sheetView tabSelected="1" zoomScaleNormal="100" workbookViewId="0">
      <selection activeCell="E3" sqref="E3"/>
    </sheetView>
  </sheetViews>
  <sheetFormatPr defaultRowHeight="14.4" x14ac:dyDescent="0.3"/>
  <cols>
    <col min="1" max="1" width="15.77734375" bestFit="1" customWidth="1"/>
    <col min="2" max="2" width="14.33203125" bestFit="1" customWidth="1"/>
    <col min="3" max="3" width="14" customWidth="1"/>
    <col min="4" max="4" width="14" bestFit="1" customWidth="1"/>
    <col min="5" max="5" width="15.109375" bestFit="1" customWidth="1"/>
    <col min="6" max="6" width="11" bestFit="1" customWidth="1"/>
    <col min="7" max="7" width="17.33203125" bestFit="1" customWidth="1"/>
    <col min="9" max="9" width="14.88671875" bestFit="1" customWidth="1"/>
  </cols>
  <sheetData>
    <row r="1" spans="1:10" ht="18" x14ac:dyDescent="0.3">
      <c r="B1" s="17" t="s">
        <v>10</v>
      </c>
      <c r="C1" s="17"/>
      <c r="D1" s="17"/>
    </row>
    <row r="2" spans="1:10" x14ac:dyDescent="0.3">
      <c r="A2" s="1" t="s">
        <v>9</v>
      </c>
      <c r="B2" s="1" t="s">
        <v>0</v>
      </c>
      <c r="C2" s="1" t="s">
        <v>1</v>
      </c>
      <c r="D2" s="1" t="s">
        <v>3</v>
      </c>
      <c r="E2" s="3" t="s">
        <v>2</v>
      </c>
      <c r="F2" s="1" t="s">
        <v>5</v>
      </c>
      <c r="G2" s="1" t="s">
        <v>4</v>
      </c>
      <c r="I2" s="8" t="s">
        <v>8</v>
      </c>
      <c r="J2" s="5">
        <v>-10</v>
      </c>
    </row>
    <row r="3" spans="1:10" x14ac:dyDescent="0.3">
      <c r="A3" s="11">
        <v>10</v>
      </c>
      <c r="B3" s="12">
        <f>Table4[[#This Row],[Real]]+Table4[[#This Row],[Perduda]]</f>
        <v>7601.7309999999998</v>
      </c>
      <c r="C3" s="12">
        <v>7587.2219999999998</v>
      </c>
      <c r="D3" s="13">
        <v>14.509</v>
      </c>
      <c r="E3" s="16">
        <f>1-Table4[[#This Row],[Perduda]]/Table4[[#This Row],[Ideal]]</f>
        <v>0.99809135577146835</v>
      </c>
      <c r="F3" s="15">
        <v>10.803000000000001</v>
      </c>
      <c r="G3" s="4">
        <v>32</v>
      </c>
      <c r="H3" s="4"/>
      <c r="I3" s="9" t="s">
        <v>6</v>
      </c>
      <c r="J3" s="6">
        <v>0</v>
      </c>
    </row>
    <row r="4" spans="1:10" x14ac:dyDescent="0.3">
      <c r="A4" s="11">
        <f>A3+10</f>
        <v>20</v>
      </c>
      <c r="B4" s="14">
        <f>Table4[[#This Row],[Real]]+Table4[[#This Row],[Perduda]]</f>
        <v>7594.5590000000002</v>
      </c>
      <c r="C4" s="14">
        <v>7536.6670000000004</v>
      </c>
      <c r="D4" s="13">
        <v>57.892000000000003</v>
      </c>
      <c r="E4" s="16">
        <f>Table4[[#This Row],[Real]]/Table4[[#This Row],[Ideal]]</f>
        <v>0.99237717423750349</v>
      </c>
      <c r="F4" s="15">
        <v>10.766999999999999</v>
      </c>
      <c r="G4" s="4">
        <v>22</v>
      </c>
      <c r="I4" s="10" t="s">
        <v>7</v>
      </c>
      <c r="J4" s="7">
        <v>700</v>
      </c>
    </row>
    <row r="5" spans="1:10" x14ac:dyDescent="0.3">
      <c r="A5" s="11">
        <f t="shared" ref="A5:A16" si="0">A4+10</f>
        <v>30</v>
      </c>
      <c r="B5" s="14">
        <f>Table4[[#This Row],[Real]]+Table4[[#This Row],[Perduda]]</f>
        <v>7609.2150000000001</v>
      </c>
      <c r="C5" s="14">
        <v>7569.7219999999998</v>
      </c>
      <c r="D5" s="13">
        <v>39.493000000000002</v>
      </c>
      <c r="E5" s="16">
        <f>Table4[[#This Row],[Real]]/Table4[[#This Row],[Ideal]]</f>
        <v>0.99480984569367537</v>
      </c>
      <c r="F5" s="15">
        <v>10.814</v>
      </c>
      <c r="G5">
        <v>18</v>
      </c>
    </row>
    <row r="6" spans="1:10" x14ac:dyDescent="0.3">
      <c r="A6" s="11">
        <f t="shared" si="0"/>
        <v>40</v>
      </c>
      <c r="B6" s="14">
        <f>Table4[[#This Row],[Real]]+Table4[[#This Row],[Perduda]]</f>
        <v>7603.0410000000002</v>
      </c>
      <c r="C6" s="14">
        <v>7503.6109999999999</v>
      </c>
      <c r="D6" s="13">
        <v>99.43</v>
      </c>
      <c r="E6" s="16">
        <f>Table4[[#This Row],[Real]]/Table4[[#This Row],[Ideal]]</f>
        <v>0.98692233804868335</v>
      </c>
      <c r="F6" s="15">
        <v>10.718999999999999</v>
      </c>
      <c r="G6">
        <v>14</v>
      </c>
    </row>
    <row r="7" spans="1:10" x14ac:dyDescent="0.3">
      <c r="A7" s="11">
        <f t="shared" si="0"/>
        <v>50</v>
      </c>
      <c r="B7" s="14">
        <f>Table4[[#This Row],[Real]]+Table4[[#This Row],[Perduda]]</f>
        <v>7599.5919999999996</v>
      </c>
      <c r="C7" s="14">
        <v>7495.8329999999996</v>
      </c>
      <c r="D7" s="13">
        <v>103.759</v>
      </c>
      <c r="E7" s="2">
        <f>Table4[[#This Row],[Real]]/Table4[[#This Row],[Ideal]]</f>
        <v>0.98634676703696722</v>
      </c>
      <c r="F7" s="15">
        <v>10.708</v>
      </c>
      <c r="G7">
        <v>10</v>
      </c>
    </row>
    <row r="8" spans="1:10" x14ac:dyDescent="0.3">
      <c r="A8" s="11">
        <f t="shared" si="0"/>
        <v>60</v>
      </c>
      <c r="B8" s="14">
        <f>Table4[[#This Row],[Real]]+Table4[[#This Row],[Perduda]]</f>
        <v>7592.4430000000002</v>
      </c>
      <c r="C8" s="14">
        <v>7369.4440000000004</v>
      </c>
      <c r="D8" s="13">
        <v>222.999</v>
      </c>
      <c r="E8" s="2">
        <f>Table4[[#This Row],[Real]]/Table4[[#This Row],[Ideal]]</f>
        <v>0.97062882131614292</v>
      </c>
      <c r="F8" s="15">
        <v>10.528</v>
      </c>
      <c r="G8">
        <v>10</v>
      </c>
    </row>
    <row r="9" spans="1:10" x14ac:dyDescent="0.3">
      <c r="A9" s="11">
        <f t="shared" si="0"/>
        <v>70</v>
      </c>
      <c r="B9" s="14">
        <f>Table4[[#This Row],[Real]]+Table4[[#This Row],[Perduda]]</f>
        <v>7592.4439999999995</v>
      </c>
      <c r="C9" s="14">
        <v>7328.6109999999999</v>
      </c>
      <c r="D9" s="13">
        <v>263.83300000000003</v>
      </c>
      <c r="E9" s="2">
        <f>Table4[[#This Row],[Real]]/Table4[[#This Row],[Ideal]]</f>
        <v>0.96525058334312386</v>
      </c>
      <c r="F9" s="15">
        <v>10.468999999999999</v>
      </c>
      <c r="G9">
        <v>10</v>
      </c>
    </row>
    <row r="10" spans="1:10" x14ac:dyDescent="0.3">
      <c r="A10" s="11">
        <f t="shared" si="0"/>
        <v>80</v>
      </c>
      <c r="B10" s="14">
        <f>Table4[[#This Row],[Real]]+Table4[[#This Row],[Perduda]]</f>
        <v>7592.4439999999995</v>
      </c>
      <c r="C10" s="14">
        <v>7330.5559999999996</v>
      </c>
      <c r="D10" s="13">
        <v>261.88799999999998</v>
      </c>
      <c r="E10" s="2">
        <f>Table4[[#This Row],[Real]]/Table4[[#This Row],[Ideal]]</f>
        <v>0.96550675908837791</v>
      </c>
      <c r="F10" s="15">
        <v>10.561</v>
      </c>
      <c r="G10">
        <v>6</v>
      </c>
    </row>
    <row r="11" spans="1:10" x14ac:dyDescent="0.3">
      <c r="A11" s="11">
        <f t="shared" si="0"/>
        <v>90</v>
      </c>
      <c r="B11" s="14">
        <f>Table4[[#This Row],[Real]]+Table4[[#This Row],[Perduda]]</f>
        <v>7592.4439999999995</v>
      </c>
      <c r="C11" s="14">
        <v>7435.5559999999996</v>
      </c>
      <c r="D11" s="13">
        <v>156.88800000000001</v>
      </c>
      <c r="E11" s="2">
        <f>Table4[[#This Row],[Real]]/Table4[[#This Row],[Ideal]]</f>
        <v>0.97933629803525712</v>
      </c>
      <c r="F11" s="15">
        <v>10.622</v>
      </c>
      <c r="G11">
        <v>4</v>
      </c>
    </row>
    <row r="12" spans="1:10" x14ac:dyDescent="0.3">
      <c r="A12" s="11">
        <f t="shared" si="0"/>
        <v>100</v>
      </c>
      <c r="B12" s="14">
        <f>Table4[[#This Row],[Real]]+Table4[[#This Row],[Perduda]]</f>
        <v>7593.4889999999996</v>
      </c>
      <c r="C12" s="14">
        <v>7412.2219999999998</v>
      </c>
      <c r="D12" s="13">
        <v>181.267</v>
      </c>
      <c r="E12" s="2">
        <f>Table4[[#This Row],[Real]]/Table4[[#This Row],[Ideal]]</f>
        <v>0.97612862809177703</v>
      </c>
      <c r="F12" s="15">
        <v>10.589</v>
      </c>
      <c r="G12">
        <v>4</v>
      </c>
    </row>
    <row r="13" spans="1:10" x14ac:dyDescent="0.3">
      <c r="A13" s="11">
        <f t="shared" si="0"/>
        <v>110</v>
      </c>
      <c r="B13" s="14">
        <f>Table4[[#This Row],[Real]]+Table4[[#This Row],[Perduda]]</f>
        <v>7592.4439999999995</v>
      </c>
      <c r="C13" s="14">
        <v>7365.5559999999996</v>
      </c>
      <c r="D13" s="13">
        <v>226.88800000000001</v>
      </c>
      <c r="E13" s="2">
        <f>Table4[[#This Row],[Real]]/Table4[[#This Row],[Ideal]]</f>
        <v>0.97011660540400435</v>
      </c>
      <c r="F13" s="15">
        <v>10.522</v>
      </c>
      <c r="G13">
        <v>4</v>
      </c>
    </row>
    <row r="14" spans="1:10" x14ac:dyDescent="0.3">
      <c r="A14" s="11">
        <f t="shared" si="0"/>
        <v>120</v>
      </c>
      <c r="B14" s="14">
        <f>Table4[[#This Row],[Real]]+Table4[[#This Row],[Perduda]]</f>
        <v>7592.4429999999993</v>
      </c>
      <c r="C14" s="14">
        <v>7320.8329999999996</v>
      </c>
      <c r="D14" s="13">
        <v>271.61</v>
      </c>
      <c r="E14" s="2">
        <f>Table4[[#This Row],[Real]]/Table4[[#This Row],[Ideal]]</f>
        <v>0.96422627078003753</v>
      </c>
      <c r="F14" s="15">
        <v>10.458</v>
      </c>
      <c r="G14">
        <v>4</v>
      </c>
    </row>
    <row r="15" spans="1:10" x14ac:dyDescent="0.3">
      <c r="A15" s="11">
        <f t="shared" si="0"/>
        <v>130</v>
      </c>
      <c r="B15" s="14">
        <f>Table4[[#This Row],[Real]]+Table4[[#This Row],[Perduda]]</f>
        <v>7592.4439999999995</v>
      </c>
      <c r="C15" s="14">
        <v>7278.0559999999996</v>
      </c>
      <c r="D15" s="13">
        <v>314.38799999999998</v>
      </c>
      <c r="E15" s="2">
        <f>Table4[[#This Row],[Real]]/Table4[[#This Row],[Ideal]]</f>
        <v>0.95859198961493819</v>
      </c>
      <c r="F15" s="15">
        <v>10.397</v>
      </c>
      <c r="G15">
        <v>4</v>
      </c>
    </row>
    <row r="16" spans="1:10" x14ac:dyDescent="0.3">
      <c r="A16" s="11">
        <f t="shared" si="0"/>
        <v>140</v>
      </c>
      <c r="B16" s="14">
        <f>Table4[[#This Row],[Real]]+Table4[[#This Row],[Perduda]]</f>
        <v>7592.4440000000004</v>
      </c>
      <c r="C16" s="14">
        <v>7235.2780000000002</v>
      </c>
      <c r="D16" s="13">
        <v>357.166</v>
      </c>
      <c r="E16" s="2">
        <f>Table4[[#This Row],[Real]]/Table4[[#This Row],[Ideal]]</f>
        <v>0.95295770373808486</v>
      </c>
      <c r="F16" s="15">
        <v>10.336</v>
      </c>
      <c r="G16">
        <v>4</v>
      </c>
    </row>
    <row r="17" spans="1:7" x14ac:dyDescent="0.3">
      <c r="A17" s="11">
        <f>A16+20</f>
        <v>160</v>
      </c>
      <c r="B17" s="14">
        <f>Table4[[#This Row],[Real]]+Table4[[#This Row],[Perduda]]</f>
        <v>7592.4440000000004</v>
      </c>
      <c r="C17" s="14">
        <v>7169.1670000000004</v>
      </c>
      <c r="D17" s="13">
        <v>423.27699999999999</v>
      </c>
      <c r="E17" s="2">
        <f>Table4[[#This Row],[Real]]/Table4[[#This Row],[Ideal]]</f>
        <v>0.94425023088744542</v>
      </c>
      <c r="F17" s="15">
        <v>10.242000000000001</v>
      </c>
      <c r="G17">
        <v>2</v>
      </c>
    </row>
    <row r="18" spans="1:7" x14ac:dyDescent="0.3">
      <c r="A18" s="11">
        <f t="shared" ref="A18:A21" si="1">A17+20</f>
        <v>180</v>
      </c>
      <c r="B18" s="14">
        <f>Table4[[#This Row],[Real]]+Table4[[#This Row],[Perduda]]</f>
        <v>7592.4440000000004</v>
      </c>
      <c r="C18" s="14">
        <v>7140</v>
      </c>
      <c r="D18" s="13">
        <v>452.44400000000002</v>
      </c>
      <c r="E18" s="2">
        <f>Table4[[#This Row],[Real]]/Table4[[#This Row],[Ideal]]</f>
        <v>0.94040864838779181</v>
      </c>
      <c r="F18" s="15">
        <v>10.199999999999999</v>
      </c>
      <c r="G18">
        <v>2</v>
      </c>
    </row>
    <row r="19" spans="1:7" x14ac:dyDescent="0.3">
      <c r="A19" s="11">
        <f t="shared" si="1"/>
        <v>200</v>
      </c>
      <c r="B19" s="14">
        <f>Table4[[#This Row],[Real]]+Table4[[#This Row],[Perduda]]</f>
        <v>7592.4429999999993</v>
      </c>
      <c r="C19" s="14">
        <v>7110.8329999999996</v>
      </c>
      <c r="D19" s="13">
        <v>481.61</v>
      </c>
      <c r="E19" s="2">
        <f>Table4[[#This Row],[Real]]/Table4[[#This Row],[Ideal]]</f>
        <v>0.93656718924330418</v>
      </c>
      <c r="F19" s="15">
        <v>10.157999999999999</v>
      </c>
      <c r="G19">
        <v>2</v>
      </c>
    </row>
    <row r="20" spans="1:7" x14ac:dyDescent="0.3">
      <c r="A20" s="11">
        <f t="shared" si="1"/>
        <v>220</v>
      </c>
      <c r="B20" s="14">
        <f>Table4[[#This Row],[Real]]+Table4[[#This Row],[Perduda]]</f>
        <v>7592.4439999999995</v>
      </c>
      <c r="C20" s="14">
        <v>7085.5559999999996</v>
      </c>
      <c r="D20" s="13">
        <v>506.88799999999998</v>
      </c>
      <c r="E20" s="2">
        <f>Table4[[#This Row],[Real]]/Table4[[#This Row],[Ideal]]</f>
        <v>0.93323783487899281</v>
      </c>
      <c r="F20" s="15">
        <v>10.122</v>
      </c>
      <c r="G20">
        <v>2</v>
      </c>
    </row>
    <row r="21" spans="1:7" x14ac:dyDescent="0.3">
      <c r="A21" s="11">
        <f t="shared" si="1"/>
        <v>240</v>
      </c>
      <c r="B21" s="14">
        <f>Table4[[#This Row],[Real]]+Table4[[#This Row],[Perduda]]</f>
        <v>7592.4429999999993</v>
      </c>
      <c r="C21" s="14">
        <v>7058.3329999999996</v>
      </c>
      <c r="D21" s="13">
        <v>534.11</v>
      </c>
      <c r="E21" s="2">
        <f>Table4[[#This Row],[Real]]/Table4[[#This Row],[Ideal]]</f>
        <v>0.92965241885912087</v>
      </c>
      <c r="F21" s="15">
        <v>10.083</v>
      </c>
      <c r="G21">
        <v>2</v>
      </c>
    </row>
  </sheetData>
  <mergeCells count="1">
    <mergeCell ref="B1:D1"/>
  </mergeCells>
  <phoneticPr fontId="5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Carter</dc:creator>
  <cp:lastModifiedBy>Matt Carter</cp:lastModifiedBy>
  <dcterms:created xsi:type="dcterms:W3CDTF">2022-05-27T17:55:57Z</dcterms:created>
  <dcterms:modified xsi:type="dcterms:W3CDTF">2022-06-01T20:32:16Z</dcterms:modified>
</cp:coreProperties>
</file>