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ocuments\Data Science\Projetos\EMH\"/>
    </mc:Choice>
  </mc:AlternateContent>
  <xr:revisionPtr revIDLastSave="0" documentId="8_{A6964019-B4DA-40D2-9B6F-C47EFB63B58A}" xr6:coauthVersionLast="47" xr6:coauthVersionMax="47" xr10:uidLastSave="{00000000-0000-0000-0000-000000000000}"/>
  <bookViews>
    <workbookView xWindow="28635" yWindow="-165" windowWidth="29130" windowHeight="15930" activeTab="1" xr2:uid="{04701C49-9F2B-40E8-B78F-9B738E69D006}"/>
  </bookViews>
  <sheets>
    <sheet name="2002" sheetId="1" r:id="rId1"/>
    <sheet name="Sheet2" sheetId="2" r:id="rId2"/>
  </sheets>
  <definedNames>
    <definedName name="_xlnm._FilterDatabase" localSheetId="1" hidden="1">Sheet2!$A$1:$D$60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B36" i="1"/>
  <c r="B35" i="1"/>
  <c r="B34" i="1"/>
  <c r="B30" i="1"/>
  <c r="B28" i="1"/>
  <c r="B27" i="1"/>
  <c r="B26" i="1"/>
  <c r="B24" i="1"/>
  <c r="B23" i="1"/>
  <c r="B22" i="1"/>
  <c r="C22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J2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C14" i="1"/>
  <c r="C6" i="1"/>
  <c r="C4" i="1"/>
  <c r="D63" i="2"/>
  <c r="C3" i="1"/>
  <c r="C7" i="1"/>
  <c r="C37" i="1" l="1"/>
  <c r="D35" i="1"/>
  <c r="F35" i="1" s="1"/>
  <c r="D36" i="1"/>
  <c r="F36" i="1" s="1"/>
  <c r="C19" i="1"/>
  <c r="D22" i="1"/>
  <c r="F22" i="1" s="1"/>
  <c r="D34" i="1"/>
  <c r="F34" i="1" s="1"/>
  <c r="D37" i="1"/>
  <c r="D24" i="1"/>
  <c r="F24" i="1" s="1"/>
  <c r="D28" i="1"/>
  <c r="F28" i="1" s="1"/>
  <c r="D23" i="1"/>
  <c r="F23" i="1" s="1"/>
  <c r="D29" i="1"/>
  <c r="F29" i="1" s="1"/>
  <c r="D27" i="1"/>
  <c r="F27" i="1" s="1"/>
  <c r="D30" i="1"/>
  <c r="F30" i="1" s="1"/>
  <c r="D31" i="1"/>
  <c r="F31" i="1" s="1"/>
  <c r="D26" i="1"/>
  <c r="F26" i="1" s="1"/>
  <c r="D32" i="1"/>
  <c r="F32" i="1" s="1"/>
  <c r="D25" i="1"/>
  <c r="F25" i="1" s="1"/>
  <c r="D33" i="1"/>
  <c r="F33" i="1" s="1"/>
  <c r="D59" i="2"/>
  <c r="G22" i="1" l="1"/>
</calcChain>
</file>

<file path=xl/sharedStrings.xml><?xml version="1.0" encoding="utf-8"?>
<sst xmlns="http://schemas.openxmlformats.org/spreadsheetml/2006/main" count="248" uniqueCount="141">
  <si>
    <t>Bradesco</t>
  </si>
  <si>
    <t>Eletrobras</t>
  </si>
  <si>
    <t>Globo Cabo</t>
  </si>
  <si>
    <t>Petrobras PN</t>
  </si>
  <si>
    <t>Telemar</t>
  </si>
  <si>
    <t>VALE5</t>
  </si>
  <si>
    <t>Vale</t>
  </si>
  <si>
    <t>TNLP4</t>
  </si>
  <si>
    <t>PETR4</t>
  </si>
  <si>
    <t>PLIM4</t>
  </si>
  <si>
    <t>EBTP4</t>
  </si>
  <si>
    <t>Embratel</t>
  </si>
  <si>
    <t>ELET6</t>
  </si>
  <si>
    <t>BBDC4</t>
  </si>
  <si>
    <t>Exists</t>
  </si>
  <si>
    <t>Bought by Claro</t>
  </si>
  <si>
    <t>Converted to 1.070435 VALE3</t>
  </si>
  <si>
    <t>Converted to 2.1428 BROI4</t>
  </si>
  <si>
    <t>1 para 0,0031 Claro</t>
  </si>
  <si>
    <t>1 para 0,0884 Claro</t>
  </si>
  <si>
    <t>TEPR4</t>
  </si>
  <si>
    <t>CEMIG</t>
  </si>
  <si>
    <t>Embraer</t>
  </si>
  <si>
    <t>EMBR3</t>
  </si>
  <si>
    <t>VIVT3</t>
  </si>
  <si>
    <t>GGBR4</t>
  </si>
  <si>
    <t>Gerdau</t>
  </si>
  <si>
    <t>Itaú</t>
  </si>
  <si>
    <t>Ambev</t>
  </si>
  <si>
    <t>ITAU4</t>
  </si>
  <si>
    <t>AMBV4</t>
  </si>
  <si>
    <t>ACES4</t>
  </si>
  <si>
    <t>ACESITA</t>
  </si>
  <si>
    <t>PN</t>
  </si>
  <si>
    <t>AMBEV</t>
  </si>
  <si>
    <t>ARCZ6</t>
  </si>
  <si>
    <t>ARACRUZ</t>
  </si>
  <si>
    <t>PNB</t>
  </si>
  <si>
    <t>BRADESCO</t>
  </si>
  <si>
    <t>BRAP4</t>
  </si>
  <si>
    <t>BRADESPAR</t>
  </si>
  <si>
    <t>BBAS3</t>
  </si>
  <si>
    <t>BRASIL</t>
  </si>
  <si>
    <t>ON</t>
  </si>
  <si>
    <t>BBAS4</t>
  </si>
  <si>
    <t>TCSP3</t>
  </si>
  <si>
    <t>BRASIL T PAR</t>
  </si>
  <si>
    <t>TCSP4</t>
  </si>
  <si>
    <t>BRASIL TELEC</t>
  </si>
  <si>
    <t>CLSC6</t>
  </si>
  <si>
    <t>CELESC</t>
  </si>
  <si>
    <t>CMIG3</t>
  </si>
  <si>
    <t>CMIG4</t>
  </si>
  <si>
    <t>CESP4</t>
  </si>
  <si>
    <t>CESP</t>
  </si>
  <si>
    <t>CGAS5</t>
  </si>
  <si>
    <t>COMGAS</t>
  </si>
  <si>
    <t>PNA</t>
  </si>
  <si>
    <t>CPLE6</t>
  </si>
  <si>
    <t>COPEL</t>
  </si>
  <si>
    <t>CPNE5</t>
  </si>
  <si>
    <t>COPENE</t>
  </si>
  <si>
    <t>CRTP5</t>
  </si>
  <si>
    <t>CRT CELULAR</t>
  </si>
  <si>
    <t>ELET3</t>
  </si>
  <si>
    <t>ELETROBRAS</t>
  </si>
  <si>
    <t>ELPL4</t>
  </si>
  <si>
    <t>ELETROPAULO</t>
  </si>
  <si>
    <t>EMBRAER</t>
  </si>
  <si>
    <t>EMBR4</t>
  </si>
  <si>
    <t>EBTP3</t>
  </si>
  <si>
    <t>GERDAU</t>
  </si>
  <si>
    <t>GLOBO CABO</t>
  </si>
  <si>
    <t>INEP4</t>
  </si>
  <si>
    <t>INEPAR</t>
  </si>
  <si>
    <t>PTIP4</t>
  </si>
  <si>
    <t>IPIRANGA PET</t>
  </si>
  <si>
    <t>ITSA4</t>
  </si>
  <si>
    <t>ITAUSA</t>
  </si>
  <si>
    <t>KLBN4</t>
  </si>
  <si>
    <t>KLABIN S/A</t>
  </si>
  <si>
    <t>LIGH3</t>
  </si>
  <si>
    <t>LIGHT</t>
  </si>
  <si>
    <t>PETR3</t>
  </si>
  <si>
    <t>PETROBRAS</t>
  </si>
  <si>
    <t>BRDT4</t>
  </si>
  <si>
    <t>PETROBRAS BR</t>
  </si>
  <si>
    <t>SBSP3</t>
  </si>
  <si>
    <t>SABESP</t>
  </si>
  <si>
    <t>CSNA3</t>
  </si>
  <si>
    <t>SID NACIONAL</t>
  </si>
  <si>
    <t>CSTB4</t>
  </si>
  <si>
    <t>SID TUBARAO</t>
  </si>
  <si>
    <t>CRUZ3</t>
  </si>
  <si>
    <t>SOUZA CRUZ</t>
  </si>
  <si>
    <t>TDBH4</t>
  </si>
  <si>
    <t>TEF DATA BRA</t>
  </si>
  <si>
    <t>TCSL3</t>
  </si>
  <si>
    <t>TELE CL SUL</t>
  </si>
  <si>
    <t>TCSL4</t>
  </si>
  <si>
    <t>TCOC4</t>
  </si>
  <si>
    <t>TELE CTR OES</t>
  </si>
  <si>
    <t>TLCP4</t>
  </si>
  <si>
    <t>TELE LEST CL</t>
  </si>
  <si>
    <t>TNEP4</t>
  </si>
  <si>
    <t>TELE NORD CL</t>
  </si>
  <si>
    <t>TNLP3</t>
  </si>
  <si>
    <t>TELEMAR</t>
  </si>
  <si>
    <t>TMAR5</t>
  </si>
  <si>
    <t>TELEMAR N L</t>
  </si>
  <si>
    <t>TMCP4</t>
  </si>
  <si>
    <t>TELEMIG PART</t>
  </si>
  <si>
    <t>TLPP4</t>
  </si>
  <si>
    <t>TBLE3</t>
  </si>
  <si>
    <t>TRPL4</t>
  </si>
  <si>
    <t>EMBRATEL</t>
  </si>
  <si>
    <t>PAR ON</t>
  </si>
  <si>
    <t>PAR PN</t>
  </si>
  <si>
    <t>ITAUBANCO</t>
  </si>
  <si>
    <t>TELESP</t>
  </si>
  <si>
    <t>TSPP4</t>
  </si>
  <si>
    <t>TELESP CL PA</t>
  </si>
  <si>
    <t>TRACTEBEL</t>
  </si>
  <si>
    <t>TRAN PAULIST</t>
  </si>
  <si>
    <t>USIM5</t>
  </si>
  <si>
    <t>USIMINAS</t>
  </si>
  <si>
    <t>VCPA4</t>
  </si>
  <si>
    <t>V C P</t>
  </si>
  <si>
    <t>VALE R DOCE</t>
  </si>
  <si>
    <t>BRASIL TPAR</t>
  </si>
  <si>
    <t>BRASIL TELECOM</t>
  </si>
  <si>
    <t>ABEV3</t>
  </si>
  <si>
    <t>Converted to VIVO</t>
  </si>
  <si>
    <t>Converted to BROi</t>
  </si>
  <si>
    <t>OIBR3</t>
  </si>
  <si>
    <t>ITUB4</t>
  </si>
  <si>
    <t>Código</t>
  </si>
  <si>
    <t>Ação</t>
  </si>
  <si>
    <t>Tipo</t>
  </si>
  <si>
    <t>Participação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</si>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</sst>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5" x14ac:knownFonts="1">
    <font>
      <sz val="11"/>
      <color theme="1"/>
      <name val="Calibri"/>
      <family val="2"/>
      <scheme val="minor"/>
    </font>
    <font>
      <sz val="9"/>
      <color rgb="FF282828"/>
      <name val="Merriweather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sz val="9.6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4">
    <border>
      <left/>
      <right/>
      <top/>
      <bottom/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173" fontId="0" fillId="0" borderId="0" xfId="0" applyNumberFormat="1"/>
    <xf numFmtId="2" fontId="0" fillId="0" borderId="0" xfId="0" applyNumberFormat="1"/>
    <xf numFmtId="0" fontId="4" fillId="0" borderId="0" xfId="0" applyFont="1" applyBorder="1" applyAlignment="1">
      <alignment vertical="center" wrapText="1"/>
    </xf>
    <xf numFmtId="0" fontId="3" fillId="2" borderId="3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5D3B1-AA8B-4897-BD26-0624706F99CA}">
  <dimension ref="A1:J37"/>
  <sheetViews>
    <sheetView workbookViewId="0">
      <selection activeCell="B33" sqref="B33"/>
    </sheetView>
  </sheetViews>
  <sheetFormatPr defaultRowHeight="14.5" x14ac:dyDescent="0.35"/>
  <cols>
    <col min="1" max="1" width="12.90625" bestFit="1" customWidth="1"/>
  </cols>
  <sheetData>
    <row r="1" spans="1:10" x14ac:dyDescent="0.35">
      <c r="A1" s="1"/>
    </row>
    <row r="2" spans="1:10" x14ac:dyDescent="0.35">
      <c r="A2" t="s">
        <v>0</v>
      </c>
      <c r="B2" t="s">
        <v>13</v>
      </c>
      <c r="C2">
        <v>4.7457000000000003</v>
      </c>
      <c r="E2" t="s">
        <v>14</v>
      </c>
      <c r="I2" t="str">
        <f>_xlfn.CONCAT(B2,".SA")</f>
        <v>BBDC4.SA</v>
      </c>
      <c r="J2" t="str">
        <f>_xlfn.TEXTJOIN(" ", TRUE,I2:I18)</f>
        <v>BBDC4.SA ELET6.SA EBTP4.SA PLIM4.SA PETR4.SA TNLP4.SA VALE5.SA EMBR3.SA GGBR4.SA ITAU4.SA ABEV3.SA TSPP4.SA TCSP4.SA TEPR4.SA CMIG4.SA USIM5.SA ITSA4.SA</v>
      </c>
    </row>
    <row r="3" spans="1:10" x14ac:dyDescent="0.35">
      <c r="A3" t="s">
        <v>1</v>
      </c>
      <c r="B3" t="s">
        <v>12</v>
      </c>
      <c r="C3">
        <f>3.4609+1.4187</f>
        <v>4.8795999999999999</v>
      </c>
      <c r="E3" t="s">
        <v>14</v>
      </c>
      <c r="I3" t="str">
        <f t="shared" ref="I3:I18" si="0">_xlfn.CONCAT(B3,".SA")</f>
        <v>ELET6.SA</v>
      </c>
    </row>
    <row r="4" spans="1:10" x14ac:dyDescent="0.35">
      <c r="A4" t="s">
        <v>11</v>
      </c>
      <c r="B4" t="s">
        <v>10</v>
      </c>
      <c r="C4">
        <f>4.6159+1.3776</f>
        <v>5.9935</v>
      </c>
      <c r="E4" t="s">
        <v>15</v>
      </c>
      <c r="F4" t="s">
        <v>18</v>
      </c>
      <c r="I4" t="str">
        <f t="shared" si="0"/>
        <v>EBTP4.SA</v>
      </c>
    </row>
    <row r="5" spans="1:10" x14ac:dyDescent="0.35">
      <c r="A5" t="s">
        <v>2</v>
      </c>
      <c r="B5" t="s">
        <v>9</v>
      </c>
      <c r="C5">
        <v>3.3357000000000001</v>
      </c>
      <c r="E5" t="s">
        <v>15</v>
      </c>
      <c r="F5" t="s">
        <v>19</v>
      </c>
      <c r="I5" t="str">
        <f t="shared" si="0"/>
        <v>PLIM4.SA</v>
      </c>
    </row>
    <row r="6" spans="1:10" x14ac:dyDescent="0.35">
      <c r="A6" t="s">
        <v>3</v>
      </c>
      <c r="B6" t="s">
        <v>8</v>
      </c>
      <c r="C6">
        <f>12.614</f>
        <v>12.614000000000001</v>
      </c>
      <c r="E6" t="s">
        <v>14</v>
      </c>
      <c r="I6" t="str">
        <f t="shared" si="0"/>
        <v>PETR4.SA</v>
      </c>
    </row>
    <row r="7" spans="1:10" x14ac:dyDescent="0.35">
      <c r="A7" t="s">
        <v>4</v>
      </c>
      <c r="B7" t="s">
        <v>7</v>
      </c>
      <c r="C7">
        <f>13.5797+1.1726+1.8726</f>
        <v>16.6249</v>
      </c>
      <c r="E7" t="s">
        <v>17</v>
      </c>
      <c r="I7" t="str">
        <f t="shared" si="0"/>
        <v>TNLP4.SA</v>
      </c>
    </row>
    <row r="8" spans="1:10" x14ac:dyDescent="0.35">
      <c r="A8" t="s">
        <v>6</v>
      </c>
      <c r="B8" t="s">
        <v>5</v>
      </c>
      <c r="C8">
        <v>3.07</v>
      </c>
      <c r="E8" t="s">
        <v>16</v>
      </c>
      <c r="I8" t="str">
        <f t="shared" si="0"/>
        <v>VALE5.SA</v>
      </c>
    </row>
    <row r="9" spans="1:10" x14ac:dyDescent="0.35">
      <c r="A9" t="s">
        <v>22</v>
      </c>
      <c r="B9" t="s">
        <v>23</v>
      </c>
      <c r="C9">
        <v>2.4340000000000002</v>
      </c>
      <c r="E9" t="s">
        <v>14</v>
      </c>
      <c r="I9" t="str">
        <f t="shared" si="0"/>
        <v>EMBR3.SA</v>
      </c>
    </row>
    <row r="10" spans="1:10" x14ac:dyDescent="0.35">
      <c r="A10" t="s">
        <v>26</v>
      </c>
      <c r="B10" t="s">
        <v>25</v>
      </c>
      <c r="C10">
        <v>0.8387</v>
      </c>
      <c r="E10" t="s">
        <v>14</v>
      </c>
      <c r="I10" t="str">
        <f t="shared" si="0"/>
        <v>GGBR4.SA</v>
      </c>
    </row>
    <row r="11" spans="1:10" x14ac:dyDescent="0.35">
      <c r="A11" t="s">
        <v>27</v>
      </c>
      <c r="B11" t="s">
        <v>29</v>
      </c>
      <c r="C11">
        <v>2.9784000000000002</v>
      </c>
      <c r="E11" t="s">
        <v>14</v>
      </c>
      <c r="I11" t="str">
        <f t="shared" si="0"/>
        <v>ITAU4.SA</v>
      </c>
    </row>
    <row r="12" spans="1:10" x14ac:dyDescent="0.35">
      <c r="A12" t="s">
        <v>28</v>
      </c>
      <c r="B12" t="s">
        <v>131</v>
      </c>
      <c r="C12">
        <v>1.7090000000000001</v>
      </c>
      <c r="E12" t="s">
        <v>14</v>
      </c>
      <c r="I12" t="str">
        <f t="shared" si="0"/>
        <v>ABEV3.SA</v>
      </c>
    </row>
    <row r="13" spans="1:10" x14ac:dyDescent="0.35">
      <c r="A13" t="s">
        <v>119</v>
      </c>
      <c r="B13" t="s">
        <v>120</v>
      </c>
      <c r="C13">
        <v>5.6326000000000001</v>
      </c>
      <c r="E13" t="s">
        <v>132</v>
      </c>
      <c r="I13" t="str">
        <f t="shared" si="0"/>
        <v>TSPP4.SA</v>
      </c>
    </row>
    <row r="14" spans="1:10" x14ac:dyDescent="0.35">
      <c r="A14" t="s">
        <v>129</v>
      </c>
      <c r="B14" t="s">
        <v>47</v>
      </c>
      <c r="C14">
        <f>2.9287+0.6803</f>
        <v>3.609</v>
      </c>
      <c r="E14" t="s">
        <v>133</v>
      </c>
      <c r="I14" t="str">
        <f t="shared" si="0"/>
        <v>TCSP4.SA</v>
      </c>
    </row>
    <row r="15" spans="1:10" x14ac:dyDescent="0.35">
      <c r="A15" t="s">
        <v>130</v>
      </c>
      <c r="B15" t="s">
        <v>20</v>
      </c>
      <c r="C15">
        <v>2.7667999999999999</v>
      </c>
      <c r="E15" t="s">
        <v>133</v>
      </c>
      <c r="I15" t="str">
        <f t="shared" si="0"/>
        <v>TEPR4.SA</v>
      </c>
    </row>
    <row r="16" spans="1:10" x14ac:dyDescent="0.35">
      <c r="A16" t="s">
        <v>21</v>
      </c>
      <c r="B16" t="s">
        <v>52</v>
      </c>
      <c r="C16">
        <v>2.7284000000000002</v>
      </c>
      <c r="E16" t="s">
        <v>14</v>
      </c>
      <c r="I16" t="str">
        <f t="shared" si="0"/>
        <v>CMIG4.SA</v>
      </c>
    </row>
    <row r="17" spans="1:9" x14ac:dyDescent="0.35">
      <c r="A17" t="s">
        <v>125</v>
      </c>
      <c r="B17" t="s">
        <v>124</v>
      </c>
      <c r="C17">
        <v>1.4394</v>
      </c>
      <c r="E17" t="s">
        <v>14</v>
      </c>
      <c r="I17" t="str">
        <f t="shared" si="0"/>
        <v>USIM5.SA</v>
      </c>
    </row>
    <row r="18" spans="1:9" x14ac:dyDescent="0.35">
      <c r="A18" t="s">
        <v>78</v>
      </c>
      <c r="B18" t="s">
        <v>77</v>
      </c>
      <c r="C18">
        <v>1.4368000000000001</v>
      </c>
      <c r="E18" t="s">
        <v>14</v>
      </c>
      <c r="I18" t="str">
        <f t="shared" si="0"/>
        <v>ITSA4.SA</v>
      </c>
    </row>
    <row r="19" spans="1:9" ht="15" customHeight="1" x14ac:dyDescent="0.35">
      <c r="C19">
        <f>SUM(C2:C18)</f>
        <v>76.836500000000001</v>
      </c>
    </row>
    <row r="22" spans="1:9" x14ac:dyDescent="0.35">
      <c r="A22" t="s">
        <v>0</v>
      </c>
      <c r="B22" t="str">
        <f>INDEX(A$2:C$18,MATCH(A22,A$2:A$18,0),2)</f>
        <v>BBDC4</v>
      </c>
      <c r="C22">
        <f>INDEX(A$2:C$18,MATCH(A22,A$2:A$18,0),3)</f>
        <v>4.7457000000000003</v>
      </c>
      <c r="D22">
        <f>C22/SUM(C$22:C$34)</f>
        <v>7.3427498526251314E-2</v>
      </c>
      <c r="E22">
        <v>14.85</v>
      </c>
      <c r="F22">
        <f>E22*D22</f>
        <v>1.090398353114832</v>
      </c>
      <c r="G22">
        <f>SUM(F22:F36)</f>
        <v>8.7804057489351148</v>
      </c>
    </row>
    <row r="23" spans="1:9" x14ac:dyDescent="0.35">
      <c r="A23" t="s">
        <v>1</v>
      </c>
      <c r="B23" t="str">
        <f t="shared" ref="B23:B36" si="1">INDEX(A$2:C$18,MATCH(A23,A$2:A$18,0),2)</f>
        <v>ELET6</v>
      </c>
      <c r="C23">
        <f t="shared" ref="C23:C36" si="2">INDEX(A$2:C$18,MATCH(A23,A$2:A$18,0),3)</f>
        <v>4.8795999999999999</v>
      </c>
      <c r="D23">
        <f>C23/SUM(C$22:C$34)</f>
        <v>7.5499256549865321E-2</v>
      </c>
      <c r="E23">
        <v>10.87</v>
      </c>
      <c r="F23">
        <f t="shared" ref="F23:F36" si="3">E23*D23</f>
        <v>0.82067691869703596</v>
      </c>
    </row>
    <row r="24" spans="1:9" x14ac:dyDescent="0.35">
      <c r="A24" t="s">
        <v>3</v>
      </c>
      <c r="B24" t="str">
        <f t="shared" si="1"/>
        <v>PETR4</v>
      </c>
      <c r="C24">
        <f t="shared" si="2"/>
        <v>12.614000000000001</v>
      </c>
      <c r="D24">
        <f>C24/SUM(C$22:C$34)</f>
        <v>0.1951691987294043</v>
      </c>
      <c r="E24">
        <v>12.36</v>
      </c>
      <c r="F24">
        <f t="shared" si="3"/>
        <v>2.4122912962954373</v>
      </c>
    </row>
    <row r="25" spans="1:9" x14ac:dyDescent="0.35">
      <c r="A25" t="s">
        <v>4</v>
      </c>
      <c r="B25" t="s">
        <v>134</v>
      </c>
      <c r="C25">
        <f t="shared" si="2"/>
        <v>16.6249</v>
      </c>
      <c r="D25">
        <f>C25/SUM(C$22:C$34)</f>
        <v>0.25722755763092386</v>
      </c>
      <c r="E25">
        <v>0</v>
      </c>
      <c r="F25">
        <f t="shared" si="3"/>
        <v>0</v>
      </c>
    </row>
    <row r="26" spans="1:9" x14ac:dyDescent="0.35">
      <c r="A26" t="s">
        <v>6</v>
      </c>
      <c r="B26" t="str">
        <f t="shared" si="1"/>
        <v>VALE5</v>
      </c>
      <c r="C26">
        <f t="shared" si="2"/>
        <v>3.07</v>
      </c>
      <c r="D26">
        <f>C26/SUM(C$22:C$34)</f>
        <v>4.7500351997722463E-2</v>
      </c>
      <c r="E26">
        <v>20.77</v>
      </c>
      <c r="F26">
        <f t="shared" si="3"/>
        <v>0.98658231099269555</v>
      </c>
    </row>
    <row r="27" spans="1:9" x14ac:dyDescent="0.35">
      <c r="A27" t="s">
        <v>22</v>
      </c>
      <c r="B27" t="str">
        <f t="shared" si="1"/>
        <v>EMBR3</v>
      </c>
      <c r="C27">
        <f t="shared" si="2"/>
        <v>2.4340000000000002</v>
      </c>
      <c r="D27">
        <f>C27/SUM(C$22:C$34)</f>
        <v>3.7659888196239902E-2</v>
      </c>
      <c r="E27">
        <v>1.25</v>
      </c>
      <c r="F27">
        <f t="shared" si="3"/>
        <v>4.7074860245299874E-2</v>
      </c>
    </row>
    <row r="28" spans="1:9" x14ac:dyDescent="0.35">
      <c r="A28" t="s">
        <v>26</v>
      </c>
      <c r="B28" t="str">
        <f t="shared" si="1"/>
        <v>GGBR4</v>
      </c>
      <c r="C28">
        <f t="shared" si="2"/>
        <v>0.8387</v>
      </c>
      <c r="D28">
        <f>C28/SUM(C$22:C$34)</f>
        <v>1.2976724827521118E-2</v>
      </c>
      <c r="E28">
        <v>17.489999999999998</v>
      </c>
      <c r="F28">
        <f t="shared" si="3"/>
        <v>0.22696291723334433</v>
      </c>
    </row>
    <row r="29" spans="1:9" x14ac:dyDescent="0.35">
      <c r="A29" t="s">
        <v>27</v>
      </c>
      <c r="B29" t="s">
        <v>135</v>
      </c>
      <c r="C29">
        <f t="shared" si="2"/>
        <v>2.9784000000000002</v>
      </c>
      <c r="D29">
        <f>C29/SUM(C$22:C$34)</f>
        <v>4.6083077651471203E-2</v>
      </c>
      <c r="E29">
        <v>16.45</v>
      </c>
      <c r="F29">
        <f t="shared" si="3"/>
        <v>0.75806662736670127</v>
      </c>
    </row>
    <row r="30" spans="1:9" x14ac:dyDescent="0.35">
      <c r="A30" t="s">
        <v>28</v>
      </c>
      <c r="B30" t="str">
        <f t="shared" si="1"/>
        <v>ABEV3</v>
      </c>
      <c r="C30">
        <f t="shared" si="2"/>
        <v>1.7090000000000001</v>
      </c>
      <c r="D30">
        <f>C30/SUM(C$22:C$34)</f>
        <v>2.6442378359644202E-2</v>
      </c>
      <c r="E30">
        <v>16.21</v>
      </c>
      <c r="F30">
        <f t="shared" si="3"/>
        <v>0.42863095320983252</v>
      </c>
    </row>
    <row r="31" spans="1:9" x14ac:dyDescent="0.35">
      <c r="A31" t="s">
        <v>119</v>
      </c>
      <c r="B31" t="s">
        <v>24</v>
      </c>
      <c r="C31">
        <f t="shared" si="2"/>
        <v>5.6326000000000001</v>
      </c>
      <c r="D31">
        <f>C31/SUM(C$22:C$34)</f>
        <v>8.7149994352564028E-2</v>
      </c>
      <c r="E31">
        <v>4.75</v>
      </c>
      <c r="F31">
        <f t="shared" si="3"/>
        <v>0.41396247317467916</v>
      </c>
    </row>
    <row r="32" spans="1:9" x14ac:dyDescent="0.35">
      <c r="A32" t="s">
        <v>129</v>
      </c>
      <c r="B32" t="s">
        <v>134</v>
      </c>
      <c r="C32">
        <f t="shared" si="2"/>
        <v>3.609</v>
      </c>
      <c r="D32">
        <f>C32/SUM(C$22:C$34)</f>
        <v>5.5839990345205336E-2</v>
      </c>
      <c r="E32">
        <v>0</v>
      </c>
      <c r="F32">
        <f t="shared" si="3"/>
        <v>0</v>
      </c>
    </row>
    <row r="33" spans="1:6" x14ac:dyDescent="0.35">
      <c r="A33" t="s">
        <v>130</v>
      </c>
      <c r="B33" t="str">
        <f t="shared" si="1"/>
        <v>TEPR4</v>
      </c>
      <c r="C33">
        <f t="shared" si="2"/>
        <v>2.7667999999999999</v>
      </c>
      <c r="D33">
        <f>C33/SUM(C$22:C$34)</f>
        <v>4.2809112021921343E-2</v>
      </c>
      <c r="E33">
        <v>0</v>
      </c>
      <c r="F33">
        <f t="shared" si="3"/>
        <v>0</v>
      </c>
    </row>
    <row r="34" spans="1:6" x14ac:dyDescent="0.35">
      <c r="A34" t="s">
        <v>21</v>
      </c>
      <c r="B34" t="str">
        <f t="shared" si="1"/>
        <v>CMIG4</v>
      </c>
      <c r="C34">
        <f t="shared" si="2"/>
        <v>2.7284000000000002</v>
      </c>
      <c r="D34">
        <f>C34/SUM(C$22:C$34)</f>
        <v>4.2214970811265795E-2</v>
      </c>
      <c r="E34">
        <v>23.18</v>
      </c>
      <c r="F34">
        <f t="shared" si="3"/>
        <v>0.9785430234051411</v>
      </c>
    </row>
    <row r="35" spans="1:6" x14ac:dyDescent="0.35">
      <c r="A35" t="s">
        <v>125</v>
      </c>
      <c r="B35" t="str">
        <f t="shared" si="1"/>
        <v>USIM5</v>
      </c>
      <c r="C35">
        <f t="shared" si="2"/>
        <v>1.4394</v>
      </c>
      <c r="D35">
        <f>C35/SUM(C$22:C$34)</f>
        <v>2.2271011943166684E-2</v>
      </c>
      <c r="E35">
        <v>7.75</v>
      </c>
      <c r="F35">
        <f t="shared" si="3"/>
        <v>0.17260034255954179</v>
      </c>
    </row>
    <row r="36" spans="1:6" x14ac:dyDescent="0.35">
      <c r="A36" t="s">
        <v>78</v>
      </c>
      <c r="B36" t="str">
        <f t="shared" si="1"/>
        <v>ITSA4</v>
      </c>
      <c r="C36">
        <f t="shared" si="2"/>
        <v>1.4368000000000001</v>
      </c>
      <c r="D36">
        <f>C36/SUM(C$22:C$34)</f>
        <v>2.2230783632028548E-2</v>
      </c>
      <c r="E36">
        <v>20</v>
      </c>
      <c r="F36">
        <f t="shared" si="3"/>
        <v>0.44461567264057095</v>
      </c>
    </row>
    <row r="37" spans="1:6" x14ac:dyDescent="0.35">
      <c r="C37">
        <f>SUM(C22:C36)</f>
        <v>67.507300000000001</v>
      </c>
      <c r="D37">
        <f>C37/SUM(C$22:C$34)</f>
        <v>1.0445017955751954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1948D-5D9C-4C0B-8045-AC709546D0D7}">
  <dimension ref="A1:D63"/>
  <sheetViews>
    <sheetView tabSelected="1" workbookViewId="0">
      <selection activeCell="A2" sqref="A2"/>
    </sheetView>
  </sheetViews>
  <sheetFormatPr defaultRowHeight="14.5" x14ac:dyDescent="0.35"/>
  <cols>
    <col min="2" max="2" width="10.6328125" bestFit="1" customWidth="1"/>
    <col min="4" max="4" width="15.90625" bestFit="1" customWidth="1"/>
  </cols>
  <sheetData>
    <row r="1" spans="1:4" ht="27.5" thickBot="1" x14ac:dyDescent="0.4">
      <c r="A1" s="3" t="s">
        <v>136</v>
      </c>
      <c r="B1" s="3" t="s">
        <v>137</v>
      </c>
      <c r="C1" s="3" t="s">
        <v>138</v>
      </c>
      <c r="D1" s="8" t="s">
        <v>139</v>
      </c>
    </row>
    <row r="2" spans="1:4" ht="15" thickBot="1" x14ac:dyDescent="0.4">
      <c r="A2" s="4" t="s">
        <v>7</v>
      </c>
      <c r="B2" s="4" t="s">
        <v>107</v>
      </c>
      <c r="C2" s="4" t="s">
        <v>33</v>
      </c>
      <c r="D2" s="6">
        <v>13.579700000000001</v>
      </c>
    </row>
    <row r="3" spans="1:4" ht="15" thickBot="1" x14ac:dyDescent="0.4">
      <c r="A3" s="4" t="s">
        <v>8</v>
      </c>
      <c r="B3" s="4" t="s">
        <v>84</v>
      </c>
      <c r="C3" s="4" t="s">
        <v>33</v>
      </c>
      <c r="D3" s="6">
        <v>9.1554000000000002</v>
      </c>
    </row>
    <row r="4" spans="1:4" ht="27.5" thickBot="1" x14ac:dyDescent="0.4">
      <c r="A4" s="2" t="s">
        <v>120</v>
      </c>
      <c r="B4" s="2" t="s">
        <v>121</v>
      </c>
      <c r="C4" s="2" t="s">
        <v>33</v>
      </c>
      <c r="D4" s="6">
        <v>5.6326000000000001</v>
      </c>
    </row>
    <row r="5" spans="1:4" ht="15" thickBot="1" x14ac:dyDescent="0.4">
      <c r="A5" s="2" t="s">
        <v>13</v>
      </c>
      <c r="B5" s="2" t="s">
        <v>38</v>
      </c>
      <c r="C5" s="2" t="s">
        <v>33</v>
      </c>
      <c r="D5" s="6">
        <v>4.7457000000000003</v>
      </c>
    </row>
    <row r="6" spans="1:4" ht="15" thickBot="1" x14ac:dyDescent="0.4">
      <c r="A6" s="4" t="s">
        <v>10</v>
      </c>
      <c r="B6" s="4" t="s">
        <v>115</v>
      </c>
      <c r="C6" s="4" t="s">
        <v>117</v>
      </c>
      <c r="D6" s="6">
        <v>4.6158999999999999</v>
      </c>
    </row>
    <row r="7" spans="1:4" ht="27.5" thickBot="1" x14ac:dyDescent="0.4">
      <c r="A7" s="2" t="s">
        <v>12</v>
      </c>
      <c r="B7" s="2" t="s">
        <v>65</v>
      </c>
      <c r="C7" s="2" t="s">
        <v>37</v>
      </c>
      <c r="D7" s="6">
        <v>3.4609000000000001</v>
      </c>
    </row>
    <row r="8" spans="1:4" ht="27.5" thickBot="1" x14ac:dyDescent="0.4">
      <c r="A8" s="4" t="s">
        <v>9</v>
      </c>
      <c r="B8" s="4" t="s">
        <v>72</v>
      </c>
      <c r="C8" s="4" t="s">
        <v>33</v>
      </c>
      <c r="D8" s="6">
        <v>3.3357000000000001</v>
      </c>
    </row>
    <row r="9" spans="1:4" ht="27.5" thickBot="1" x14ac:dyDescent="0.4">
      <c r="A9" s="2" t="s">
        <v>5</v>
      </c>
      <c r="B9" s="2" t="s">
        <v>128</v>
      </c>
      <c r="C9" s="2" t="s">
        <v>57</v>
      </c>
      <c r="D9" s="6">
        <v>3.0678000000000001</v>
      </c>
    </row>
    <row r="10" spans="1:4" ht="15" thickBot="1" x14ac:dyDescent="0.4">
      <c r="A10" s="4" t="s">
        <v>29</v>
      </c>
      <c r="B10" s="4" t="s">
        <v>118</v>
      </c>
      <c r="C10" s="4" t="s">
        <v>33</v>
      </c>
      <c r="D10" s="6">
        <v>2.9784000000000002</v>
      </c>
    </row>
    <row r="11" spans="1:4" ht="15" thickBot="1" x14ac:dyDescent="0.4">
      <c r="A11" s="4" t="s">
        <v>83</v>
      </c>
      <c r="B11" s="4" t="s">
        <v>84</v>
      </c>
      <c r="C11" s="4" t="s">
        <v>43</v>
      </c>
      <c r="D11" s="6">
        <v>2.9655999999999998</v>
      </c>
    </row>
    <row r="12" spans="1:4" ht="27.5" thickBot="1" x14ac:dyDescent="0.4">
      <c r="A12" s="2" t="s">
        <v>47</v>
      </c>
      <c r="B12" s="2" t="s">
        <v>46</v>
      </c>
      <c r="C12" s="2" t="s">
        <v>33</v>
      </c>
      <c r="D12" s="6">
        <v>2.9287000000000001</v>
      </c>
    </row>
    <row r="13" spans="1:4" ht="27.5" thickBot="1" x14ac:dyDescent="0.4">
      <c r="A13" s="2" t="s">
        <v>20</v>
      </c>
      <c r="B13" s="2" t="s">
        <v>48</v>
      </c>
      <c r="C13" s="2" t="s">
        <v>33</v>
      </c>
      <c r="D13" s="6">
        <v>2.7667999999999999</v>
      </c>
    </row>
    <row r="14" spans="1:4" ht="15" thickBot="1" x14ac:dyDescent="0.4">
      <c r="A14" s="2" t="s">
        <v>52</v>
      </c>
      <c r="B14" s="2" t="s">
        <v>21</v>
      </c>
      <c r="C14" s="2" t="s">
        <v>33</v>
      </c>
      <c r="D14" s="6">
        <v>2.7284000000000002</v>
      </c>
    </row>
    <row r="15" spans="1:4" ht="15" thickBot="1" x14ac:dyDescent="0.4">
      <c r="A15" s="2" t="s">
        <v>69</v>
      </c>
      <c r="B15" s="2" t="s">
        <v>68</v>
      </c>
      <c r="C15" s="2" t="s">
        <v>33</v>
      </c>
      <c r="D15" s="6">
        <v>2.4340000000000002</v>
      </c>
    </row>
    <row r="16" spans="1:4" ht="27.5" thickBot="1" x14ac:dyDescent="0.4">
      <c r="A16" s="4" t="s">
        <v>108</v>
      </c>
      <c r="B16" s="4" t="s">
        <v>109</v>
      </c>
      <c r="C16" s="4" t="s">
        <v>57</v>
      </c>
      <c r="D16" s="6">
        <v>1.8726</v>
      </c>
    </row>
    <row r="17" spans="1:4" ht="15" thickBot="1" x14ac:dyDescent="0.4">
      <c r="A17" s="2" t="s">
        <v>30</v>
      </c>
      <c r="B17" s="2" t="s">
        <v>34</v>
      </c>
      <c r="C17" s="2" t="s">
        <v>33</v>
      </c>
      <c r="D17" s="6">
        <v>1.7090000000000001</v>
      </c>
    </row>
    <row r="18" spans="1:4" ht="27.5" thickBot="1" x14ac:dyDescent="0.4">
      <c r="A18" s="4" t="s">
        <v>100</v>
      </c>
      <c r="B18" s="4" t="s">
        <v>101</v>
      </c>
      <c r="C18" s="4" t="s">
        <v>33</v>
      </c>
      <c r="D18" s="6">
        <v>1.6354</v>
      </c>
    </row>
    <row r="19" spans="1:4" ht="27.5" thickBot="1" x14ac:dyDescent="0.4">
      <c r="A19" s="4" t="s">
        <v>104</v>
      </c>
      <c r="B19" s="4" t="s">
        <v>105</v>
      </c>
      <c r="C19" s="4" t="s">
        <v>33</v>
      </c>
      <c r="D19" s="6">
        <v>1.5249999999999999</v>
      </c>
    </row>
    <row r="20" spans="1:4" ht="15" thickBot="1" x14ac:dyDescent="0.4">
      <c r="A20" s="2" t="s">
        <v>44</v>
      </c>
      <c r="B20" s="2" t="s">
        <v>42</v>
      </c>
      <c r="C20" s="2" t="s">
        <v>33</v>
      </c>
      <c r="D20" s="6">
        <v>1.4429000000000001</v>
      </c>
    </row>
    <row r="21" spans="1:4" ht="15" thickBot="1" x14ac:dyDescent="0.4">
      <c r="A21" s="2" t="s">
        <v>124</v>
      </c>
      <c r="B21" s="2" t="s">
        <v>125</v>
      </c>
      <c r="C21" s="2" t="s">
        <v>57</v>
      </c>
      <c r="D21" s="6">
        <v>1.4394</v>
      </c>
    </row>
    <row r="22" spans="1:4" ht="15" thickBot="1" x14ac:dyDescent="0.4">
      <c r="A22" s="4" t="s">
        <v>77</v>
      </c>
      <c r="B22" s="4" t="s">
        <v>78</v>
      </c>
      <c r="C22" s="4" t="s">
        <v>33</v>
      </c>
      <c r="D22" s="6">
        <v>1.4368000000000001</v>
      </c>
    </row>
    <row r="23" spans="1:4" ht="27.5" thickBot="1" x14ac:dyDescent="0.4">
      <c r="A23" s="2" t="s">
        <v>64</v>
      </c>
      <c r="B23" s="2" t="s">
        <v>65</v>
      </c>
      <c r="C23" s="2" t="s">
        <v>43</v>
      </c>
      <c r="D23" s="6">
        <v>1.4187000000000001</v>
      </c>
    </row>
    <row r="24" spans="1:4" ht="15" thickBot="1" x14ac:dyDescent="0.4">
      <c r="A24" s="4" t="s">
        <v>70</v>
      </c>
      <c r="B24" s="4" t="s">
        <v>115</v>
      </c>
      <c r="C24" s="4" t="s">
        <v>116</v>
      </c>
      <c r="D24" s="6">
        <v>1.3775999999999999</v>
      </c>
    </row>
    <row r="25" spans="1:4" ht="27.5" thickBot="1" x14ac:dyDescent="0.4">
      <c r="A25" s="2" t="s">
        <v>110</v>
      </c>
      <c r="B25" s="2" t="s">
        <v>111</v>
      </c>
      <c r="C25" s="2" t="s">
        <v>33</v>
      </c>
      <c r="D25" s="6">
        <v>1.3588</v>
      </c>
    </row>
    <row r="26" spans="1:4" ht="15" thickBot="1" x14ac:dyDescent="0.4">
      <c r="A26" s="2" t="s">
        <v>58</v>
      </c>
      <c r="B26" s="2" t="s">
        <v>59</v>
      </c>
      <c r="C26" s="2" t="s">
        <v>37</v>
      </c>
      <c r="D26" s="6">
        <v>1.3110999999999999</v>
      </c>
    </row>
    <row r="27" spans="1:4" ht="15" thickBot="1" x14ac:dyDescent="0.4">
      <c r="A27" s="4" t="s">
        <v>106</v>
      </c>
      <c r="B27" s="4" t="s">
        <v>107</v>
      </c>
      <c r="C27" s="4" t="s">
        <v>43</v>
      </c>
      <c r="D27" s="6">
        <v>1.1726000000000001</v>
      </c>
    </row>
    <row r="28" spans="1:4" ht="15" thickBot="1" x14ac:dyDescent="0.4">
      <c r="A28" s="4" t="s">
        <v>99</v>
      </c>
      <c r="B28" s="4" t="s">
        <v>98</v>
      </c>
      <c r="C28" s="4" t="s">
        <v>33</v>
      </c>
      <c r="D28" s="6">
        <v>1.1628000000000001</v>
      </c>
    </row>
    <row r="29" spans="1:4" ht="15" thickBot="1" x14ac:dyDescent="0.4">
      <c r="A29" s="2" t="s">
        <v>23</v>
      </c>
      <c r="B29" s="2" t="s">
        <v>68</v>
      </c>
      <c r="C29" s="2" t="s">
        <v>43</v>
      </c>
      <c r="D29" s="6">
        <v>1.0974999999999999</v>
      </c>
    </row>
    <row r="30" spans="1:4" ht="27.5" thickBot="1" x14ac:dyDescent="0.4">
      <c r="A30" s="2" t="s">
        <v>62</v>
      </c>
      <c r="B30" s="2" t="s">
        <v>63</v>
      </c>
      <c r="C30" s="2" t="s">
        <v>57</v>
      </c>
      <c r="D30" s="6">
        <v>0.97670000000000001</v>
      </c>
    </row>
    <row r="31" spans="1:4" ht="27.5" thickBot="1" x14ac:dyDescent="0.4">
      <c r="A31" s="4" t="s">
        <v>89</v>
      </c>
      <c r="B31" s="4" t="s">
        <v>90</v>
      </c>
      <c r="C31" s="4" t="s">
        <v>43</v>
      </c>
      <c r="D31" s="6">
        <v>0.95740000000000003</v>
      </c>
    </row>
    <row r="32" spans="1:4" ht="27.5" thickBot="1" x14ac:dyDescent="0.4">
      <c r="A32" s="2" t="s">
        <v>66</v>
      </c>
      <c r="B32" s="2" t="s">
        <v>67</v>
      </c>
      <c r="C32" s="2" t="s">
        <v>33</v>
      </c>
      <c r="D32" s="6">
        <v>0.8649</v>
      </c>
    </row>
    <row r="33" spans="1:4" ht="15" thickBot="1" x14ac:dyDescent="0.4">
      <c r="A33" s="2" t="s">
        <v>53</v>
      </c>
      <c r="B33" s="2" t="s">
        <v>54</v>
      </c>
      <c r="C33" s="2" t="s">
        <v>33</v>
      </c>
      <c r="D33" s="6">
        <v>0.84440000000000004</v>
      </c>
    </row>
    <row r="34" spans="1:4" ht="15" thickBot="1" x14ac:dyDescent="0.4">
      <c r="A34" s="4" t="s">
        <v>25</v>
      </c>
      <c r="B34" s="4" t="s">
        <v>71</v>
      </c>
      <c r="C34" s="4" t="s">
        <v>33</v>
      </c>
      <c r="D34" s="6">
        <v>0.8387</v>
      </c>
    </row>
    <row r="35" spans="1:4" ht="15" thickBot="1" x14ac:dyDescent="0.4">
      <c r="A35" s="2" t="s">
        <v>112</v>
      </c>
      <c r="B35" s="2" t="s">
        <v>119</v>
      </c>
      <c r="C35" s="2" t="s">
        <v>33</v>
      </c>
      <c r="D35" s="6">
        <v>0.7984</v>
      </c>
    </row>
    <row r="36" spans="1:4" ht="15" thickBot="1" x14ac:dyDescent="0.4">
      <c r="A36" s="2" t="s">
        <v>39</v>
      </c>
      <c r="B36" s="2" t="s">
        <v>40</v>
      </c>
      <c r="C36" s="2" t="s">
        <v>33</v>
      </c>
      <c r="D36" s="6">
        <v>0.77949999999999997</v>
      </c>
    </row>
    <row r="37" spans="1:4" ht="27.5" thickBot="1" x14ac:dyDescent="0.4">
      <c r="A37" s="4" t="s">
        <v>102</v>
      </c>
      <c r="B37" s="4" t="s">
        <v>103</v>
      </c>
      <c r="C37" s="4" t="s">
        <v>33</v>
      </c>
      <c r="D37" s="6">
        <v>0.77700000000000002</v>
      </c>
    </row>
    <row r="38" spans="1:4" ht="15" thickBot="1" x14ac:dyDescent="0.4">
      <c r="A38" s="4" t="s">
        <v>87</v>
      </c>
      <c r="B38" s="4" t="s">
        <v>88</v>
      </c>
      <c r="C38" s="4" t="s">
        <v>43</v>
      </c>
      <c r="D38" s="6">
        <v>0.75600000000000001</v>
      </c>
    </row>
    <row r="39" spans="1:4" ht="27.5" thickBot="1" x14ac:dyDescent="0.4">
      <c r="A39" s="2" t="s">
        <v>45</v>
      </c>
      <c r="B39" s="2" t="s">
        <v>46</v>
      </c>
      <c r="C39" s="2" t="s">
        <v>43</v>
      </c>
      <c r="D39" s="6">
        <v>0.68030000000000002</v>
      </c>
    </row>
    <row r="40" spans="1:4" ht="15" thickBot="1" x14ac:dyDescent="0.4">
      <c r="A40" s="2" t="s">
        <v>31</v>
      </c>
      <c r="B40" s="2" t="s">
        <v>32</v>
      </c>
      <c r="C40" s="2" t="s">
        <v>33</v>
      </c>
      <c r="D40" s="6">
        <v>0.63690000000000002</v>
      </c>
    </row>
    <row r="41" spans="1:4" ht="27.5" thickBot="1" x14ac:dyDescent="0.4">
      <c r="A41" s="4" t="s">
        <v>93</v>
      </c>
      <c r="B41" s="4" t="s">
        <v>94</v>
      </c>
      <c r="C41" s="4" t="s">
        <v>43</v>
      </c>
      <c r="D41" s="6">
        <v>0.61409999999999998</v>
      </c>
    </row>
    <row r="42" spans="1:4" ht="27.5" thickBot="1" x14ac:dyDescent="0.4">
      <c r="A42" s="2" t="s">
        <v>114</v>
      </c>
      <c r="B42" s="2" t="s">
        <v>123</v>
      </c>
      <c r="C42" s="2" t="s">
        <v>33</v>
      </c>
      <c r="D42" s="6">
        <v>0.59760000000000002</v>
      </c>
    </row>
    <row r="43" spans="1:4" ht="15" thickBot="1" x14ac:dyDescent="0.4">
      <c r="A43" s="2" t="s">
        <v>35</v>
      </c>
      <c r="B43" s="2" t="s">
        <v>36</v>
      </c>
      <c r="C43" s="2" t="s">
        <v>37</v>
      </c>
      <c r="D43" s="6">
        <v>0.52959999999999996</v>
      </c>
    </row>
    <row r="44" spans="1:4" ht="15" thickBot="1" x14ac:dyDescent="0.4">
      <c r="A44" s="2" t="s">
        <v>49</v>
      </c>
      <c r="B44" s="2" t="s">
        <v>50</v>
      </c>
      <c r="C44" s="2" t="s">
        <v>37</v>
      </c>
      <c r="D44" s="6">
        <v>0.49519999999999997</v>
      </c>
    </row>
    <row r="45" spans="1:4" ht="27.5" thickBot="1" x14ac:dyDescent="0.4">
      <c r="A45" s="4" t="s">
        <v>85</v>
      </c>
      <c r="B45" s="4" t="s">
        <v>86</v>
      </c>
      <c r="C45" s="4" t="s">
        <v>33</v>
      </c>
      <c r="D45" s="6">
        <v>0.49280000000000002</v>
      </c>
    </row>
    <row r="46" spans="1:4" ht="15" thickBot="1" x14ac:dyDescent="0.4">
      <c r="A46" s="2" t="s">
        <v>55</v>
      </c>
      <c r="B46" s="2" t="s">
        <v>56</v>
      </c>
      <c r="C46" s="2" t="s">
        <v>57</v>
      </c>
      <c r="D46" s="6">
        <v>0.48499999999999999</v>
      </c>
    </row>
    <row r="47" spans="1:4" ht="15" thickBot="1" x14ac:dyDescent="0.4">
      <c r="A47" s="4" t="s">
        <v>97</v>
      </c>
      <c r="B47" s="4" t="s">
        <v>98</v>
      </c>
      <c r="C47" s="4" t="s">
        <v>43</v>
      </c>
      <c r="D47" s="6">
        <v>0.45119999999999999</v>
      </c>
    </row>
    <row r="48" spans="1:4" ht="27.5" thickBot="1" x14ac:dyDescent="0.4">
      <c r="A48" s="4" t="s">
        <v>91</v>
      </c>
      <c r="B48" s="4" t="s">
        <v>92</v>
      </c>
      <c r="C48" s="4" t="s">
        <v>33</v>
      </c>
      <c r="D48" s="6">
        <v>0.43840000000000001</v>
      </c>
    </row>
    <row r="49" spans="1:4" ht="15" thickBot="1" x14ac:dyDescent="0.4">
      <c r="A49" s="2" t="s">
        <v>126</v>
      </c>
      <c r="B49" s="2" t="s">
        <v>127</v>
      </c>
      <c r="C49" s="2" t="s">
        <v>33</v>
      </c>
      <c r="D49" s="6">
        <v>0.39839999999999998</v>
      </c>
    </row>
    <row r="50" spans="1:4" ht="15" thickBot="1" x14ac:dyDescent="0.4">
      <c r="A50" s="2" t="s">
        <v>60</v>
      </c>
      <c r="B50" s="2" t="s">
        <v>61</v>
      </c>
      <c r="C50" s="2" t="s">
        <v>57</v>
      </c>
      <c r="D50" s="6">
        <v>0.36940000000000001</v>
      </c>
    </row>
    <row r="51" spans="1:4" ht="15" thickBot="1" x14ac:dyDescent="0.4">
      <c r="A51" s="2" t="s">
        <v>41</v>
      </c>
      <c r="B51" s="2" t="s">
        <v>42</v>
      </c>
      <c r="C51" s="2" t="s">
        <v>43</v>
      </c>
      <c r="D51" s="6">
        <v>0.33500000000000002</v>
      </c>
    </row>
    <row r="52" spans="1:4" ht="15" thickBot="1" x14ac:dyDescent="0.4">
      <c r="A52" s="4" t="s">
        <v>81</v>
      </c>
      <c r="B52" s="4" t="s">
        <v>82</v>
      </c>
      <c r="C52" s="4" t="s">
        <v>43</v>
      </c>
      <c r="D52" s="6">
        <v>0.2944</v>
      </c>
    </row>
    <row r="53" spans="1:4" ht="15" thickBot="1" x14ac:dyDescent="0.4">
      <c r="A53" s="2" t="s">
        <v>113</v>
      </c>
      <c r="B53" s="2" t="s">
        <v>122</v>
      </c>
      <c r="C53" s="2" t="s">
        <v>43</v>
      </c>
      <c r="D53" s="6">
        <v>0.28960000000000002</v>
      </c>
    </row>
    <row r="54" spans="1:4" ht="15" thickBot="1" x14ac:dyDescent="0.4">
      <c r="A54" s="4" t="s">
        <v>73</v>
      </c>
      <c r="B54" s="4" t="s">
        <v>74</v>
      </c>
      <c r="C54" s="4" t="s">
        <v>33</v>
      </c>
      <c r="D54" s="6">
        <v>0.27689999999999998</v>
      </c>
    </row>
    <row r="55" spans="1:4" ht="15" thickBot="1" x14ac:dyDescent="0.4">
      <c r="A55" s="4" t="s">
        <v>79</v>
      </c>
      <c r="B55" s="4" t="s">
        <v>80</v>
      </c>
      <c r="C55" s="4" t="s">
        <v>33</v>
      </c>
      <c r="D55" s="6">
        <v>0.21759999999999999</v>
      </c>
    </row>
    <row r="56" spans="1:4" ht="15" thickBot="1" x14ac:dyDescent="0.4">
      <c r="A56" s="2" t="s">
        <v>51</v>
      </c>
      <c r="B56" s="2" t="s">
        <v>21</v>
      </c>
      <c r="C56" s="2" t="s">
        <v>43</v>
      </c>
      <c r="D56" s="6">
        <v>0.1739</v>
      </c>
    </row>
    <row r="57" spans="1:4" ht="27.5" thickBot="1" x14ac:dyDescent="0.4">
      <c r="A57" s="4" t="s">
        <v>75</v>
      </c>
      <c r="B57" s="4" t="s">
        <v>76</v>
      </c>
      <c r="C57" s="4" t="s">
        <v>33</v>
      </c>
      <c r="D57" s="6">
        <v>0.1704</v>
      </c>
    </row>
    <row r="58" spans="1:4" ht="27" x14ac:dyDescent="0.35">
      <c r="A58" s="7" t="s">
        <v>95</v>
      </c>
      <c r="B58" s="7" t="s">
        <v>96</v>
      </c>
      <c r="C58" s="7" t="s">
        <v>33</v>
      </c>
      <c r="D58" s="6">
        <v>0.10440000000000001</v>
      </c>
    </row>
    <row r="59" spans="1:4" x14ac:dyDescent="0.35">
      <c r="A59" s="9" t="s">
        <v>140</v>
      </c>
      <c r="D59" s="6">
        <f>SUM(D2:D58)</f>
        <v>99.999900000000025</v>
      </c>
    </row>
    <row r="60" spans="1:4" x14ac:dyDescent="0.35">
      <c r="D60" s="5"/>
    </row>
    <row r="63" spans="1:4" x14ac:dyDescent="0.35">
      <c r="D63" s="6">
        <f>D2+D16+D27</f>
        <v>16.6249</v>
      </c>
    </row>
  </sheetData>
  <autoFilter ref="A1:D60" xr:uid="{50C1948D-5D9C-4C0B-8045-AC709546D0D7}">
    <sortState xmlns:xlrd2="http://schemas.microsoft.com/office/spreadsheetml/2017/richdata2" ref="A2:D59">
      <sortCondition descending="1" ref="D1"/>
    </sortState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Dias</dc:creator>
  <cp:lastModifiedBy>Matheus Dias</cp:lastModifiedBy>
  <dcterms:created xsi:type="dcterms:W3CDTF">2023-01-07T06:47:57Z</dcterms:created>
  <dcterms:modified xsi:type="dcterms:W3CDTF">2023-01-09T05:44:29Z</dcterms:modified>
</cp:coreProperties>
</file>